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62913"/>
</workbook>
</file>

<file path=xl/calcChain.xml><?xml version="1.0" encoding="utf-8"?>
<calcChain xmlns="http://schemas.openxmlformats.org/spreadsheetml/2006/main">
  <c r="T71" i="371" l="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U62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U44" i="371"/>
  <c r="T44" i="371"/>
  <c r="S44" i="371"/>
  <c r="V44" i="371" s="1"/>
  <c r="R44" i="371"/>
  <c r="Q44" i="371"/>
  <c r="T43" i="371"/>
  <c r="V43" i="371" s="1"/>
  <c r="S43" i="371"/>
  <c r="R43" i="371"/>
  <c r="Q43" i="371"/>
  <c r="U42" i="371"/>
  <c r="T42" i="371"/>
  <c r="S42" i="371"/>
  <c r="V42" i="371" s="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U36" i="371"/>
  <c r="T36" i="371"/>
  <c r="S36" i="371"/>
  <c r="V36" i="371" s="1"/>
  <c r="R36" i="371"/>
  <c r="Q36" i="371"/>
  <c r="V35" i="371"/>
  <c r="U35" i="371"/>
  <c r="T35" i="371"/>
  <c r="S35" i="371"/>
  <c r="R35" i="371"/>
  <c r="Q35" i="371"/>
  <c r="U34" i="371"/>
  <c r="T34" i="371"/>
  <c r="S34" i="371"/>
  <c r="V34" i="371" s="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U30" i="371"/>
  <c r="T30" i="371"/>
  <c r="S30" i="371"/>
  <c r="V30" i="371" s="1"/>
  <c r="R30" i="371"/>
  <c r="Q30" i="371"/>
  <c r="V29" i="371"/>
  <c r="U29" i="371"/>
  <c r="T29" i="371"/>
  <c r="S29" i="371"/>
  <c r="R29" i="371"/>
  <c r="Q29" i="371"/>
  <c r="U28" i="371"/>
  <c r="T28" i="371"/>
  <c r="S28" i="371"/>
  <c r="V28" i="371" s="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7" i="371" l="1"/>
  <c r="U9" i="371"/>
  <c r="U11" i="371"/>
  <c r="U13" i="371"/>
  <c r="U17" i="371"/>
  <c r="U19" i="371"/>
  <c r="U25" i="371"/>
  <c r="U33" i="371"/>
  <c r="U37" i="371"/>
  <c r="U39" i="371"/>
  <c r="U43" i="371"/>
  <c r="U49" i="371"/>
  <c r="U53" i="371"/>
  <c r="U63" i="371"/>
  <c r="U71" i="371"/>
  <c r="U5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6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<sst xmlns="http://schemas.openxmlformats.org/spreadsheetml/2006/main" count="44272" uniqueCount="7735">
  <si>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</si>
  <si>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</si>
  <si>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</si>
  <si>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</si>
  <si>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</si>
  <si>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</si>
  <si>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</si>
  <si>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</si>
  <si>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</si>
  <si>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</si>
  <si>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</si>
  <si>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</si>
  <si>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</si>
  <si>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</si>
  <si>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</si>
  <si>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</si>
  <si>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</si>
  <si>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</si>
  <si>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</si>
  <si>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</si>
  <si>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</si>
  <si>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</si>
  <si>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</si>
  <si>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</si>
  <si>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</si>
  <si>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</si>
  <si>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</si>
  <si>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</si>
  <si>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</si>
  <si>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</si>
  <si>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</si>
  <si>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</si>
  <si>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</si>
  <si>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</si>
  <si>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</si>
  <si>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</si>
  <si>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</si>
  <si>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</si>
  <si>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</si>
  <si>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</si>
  <si>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</si>
  <si>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</si>
  <si>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</si>
  <si>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</si>
  <si>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</si>
  <si>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</si>
  <si>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</si>
  <si>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</si>
  <si>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</si>
  <si>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</si>
  <si>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</si>
  <si>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</si>
  <si>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</si>
  <si>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</si>
  <si>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</si>
  <si>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</si>
  <si>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</si>
  <si>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</si>
  <si>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</si>
  <si>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</si>
  <si>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</si>
  <si>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</si>
  <si>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</si>
  <si>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</si>
  <si>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</si>
  <si>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</si>
  <si>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</si>
  <si>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</si>
  <si>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</si>
  <si>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</si>
  <si>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</si>
  <si>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</si>
  <si>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</si>
  <si>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</si>
  <si>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</si>
  <si>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</si>
  <si>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</si>
  <si>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</si>
  <si>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</si>
  <si>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</si>
  <si>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</si>
  <si>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</si>
  <si>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</si>
  <si>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</si>
  <si>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</si>
  <si>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</si>
  <si>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</si>
  <si>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</si>
  <si>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</si>
  <si>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</si>
  <si>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</si>
  <si>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</si>
  <si>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</si>
  <si>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</si>
  <si>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</si>
  <si>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</si>
  <si>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</si>
  <si>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</si>
  <si>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</si>
  <si>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</si>
  <si>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</si>
  <si>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</si>
  <si>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</si>
  <si>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</si>
  <si>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</si>
  <si>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</si>
  <si>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</si>
  <si>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</si>
  <si>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</si>
  <si>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</si>
  <si>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</si>
  <si>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</si>
  <si>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</si>
  <si>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</si>
  <si>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</si>
  <si>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</si>
  <si>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</si>
  <si>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</si>
  <si>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</si>
  <si>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</si>
  <si>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</si>
  <si>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</si>
  <si>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</si>
  <si>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</si>
  <si>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</si>
  <si>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</si>
  <si>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</si>
  <si>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</si>
  <si>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</si>
  <si>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</si>
  <si>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</si>
  <si>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</si>
  <si>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</si>
  <si>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</si>
  <si>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</si>
  <si>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</si>
  <si>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</si>
  <si>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</si>
  <si>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</si>
  <si>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</si>
  <si>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</si>
  <si>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</si>
  <si>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</si>
  <si>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</si>
  <si>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</si>
  <si>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</si>
  <si>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</si>
  <si>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</si>
  <si>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</si>
  <si>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</si>
  <si>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</si>
  <si>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</si>
  <si>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</si>
  <si>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</si>
  <si>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</si>
  <si>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</si>
  <si>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</si>
  <si>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</si>
  <si>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</si>
  <si>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</si>
  <si>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</si>
  <si>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</si>
  <si>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</si>
  <si>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</si>
  <si>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</si>
  <si>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</si>
  <si>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</si>
  <si>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</si>
  <si>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</si>
  <si>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</si>
  <si>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</si>
  <si>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</si>
  <si>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</si>
  <si>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</si>
  <si>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</si>
  <si>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</si>
  <si>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</si>
  <si>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</si>
  <si>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</si>
  <si>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</si>
  <si>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</si>
  <si>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</si>
  <si>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</si>
  <si>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</si>
  <si>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</si>
  <si>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</si>
  <si>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</si>
  <si>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</si>
  <si>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</si>
  <si>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</si>
  <si>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</si>
  <si>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</si>
  <si>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</si>
  <si>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</si>
  <si>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</si>
  <si>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</si>
  <si>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</si>
  <si>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</si>
  <si>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</si>
  <si>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</si>
  <si>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</si>
  <si>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</si>
  <si>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</si>
  <si>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</si>
  <si>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</si>
  <si>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</si>
  <si>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</si>
  <si>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</si>
  <si>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</si>
  <si>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</si>
  <si>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</si>
  <si>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</si>
  <si>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</si>
  <si>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</si>
  <si>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</si>
  <si>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</si>
  <si>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</si>
  <si>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</si>
  <si>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</si>
  <si>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</si>
  <si>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</si>
  <si>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</si>
  <si>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</si>
  <si>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</si>
  <si>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</si>
  <si>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</si>
  <si>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</si>
  <si>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</si>
  <si>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</si>
  <si>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</si>
  <si>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</si>
  <si>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</si>
  <si>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</si>
  <si>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</si>
  <si>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</si>
  <si>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</si>
  <si>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</si>
  <si>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</si>
  <si>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</si>
  <si>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</si>
  <si>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</si>
  <si>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</si>
  <si>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</si>
  <si>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</si>
  <si>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</si>
  <si>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</si>
  <si>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</si>
  <si>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</si>
  <si>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</si>
  <si>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</si>
  <si>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</si>
  <si>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</si>
  <si>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</si>
  <si>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</si>
  <si>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</si>
  <si>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</si>
  <si>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</si>
  <si>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</si>
  <si>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</si>
  <si>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</si>
  <si>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</si>
  <si>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</si>
  <si>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</si>
  <si>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</si>
  <si>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</si>
  <si>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</si>
  <si>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</si>
  <si>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</si>
  <si>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</si>
  <si>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</si>
  <si>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</si>
  <si>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</si>
  <si>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</si>
  <si>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</si>
  <si>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</si>
  <si>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</si>
  <si>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</si>
  <si>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</si>
  <si>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</si>
  <si>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</si>
  <si>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</si>
  <si>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</si>
  <si>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</si>
  <si>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</si>
  <si>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</si>
  <si>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</si>
  <si>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</si>
  <si>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</si>
  <si>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</si>
  <si>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</si>
  <si>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</si>
  <si>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</si>
  <si>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</si>
  <si>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</si>
  <si>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</si>
  <si>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</si>
  <si>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</si>
  <si>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</si>
  <si>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</si>
  <si>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</si>
  <si>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</si>
  <si>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</si>
  <si>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</si>
  <si>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</si>
  <si>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</si>
  <si>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</si>
  <si>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</si>
  <si>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</si>
  <si>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</si>
  <si>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</si>
  <si>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</si>
  <si>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</si>
  <si>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</si>
  <si>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</si>
  <si>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</si>
  <si>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</si>
  <si>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</si>
  <si>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</si>
  <si>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</si>
  <si>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</si>
  <si>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</si>
  <si>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</si>
  <si>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</si>
  <si>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</si>
  <si>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</si>
  <si>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</si>
  <si>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</si>
  <si>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</si>
  <si>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</si>
  <si>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</si>
  <si>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</si>
  <si>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</si>
  <si>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</si>
  <si>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</si>
  <si>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</si>
  <si>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</si>
  <si>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</si>
  <si>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</si>
  <si>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</si>
  <si>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</si>
  <si>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</si>
  <si>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</si>
  <si>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</si>
  <si>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</si>
  <si>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</si>
  <si>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</si>
  <si>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</si>
  <si>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</si>
  <si>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</si>
  <si>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</si>
  <si>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</si>
  <si>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</si>
  <si>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</si>
  <si>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</si>
  <si>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</si>
  <si>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</si>
  <si>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</si>
  <si>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</si>
  <si>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</si>
  <si>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</si>
  <si>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</si>
  <si>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</si>
  <si>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</si>
  <si>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</si>
  <si>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</si>
  <si>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</si>
  <si>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</si>
  <si>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50115070     ostatní ZPr - katetry (sk.Z_513)</t>
  </si>
  <si>
    <t>50115079     ostatní ZPr - intenzivní péče (sk.Z_542)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</si>
  <si>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</si>
  <si>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</si>
  <si>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</si>
  <si>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</si>
  <si>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</si>
  <si>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</si>
  <si>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</si>
  <si>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</si>
  <si>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</si>
  <si>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</si>
  <si>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</si>
  <si>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</si>
  <si>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</si>
  <si>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</si>
  <si>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</si>
  <si>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</si>
  <si>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</si>
  <si>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</si>
  <si>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</si>
  <si>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</si>
  <si>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</si>
  <si>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</si>
  <si>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</si>
  <si>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</si>
  <si>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</si>
  <si>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</si>
  <si>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</si>
  <si>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</si>
  <si>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</si>
  <si>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</si>
  <si>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</si>
  <si>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</si>
  <si>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</si>
  <si>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</si>
  <si>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</si>
  <si>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</si>
  <si>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</si>
  <si>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</si>
  <si>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</si>
  <si>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</si>
  <si>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</si>
  <si>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</si>
  <si>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</si>
  <si>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</si>
  <si>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</si>
  <si>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</si>
  <si>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</si>
  <si>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</si>
  <si>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</si>
  <si>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</si>
  <si>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</si>
  <si>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</si>
  <si>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</si>
  <si>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</si>
  <si>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</si>
  <si>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</si>
  <si>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</si>
  <si>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</si>
  <si>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</si>
  <si>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</si>
  <si>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</si>
  <si>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</si>
  <si>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</si>
  <si>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</si>
  <si>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</si>
  <si>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</si>
  <si>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</si>
  <si>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</si>
  <si>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</si>
  <si>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</si>
  <si>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</si>
  <si>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</si>
  <si>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</si>
  <si>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</si>
  <si>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</si>
  <si>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</si>
  <si>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</si>
  <si>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</si>
  <si>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</si>
  <si>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</si>
  <si>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</si>
  <si>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</si>
  <si>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</si>
  <si>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</si>
  <si>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</si>
  <si>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</si>
  <si>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</si>
  <si>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</si>
  <si>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</si>
  <si>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</si>
  <si>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</si>
  <si>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</si>
  <si>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</si>
  <si>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</si>
  <si>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</si>
  <si>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</si>
  <si>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</si>
  <si>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</si>
  <si>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</si>
  <si>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</si>
  <si>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</si>
  <si>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</si>
  <si>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</si>
  <si>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</si>
  <si>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</si>
  <si>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</si>
  <si>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</si>
  <si>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</si>
  <si>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</si>
  <si>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</si>
  <si>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</si>
  <si>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</si>
  <si>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</si>
  <si>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</si>
  <si>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</si>
  <si>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</si>
  <si>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</si>
  <si>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</si>
  <si>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</si>
  <si>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</si>
  <si>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</si>
  <si>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</si>
  <si>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</si>
  <si>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</si>
  <si>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</si>
  <si>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</si>
  <si>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</si>
  <si>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</si>
  <si>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</si>
  <si>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</si>
  <si>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</si>
  <si>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</si>
  <si>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</si>
  <si>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</si>
  <si>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</si>
  <si>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</si>
  <si>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</si>
  <si>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</si>
  <si>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</si>
  <si>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</si>
  <si>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</si>
  <si>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</si>
  <si>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</si>
  <si>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</si>
  <si>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</si>
  <si>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</si>
  <si>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</si>
  <si>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</si>
  <si>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</si>
  <si>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</si>
  <si>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</si>
  <si>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</si>
  <si>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</si>
  <si>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</si>
  <si>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</si>
  <si>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</si>
  <si>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</si>
  <si>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</si>
  <si>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</si>
  <si>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</si>
  <si>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</si>
  <si>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</si>
  <si>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</si>
  <si>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</si>
  <si>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</si>
  <si>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</si>
  <si>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</si>
  <si>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</si>
  <si>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</si>
  <si>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</si>
  <si>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</si>
  <si>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</si>
  <si>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</si>
  <si>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</si>
  <si>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</si>
  <si>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</si>
  <si>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</si>
  <si>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</si>
  <si>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</si>
  <si>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</si>
  <si>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</si>
  <si>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</si>
  <si>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</si>
  <si>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</si>
  <si>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</si>
  <si>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</si>
  <si>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</si>
  <si>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</si>
  <si>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</si>
  <si>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</si>
  <si>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</si>
  <si>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</si>
  <si>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</si>
  <si>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</si>
  <si>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</si>
  <si>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</si>
  <si>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</si>
  <si>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</si>
  <si>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</si>
  <si>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</si>
  <si>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</si>
  <si>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</si>
  <si>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</si>
  <si>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</si>
  <si>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</si>
  <si>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</si>
  <si>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</si>
  <si>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</si>
  <si>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</si>
  <si>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</si>
  <si>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</si>
  <si>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</si>
  <si>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</si>
  <si>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</si>
  <si>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</si>
  <si>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</si>
  <si>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</si>
  <si>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</si>
  <si>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</si>
  <si>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</si>
  <si>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</si>
  <si>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</si>
  <si>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</si>
  <si>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</si>
  <si>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</si>
  <si>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</si>
  <si>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</si>
  <si>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</si>
  <si>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</si>
  <si>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</si>
  <si>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</si>
  <si>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O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</si>
  <si>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</si>
  <si>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</si>
  <si>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</si>
  <si>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</si>
  <si>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</si>
  <si>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</si>
  <si>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</si>
  <si>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</si>
  <si>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158249</t>
  </si>
  <si>
    <t>58249</t>
  </si>
  <si>
    <t>GUAJACURAN « 5 % INJ</t>
  </si>
  <si>
    <t>110086</t>
  </si>
  <si>
    <t>10086</t>
  </si>
  <si>
    <t>NEODOLPASSE</t>
  </si>
  <si>
    <t>INF 10X250ML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</si>
  <si>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</si>
  <si>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</si>
  <si>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</si>
  <si>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</si>
  <si>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</si>
  <si>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</si>
  <si>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</si>
  <si>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</si>
  <si>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</si>
  <si>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102439</t>
  </si>
  <si>
    <t>2439</t>
  </si>
  <si>
    <t>MARCAINE 0.5%</t>
  </si>
  <si>
    <t>INJ SOL5X20ML/100MG</t>
  </si>
  <si>
    <t>849383</t>
  </si>
  <si>
    <t>KL GEL</t>
  </si>
  <si>
    <t>P</t>
  </si>
  <si>
    <t>109709</t>
  </si>
  <si>
    <t>9709</t>
  </si>
  <si>
    <t>SOLU-MEDROL</t>
  </si>
  <si>
    <t>INJ SIC 1X40MG+1ML</t>
  </si>
  <si>
    <t>130160</t>
  </si>
  <si>
    <t>30160</t>
  </si>
  <si>
    <t>MIDAZOLAM TORREX 1MG/ML</t>
  </si>
  <si>
    <t>INJ 10X2ML/2MG</t>
  </si>
  <si>
    <t>190044</t>
  </si>
  <si>
    <t>90044</t>
  </si>
  <si>
    <t>DEPO-MEDROL</t>
  </si>
  <si>
    <t>INJ 1X1ML/40MG</t>
  </si>
  <si>
    <t>50113008</t>
  </si>
  <si>
    <t>6480</t>
  </si>
  <si>
    <t>Ocplex 20ml 500 I.U. Phoenix</t>
  </si>
  <si>
    <t>103801</t>
  </si>
  <si>
    <t>3801</t>
  </si>
  <si>
    <t>CONCOR COR 2.5 MG</t>
  </si>
  <si>
    <t>TBL OBD 28X2.5MG</t>
  </si>
  <si>
    <t>117187</t>
  </si>
  <si>
    <t>17187</t>
  </si>
  <si>
    <t>NIMESIL</t>
  </si>
  <si>
    <t>PORGRASUS30X100MG-S</t>
  </si>
  <si>
    <t>110820</t>
  </si>
  <si>
    <t>10820</t>
  </si>
  <si>
    <t>ZOFRAN</t>
  </si>
  <si>
    <t>INJ SOL 5X4ML/8MG</t>
  </si>
  <si>
    <t>142773</t>
  </si>
  <si>
    <t>42773</t>
  </si>
  <si>
    <t>CORYOL 6,25</t>
  </si>
  <si>
    <t>PORTBLNOB 30X6.25MG</t>
  </si>
  <si>
    <t>131866</t>
  </si>
  <si>
    <t>31866</t>
  </si>
  <si>
    <t>ASENTRA 50</t>
  </si>
  <si>
    <t>POR TBL FLM 28X50MG</t>
  </si>
  <si>
    <t>136083</t>
  </si>
  <si>
    <t>AMPICILLIN AND SULBACTAM IBI 1 G + 500 MG PRÁŠEK P</t>
  </si>
  <si>
    <t>INJ PLV SOL 10X1G+500MG/LAH</t>
  </si>
  <si>
    <t>849905</t>
  </si>
  <si>
    <t>169548</t>
  </si>
  <si>
    <t>METFORMIN MYLAN 1000 MG</t>
  </si>
  <si>
    <t>POR TBL FLM 60X1000MG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</si>
  <si>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</si>
  <si>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</si>
  <si>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</si>
  <si>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</si>
  <si>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</si>
  <si>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</si>
  <si>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</si>
  <si>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</si>
  <si>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</si>
  <si>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</si>
  <si>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CHLORID SODNÝ 0,9% BRAUN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</si>
  <si>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</si>
  <si>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</si>
  <si>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</si>
  <si>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</si>
  <si>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</si>
  <si>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</si>
  <si>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</si>
  <si>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</si>
  <si>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</si>
  <si>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</si>
  <si>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</si>
  <si>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</si>
  <si>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</si>
  <si>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</si>
  <si>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</si>
  <si>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</si>
  <si>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</si>
  <si>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</si>
  <si>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</si>
  <si>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</si>
  <si>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</si>
  <si>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</si>
  <si>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</si>
  <si>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</si>
  <si>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</si>
  <si>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</si>
  <si>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</si>
  <si>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</si>
  <si>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</si>
  <si>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</si>
  <si>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</si>
  <si>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</si>
  <si>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</si>
  <si>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</si>
  <si>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</si>
  <si>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</si>
  <si>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</si>
  <si>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</si>
  <si>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</si>
  <si>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</si>
  <si>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</si>
  <si>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</si>
  <si>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</si>
  <si>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</si>
  <si>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</si>
  <si>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</si>
  <si>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</si>
  <si>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</si>
  <si>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</si>
  <si>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</si>
  <si>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</si>
  <si>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</si>
  <si>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</si>
  <si>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</si>
  <si>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</si>
  <si>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</si>
  <si>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</si>
  <si>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</si>
  <si>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</si>
  <si>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</si>
  <si>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</si>
  <si>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</si>
  <si>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</si>
  <si>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</si>
  <si>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</si>
  <si>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</si>
  <si>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</si>
  <si>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</si>
  <si>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</si>
  <si>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</si>
  <si>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</si>
  <si>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</si>
  <si>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</si>
  <si>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</si>
  <si>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</si>
  <si>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</si>
  <si>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</si>
  <si>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</si>
  <si>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</si>
  <si>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</si>
  <si>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</si>
  <si>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</si>
  <si>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</si>
  <si>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</si>
  <si>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</si>
  <si>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</si>
  <si>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</si>
  <si>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</si>
  <si>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</si>
  <si>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</si>
  <si>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</si>
  <si>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</si>
  <si>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</si>
  <si>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</si>
  <si>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</si>
  <si>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</si>
  <si>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</si>
  <si>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</si>
  <si>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</si>
  <si>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</si>
  <si>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</si>
  <si>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114773</t>
  </si>
  <si>
    <t>1055525</t>
  </si>
  <si>
    <t>ISUPREL inj.</t>
  </si>
  <si>
    <t>5x1 ml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</si>
  <si>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</si>
  <si>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</si>
  <si>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</si>
  <si>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</si>
  <si>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</si>
  <si>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</si>
  <si>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</si>
  <si>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</si>
  <si>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116439</t>
  </si>
  <si>
    <t>16439</t>
  </si>
  <si>
    <t>LOMIR SRO</t>
  </si>
  <si>
    <t>POR CPS PRO 30X5MG</t>
  </si>
  <si>
    <t>124067</t>
  </si>
  <si>
    <t>HYDROCORTISON VUAB 100 MG</t>
  </si>
  <si>
    <t>INJ PLV SOL 1X100MG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</si>
  <si>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</si>
  <si>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</si>
  <si>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</si>
  <si>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</si>
  <si>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</si>
  <si>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</si>
  <si>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</si>
  <si>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144305</t>
  </si>
  <si>
    <t>44305</t>
  </si>
  <si>
    <t>EUPHYLLIN CR N 200</t>
  </si>
  <si>
    <t>POR CPS PRO 50X200MG</t>
  </si>
  <si>
    <t>145499</t>
  </si>
  <si>
    <t>45499</t>
  </si>
  <si>
    <t>BETALOC ZOK 100 MG</t>
  </si>
  <si>
    <t>TBL RET 30X100MG</t>
  </si>
  <si>
    <t>146755</t>
  </si>
  <si>
    <t>46755</t>
  </si>
  <si>
    <t>VEROSPIRON 50MG</t>
  </si>
  <si>
    <t>CPS 30X50MG</t>
  </si>
  <si>
    <t>147476</t>
  </si>
  <si>
    <t>47476</t>
  </si>
  <si>
    <t>LORADUR</t>
  </si>
  <si>
    <t>POR TBL NOB 50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</si>
  <si>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</si>
  <si>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</si>
  <si>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</si>
  <si>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</si>
  <si>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</si>
  <si>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</si>
  <si>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</si>
  <si>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</si>
  <si>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</si>
  <si>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</si>
  <si>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</si>
  <si>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</si>
  <si>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</si>
  <si>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</si>
  <si>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</si>
  <si>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</si>
  <si>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</si>
  <si>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</si>
  <si>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</si>
  <si>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</si>
  <si>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</si>
  <si>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</si>
  <si>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</si>
  <si>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</si>
  <si>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</si>
  <si>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</si>
  <si>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</si>
  <si>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</si>
  <si>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</si>
  <si>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</si>
  <si>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</si>
  <si>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</si>
  <si>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</si>
  <si>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</si>
  <si>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</si>
  <si>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</si>
  <si>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</si>
  <si>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</si>
  <si>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</si>
  <si>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</si>
  <si>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</si>
  <si>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</si>
  <si>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</si>
  <si>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</si>
  <si>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</si>
  <si>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</si>
  <si>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</si>
  <si>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</si>
  <si>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</si>
  <si>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</si>
  <si>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</si>
  <si>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</si>
  <si>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</si>
  <si>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</si>
  <si>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</si>
  <si>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</si>
  <si>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</si>
  <si>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184292</t>
  </si>
  <si>
    <t>CONCOR COMBI 10 MG/5 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</si>
  <si>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</si>
  <si>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</si>
  <si>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</si>
  <si>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</si>
  <si>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</si>
  <si>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</si>
  <si>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</si>
  <si>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</si>
  <si>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</si>
  <si>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</si>
  <si>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</si>
  <si>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</si>
  <si>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</si>
  <si>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</si>
  <si>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</si>
  <si>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</si>
  <si>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</si>
  <si>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</si>
  <si>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</si>
  <si>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</si>
  <si>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</si>
  <si>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</si>
  <si>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</si>
  <si>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</si>
  <si>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</si>
  <si>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</si>
  <si>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</si>
  <si>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</si>
  <si>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</si>
  <si>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</si>
  <si>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</si>
  <si>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</si>
  <si>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193711</t>
  </si>
  <si>
    <t>93711</t>
  </si>
  <si>
    <t>DIACORDIN</t>
  </si>
  <si>
    <t>TBL 50X60MG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</si>
  <si>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</si>
  <si>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</si>
  <si>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</si>
  <si>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</si>
  <si>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</si>
  <si>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</si>
  <si>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</si>
  <si>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</si>
  <si>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</si>
  <si>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</si>
  <si>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</si>
  <si>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</si>
  <si>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</si>
  <si>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</si>
  <si>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</si>
  <si>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</si>
  <si>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</si>
  <si>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</si>
  <si>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</si>
  <si>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</si>
  <si>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</si>
  <si>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</si>
  <si>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</si>
  <si>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</si>
  <si>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</si>
  <si>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</si>
  <si>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</si>
  <si>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</si>
  <si>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</si>
  <si>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</si>
  <si>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</si>
  <si>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</si>
  <si>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</si>
  <si>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</si>
  <si>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</si>
  <si>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</si>
  <si>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</si>
  <si>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</si>
  <si>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777140</t>
  </si>
  <si>
    <t>Emspoma základní 500g/bílá</t>
  </si>
  <si>
    <t>841535</t>
  </si>
  <si>
    <t>MENALIND Kožní ochranný krém 200 ml</t>
  </si>
  <si>
    <t>841572</t>
  </si>
  <si>
    <t>MENALIND Ubrousky 50ks náhradní náplň</t>
  </si>
  <si>
    <t>844831</t>
  </si>
  <si>
    <t>DIGOXIN ORION INJ.-MIMOŘÁDNÝ DOVOZ!!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</si>
  <si>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</si>
  <si>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</si>
  <si>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</si>
  <si>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</si>
  <si>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</si>
  <si>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</si>
  <si>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</si>
  <si>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</si>
  <si>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</si>
  <si>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</si>
  <si>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</si>
  <si>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</si>
  <si>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</si>
  <si>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</si>
  <si>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</si>
  <si>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</si>
  <si>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</si>
  <si>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</si>
  <si>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</si>
  <si>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</si>
  <si>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</si>
  <si>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</si>
  <si>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</si>
  <si>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</si>
  <si>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</si>
  <si>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</si>
  <si>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</si>
  <si>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</si>
  <si>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</si>
  <si>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</si>
  <si>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</si>
  <si>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</si>
  <si>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</si>
  <si>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</si>
  <si>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</si>
  <si>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</si>
  <si>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</si>
  <si>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</si>
  <si>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</si>
  <si>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</si>
  <si>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</si>
  <si>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</si>
  <si>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848930</t>
  </si>
  <si>
    <t>155781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</si>
  <si>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</si>
  <si>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</si>
  <si>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</si>
  <si>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</si>
  <si>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</si>
  <si>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</si>
  <si>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</si>
  <si>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</si>
  <si>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</si>
  <si>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</si>
  <si>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</si>
  <si>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</si>
  <si>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</si>
  <si>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</si>
  <si>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</si>
  <si>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</si>
  <si>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POR TBL NOB 24X500MG</t>
  </si>
  <si>
    <t>850552</t>
  </si>
  <si>
    <t>167852</t>
  </si>
  <si>
    <t>TWYNSTA 80 MG/5 MG</t>
  </si>
  <si>
    <t>POR TBL NOB 28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</si>
  <si>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</si>
  <si>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</si>
  <si>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</si>
  <si>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</si>
  <si>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</si>
  <si>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</si>
  <si>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</si>
  <si>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</si>
  <si>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</si>
  <si>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</si>
  <si>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</si>
  <si>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</si>
  <si>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</si>
  <si>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</si>
  <si>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</si>
  <si>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</si>
  <si>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</si>
  <si>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</si>
  <si>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</si>
  <si>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</si>
  <si>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</si>
  <si>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</si>
  <si>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</si>
  <si>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</si>
  <si>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</si>
  <si>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</si>
  <si>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</si>
  <si>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</si>
  <si>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</si>
  <si>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</si>
  <si>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</si>
  <si>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</si>
  <si>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</si>
  <si>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</si>
  <si>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</si>
  <si>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</si>
  <si>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</si>
  <si>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</si>
  <si>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</si>
  <si>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</si>
  <si>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</si>
  <si>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</si>
  <si>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104380</t>
  </si>
  <si>
    <t>4380</t>
  </si>
  <si>
    <t>TENSAMIN</t>
  </si>
  <si>
    <t>INJ 10X5ML</t>
  </si>
  <si>
    <t>109139</t>
  </si>
  <si>
    <t>176129</t>
  </si>
  <si>
    <t>HEMINEVRIN 300 MG</t>
  </si>
  <si>
    <t>POR CPS MOL 100X300MG</t>
  </si>
  <si>
    <t>111063</t>
  </si>
  <si>
    <t>11063</t>
  </si>
  <si>
    <t>IBALGIN 600 (IBUPROFEN 600)</t>
  </si>
  <si>
    <t>TBL OBD 30X600MG</t>
  </si>
  <si>
    <t>111337</t>
  </si>
  <si>
    <t>52421</t>
  </si>
  <si>
    <t>GERATAM 3 G</t>
  </si>
  <si>
    <t>INJ SOL 4X15ML/3GM</t>
  </si>
  <si>
    <t>114479</t>
  </si>
  <si>
    <t>14479</t>
  </si>
  <si>
    <t>TOBRADEX OČNÍ MAST</t>
  </si>
  <si>
    <t>OPH UNG 3.5GM</t>
  </si>
  <si>
    <t>117983</t>
  </si>
  <si>
    <t>17983</t>
  </si>
  <si>
    <t>OXYPHYLLIN</t>
  </si>
  <si>
    <t>118305</t>
  </si>
  <si>
    <t>18305</t>
  </si>
  <si>
    <t>RINGERFUNDIN B.BRAUN</t>
  </si>
  <si>
    <t>INF SOL10X1000ML PE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</si>
  <si>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</si>
  <si>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</si>
  <si>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</si>
  <si>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</si>
  <si>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</si>
  <si>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</si>
  <si>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</si>
  <si>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</si>
  <si>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</si>
  <si>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</si>
  <si>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</si>
  <si>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</si>
  <si>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</si>
  <si>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</si>
  <si>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</si>
  <si>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</si>
  <si>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</si>
  <si>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</si>
  <si>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</si>
  <si>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</si>
  <si>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</si>
  <si>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</si>
  <si>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</si>
  <si>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</si>
  <si>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</si>
  <si>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</si>
  <si>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</si>
  <si>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</si>
  <si>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</si>
  <si>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</si>
  <si>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</si>
  <si>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</si>
  <si>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</si>
  <si>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</si>
  <si>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</si>
  <si>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</si>
  <si>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</si>
  <si>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</si>
  <si>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</si>
  <si>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</si>
  <si>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</si>
  <si>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</si>
  <si>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</si>
  <si>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</si>
  <si>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</si>
  <si>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</si>
  <si>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</si>
  <si>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</si>
  <si>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</si>
  <si>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</si>
  <si>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</si>
  <si>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</si>
  <si>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191731</t>
  </si>
  <si>
    <t>91731</t>
  </si>
  <si>
    <t>PROSTAVASIN</t>
  </si>
  <si>
    <t>INJ SIC 10X20RG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</si>
  <si>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</si>
  <si>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</si>
  <si>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</si>
  <si>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</si>
  <si>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</si>
  <si>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</si>
  <si>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</si>
  <si>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</si>
  <si>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</si>
  <si>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</si>
  <si>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</si>
  <si>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</si>
  <si>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</si>
  <si>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</si>
  <si>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</si>
  <si>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841541</t>
  </si>
  <si>
    <t>MENALIND Mycí emulze 500ml</t>
  </si>
  <si>
    <t>845329</t>
  </si>
  <si>
    <t>Biopron9 tob.60</t>
  </si>
  <si>
    <t>847635</t>
  </si>
  <si>
    <t>Biopron9    PREMIUM tob.120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</si>
  <si>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</si>
  <si>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</si>
  <si>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</si>
  <si>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</si>
  <si>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</si>
  <si>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</si>
  <si>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</si>
  <si>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</si>
  <si>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</si>
  <si>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</si>
  <si>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</si>
  <si>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</si>
  <si>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</si>
  <si>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</si>
  <si>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</si>
  <si>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</si>
  <si>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849034</t>
  </si>
  <si>
    <t>Emspoma M 200ml/chladivá tuba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</si>
  <si>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</si>
  <si>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</si>
  <si>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</si>
  <si>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</si>
  <si>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</si>
  <si>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</si>
  <si>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</si>
  <si>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</si>
  <si>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900240</t>
  </si>
  <si>
    <t>DZ TRIXO LIND 500ML</t>
  </si>
  <si>
    <t>900803</t>
  </si>
  <si>
    <t>KL KAL.PERMANGANAS 10G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</si>
  <si>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</si>
  <si>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</si>
  <si>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</si>
  <si>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</si>
  <si>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</si>
  <si>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</si>
  <si>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</si>
  <si>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</si>
  <si>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</si>
  <si>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</si>
  <si>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</si>
  <si>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</si>
  <si>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</si>
  <si>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</si>
  <si>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154539</t>
  </si>
  <si>
    <t>54539</t>
  </si>
  <si>
    <t>DOLMINA INJ.</t>
  </si>
  <si>
    <t>INJ 5X3ML/75MG</t>
  </si>
  <si>
    <t>920170</t>
  </si>
  <si>
    <t>DZ TRIXO 500 ML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</si>
  <si>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</si>
  <si>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</si>
  <si>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</si>
  <si>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</si>
  <si>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</si>
  <si>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</si>
  <si>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</si>
  <si>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</si>
  <si>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</si>
  <si>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</si>
  <si>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</si>
  <si>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</si>
  <si>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</si>
  <si>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</si>
  <si>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</si>
  <si>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</si>
  <si>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</si>
  <si>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</si>
  <si>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</si>
  <si>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</si>
  <si>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</si>
  <si>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</si>
  <si>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</si>
  <si>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</si>
  <si>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</si>
  <si>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</si>
  <si>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</si>
  <si>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118172</t>
  </si>
  <si>
    <t>18172</t>
  </si>
  <si>
    <t>PROPOFOL 1% MCT/LCT FRESENIUS</t>
  </si>
  <si>
    <t>INJ EML 10X50ML</t>
  </si>
  <si>
    <t>118175</t>
  </si>
  <si>
    <t>18175</t>
  </si>
  <si>
    <t>INJ EML 10X100ML</t>
  </si>
  <si>
    <t>119757</t>
  </si>
  <si>
    <t>19757</t>
  </si>
  <si>
    <t>BELODERM</t>
  </si>
  <si>
    <t>DRM UNG1X30GM 0.05%</t>
  </si>
  <si>
    <t>142595</t>
  </si>
  <si>
    <t>42595</t>
  </si>
  <si>
    <t>VITALIPID N ADULT</t>
  </si>
  <si>
    <t>INF CNC SOL 10X10ML</t>
  </si>
  <si>
    <t>146980</t>
  </si>
  <si>
    <t>46980</t>
  </si>
  <si>
    <t>BETALOC SR 200MG</t>
  </si>
  <si>
    <t>TBL RET 100X200MG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</si>
  <si>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</si>
  <si>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</si>
  <si>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</si>
  <si>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</si>
  <si>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</si>
  <si>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</si>
  <si>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</si>
  <si>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</si>
  <si>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177200</t>
  </si>
  <si>
    <t>SUXAMETHONIUM JODID VUAB 100 MG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</si>
  <si>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</si>
  <si>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</si>
  <si>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</si>
  <si>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</si>
  <si>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</si>
  <si>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</si>
  <si>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</si>
  <si>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</si>
  <si>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</si>
  <si>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</si>
  <si>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</si>
  <si>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</si>
  <si>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</si>
  <si>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</si>
  <si>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</si>
  <si>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</si>
  <si>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</si>
  <si>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</si>
  <si>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841645</t>
  </si>
  <si>
    <t>DZ Ubrousky dětské vlhčené</t>
  </si>
  <si>
    <t>843740</t>
  </si>
  <si>
    <t>AVIRIL Dětský zásyp s azulenem sypačka</t>
  </si>
  <si>
    <t>844078</t>
  </si>
  <si>
    <t>Lacrisyn gtt.ophth.10ml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</si>
  <si>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</si>
  <si>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</si>
  <si>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</si>
  <si>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</si>
  <si>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</si>
  <si>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</si>
  <si>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</si>
  <si>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</si>
  <si>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</si>
  <si>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</si>
  <si>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</si>
  <si>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</si>
  <si>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</si>
  <si>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</si>
  <si>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</si>
  <si>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</si>
  <si>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</si>
  <si>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</si>
  <si>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</si>
  <si>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</si>
  <si>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</si>
  <si>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</si>
  <si>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</si>
  <si>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</si>
  <si>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</si>
  <si>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</si>
  <si>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</si>
  <si>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</si>
  <si>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198876</t>
  </si>
  <si>
    <t>98876</t>
  </si>
  <si>
    <t>INF SOL 20X500ML</t>
  </si>
  <si>
    <t>100512</t>
  </si>
  <si>
    <t>512</t>
  </si>
  <si>
    <t>INJ 10X5ML 10%</t>
  </si>
  <si>
    <t>101127</t>
  </si>
  <si>
    <t>1127</t>
  </si>
  <si>
    <t>MORPHIN BIOTIKA 1%</t>
  </si>
  <si>
    <t>INJ 10X2ML/20MG</t>
  </si>
  <si>
    <t>103128</t>
  </si>
  <si>
    <t>3128</t>
  </si>
  <si>
    <t>STOPANGIN</t>
  </si>
  <si>
    <t>SPR 1X30ML</t>
  </si>
  <si>
    <t>114693</t>
  </si>
  <si>
    <t>14693</t>
  </si>
  <si>
    <t>TARKA 180/2 MG TBL.</t>
  </si>
  <si>
    <t>POR TBL RET 28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</si>
  <si>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</si>
  <si>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</si>
  <si>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</si>
  <si>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</si>
  <si>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</si>
  <si>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</si>
  <si>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</si>
  <si>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125930</t>
  </si>
  <si>
    <t>25930</t>
  </si>
  <si>
    <t>ZYPREXA 10 MG</t>
  </si>
  <si>
    <t>POR TBL FLM 28X10MG</t>
  </si>
  <si>
    <t>144357</t>
  </si>
  <si>
    <t>44357</t>
  </si>
  <si>
    <t>REMESTYP 1.0</t>
  </si>
  <si>
    <t>INJ 5X10ML/1MG</t>
  </si>
  <si>
    <t>165388</t>
  </si>
  <si>
    <t>65388</t>
  </si>
  <si>
    <t>TENORMIN</t>
  </si>
  <si>
    <t>TBL OBD 28X50MG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</si>
  <si>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</si>
  <si>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</si>
  <si>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</si>
  <si>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</si>
  <si>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</si>
  <si>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</si>
  <si>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</si>
  <si>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</si>
  <si>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</si>
  <si>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</si>
  <si>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</si>
  <si>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</si>
  <si>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</si>
  <si>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</si>
  <si>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</si>
  <si>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</si>
  <si>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</si>
  <si>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</si>
  <si>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394712</t>
  </si>
  <si>
    <t>IR  AQUA STERILE OPLACH.1x1000 ml ECOTAINER</t>
  </si>
  <si>
    <t>IR OPLACH</t>
  </si>
  <si>
    <t>703722</t>
  </si>
  <si>
    <t>MENALIND Olejový spray na ochranu kůže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</si>
  <si>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</si>
  <si>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</si>
  <si>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</si>
  <si>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</si>
  <si>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</si>
  <si>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</si>
  <si>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841543</t>
  </si>
  <si>
    <t>MENALIND Krém na ruce 200ml</t>
  </si>
  <si>
    <t>842351</t>
  </si>
  <si>
    <t>3929</t>
  </si>
  <si>
    <t>Stopangin sol. 250ml</t>
  </si>
  <si>
    <t>846873</t>
  </si>
  <si>
    <t>82012</t>
  </si>
  <si>
    <t>DZ PRONTODERM ROZTOK 500 ml</t>
  </si>
  <si>
    <t>848856</t>
  </si>
  <si>
    <t>155873</t>
  </si>
  <si>
    <t>TRENTAL 400</t>
  </si>
  <si>
    <t>POR TBL RET 100X400MG</t>
  </si>
  <si>
    <t>849596</t>
  </si>
  <si>
    <t>163877</t>
  </si>
  <si>
    <t>NEUROTOP 200 MG</t>
  </si>
  <si>
    <t>POR TBL NOB 50X200MG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</si>
  <si>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</si>
  <si>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</si>
  <si>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</si>
  <si>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</si>
  <si>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</si>
  <si>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</si>
  <si>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</si>
  <si>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</si>
  <si>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110803</t>
  </si>
  <si>
    <t>10803</t>
  </si>
  <si>
    <t>INJ SOL 5X2ML/4MG</t>
  </si>
  <si>
    <t>111485</t>
  </si>
  <si>
    <t>11485</t>
  </si>
  <si>
    <t>MILGAMMA N</t>
  </si>
  <si>
    <t>INJ 5X2ML</t>
  </si>
  <si>
    <t>116547</t>
  </si>
  <si>
    <t>16547</t>
  </si>
  <si>
    <t>CYMEVENE</t>
  </si>
  <si>
    <t>INF SIC 1X500MG</t>
  </si>
  <si>
    <t>159358</t>
  </si>
  <si>
    <t>59358</t>
  </si>
  <si>
    <t>RINGERUV ROZTOK BRAUN</t>
  </si>
  <si>
    <t>INF 10X1000ML(LDPE)</t>
  </si>
  <si>
    <t>159392</t>
  </si>
  <si>
    <t>59392</t>
  </si>
  <si>
    <t>BROMHEXIN - EGIS</t>
  </si>
  <si>
    <t>SOL 1X60ML/120MG</t>
  </si>
  <si>
    <t>159697</t>
  </si>
  <si>
    <t>59697</t>
  </si>
  <si>
    <t>TIMOPTOL 0.5% MSD</t>
  </si>
  <si>
    <t>OPH GTTSOL1X5ML-OCU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</si>
  <si>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</si>
  <si>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</si>
  <si>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</si>
  <si>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</si>
  <si>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</si>
  <si>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</si>
  <si>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</si>
  <si>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</si>
  <si>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</si>
  <si>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</si>
  <si>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</si>
  <si>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</si>
  <si>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</si>
  <si>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</si>
  <si>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</si>
  <si>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</si>
  <si>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</si>
  <si>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</si>
  <si>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</si>
  <si>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</si>
  <si>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</si>
  <si>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848725</t>
  </si>
  <si>
    <t>107677</t>
  </si>
  <si>
    <t>KALIUMCHLORID 7.45% BRAUN</t>
  </si>
  <si>
    <t>INF CNC SOL 20X100ML</t>
  </si>
  <si>
    <t>900518</t>
  </si>
  <si>
    <t>KL UNG.LENIENS, 500G</t>
  </si>
  <si>
    <t>920356</t>
  </si>
  <si>
    <t>KL SOL.BORGLYCEROLI  3% 100 G</t>
  </si>
  <si>
    <t>501065</t>
  </si>
  <si>
    <t>KL SIGNATURY</t>
  </si>
  <si>
    <t>113703</t>
  </si>
  <si>
    <t>13703</t>
  </si>
  <si>
    <t>ZOVIRAX 200 MG</t>
  </si>
  <si>
    <t>POR TBL NOB25X200MG</t>
  </si>
  <si>
    <t>147712</t>
  </si>
  <si>
    <t>47712</t>
  </si>
  <si>
    <t>SALAZOPYRIN EN</t>
  </si>
  <si>
    <t>POR TBLENT100X500MG</t>
  </si>
  <si>
    <t>159642</t>
  </si>
  <si>
    <t>59642</t>
  </si>
  <si>
    <t>TBL 100X10MG</t>
  </si>
  <si>
    <t>161238</t>
  </si>
  <si>
    <t>61238</t>
  </si>
  <si>
    <t>THEOPLUS</t>
  </si>
  <si>
    <t>TBL RET 30X300MG</t>
  </si>
  <si>
    <t>184785</t>
  </si>
  <si>
    <t>84785</t>
  </si>
  <si>
    <t>VIDISIC</t>
  </si>
  <si>
    <t>GEL OPH 3X10GM</t>
  </si>
  <si>
    <t>187167</t>
  </si>
  <si>
    <t>87167</t>
  </si>
  <si>
    <t>AMITRIPTYLIN SLOVAKOFARMA</t>
  </si>
  <si>
    <t>TBL OBD 50X28.3MG</t>
  </si>
  <si>
    <t>500224</t>
  </si>
  <si>
    <t>Parodontax Extra 300ml ústní voda</t>
  </si>
  <si>
    <t>845813</t>
  </si>
  <si>
    <t>Deca durabolin 50mg amp.1x1ml - MIMOŘÁDNÝ DOVOZ!!</t>
  </si>
  <si>
    <t>921184</t>
  </si>
  <si>
    <t>KL UNGUENTUM</t>
  </si>
  <si>
    <t>98901</t>
  </si>
  <si>
    <t>GLUKÓZA 5% VIAFLO</t>
  </si>
  <si>
    <t>394106</t>
  </si>
  <si>
    <t>Isolda regenerační krém oliva a čajovník</t>
  </si>
  <si>
    <t>100ml</t>
  </si>
  <si>
    <t>394107</t>
  </si>
  <si>
    <t>Isolda výživný krém keratin a mandle</t>
  </si>
  <si>
    <t>847962</t>
  </si>
  <si>
    <t>AESCIN 30mg tbl.60 VULM</t>
  </si>
  <si>
    <t>921535</t>
  </si>
  <si>
    <t>KL RICINI OL. 200 g</t>
  </si>
  <si>
    <t>169595</t>
  </si>
  <si>
    <t>69595</t>
  </si>
  <si>
    <t>ARDEAELYTOSOL L-ARGININCHL.21%</t>
  </si>
  <si>
    <t>INF 1X80ML</t>
  </si>
  <si>
    <t>102132</t>
  </si>
  <si>
    <t>2132</t>
  </si>
  <si>
    <t>CARDILAN</t>
  </si>
  <si>
    <t>INJ 10X10ML</t>
  </si>
  <si>
    <t>119759</t>
  </si>
  <si>
    <t>19759</t>
  </si>
  <si>
    <t>DRM CRM1X30GM 0.05%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</si>
  <si>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</si>
  <si>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</si>
  <si>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</si>
  <si>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</si>
  <si>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</si>
  <si>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</si>
  <si>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</si>
  <si>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500686</t>
  </si>
  <si>
    <t xml:space="preserve">DZ PRONTODERM SHOWER GEL  100ML </t>
  </si>
  <si>
    <t>strong</t>
  </si>
  <si>
    <t>849971</t>
  </si>
  <si>
    <t>137494</t>
  </si>
  <si>
    <t>Esmocard HCL 100mg/10ml inj.5 x 100mg/10ml</t>
  </si>
  <si>
    <t>100982</t>
  </si>
  <si>
    <t>982</t>
  </si>
  <si>
    <t>CARBOSORB</t>
  </si>
  <si>
    <t>PLV 1X25GM</t>
  </si>
  <si>
    <t>198880</t>
  </si>
  <si>
    <t>98880</t>
  </si>
  <si>
    <t>125364</t>
  </si>
  <si>
    <t>25364</t>
  </si>
  <si>
    <t>HELICID 20 ZENTIVA</t>
  </si>
  <si>
    <t>POR CPS ETD 14X20MG</t>
  </si>
  <si>
    <t>140274</t>
  </si>
  <si>
    <t>40274</t>
  </si>
  <si>
    <t>BACLOFEN</t>
  </si>
  <si>
    <t>TBL 50X10MG</t>
  </si>
  <si>
    <t>181425</t>
  </si>
  <si>
    <t>81425</t>
  </si>
  <si>
    <t>XALACOM</t>
  </si>
  <si>
    <t>OPH GTT SOL 1X2.5ML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</si>
  <si>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</si>
  <si>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</si>
  <si>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</si>
  <si>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</si>
  <si>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</si>
  <si>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</si>
  <si>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</si>
  <si>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</si>
  <si>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</si>
  <si>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</si>
  <si>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</si>
  <si>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154815</t>
  </si>
  <si>
    <t>TETANOL PUR</t>
  </si>
  <si>
    <t>INJ SUS 1X0.5ML</t>
  </si>
  <si>
    <t>155911</t>
  </si>
  <si>
    <t>55911</t>
  </si>
  <si>
    <t>PEROXID VODÍKU 3% COO</t>
  </si>
  <si>
    <t>DRM SOL 1X100ML 3%</t>
  </si>
  <si>
    <t>702489</t>
  </si>
  <si>
    <t>Emspoma M 300ml/chladivá</t>
  </si>
  <si>
    <t>840138</t>
  </si>
  <si>
    <t>58160</t>
  </si>
  <si>
    <t>SANORIN 0.5 PM</t>
  </si>
  <si>
    <t>SPR NAS SOL 1X10ML</t>
  </si>
  <si>
    <t>850675</t>
  </si>
  <si>
    <t>Menalind professional tělové mléko 500ml</t>
  </si>
  <si>
    <t>920154</t>
  </si>
  <si>
    <t>DZ PRONTODERM PENA 200ml</t>
  </si>
  <si>
    <t>930043</t>
  </si>
  <si>
    <t>DZ TRIXO LIND 100 ml</t>
  </si>
  <si>
    <t>155871</t>
  </si>
  <si>
    <t>ERCEFURYL 200 MG CPS.</t>
  </si>
  <si>
    <t>POR CPS DUR 14X200MG</t>
  </si>
  <si>
    <t>2584</t>
  </si>
  <si>
    <t>842266</t>
  </si>
  <si>
    <t>Ubrousky detske vlhčené</t>
  </si>
  <si>
    <t>100584</t>
  </si>
  <si>
    <t>584</t>
  </si>
  <si>
    <t>PYRIDOXIN LECIVA</t>
  </si>
  <si>
    <t>INJ 5X1ML 50MG</t>
  </si>
  <si>
    <t>121698</t>
  </si>
  <si>
    <t>21698</t>
  </si>
  <si>
    <t>DEXAMETHASONE WZF POLFA</t>
  </si>
  <si>
    <t>OPHGTTSUS1X5ML0.1%</t>
  </si>
  <si>
    <t>149251</t>
  </si>
  <si>
    <t>RENVELA 800 MG</t>
  </si>
  <si>
    <t>POR TBL FLM 180X800MG</t>
  </si>
  <si>
    <t>447</t>
  </si>
  <si>
    <t>EPHEDRIN BIOTIKA</t>
  </si>
  <si>
    <t>INJ SOL 10X1ML/50MG</t>
  </si>
  <si>
    <t>187000</t>
  </si>
  <si>
    <t>87000</t>
  </si>
  <si>
    <t>ARDEAOSMOSOL MA 20 (Mannitol)</t>
  </si>
  <si>
    <t>902074</t>
  </si>
  <si>
    <t>85278</t>
  </si>
  <si>
    <t>VOLULYTE 6%</t>
  </si>
  <si>
    <t>146475</t>
  </si>
  <si>
    <t>46475</t>
  </si>
  <si>
    <t>DILCEREN PRO INFUSIONE</t>
  </si>
  <si>
    <t>INF 1X50ML/10MG</t>
  </si>
  <si>
    <t>168579</t>
  </si>
  <si>
    <t>68579</t>
  </si>
  <si>
    <t>PHENAEMAL 0.1</t>
  </si>
  <si>
    <t>100616</t>
  </si>
  <si>
    <t>616</t>
  </si>
  <si>
    <t>THIAMIN LECIVA</t>
  </si>
  <si>
    <t>INJ 10X2ML/100MG</t>
  </si>
  <si>
    <t>118566</t>
  </si>
  <si>
    <t>18566</t>
  </si>
  <si>
    <t>MINIRIN MELT 120 MCG</t>
  </si>
  <si>
    <t>POR LYO 30X120RG</t>
  </si>
  <si>
    <t>130508</t>
  </si>
  <si>
    <t>30508</t>
  </si>
  <si>
    <t>ARGOFAN 75 SR</t>
  </si>
  <si>
    <t>POR TBL PRO 30X75MG</t>
  </si>
  <si>
    <t>501008</t>
  </si>
  <si>
    <t>DZ SANOSIL SUPER</t>
  </si>
  <si>
    <t>1l (250ml)</t>
  </si>
  <si>
    <t>846094</t>
  </si>
  <si>
    <t>129023</t>
  </si>
  <si>
    <t>PROPOFOL-LIPURO 1% (10MG/ML) 5X20ML</t>
  </si>
  <si>
    <t xml:space="preserve">INJ+INF EML 5X20ML/200MG 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</si>
  <si>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</si>
  <si>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</si>
  <si>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</si>
  <si>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</si>
  <si>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</si>
  <si>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</si>
  <si>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</si>
  <si>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INJ PLV SOL 1X1GM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</si>
  <si>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</si>
  <si>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</si>
  <si>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</si>
  <si>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</si>
  <si>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</si>
  <si>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</si>
  <si>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</si>
  <si>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114325</t>
  </si>
  <si>
    <t>14325</t>
  </si>
  <si>
    <t>ELOCOM</t>
  </si>
  <si>
    <t>DRM SOL 1X20ML 0.1%</t>
  </si>
  <si>
    <t>115643</t>
  </si>
  <si>
    <t>15643</t>
  </si>
  <si>
    <t>SANDIMMUN</t>
  </si>
  <si>
    <t>INF CNC SOL 10X5ML</t>
  </si>
  <si>
    <t>127698</t>
  </si>
  <si>
    <t>27698</t>
  </si>
  <si>
    <t>TAMIFLU 75 MG</t>
  </si>
  <si>
    <t>POR CPS DUR 10X75MG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</si>
  <si>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</si>
  <si>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</si>
  <si>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</si>
  <si>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</si>
  <si>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</si>
  <si>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</si>
  <si>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</si>
  <si>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187825</t>
  </si>
  <si>
    <t>87825</t>
  </si>
  <si>
    <t>ARDEAELYTOSOL NA.HYDR.CARB.8.4%</t>
  </si>
  <si>
    <t>191217</t>
  </si>
  <si>
    <t>91217</t>
  </si>
  <si>
    <t>VENTER</t>
  </si>
  <si>
    <t>TBL 50X1GM</t>
  </si>
  <si>
    <t>196887</t>
  </si>
  <si>
    <t>96887</t>
  </si>
  <si>
    <t>0.9% W/V SODIUM CHLORIDE I.V.</t>
  </si>
  <si>
    <t>INJ 20X20ML</t>
  </si>
  <si>
    <t>395850</t>
  </si>
  <si>
    <t>OptiLube lubrikační gel</t>
  </si>
  <si>
    <t>tuba 113g</t>
  </si>
  <si>
    <t>802327</t>
  </si>
  <si>
    <t>49781</t>
  </si>
  <si>
    <t>LITHIUM CHLORID 0.15 MMOL/ML LCO</t>
  </si>
  <si>
    <t>INJ SOL 1X10ML</t>
  </si>
  <si>
    <t>840238</t>
  </si>
  <si>
    <t>Carbofit prášek 25g Čárkll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</si>
  <si>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</si>
  <si>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</si>
  <si>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</si>
  <si>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</si>
  <si>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</si>
  <si>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</si>
  <si>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</si>
  <si>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847180</t>
  </si>
  <si>
    <t>500225</t>
  </si>
  <si>
    <t>Bridion 100mg/ml inj.10x2ml/200mg</t>
  </si>
  <si>
    <t>850305</t>
  </si>
  <si>
    <t>Biopron9 tob.120</t>
  </si>
  <si>
    <t>901185</t>
  </si>
  <si>
    <t>IR ETHANOLUM 96% 500 ml</t>
  </si>
  <si>
    <t>IR 500 ml</t>
  </si>
  <si>
    <t>902082</t>
  </si>
  <si>
    <t>IR  NATRIUM CITRICUM 4%1x2000ml</t>
  </si>
  <si>
    <t>IR dial. rozt. Phoenix 1 kart.= 6ks po 2000ml</t>
  </si>
  <si>
    <t>911930</t>
  </si>
  <si>
    <t>KL KAL.PERMANGANAS 5 G</t>
  </si>
  <si>
    <t>129027</t>
  </si>
  <si>
    <t>PROPOFOL-LIPURO 1 % (10MG/ML)</t>
  </si>
  <si>
    <t>INJ+INF EML 10X100ML/1000MG</t>
  </si>
  <si>
    <t>847085</t>
  </si>
  <si>
    <t>115401</t>
  </si>
  <si>
    <t>CLEXANE</t>
  </si>
  <si>
    <t>inj sol  10x0,4ml/40 mg</t>
  </si>
  <si>
    <t>114989</t>
  </si>
  <si>
    <t>14989</t>
  </si>
  <si>
    <t>RIVOTRIL</t>
  </si>
  <si>
    <t>INJ 5X1ML/1MG+SOLV.</t>
  </si>
  <si>
    <t>115520</t>
  </si>
  <si>
    <t>15520</t>
  </si>
  <si>
    <t>FENISTIL</t>
  </si>
  <si>
    <t>POR GTT SOL 1X20ML</t>
  </si>
  <si>
    <t>183741</t>
  </si>
  <si>
    <t>83741</t>
  </si>
  <si>
    <t>GLUCAGEN 1MG HYPOKIT</t>
  </si>
  <si>
    <t>INJ SIC 1MG+STRIK.</t>
  </si>
  <si>
    <t>163307</t>
  </si>
  <si>
    <t>CALCIUM FOLINATE HOSPIRA 10 MG/ML</t>
  </si>
  <si>
    <t>INJ SOL 1X10ML/100MG</t>
  </si>
  <si>
    <t>382099</t>
  </si>
  <si>
    <t>82099</t>
  </si>
  <si>
    <t>KRYTÍ GELOVÉ HEMAGEL 5G</t>
  </si>
  <si>
    <t>HEMAGEL V TUBĚ O OBSAHU 5G</t>
  </si>
  <si>
    <t>848273</t>
  </si>
  <si>
    <t>125298</t>
  </si>
  <si>
    <t>CALCIUMFOLINAT EBEWE 10 MG/ML</t>
  </si>
  <si>
    <t>920219</t>
  </si>
  <si>
    <t>DZ TRIXO 100 ML</t>
  </si>
  <si>
    <t>900034</t>
  </si>
  <si>
    <t>KL POLYSAN, OL.HELIANTHI AA AD 100G</t>
  </si>
  <si>
    <t>13440</t>
  </si>
  <si>
    <t>RINGERŮV ROZTOK VIAFLO</t>
  </si>
  <si>
    <t>846024</t>
  </si>
  <si>
    <t>100097</t>
  </si>
  <si>
    <t>VOLTAREN EMULGEL</t>
  </si>
  <si>
    <t>DRM GEL 1X100GM LAM</t>
  </si>
  <si>
    <t>184114</t>
  </si>
  <si>
    <t>84114</t>
  </si>
  <si>
    <t>FASTUM GEL</t>
  </si>
  <si>
    <t>GEL 50GM</t>
  </si>
  <si>
    <t>163754</t>
  </si>
  <si>
    <t>NEUROTOP RETARD 300</t>
  </si>
  <si>
    <t>POR TBL PRO 50X300MG</t>
  </si>
  <si>
    <t>166755</t>
  </si>
  <si>
    <t>66755</t>
  </si>
  <si>
    <t>METALCAPTASE</t>
  </si>
  <si>
    <t>TBL OBD 50X150MG</t>
  </si>
  <si>
    <t>188143</t>
  </si>
  <si>
    <t>88143</t>
  </si>
  <si>
    <t>FLUANXOL 1MG</t>
  </si>
  <si>
    <t>DRG 100X1MG</t>
  </si>
  <si>
    <t>147544</t>
  </si>
  <si>
    <t>47544</t>
  </si>
  <si>
    <t>WELLBUTRIN SR</t>
  </si>
  <si>
    <t>POR TBL PRO30X150MG</t>
  </si>
  <si>
    <t>184138</t>
  </si>
  <si>
    <t>84138</t>
  </si>
  <si>
    <t>LEGALON 70</t>
  </si>
  <si>
    <t>CPS 30X70MG</t>
  </si>
  <si>
    <t>500980</t>
  </si>
  <si>
    <t>KL MS SOL.AC.BORICI 3% 500g</t>
  </si>
  <si>
    <t>987481</t>
  </si>
  <si>
    <t>169737</t>
  </si>
  <si>
    <t>ISOTREXIN</t>
  </si>
  <si>
    <t>DRM GEL 1X30GM</t>
  </si>
  <si>
    <t>382100</t>
  </si>
  <si>
    <t>82100</t>
  </si>
  <si>
    <t>KRYTÍ GELOVÉ HEMAGEL 30G</t>
  </si>
  <si>
    <t>HEMAGEL V TUBĚ O OBSAHU 30G</t>
  </si>
  <si>
    <t>500570</t>
  </si>
  <si>
    <t>ZARZIO 48 MU/0,5 ML</t>
  </si>
  <si>
    <t>INJ+INF SOL 5X0.5ML</t>
  </si>
  <si>
    <t>500676</t>
  </si>
  <si>
    <t>169242</t>
  </si>
  <si>
    <t>DZ Prontosan wound gel 250ml</t>
  </si>
  <si>
    <t>930670</t>
  </si>
  <si>
    <t>KL CHLORHEXIDINI SOL. 0,2% 200 g</t>
  </si>
  <si>
    <t>v sirokohrdle lahvi</t>
  </si>
  <si>
    <t>162319</t>
  </si>
  <si>
    <t>62319</t>
  </si>
  <si>
    <t>BETADINE (CHIRURG.) - hnědá</t>
  </si>
  <si>
    <t>126152</t>
  </si>
  <si>
    <t>26152</t>
  </si>
  <si>
    <t>GANFORT 300MCG/ML + 5MG/ML</t>
  </si>
  <si>
    <t>OPH GTT SOL 1X3ML</t>
  </si>
  <si>
    <t>132221</t>
  </si>
  <si>
    <t>32221</t>
  </si>
  <si>
    <t>MEDISOL BI0</t>
  </si>
  <si>
    <t>DLPHFLSOL1X4.8LT+SO</t>
  </si>
  <si>
    <t>14380</t>
  </si>
  <si>
    <t>LEGALON SIL</t>
  </si>
  <si>
    <t>INJ PLV SOL 4X350MG</t>
  </si>
  <si>
    <t>158893</t>
  </si>
  <si>
    <t>58893</t>
  </si>
  <si>
    <t>XALATAN</t>
  </si>
  <si>
    <t>GTT OPH 1X2.5ML</t>
  </si>
  <si>
    <t>137493</t>
  </si>
  <si>
    <t>ESMOCARD HCL ORPHA 2500 MG/10 ML KONCENTRÁT PRO PŘ</t>
  </si>
  <si>
    <t>INF CNC SOL 1X2500MG/10ML</t>
  </si>
  <si>
    <t>842703</t>
  </si>
  <si>
    <t>Hypromeloza -P 10ml</t>
  </si>
  <si>
    <t>176954</t>
  </si>
  <si>
    <t>ALGIFEN NEO</t>
  </si>
  <si>
    <t>POR GTT SOL 1X50ML</t>
  </si>
  <si>
    <t>841094</t>
  </si>
  <si>
    <t>Corsodyl ustni voda 0,1% 200 ml</t>
  </si>
  <si>
    <t>200863</t>
  </si>
  <si>
    <t>OPH GTT SOL 1X10ML PLAST</t>
  </si>
  <si>
    <t>621118</t>
  </si>
  <si>
    <t>Batole dětské vlhčené ubrousky 72ks</t>
  </si>
  <si>
    <t>394153</t>
  </si>
  <si>
    <t>Calcium pantotenicum mast 30g Generica</t>
  </si>
  <si>
    <t>395712</t>
  </si>
  <si>
    <t>HBF Calcium panthotenát mast 30g</t>
  </si>
  <si>
    <t>841318</t>
  </si>
  <si>
    <t>HBF Calcium panthotenát mast 100ml</t>
  </si>
  <si>
    <t>202701</t>
  </si>
  <si>
    <t>POR TBL ENT 90X20MG</t>
  </si>
  <si>
    <t>186762</t>
  </si>
  <si>
    <t>86762</t>
  </si>
  <si>
    <t>DOBUJECT</t>
  </si>
  <si>
    <t>INF 5X5ML/250MG</t>
  </si>
  <si>
    <t>198054</t>
  </si>
  <si>
    <t>SANVAL 10 MG</t>
  </si>
  <si>
    <t>POR TBL FLM 20X10MG</t>
  </si>
  <si>
    <t>198058</t>
  </si>
  <si>
    <t>POR TBL FLM 100X10MG</t>
  </si>
  <si>
    <t>201452</t>
  </si>
  <si>
    <t>OPHTAL</t>
  </si>
  <si>
    <t>OPH AQA 4X25ML PLAST</t>
  </si>
  <si>
    <t>187158</t>
  </si>
  <si>
    <t>ANESIA 10 MG/ML INJ/INF EML.</t>
  </si>
  <si>
    <t>INJ+INF EML 5X20ML/200MG</t>
  </si>
  <si>
    <t>840522</t>
  </si>
  <si>
    <t>KL AMIKIN SOL. 0.5%</t>
  </si>
  <si>
    <t>848118</t>
  </si>
  <si>
    <t>Ubrousky dětské hyg.Baby Wipes vit.E</t>
  </si>
  <si>
    <t>80ks s distr.</t>
  </si>
  <si>
    <t>621119</t>
  </si>
  <si>
    <t>Baby Wipes Aloe Vera vlhčené ubrousky 80ks</t>
  </si>
  <si>
    <t>397372</t>
  </si>
  <si>
    <t>IR Sol.calcii chlorati 10 % 250 ml-pomůcky</t>
  </si>
  <si>
    <t>IR 250 ml OV Poruba 21% DPH</t>
  </si>
  <si>
    <t>128833</t>
  </si>
  <si>
    <t>28833</t>
  </si>
  <si>
    <t>AERIUS 2,5 MG</t>
  </si>
  <si>
    <t>POR TBL DIS 60X2.5MG</t>
  </si>
  <si>
    <t>168650</t>
  </si>
  <si>
    <t>DEXDOR</t>
  </si>
  <si>
    <t>INF CNC SOL 5X2ML</t>
  </si>
  <si>
    <t>989970</t>
  </si>
  <si>
    <t>168651</t>
  </si>
  <si>
    <t>INF CNC SOL 25X2ML</t>
  </si>
  <si>
    <t>989656</t>
  </si>
  <si>
    <t>Calcium pantothenicum mast Generica 100g</t>
  </si>
  <si>
    <t>397116</t>
  </si>
  <si>
    <t>Vitamin A-POS oční mast 5g</t>
  </si>
  <si>
    <t>137275</t>
  </si>
  <si>
    <t>CALCIUM RESONIUM</t>
  </si>
  <si>
    <t>POR+RCT PLV SUS 300GM</t>
  </si>
  <si>
    <t>988837</t>
  </si>
  <si>
    <t>Calcium pantothenicum krém Generica  30g</t>
  </si>
  <si>
    <t>150660</t>
  </si>
  <si>
    <t>CEREBROLYSIN</t>
  </si>
  <si>
    <t>INJ SOL 5X10ML</t>
  </si>
  <si>
    <t>849921</t>
  </si>
  <si>
    <t>144616</t>
  </si>
  <si>
    <t>UNILAT 50 MIKROGRAMŮ/ML, OČNÍ KAPKY, ROZTOK</t>
  </si>
  <si>
    <t>OPH GTT SOL 3X2.5ML</t>
  </si>
  <si>
    <t>203092</t>
  </si>
  <si>
    <t>LIDOCAIN EGIS 10 %</t>
  </si>
  <si>
    <t>DRM SPR SOL 1X38GM</t>
  </si>
  <si>
    <t>844041</t>
  </si>
  <si>
    <t>Emspoma U základní 300g/bílá</t>
  </si>
  <si>
    <t>990021</t>
  </si>
  <si>
    <t>Calcium pantothenicum mast 100 g Dr.Muller</t>
  </si>
  <si>
    <t>987860</t>
  </si>
  <si>
    <t>Biopron9 tob.60+20 ZDARMA VÁNOČNÍ BALENÍ 2012</t>
  </si>
  <si>
    <t>203012</t>
  </si>
  <si>
    <t>SKINOREN KRÉM</t>
  </si>
  <si>
    <t>DRM CRM 1X30GM 20%</t>
  </si>
  <si>
    <t>397413</t>
  </si>
  <si>
    <t>IR Sol.calcii chlorati 10 % 250 ml</t>
  </si>
  <si>
    <t>IR 250 ml OV Poruba10%</t>
  </si>
  <si>
    <t>843072</t>
  </si>
  <si>
    <t>Artelac CL 10ml</t>
  </si>
  <si>
    <t>845523</t>
  </si>
  <si>
    <t>Linteo ubr.vlhčené baby 80ks</t>
  </si>
  <si>
    <t>184709</t>
  </si>
  <si>
    <t>DOBUJECT 50 MG/ML</t>
  </si>
  <si>
    <t>INF CNC SOL 5X5ML</t>
  </si>
  <si>
    <t>201384</t>
  </si>
  <si>
    <t>ALDACTONE-AMPULE</t>
  </si>
  <si>
    <t>INJ 10X10ML/200MG</t>
  </si>
  <si>
    <t>500458</t>
  </si>
  <si>
    <t>B-komplex forte 100tbl. Zentiva</t>
  </si>
  <si>
    <t>902048</t>
  </si>
  <si>
    <t>IR  Ci-Ca DIALYSAT K2</t>
  </si>
  <si>
    <t>IR DIALYSACNI RPZT.</t>
  </si>
  <si>
    <t>990275</t>
  </si>
  <si>
    <t>ActiMaris Gel na rány 20g</t>
  </si>
  <si>
    <t>990276</t>
  </si>
  <si>
    <t>ActiMaris Sensitiv 300ml roztok výplach a čišt.ran</t>
  </si>
  <si>
    <t>178689</t>
  </si>
  <si>
    <t>PROTEVASC 35 MG TABLETY S PRODLOUŽENÝM UVOLŇOVÁNÍM</t>
  </si>
  <si>
    <t>POR TBL PRO 60X35MG</t>
  </si>
  <si>
    <t>192197</t>
  </si>
  <si>
    <t>DRM SOL 1X30ML 0.1%</t>
  </si>
  <si>
    <t>930561</t>
  </si>
  <si>
    <t>DZ SKINSEPT F 500 ml</t>
  </si>
  <si>
    <t>UN 1219</t>
  </si>
  <si>
    <t>990413</t>
  </si>
  <si>
    <t>Catapresan inj.10x1ml/0.15mg</t>
  </si>
  <si>
    <t>990408</t>
  </si>
  <si>
    <t>ActiMaris Forte 300ml roztok čištění a hojení ran</t>
  </si>
  <si>
    <t>990504</t>
  </si>
  <si>
    <t>Parodontax úst.voda Extra 0.2%</t>
  </si>
  <si>
    <t xml:space="preserve"> 300ml duopack</t>
  </si>
  <si>
    <t>161371</t>
  </si>
  <si>
    <t>SUXAMETHONIUM CHLORID VUAB 100 MG</t>
  </si>
  <si>
    <t>182374</t>
  </si>
  <si>
    <t>MONOPOST 50 MIKROGRAMŮ/ML</t>
  </si>
  <si>
    <t>OPH GTT SOL 30X0.2ML/10RG</t>
  </si>
  <si>
    <t>134824</t>
  </si>
  <si>
    <t>ISOLYTE BP - PLAST. LÁHEV</t>
  </si>
  <si>
    <t xml:space="preserve">INF SOL 10X1000ML KP </t>
  </si>
  <si>
    <t>129025</t>
  </si>
  <si>
    <t>INJ+INF EML 10X50ML/500MG</t>
  </si>
  <si>
    <t>49115</t>
  </si>
  <si>
    <t>CONTROLOC 20 MG</t>
  </si>
  <si>
    <t>POR TBL ENT 100X20MG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</si>
  <si>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</si>
  <si>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</si>
  <si>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</si>
  <si>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</si>
  <si>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</si>
  <si>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</si>
  <si>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</si>
  <si>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</si>
  <si>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</si>
  <si>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</si>
  <si>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</si>
  <si>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</si>
  <si>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</si>
  <si>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</si>
  <si>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</si>
  <si>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</si>
  <si>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</si>
  <si>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</si>
  <si>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</si>
  <si>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132087</t>
  </si>
  <si>
    <t>32087</t>
  </si>
  <si>
    <t>TRALGIT 100 INJ</t>
  </si>
  <si>
    <t>INJ SOL 5X2ML/100MG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</si>
  <si>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</si>
  <si>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</si>
  <si>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</si>
  <si>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</si>
  <si>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</si>
  <si>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</si>
  <si>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</si>
  <si>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</si>
  <si>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</si>
  <si>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</si>
  <si>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</si>
  <si>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</si>
  <si>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</si>
  <si>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</si>
  <si>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154316</t>
  </si>
  <si>
    <t>54316</t>
  </si>
  <si>
    <t>FRAXIPARIN MULTI</t>
  </si>
  <si>
    <t>INJ 10X5ML/47.5KU</t>
  </si>
  <si>
    <t>156504</t>
  </si>
  <si>
    <t>56504</t>
  </si>
  <si>
    <t>SIOFOR 850</t>
  </si>
  <si>
    <t>TBL OBD 60X850MG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</si>
  <si>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</si>
  <si>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</si>
  <si>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</si>
  <si>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</si>
  <si>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</si>
  <si>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</si>
  <si>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</si>
  <si>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</si>
  <si>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</si>
  <si>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</si>
  <si>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</si>
  <si>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</si>
  <si>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</si>
  <si>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</si>
  <si>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</si>
  <si>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</si>
  <si>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</si>
  <si>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</si>
  <si>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</si>
  <si>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844651</t>
  </si>
  <si>
    <t>101205</t>
  </si>
  <si>
    <t>PRESTARIUM NEO</t>
  </si>
  <si>
    <t>848545</t>
  </si>
  <si>
    <t>127546</t>
  </si>
  <si>
    <t>AMESOS 10 MG/5 MG TABLETY</t>
  </si>
  <si>
    <t>848765</t>
  </si>
  <si>
    <t>107938</t>
  </si>
  <si>
    <t>INJ SOL 6X3ML/150MG</t>
  </si>
  <si>
    <t>848907</t>
  </si>
  <si>
    <t>148072</t>
  </si>
  <si>
    <t>ROSUCARD 20 MG POTAHOVANÉ TABLETY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</si>
  <si>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</si>
  <si>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</si>
  <si>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</si>
  <si>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</si>
  <si>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</si>
  <si>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</si>
  <si>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</si>
  <si>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</si>
  <si>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</si>
  <si>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</si>
  <si>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</si>
  <si>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</si>
  <si>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</si>
  <si>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</si>
  <si>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</si>
  <si>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145215</t>
  </si>
  <si>
    <t>45215</t>
  </si>
  <si>
    <t>ZOXON 4</t>
  </si>
  <si>
    <t>TBL 30X4MG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</si>
  <si>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</si>
  <si>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</si>
  <si>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</si>
  <si>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</si>
  <si>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</si>
  <si>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</si>
  <si>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</si>
  <si>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</si>
  <si>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</si>
  <si>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</si>
  <si>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</si>
  <si>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</si>
  <si>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</si>
  <si>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</si>
  <si>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</si>
  <si>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POR TBL FLM 30X10MG</t>
  </si>
  <si>
    <t>849187</t>
  </si>
  <si>
    <t>111902</t>
  </si>
  <si>
    <t>NITRESAN 20 MG</t>
  </si>
  <si>
    <t>POR TBL NOB 30X20MG</t>
  </si>
  <si>
    <t>194882</t>
  </si>
  <si>
    <t>94882</t>
  </si>
  <si>
    <t>INJ SIC 1X250MG+4ML</t>
  </si>
  <si>
    <t>846823</t>
  </si>
  <si>
    <t>124101</t>
  </si>
  <si>
    <t>PRESTANCE 5 MG/10 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</si>
  <si>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</si>
  <si>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</si>
  <si>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</si>
  <si>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</si>
  <si>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</si>
  <si>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</si>
  <si>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</si>
  <si>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109712</t>
  </si>
  <si>
    <t>9712</t>
  </si>
  <si>
    <t>INJ SIC 1X1GM+16ML</t>
  </si>
  <si>
    <t>117431</t>
  </si>
  <si>
    <t>17431</t>
  </si>
  <si>
    <t>POR TBL FLM30X20MG</t>
  </si>
  <si>
    <t>184396</t>
  </si>
  <si>
    <t>84396</t>
  </si>
  <si>
    <t>NEURONTIN 100MG</t>
  </si>
  <si>
    <t>CPS 20X100MG</t>
  </si>
  <si>
    <t>130164</t>
  </si>
  <si>
    <t>30164</t>
  </si>
  <si>
    <t>INJ 10X5ML/5MG</t>
  </si>
  <si>
    <t>144997</t>
  </si>
  <si>
    <t>44997</t>
  </si>
  <si>
    <t>DEPAKINE CHRONO 500MG SECABLE</t>
  </si>
  <si>
    <t>TBL RET 100X500MG</t>
  </si>
  <si>
    <t>166760</t>
  </si>
  <si>
    <t>KINITO 50 MG, POTAHOVANÉ TABLETY</t>
  </si>
  <si>
    <t>POR TBL FLM 100X50MG</t>
  </si>
  <si>
    <t>848987</t>
  </si>
  <si>
    <t>107888</t>
  </si>
  <si>
    <t>APO-SERTRAL 100</t>
  </si>
  <si>
    <t>POR CPS DUR 30X100MG</t>
  </si>
  <si>
    <t>130652</t>
  </si>
  <si>
    <t>30652</t>
  </si>
  <si>
    <t>REASEC</t>
  </si>
  <si>
    <t>TBL 20X2.5MG</t>
  </si>
  <si>
    <t>115245</t>
  </si>
  <si>
    <t>15245</t>
  </si>
  <si>
    <t>SANDOSTATIN 0.1 MG/ML</t>
  </si>
  <si>
    <t>INJ SOL 5X1ML/0.1MG</t>
  </si>
  <si>
    <t>117685</t>
  </si>
  <si>
    <t>17685</t>
  </si>
  <si>
    <t>MIRZATEN 30</t>
  </si>
  <si>
    <t>POR TBL FLM 30X30MG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</si>
  <si>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</si>
  <si>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</si>
  <si>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</si>
  <si>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</si>
  <si>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</si>
  <si>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</si>
  <si>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</si>
  <si>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</si>
  <si>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</si>
  <si>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</si>
  <si>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</si>
  <si>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</si>
  <si>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125274</t>
  </si>
  <si>
    <t>25274</t>
  </si>
  <si>
    <t>DOSTINEX 0.5 MG</t>
  </si>
  <si>
    <t>POR TBL NOB2X0.5MG</t>
  </si>
  <si>
    <t>844243</t>
  </si>
  <si>
    <t>112561</t>
  </si>
  <si>
    <t>RECOXA 15</t>
  </si>
  <si>
    <t>POR TBL NOB 30X15MG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</si>
  <si>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</si>
  <si>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</si>
  <si>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</si>
  <si>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</si>
  <si>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</si>
  <si>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</si>
  <si>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</si>
  <si>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</si>
  <si>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</si>
  <si>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</si>
  <si>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</si>
  <si>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</si>
  <si>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</si>
  <si>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</si>
  <si>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</si>
  <si>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29449</t>
  </si>
  <si>
    <t>NOVOSEVEN 100 KIU (2 MG)</t>
  </si>
  <si>
    <t>INJ PSO LQF 2MG</t>
  </si>
  <si>
    <t>203097</t>
  </si>
  <si>
    <t>AMOKSIKLAV 1 G</t>
  </si>
  <si>
    <t>POR TBL FLM 21X1GM</t>
  </si>
  <si>
    <t>33850</t>
  </si>
  <si>
    <t>NUTRIDRINK PROTEIN S PŘÍCHUTÍ ČOKOLÁDOVOU</t>
  </si>
  <si>
    <t>POR SOL 4X200ML</t>
  </si>
  <si>
    <t>213477</t>
  </si>
  <si>
    <t>INJ SOL 10X5ML</t>
  </si>
  <si>
    <t>214427</t>
  </si>
  <si>
    <t>50113006</t>
  </si>
  <si>
    <t>33084</t>
  </si>
  <si>
    <t>RECONVAN</t>
  </si>
  <si>
    <t>POR SOL 1X500ML</t>
  </si>
  <si>
    <t>33525</t>
  </si>
  <si>
    <t>PULMOCARE 500 ML PŘÍCHUŤ VANILKA</t>
  </si>
  <si>
    <t>133381</t>
  </si>
  <si>
    <t>33381</t>
  </si>
  <si>
    <t>INTESTAMIN</t>
  </si>
  <si>
    <t>153980</t>
  </si>
  <si>
    <t>OXEPA</t>
  </si>
  <si>
    <t>33680</t>
  </si>
  <si>
    <t>GLUCERNA SELECT VANILKOVÁ PŘÍCHUŤ</t>
  </si>
  <si>
    <t>990411</t>
  </si>
  <si>
    <t>Nutrison advanced Diason energy HP vanil 1000ml N.</t>
  </si>
  <si>
    <t>841569</t>
  </si>
  <si>
    <t>Fresubin hepa 15x500ml</t>
  </si>
  <si>
    <t>846016</t>
  </si>
  <si>
    <t>Nutrison Advanced Protison 500ml</t>
  </si>
  <si>
    <t>1X500ML</t>
  </si>
  <si>
    <t>990223</t>
  </si>
  <si>
    <t>NEPRO HP 500ml vanilková</t>
  </si>
  <si>
    <t>990658</t>
  </si>
  <si>
    <t xml:space="preserve">Nutricomp Glutamine Plus MB 500ml </t>
  </si>
  <si>
    <t>990376</t>
  </si>
  <si>
    <t>Diben 1.5 kcal HP 15x500ml</t>
  </si>
  <si>
    <t>133327</t>
  </si>
  <si>
    <t>33327</t>
  </si>
  <si>
    <t>NUTRIDRINK NEUTRAL</t>
  </si>
  <si>
    <t>POR SOL 1X200ML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</si>
  <si>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</si>
  <si>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</si>
  <si>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</si>
  <si>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</si>
  <si>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</si>
  <si>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</si>
  <si>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</si>
  <si>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</si>
  <si>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</si>
  <si>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</si>
  <si>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</si>
  <si>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</si>
  <si>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</si>
  <si>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</si>
  <si>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</si>
  <si>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</si>
  <si>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</si>
  <si>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133473</t>
  </si>
  <si>
    <t>33473</t>
  </si>
  <si>
    <t>NUTRIDRINK JUICE STYLE S PŘÍCHUTÍ JAHODOVOU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</si>
  <si>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</si>
  <si>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</si>
  <si>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</si>
  <si>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</si>
  <si>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</si>
  <si>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</si>
  <si>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</si>
  <si>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</si>
  <si>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</si>
  <si>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</si>
  <si>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</si>
  <si>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</si>
  <si>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</si>
  <si>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</si>
  <si>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</si>
  <si>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</si>
  <si>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33833</t>
  </si>
  <si>
    <t>DIASIP S PŘÍCHUTÍ CAPPUCCINO</t>
  </si>
  <si>
    <t>33864</t>
  </si>
  <si>
    <t>NUTRIDRINK MULTI FIBRE S PŘÍCHUTÍ VANILKOVOU</t>
  </si>
  <si>
    <t>33859</t>
  </si>
  <si>
    <t>50113012</t>
  </si>
  <si>
    <t>193650</t>
  </si>
  <si>
    <t>93650</t>
  </si>
  <si>
    <t>ACTILYSE 50MG</t>
  </si>
  <si>
    <t>INJ SIC 1X50MG+50ML</t>
  </si>
  <si>
    <t>50113013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</si>
  <si>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</si>
  <si>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</si>
  <si>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</si>
  <si>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</si>
  <si>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</si>
  <si>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</si>
  <si>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</si>
  <si>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</si>
  <si>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</si>
  <si>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</si>
  <si>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</si>
  <si>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201030</t>
  </si>
  <si>
    <t>SEFOTAK 1 G</t>
  </si>
  <si>
    <t>134595</t>
  </si>
  <si>
    <t>MEDOCLAV 1000 MG/200 MG</t>
  </si>
  <si>
    <t>INJ+INF PLV SOL 10X1.2GM</t>
  </si>
  <si>
    <t>183926</t>
  </si>
  <si>
    <t>AZEPO 1 G</t>
  </si>
  <si>
    <t>INJ+INF PLV SOL 10X1GM</t>
  </si>
  <si>
    <t>185482</t>
  </si>
  <si>
    <t>EDICIN 1 G</t>
  </si>
  <si>
    <t>INF PLV SOL 10X1GM</t>
  </si>
  <si>
    <t>176353</t>
  </si>
  <si>
    <t>76353</t>
  </si>
  <si>
    <t>FORTUM</t>
  </si>
  <si>
    <t>INJ 1X1GM</t>
  </si>
  <si>
    <t>201954</t>
  </si>
  <si>
    <t>BITAMMON 1 G/0,5 G</t>
  </si>
  <si>
    <t>INJ+INF PLV SOL 10X1.5GM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</si>
  <si>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</si>
  <si>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</si>
  <si>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</si>
  <si>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</si>
  <si>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</si>
  <si>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</si>
  <si>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</si>
  <si>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</si>
  <si>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</si>
  <si>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</si>
  <si>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103377</t>
  </si>
  <si>
    <t>3377</t>
  </si>
  <si>
    <t>BISEPTOL 480</t>
  </si>
  <si>
    <t>TBL 20X480MG</t>
  </si>
  <si>
    <t>106264</t>
  </si>
  <si>
    <t>6264</t>
  </si>
  <si>
    <t>SUMETROLIM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</si>
  <si>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</si>
  <si>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</si>
  <si>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</si>
  <si>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</si>
  <si>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</si>
  <si>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</si>
  <si>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</si>
  <si>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</si>
  <si>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</si>
  <si>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</si>
  <si>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</si>
  <si>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</si>
  <si>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</si>
  <si>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</si>
  <si>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</si>
  <si>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</si>
  <si>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</si>
  <si>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</si>
  <si>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</si>
  <si>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</si>
  <si>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</si>
  <si>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</si>
  <si>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</si>
  <si>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</si>
  <si>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161980</t>
  </si>
  <si>
    <t>61980</t>
  </si>
  <si>
    <t>PIMAFUCORT</t>
  </si>
  <si>
    <t>UNG 1X15GM</t>
  </si>
  <si>
    <t>126127</t>
  </si>
  <si>
    <t>26127</t>
  </si>
  <si>
    <t>TYGACIL 50 MG</t>
  </si>
  <si>
    <t>INF PLV SOL 10X50MG/5ML</t>
  </si>
  <si>
    <t>148261</t>
  </si>
  <si>
    <t>48261</t>
  </si>
  <si>
    <t>PLV ADS 1X20GM</t>
  </si>
  <si>
    <t>111706</t>
  </si>
  <si>
    <t>11706</t>
  </si>
  <si>
    <t>141515</t>
  </si>
  <si>
    <t>41515</t>
  </si>
  <si>
    <t>CRM 1X15GM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</si>
  <si>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</si>
  <si>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</si>
  <si>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</si>
  <si>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</si>
  <si>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</si>
  <si>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</si>
  <si>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</si>
  <si>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105113</t>
  </si>
  <si>
    <t>5113</t>
  </si>
  <si>
    <t>TARGOCID 400MG</t>
  </si>
  <si>
    <t>INJ SIC 1X400MG+SOL</t>
  </si>
  <si>
    <t>147977</t>
  </si>
  <si>
    <t>MEROPENEM HOSPIRA 1 G</t>
  </si>
  <si>
    <t>186264</t>
  </si>
  <si>
    <t>86264</t>
  </si>
  <si>
    <t>TOBREX</t>
  </si>
  <si>
    <t>GTT OPH 5ML 3MG/1ML</t>
  </si>
  <si>
    <t>105114</t>
  </si>
  <si>
    <t>5114</t>
  </si>
  <si>
    <t>TARGOCID 200MG</t>
  </si>
  <si>
    <t>INJ SIC 1X200MG+SOL</t>
  </si>
  <si>
    <t>193207</t>
  </si>
  <si>
    <t>93207</t>
  </si>
  <si>
    <t>UNG OPH 3.5GM 0.3%</t>
  </si>
  <si>
    <t>101069</t>
  </si>
  <si>
    <t>1069</t>
  </si>
  <si>
    <t>FUNGICIDIN LECIVA</t>
  </si>
  <si>
    <t>193477</t>
  </si>
  <si>
    <t>ZINFORO 600 MG</t>
  </si>
  <si>
    <t>INF PLV CSL 10X600MG</t>
  </si>
  <si>
    <t>147064</t>
  </si>
  <si>
    <t>47064</t>
  </si>
  <si>
    <t>TAVANIC I.V.500 MG</t>
  </si>
  <si>
    <t>INF SOL 1X100ML</t>
  </si>
  <si>
    <t>156835</t>
  </si>
  <si>
    <t>MEROPENEM KABI 1 G</t>
  </si>
  <si>
    <t>INJ+INF PLV SOL 10X1000MG</t>
  </si>
  <si>
    <t>162187</t>
  </si>
  <si>
    <t>145634</t>
  </si>
  <si>
    <t>MEROPENEM RANBAXY 1 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</si>
  <si>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</si>
  <si>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</si>
  <si>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</si>
  <si>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</si>
  <si>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</si>
  <si>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</si>
  <si>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</si>
  <si>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</si>
  <si>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</si>
  <si>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</si>
  <si>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</si>
  <si>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</si>
  <si>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</si>
  <si>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</si>
  <si>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</si>
  <si>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</si>
  <si>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</si>
  <si>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</si>
  <si>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</si>
  <si>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</si>
  <si>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</si>
  <si>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</si>
  <si>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</si>
  <si>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</si>
  <si>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</si>
  <si>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</si>
  <si>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</si>
  <si>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</si>
  <si>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</si>
  <si>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</si>
  <si>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</si>
  <si>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</si>
  <si>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</si>
  <si>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</si>
  <si>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</si>
  <si>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</si>
  <si>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166137</t>
  </si>
  <si>
    <t>66137</t>
  </si>
  <si>
    <t>OFLOXIN INF</t>
  </si>
  <si>
    <t>INF 1X100ML/200MG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</si>
  <si>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</si>
  <si>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</si>
  <si>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</si>
  <si>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</si>
  <si>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</si>
  <si>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</si>
  <si>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</si>
  <si>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849206</t>
  </si>
  <si>
    <t>162809</t>
  </si>
  <si>
    <t>Avelox 400mg/250ml inf.sol.1x250ml/400mg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</si>
  <si>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</si>
  <si>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</si>
  <si>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</si>
  <si>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</si>
  <si>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</si>
  <si>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</si>
  <si>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</si>
  <si>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</si>
  <si>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</si>
  <si>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</si>
  <si>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</si>
  <si>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</si>
  <si>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</si>
  <si>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</si>
  <si>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</si>
  <si>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</si>
  <si>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202911</t>
  </si>
  <si>
    <t>DILIZOLEN 2 MG/ML</t>
  </si>
  <si>
    <t>INF SOL 10X300ML/600MG</t>
  </si>
  <si>
    <t>137499</t>
  </si>
  <si>
    <t>KLACID I.V.</t>
  </si>
  <si>
    <t>INF PLV SOL 1X500MG</t>
  </si>
  <si>
    <t>151458</t>
  </si>
  <si>
    <t>CEFUROXIM KABI 1500 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</si>
  <si>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</si>
  <si>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</si>
  <si>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</si>
  <si>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</si>
  <si>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</si>
  <si>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</si>
  <si>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</si>
  <si>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849655</t>
  </si>
  <si>
    <t>129836</t>
  </si>
  <si>
    <t>Clindamycin Kabi 150mg/ml 10 x 4ml/600mg</t>
  </si>
  <si>
    <t>10 x 4ml /600mg</t>
  </si>
  <si>
    <t>155862</t>
  </si>
  <si>
    <t>SUMAMED 500 MG INFUZE</t>
  </si>
  <si>
    <t>INF PLV SOL 5X500MG</t>
  </si>
  <si>
    <t>50113014</t>
  </si>
  <si>
    <t>165989</t>
  </si>
  <si>
    <t>65989</t>
  </si>
  <si>
    <t>MYCOMAX « INF. INFUZ</t>
  </si>
  <si>
    <t>199248</t>
  </si>
  <si>
    <t>99248</t>
  </si>
  <si>
    <t>MYFUNGAR</t>
  </si>
  <si>
    <t>CRM 1X30GM</t>
  </si>
  <si>
    <t>176150</t>
  </si>
  <si>
    <t>76150</t>
  </si>
  <si>
    <t>BATRAFEN</t>
  </si>
  <si>
    <t>CRM 1X20GM</t>
  </si>
  <si>
    <t>129428</t>
  </si>
  <si>
    <t>500720</t>
  </si>
  <si>
    <t>MYCAMINE 100 MG</t>
  </si>
  <si>
    <t>INF PLV SOL 1X100MG</t>
  </si>
  <si>
    <t>114570</t>
  </si>
  <si>
    <t>14570</t>
  </si>
  <si>
    <t>ABELCET</t>
  </si>
  <si>
    <t>INF 10X20ML/100MG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</si>
  <si>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</si>
  <si>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</si>
  <si>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</si>
  <si>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</si>
  <si>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</si>
  <si>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</si>
  <si>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</si>
  <si>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</si>
  <si>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</si>
  <si>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</si>
  <si>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</si>
  <si>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164401</t>
  </si>
  <si>
    <t>FLUCONAZOL KABI 2 MG/ML</t>
  </si>
  <si>
    <t>INF SOL 10X100ML/200MG</t>
  </si>
  <si>
    <t>164407</t>
  </si>
  <si>
    <t>INF SOL 10X200ML/400MG</t>
  </si>
  <si>
    <t>26041</t>
  </si>
  <si>
    <t>KIOVIG 5 g CZ Baxter</t>
  </si>
  <si>
    <t>97910</t>
  </si>
  <si>
    <t>Human Albumin 20% 100 ml GRIFOLS</t>
  </si>
  <si>
    <t>29980</t>
  </si>
  <si>
    <t>FLEBOGAMMA 10g DIF Grifols</t>
  </si>
  <si>
    <t>26042</t>
  </si>
  <si>
    <t>KIOVIG 10 g CZ Baxter</t>
  </si>
  <si>
    <t>0062464</t>
  </si>
  <si>
    <t>Haemocomplettan P 1000mg</t>
  </si>
  <si>
    <t>75634</t>
  </si>
  <si>
    <t>Prothromplex Total 600 I.U.BAXTER</t>
  </si>
  <si>
    <t>0062465</t>
  </si>
  <si>
    <t>HAEMOCOMPLETTAN P</t>
  </si>
  <si>
    <t>INJ+INF PLV SOL 1X2000MG</t>
  </si>
  <si>
    <t>0138455</t>
  </si>
  <si>
    <t>ALBUNORM 20%</t>
  </si>
  <si>
    <t>0192353</t>
  </si>
  <si>
    <t>FLEXBUMIN 200 G/L</t>
  </si>
  <si>
    <t>0192558</t>
  </si>
  <si>
    <t>ANTITHROMBIN III NF BAXTER</t>
  </si>
  <si>
    <t>INF PSO LQF 1+1X10ML</t>
  </si>
  <si>
    <t>0129056</t>
  </si>
  <si>
    <t>ATENATIV 500 I.U. Phoenix</t>
  </si>
  <si>
    <t>50113002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</si>
  <si>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</si>
  <si>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</si>
  <si>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</si>
  <si>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</si>
  <si>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</si>
  <si>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</si>
  <si>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</si>
  <si>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</si>
  <si>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</si>
  <si>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</si>
  <si>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</si>
  <si>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111453</t>
  </si>
  <si>
    <t>11453</t>
  </si>
  <si>
    <t>OLICLINOMEL N8-800</t>
  </si>
  <si>
    <t>INF EML4X2000ML</t>
  </si>
  <si>
    <t>902081</t>
  </si>
  <si>
    <t>151112</t>
  </si>
  <si>
    <t>IR  SMOFKABIVEN 1970ml</t>
  </si>
  <si>
    <t>IR 4x1970 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</si>
  <si>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</si>
  <si>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</si>
  <si>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</si>
  <si>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</si>
  <si>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</si>
  <si>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</si>
  <si>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</si>
  <si>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</si>
  <si>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</si>
  <si>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</si>
  <si>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118734</t>
  </si>
  <si>
    <t>18734</t>
  </si>
  <si>
    <t>INF EML 10X250ML</t>
  </si>
  <si>
    <t>142003</t>
  </si>
  <si>
    <t>NEPHROTECT</t>
  </si>
  <si>
    <t>INF SOL 10X500ML</t>
  </si>
  <si>
    <t>165317</t>
  </si>
  <si>
    <t>65317</t>
  </si>
  <si>
    <t>ELOTRACE I.V.</t>
  </si>
  <si>
    <t>INF 10X100ML</t>
  </si>
  <si>
    <t>500716</t>
  </si>
  <si>
    <t>157112</t>
  </si>
  <si>
    <t>OLIMEL N9E</t>
  </si>
  <si>
    <t>396465</t>
  </si>
  <si>
    <t>157107</t>
  </si>
  <si>
    <t>OLIMEL N7E-1000 ml</t>
  </si>
  <si>
    <t>INF 6x1000ML</t>
  </si>
  <si>
    <t>396914</t>
  </si>
  <si>
    <t>52301</t>
  </si>
  <si>
    <t>AMINOPLASMAL HEPA-10%</t>
  </si>
  <si>
    <t>INF 10X500ML</t>
  </si>
  <si>
    <t>500831</t>
  </si>
  <si>
    <t>157109</t>
  </si>
  <si>
    <t>OLIMEL N7E</t>
  </si>
  <si>
    <t>397371</t>
  </si>
  <si>
    <t>157110</t>
  </si>
  <si>
    <t>INF EML6x1000 ML</t>
  </si>
  <si>
    <t>152195</t>
  </si>
  <si>
    <t>NUTRIFLEX OMEGA SPECIAL</t>
  </si>
  <si>
    <t>INF EML 5X1875ML</t>
  </si>
  <si>
    <t>101125</t>
  </si>
  <si>
    <t>1125</t>
  </si>
  <si>
    <t>INJ 10X1ML/10MG</t>
  </si>
  <si>
    <t>149317</t>
  </si>
  <si>
    <t>49317</t>
  </si>
  <si>
    <t>CALCIUM GLUCONICUM 10% B.BRAUN</t>
  </si>
  <si>
    <t>INJ SOL 20X10ML</t>
  </si>
  <si>
    <t>186990</t>
  </si>
  <si>
    <t>86990</t>
  </si>
  <si>
    <t>ARDEAOSMOSOL MA 15 (Mannitol)</t>
  </si>
  <si>
    <t>100811</t>
  </si>
  <si>
    <t>811</t>
  </si>
  <si>
    <t>SANORIN</t>
  </si>
  <si>
    <t>LIQ 10ML 0.05%</t>
  </si>
  <si>
    <t>159357</t>
  </si>
  <si>
    <t>59357</t>
  </si>
  <si>
    <t>INF 10X500ML(LDPE)</t>
  </si>
  <si>
    <t>118167</t>
  </si>
  <si>
    <t>18167</t>
  </si>
  <si>
    <t>INJ EML 5X20ML</t>
  </si>
  <si>
    <t>190763</t>
  </si>
  <si>
    <t>90763</t>
  </si>
  <si>
    <t>EBRANTIL I.V.25</t>
  </si>
  <si>
    <t>INJ 5X5ML/25MG</t>
  </si>
  <si>
    <t>395851</t>
  </si>
  <si>
    <t>OptiLube Active lubrikační gel</t>
  </si>
  <si>
    <t>stříkačka 11ml</t>
  </si>
  <si>
    <t>844764</t>
  </si>
  <si>
    <t>105943</t>
  </si>
  <si>
    <t>TETRASPAN 10%</t>
  </si>
  <si>
    <t>196974</t>
  </si>
  <si>
    <t>96974</t>
  </si>
  <si>
    <t>CERUCAL</t>
  </si>
  <si>
    <t>POR TBL NOB 50X10MG</t>
  </si>
  <si>
    <t>185812</t>
  </si>
  <si>
    <t>85812</t>
  </si>
  <si>
    <t>LIDOCAIN</t>
  </si>
  <si>
    <t>INJ 10X2ML 2%</t>
  </si>
  <si>
    <t>843996</t>
  </si>
  <si>
    <t>100191</t>
  </si>
  <si>
    <t>VOLUVEN  6%</t>
  </si>
  <si>
    <t>INF SOL 20X500MLVAK+P</t>
  </si>
  <si>
    <t>113441</t>
  </si>
  <si>
    <t>13441</t>
  </si>
  <si>
    <t>118656</t>
  </si>
  <si>
    <t>NALBUPHIN ORPHA</t>
  </si>
  <si>
    <t>INJ SOL 10X2ML</t>
  </si>
  <si>
    <t>184471</t>
  </si>
  <si>
    <t>XOMOLIX 2,5 MG/ML INJEKČNÍ ROZTOK</t>
  </si>
  <si>
    <t>INJ SOL 10X2,5MG/ML</t>
  </si>
  <si>
    <t>103761</t>
  </si>
  <si>
    <t>3761</t>
  </si>
  <si>
    <t>CHIROCAINE 5 MG/ML</t>
  </si>
  <si>
    <t>INJ CNC SOL 10X10ML</t>
  </si>
  <si>
    <t>161490</t>
  </si>
  <si>
    <t>REMIFENTANIL B. BRAUN 2 MG</t>
  </si>
  <si>
    <t>INJ+INF PLV CSL 5X2MG</t>
  </si>
  <si>
    <t>190021</t>
  </si>
  <si>
    <t>90021</t>
  </si>
  <si>
    <t>MARCAINE SPINAL O.5%</t>
  </si>
  <si>
    <t>INJ 5X4ML 5MG/ML</t>
  </si>
  <si>
    <t>177201</t>
  </si>
  <si>
    <t>SUXAMETHONIUM JODID VUAB 250 MG</t>
  </si>
  <si>
    <t>INJ PLV SOL 1X250MG</t>
  </si>
  <si>
    <t>187721</t>
  </si>
  <si>
    <t>87721</t>
  </si>
  <si>
    <t>RAPIFEN</t>
  </si>
  <si>
    <t>192836</t>
  </si>
  <si>
    <t>92836</t>
  </si>
  <si>
    <t>MARCAINE SPINAL O.5% HEAVY</t>
  </si>
  <si>
    <t>INJ 5X4ML/20MG</t>
  </si>
  <si>
    <t>194763</t>
  </si>
  <si>
    <t>94763</t>
  </si>
  <si>
    <t>NALOXONE POLFA</t>
  </si>
  <si>
    <t>INJ 10X1ML/0.4MG</t>
  </si>
  <si>
    <t>847482</t>
  </si>
  <si>
    <t>Sofnolime - absorpční vápno</t>
  </si>
  <si>
    <t>849310</t>
  </si>
  <si>
    <t>126689</t>
  </si>
  <si>
    <t>PROPOFOL-LIPURO 0,5% (5MG/ML) 5X20ML</t>
  </si>
  <si>
    <t>INJ+INF EML 5X20ML/100MG</t>
  </si>
  <si>
    <t>901148</t>
  </si>
  <si>
    <t>IR SOL.MORPH.CHLOR.0.1%</t>
  </si>
  <si>
    <t>IR 1 ml</t>
  </si>
  <si>
    <t>107678</t>
  </si>
  <si>
    <t>INF CNC SOL 20X20ML</t>
  </si>
  <si>
    <t>23987</t>
  </si>
  <si>
    <t>DZ OCTENISEPT drm. sol. 250 ml</t>
  </si>
  <si>
    <t>DRM SOL 1X250ML</t>
  </si>
  <si>
    <t>200239</t>
  </si>
  <si>
    <t>FORANE</t>
  </si>
  <si>
    <t>INH SOL 1X100ML</t>
  </si>
  <si>
    <t>161489</t>
  </si>
  <si>
    <t>REMIFENTANIL B. BRAUN 1 MG</t>
  </si>
  <si>
    <t>INJ+INF PLV CSL 5X1MG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</si>
  <si>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</si>
  <si>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</si>
  <si>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</si>
  <si>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</si>
  <si>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</si>
  <si>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</si>
  <si>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154269</t>
  </si>
  <si>
    <t>SUPRANE</t>
  </si>
  <si>
    <t>INH LIQ VAP 6X240ML</t>
  </si>
  <si>
    <t>131934</t>
  </si>
  <si>
    <t>31934</t>
  </si>
  <si>
    <t>VENTOLIN INHALER N</t>
  </si>
  <si>
    <t>INHSUSPSS200X100RG</t>
  </si>
  <si>
    <t>130779</t>
  </si>
  <si>
    <t>30779</t>
  </si>
  <si>
    <t>SUFENTANIL TORREX 5 MCG/ML</t>
  </si>
  <si>
    <t>INJ SOL 5X10ML/50RG</t>
  </si>
  <si>
    <t>849266</t>
  </si>
  <si>
    <t>162444</t>
  </si>
  <si>
    <t xml:space="preserve">SUFENTANIL TORREX 5 MCG/ML </t>
  </si>
  <si>
    <t>INJ SOL 5X2ML/10RG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</si>
  <si>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</si>
  <si>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</si>
  <si>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</si>
  <si>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</si>
  <si>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</si>
  <si>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</si>
  <si>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</si>
  <si>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142392</t>
  </si>
  <si>
    <t>42392</t>
  </si>
  <si>
    <t>TRACRIUM 50</t>
  </si>
  <si>
    <t>INJ 5X5ML/50MG</t>
  </si>
  <si>
    <t>160319</t>
  </si>
  <si>
    <t>SEVOFLURANE BAXTER 100 %</t>
  </si>
  <si>
    <t>INH LIQ VAP 1X250ML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</si>
  <si>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</si>
  <si>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</si>
  <si>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</si>
  <si>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</si>
  <si>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</si>
  <si>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</si>
  <si>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113024</t>
  </si>
  <si>
    <t>13024</t>
  </si>
  <si>
    <t>SEVORANE</t>
  </si>
  <si>
    <t>INH SOL 1X250ML</t>
  </si>
  <si>
    <t>51366</t>
  </si>
  <si>
    <t>INF SOL 20X100MLPELAH</t>
  </si>
  <si>
    <t>51383</t>
  </si>
  <si>
    <t>INF SOL 10X500MLPELAH</t>
  </si>
  <si>
    <t>109414</t>
  </si>
  <si>
    <t>119687</t>
  </si>
  <si>
    <t>NASIVIN 0,05%</t>
  </si>
  <si>
    <t>NAS GTT SOL 10ML</t>
  </si>
  <si>
    <t>13807</t>
  </si>
  <si>
    <t>4188</t>
  </si>
  <si>
    <t>INH LIQ VAP 1X240ML</t>
  </si>
  <si>
    <t>157871</t>
  </si>
  <si>
    <t>PARACETAMOL KABI 10 MG/ML</t>
  </si>
  <si>
    <t>INF SOL 10X50ML/500MG</t>
  </si>
  <si>
    <t>397297</t>
  </si>
  <si>
    <t>192101</t>
  </si>
  <si>
    <t>INTRALIPID 20 %</t>
  </si>
  <si>
    <t>INF 10X100ML-VAK</t>
  </si>
  <si>
    <t>115390</t>
  </si>
  <si>
    <t>15390</t>
  </si>
  <si>
    <t>DRM GEL 1X30GM/30MG</t>
  </si>
  <si>
    <t>185719</t>
  </si>
  <si>
    <t>85719</t>
  </si>
  <si>
    <t>ISOKET SPRAY</t>
  </si>
  <si>
    <t>SPR 1X12.4GM(=15ML)</t>
  </si>
  <si>
    <t>845908</t>
  </si>
  <si>
    <t>122520</t>
  </si>
  <si>
    <t>SEPTONEX</t>
  </si>
  <si>
    <t>DRM. SPR. SOL. 1x100ml</t>
  </si>
  <si>
    <t>842125</t>
  </si>
  <si>
    <t>DZ SOFTASEPT N BAREVNÝ 250 ml</t>
  </si>
  <si>
    <t>845593</t>
  </si>
  <si>
    <t>100304</t>
  </si>
  <si>
    <t>HIRUDOID</t>
  </si>
  <si>
    <t>DRM GEL 1X40GM</t>
  </si>
  <si>
    <t>988032</t>
  </si>
  <si>
    <t>191083</t>
  </si>
  <si>
    <t>NORCURON 4 MG</t>
  </si>
  <si>
    <t>INJ PLV SOL 10X4MG</t>
  </si>
  <si>
    <t>849252</t>
  </si>
  <si>
    <t>141762</t>
  </si>
  <si>
    <t>NASIVIN Sensitive 0,01%</t>
  </si>
  <si>
    <t>nas.gtt.sol.1x5ml</t>
  </si>
  <si>
    <t>171031</t>
  </si>
  <si>
    <t>NASIVIN SENSITIVE 0,05%</t>
  </si>
  <si>
    <t>NAS SPR SOL 1X10ML/5MG</t>
  </si>
  <si>
    <t>119686</t>
  </si>
  <si>
    <t>NASIVIN 0,01%</t>
  </si>
  <si>
    <t>NAS GTT SOL 1X5ML</t>
  </si>
  <si>
    <t>Klinika anesteziologie a resuscitace a intenzivní medicíny</t>
  </si>
  <si>
    <t>Klinika anesteziologie a resuscitace, ambulance</t>
  </si>
  <si>
    <t>Klinika anesteziologie a resuscitace, JIP</t>
  </si>
  <si>
    <t>Klinika anesteziologie a resuscitace, operační sál</t>
  </si>
  <si>
    <t>Klinika anesteziologie a resuscitace, pracoviště C</t>
  </si>
  <si>
    <t>KAR dospávací hala KAR</t>
  </si>
  <si>
    <t>KAR - pracoviště DK COS</t>
  </si>
  <si>
    <t>Lékárna - léčiva</t>
  </si>
  <si>
    <t>393 TO krevní deriváty IVLP (112 01 003)</t>
  </si>
  <si>
    <t>Lékárna - enterární výživa</t>
  </si>
  <si>
    <t>Lékárna - trombolýza</t>
  </si>
  <si>
    <t>Lékárna - antibiotika</t>
  </si>
  <si>
    <t>Lékárna - antimykotika</t>
  </si>
  <si>
    <t>Lékárna - parenter. výživa</t>
  </si>
  <si>
    <t>0766 - KAR - pracoviště DK COS</t>
  </si>
  <si>
    <t>0731 - Klinika anesteziologie a resuscitace, JIP</t>
  </si>
  <si>
    <t>0764 - Klinika anesteziologie a resuscitace, pracoviště C</t>
  </si>
  <si>
    <t>0762 - Klinika anesteziologie a resuscitace, operační sál</t>
  </si>
  <si>
    <t>0721 - Klinika anesteziologie a resuscitace, ambulance</t>
  </si>
  <si>
    <t>0765 - KAR dospávací hala KAR</t>
  </si>
  <si>
    <t>N01AB08 - Sevofluran</t>
  </si>
  <si>
    <t>V06XX - Potraviny pro zvláštní lékařské účely (PZLÚ)</t>
  </si>
  <si>
    <t>J01CR02 - Amoxicilin a enzymový inhibitor</t>
  </si>
  <si>
    <t>J01DH02 - Meropenem</t>
  </si>
  <si>
    <t>N01AX10 - Propofol</t>
  </si>
  <si>
    <t>J01GB03 - Gentamicin</t>
  </si>
  <si>
    <t>J02AC01 - Flukonazol</t>
  </si>
  <si>
    <t>J01CR05 - Piperacilin a enzymový inhibitor</t>
  </si>
  <si>
    <t>J01CR01 - Ampicilin a enzymový inhibitor</t>
  </si>
  <si>
    <t>A04AA01 - Ondansetron</t>
  </si>
  <si>
    <t>J01XD01 - Metronidazol</t>
  </si>
  <si>
    <t>J01DD02 - Ceftazidim</t>
  </si>
  <si>
    <t>J01MA02 - Ciprofloxacin</t>
  </si>
  <si>
    <t>J01DC02 - Cefuroxim</t>
  </si>
  <si>
    <t>J01DD01 - Cefotaxim</t>
  </si>
  <si>
    <t>J01DB04 - Cefazolin</t>
  </si>
  <si>
    <t>M01AX17 - Nimesulid</t>
  </si>
  <si>
    <t>N06AB06 - Sertralin</t>
  </si>
  <si>
    <t>A10BA02 - Metformin</t>
  </si>
  <si>
    <t>C07AB07 - Bisoprolol</t>
  </si>
  <si>
    <t>C07AG02 - Karvedilol</t>
  </si>
  <si>
    <t>M03AC11 - Cisatrakurium</t>
  </si>
  <si>
    <t>C09AA04 - Perindopril</t>
  </si>
  <si>
    <t>C08CA08 - Nitrendipin</t>
  </si>
  <si>
    <t>H03AA01 - Levothyroxin, sodná sůl</t>
  </si>
  <si>
    <t>J02AX06 - Anidulafungin</t>
  </si>
  <si>
    <t>J01CF04 - Oxacilin</t>
  </si>
  <si>
    <t>N02AX02 - Tramadol</t>
  </si>
  <si>
    <t>G02CB03 - Kabergolin</t>
  </si>
  <si>
    <t>J01XA01 - Vankomycin</t>
  </si>
  <si>
    <t>B01AB06 - Nadroparin</t>
  </si>
  <si>
    <t>C09BB03 - Lisinopril a amlodipin</t>
  </si>
  <si>
    <t>B01AC04 - Klopidogrel</t>
  </si>
  <si>
    <t>C09BB04 - Perindopril a amlodipin</t>
  </si>
  <si>
    <t>B02BD08 - Eptakog alfa (aktivovaný)</t>
  </si>
  <si>
    <t>N01AH03 - Sufentanyl</t>
  </si>
  <si>
    <t>C01BD01 - Amiodaron</t>
  </si>
  <si>
    <t>H02AB04 - Methylprednisolon</t>
  </si>
  <si>
    <t>C02CA04 - Doxazosin</t>
  </si>
  <si>
    <t>J01MA14 - Moxifloxacin</t>
  </si>
  <si>
    <t>H01CB02 - Oktreotid</t>
  </si>
  <si>
    <t>J01XB01 - Kolistin</t>
  </si>
  <si>
    <t>N03AX16 - Pregabalin</t>
  </si>
  <si>
    <t>J01XX08 - Linezolid</t>
  </si>
  <si>
    <t>N05BA12 - Alprazolam</t>
  </si>
  <si>
    <t>J02AC03 - Vorikonazol</t>
  </si>
  <si>
    <t>N06AB04 - Citalopram</t>
  </si>
  <si>
    <t>M01AC06 - Meloxikam</t>
  </si>
  <si>
    <t>A06AD11 - Laktulóza</t>
  </si>
  <si>
    <t>M03AC04 - Atrakurium</t>
  </si>
  <si>
    <t>A02BC02 - Pantoprazol</t>
  </si>
  <si>
    <t>A07DA - Antipropulziva</t>
  </si>
  <si>
    <t>J01FF01 - Klindamycin</t>
  </si>
  <si>
    <t>C10AA05 - Atorvastatin</t>
  </si>
  <si>
    <t>N03AX12 - Gabapentin</t>
  </si>
  <si>
    <t>N03AG01 - Kyselina valproová</t>
  </si>
  <si>
    <t>N03AX14 - Levetiracetam</t>
  </si>
  <si>
    <t>J01MA01 - Ofloxacin</t>
  </si>
  <si>
    <t>C10AA07 - Rosuvastatin</t>
  </si>
  <si>
    <t>J01GB06 - Amikacin</t>
  </si>
  <si>
    <t>N05CD08 - Midazolam</t>
  </si>
  <si>
    <t>N06AB10 - Escitalopram</t>
  </si>
  <si>
    <t>A10AB05 - Inzulin aspart</t>
  </si>
  <si>
    <t>R03AC02 - Salbutamol</t>
  </si>
  <si>
    <t>N06AX11 - Mirtazapin</t>
  </si>
  <si>
    <t>J01DH03 - Ertapenem</t>
  </si>
  <si>
    <t>R06AE07 - Cetirizin</t>
  </si>
  <si>
    <t>J01DH51 - Imipenem a enzymový inhibitor</t>
  </si>
  <si>
    <t>A03FA07 - Itopridum</t>
  </si>
  <si>
    <t>J01FA09 - Klarithromycin</t>
  </si>
  <si>
    <t>J01FA10 - Azithromycin</t>
  </si>
  <si>
    <t>H02AB04</t>
  </si>
  <si>
    <t>DEPO-MEDROL 40 MG/ML</t>
  </si>
  <si>
    <t>INJ SUS 1X1ML/40MG</t>
  </si>
  <si>
    <t>SOLU-MEDROL 40 MG/ML</t>
  </si>
  <si>
    <t>INJ PSO LQF 40MG+1ML</t>
  </si>
  <si>
    <t>N05CD08</t>
  </si>
  <si>
    <t>MIDAZOLAM TORREX 1 MG/ML</t>
  </si>
  <si>
    <t>INJ SOL 10X2ML/2MG</t>
  </si>
  <si>
    <t>A02BC02</t>
  </si>
  <si>
    <t>POR TBL ENT 28X20MG I</t>
  </si>
  <si>
    <t>POR TBL ENT 28X40MG I</t>
  </si>
  <si>
    <t>A03FA07</t>
  </si>
  <si>
    <t>A04AA01</t>
  </si>
  <si>
    <t>A06AD11</t>
  </si>
  <si>
    <t>A07DA</t>
  </si>
  <si>
    <t>POR TBL NOB 20X2.5MG</t>
  </si>
  <si>
    <t>A10AB05</t>
  </si>
  <si>
    <t>SDR+IVN INJ SOL 1X10ML</t>
  </si>
  <si>
    <t>A10BA02</t>
  </si>
  <si>
    <t>POR TBL FLM 60X850MG</t>
  </si>
  <si>
    <t>B01AB06</t>
  </si>
  <si>
    <t>B01AC04</t>
  </si>
  <si>
    <t>B02BD08</t>
  </si>
  <si>
    <t>IVN INJ PSO LQF 1+1X2.1MLX100K</t>
  </si>
  <si>
    <t>C01BD01</t>
  </si>
  <si>
    <t>INJ SOL 6X3ML</t>
  </si>
  <si>
    <t>POR TBL NOB 30X200MG</t>
  </si>
  <si>
    <t>POR TBL NOB 60X200MG</t>
  </si>
  <si>
    <t>C02CA04</t>
  </si>
  <si>
    <t>POR TBL NOB 30X4MG</t>
  </si>
  <si>
    <t>C07AB07</t>
  </si>
  <si>
    <t>CONCOR COR 2,5 MG</t>
  </si>
  <si>
    <t>POR TBL FLM 28X2.5MG</t>
  </si>
  <si>
    <t>C07AG02</t>
  </si>
  <si>
    <t>CORYOL 6,25 MG</t>
  </si>
  <si>
    <t>POR TBL NOB 30X6.25MG</t>
  </si>
  <si>
    <t>C08CA08</t>
  </si>
  <si>
    <t>C09AA04</t>
  </si>
  <si>
    <t>C09BB03</t>
  </si>
  <si>
    <t>C09BB04</t>
  </si>
  <si>
    <t>C10AA05</t>
  </si>
  <si>
    <t>SORTIS 10 MG</t>
  </si>
  <si>
    <t>SORTIS 20 MG</t>
  </si>
  <si>
    <t>C10AA07</t>
  </si>
  <si>
    <t>G02CB03</t>
  </si>
  <si>
    <t>DOSTINEX 0,5 MG</t>
  </si>
  <si>
    <t>POR TBL NOB 2X0.5MG</t>
  </si>
  <si>
    <t>H01CB02</t>
  </si>
  <si>
    <t>SANDOSTATIN 0,1 MG/ML</t>
  </si>
  <si>
    <t>INJ SOL+INF CNC SOL5X1ML/0.1MG</t>
  </si>
  <si>
    <t>SOLU-MEDROL 62,5 MG/ML</t>
  </si>
  <si>
    <t>INJ PSO LQF 250MG+4ML</t>
  </si>
  <si>
    <t>INJ PSO LQF 1GM+16ML</t>
  </si>
  <si>
    <t>H03AA01</t>
  </si>
  <si>
    <t>EUTHYROX 75 MIKROGRAMŮ</t>
  </si>
  <si>
    <t>POR TBL NOB 100X75RG</t>
  </si>
  <si>
    <t>POR TBL NOB 100X100RG I</t>
  </si>
  <si>
    <t>EUTHYROX 50 MIKROGRAMŮ</t>
  </si>
  <si>
    <t>POR TBL NOB 100X50RG</t>
  </si>
  <si>
    <t>J01CF04</t>
  </si>
  <si>
    <t>PROSTAPHLIN 1000 MG</t>
  </si>
  <si>
    <t>J01CR01</t>
  </si>
  <si>
    <t>AMPICILLIN AND SULBACTAM IBI 1 G + 500 MG PRÁŠEK PRO INJEKČNÍ ROZTOK</t>
  </si>
  <si>
    <t>INJ PLV SOL 10 LAH (20 ML)X1.5</t>
  </si>
  <si>
    <t>J01CR02</t>
  </si>
  <si>
    <t>INJ+INF PLV SOL 10</t>
  </si>
  <si>
    <t>POR TBL FLM 21</t>
  </si>
  <si>
    <t>POR TBL FLM 14</t>
  </si>
  <si>
    <t>AMOKSIKLAV 1,2 G</t>
  </si>
  <si>
    <t>INJ+INF PLV SOL 5</t>
  </si>
  <si>
    <t>AMOKSIKLAV 625 MG</t>
  </si>
  <si>
    <t>J01CR05</t>
  </si>
  <si>
    <t>J01DB04</t>
  </si>
  <si>
    <t>J01DC02</t>
  </si>
  <si>
    <t>POR TBL FLM 10X500MG</t>
  </si>
  <si>
    <t>J01DD01</t>
  </si>
  <si>
    <t>J01DD02</t>
  </si>
  <si>
    <t>CEFTAZIDIM KABI 1 G</t>
  </si>
  <si>
    <t>CEFTAZIDIM KABI 2 G</t>
  </si>
  <si>
    <t>FORTUM 1 G</t>
  </si>
  <si>
    <t>INJ+INF PLV SOL 1X1GM</t>
  </si>
  <si>
    <t>J01DH02</t>
  </si>
  <si>
    <t>MERONEM 500 MG</t>
  </si>
  <si>
    <t>INJ+INF PLV SOL 10X500MG</t>
  </si>
  <si>
    <t>J01DH03</t>
  </si>
  <si>
    <t>J01DH51</t>
  </si>
  <si>
    <t>INF PLV SOL 1X10</t>
  </si>
  <si>
    <t>J01FA09</t>
  </si>
  <si>
    <t>J01FA10</t>
  </si>
  <si>
    <t>J01FF01</t>
  </si>
  <si>
    <t>CLINDAMYCIN KABI 150 MG/ML</t>
  </si>
  <si>
    <t>INJ SOL 10X4ML/600MG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</si>
  <si>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</si>
  <si>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</si>
  <si>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</si>
  <si>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</si>
  <si>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</si>
  <si>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</si>
  <si>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J01MA01</t>
  </si>
  <si>
    <t>J01MA02</t>
  </si>
  <si>
    <t>J01MA14</t>
  </si>
  <si>
    <t>AVELOX 400 MG/250 ML INFUZNÍ ROZTOK</t>
  </si>
  <si>
    <t>INF SOL 1X250ML/400MG</t>
  </si>
  <si>
    <t>J01XA01</t>
  </si>
  <si>
    <t>J01XB01</t>
  </si>
  <si>
    <t>COLOMYCIN INJEKCE 1 000 000 MEZINÁRODNÍCH JEDNOTEK</t>
  </si>
  <si>
    <t>INJ PLV SOL+INH SOL 10X1MU</t>
  </si>
  <si>
    <t>J01XD01</t>
  </si>
  <si>
    <t>METRONIDAZOL B. BRAUN 5 MG/ML</t>
  </si>
  <si>
    <t>INF SOL 10X100ML</t>
  </si>
  <si>
    <t>METRONIDAZOLE 0.5%-POLPHARMA</t>
  </si>
  <si>
    <t>INF SOL 1X100ML/500MG</t>
  </si>
  <si>
    <t>J01XX08</t>
  </si>
  <si>
    <t>J02AC01</t>
  </si>
  <si>
    <t>MYCOMAX INF</t>
  </si>
  <si>
    <t>J02AC03</t>
  </si>
  <si>
    <t>POR TBL FLM 14X200MG</t>
  </si>
  <si>
    <t>IVN INF PLV SOL 1X200MG</t>
  </si>
  <si>
    <t>J02AX06</t>
  </si>
  <si>
    <t>INF PLV CSL 1X100MG</t>
  </si>
  <si>
    <t>M01AC06</t>
  </si>
  <si>
    <t>M01AX17</t>
  </si>
  <si>
    <t>POR TBL NOB 30X100MG</t>
  </si>
  <si>
    <t>POR GRA SUS 30X100MG</t>
  </si>
  <si>
    <t>N01AH03</t>
  </si>
  <si>
    <t>N01AX10</t>
  </si>
  <si>
    <t>N02AX02</t>
  </si>
  <si>
    <t>N03AG01</t>
  </si>
  <si>
    <t>DEPAKINE CHRONO 500 MG SÉCABLE</t>
  </si>
  <si>
    <t>POR TBL RET 100X500MG</t>
  </si>
  <si>
    <t>N03AX12</t>
  </si>
  <si>
    <t>NEURONTIN 100 MG</t>
  </si>
  <si>
    <t>POR CPS DUR 20X100MG</t>
  </si>
  <si>
    <t>N03AX14</t>
  </si>
  <si>
    <t>N03AX16</t>
  </si>
  <si>
    <t>POR CPS DUR 14X75MG</t>
  </si>
  <si>
    <t>N05BA12</t>
  </si>
  <si>
    <t>XANAX 0,25 MG</t>
  </si>
  <si>
    <t>POR TBL NOB 30X0.25MG</t>
  </si>
  <si>
    <t>INJ SOL 10X5ML/5MG</t>
  </si>
  <si>
    <t>MIDAZOLAM TORREX 5 MG/ML</t>
  </si>
  <si>
    <t>INJ SOL 10X10ML/50MG</t>
  </si>
  <si>
    <t>N06AB04</t>
  </si>
  <si>
    <t>N06AB06</t>
  </si>
  <si>
    <t>N06AB10</t>
  </si>
  <si>
    <t>N06AX11</t>
  </si>
  <si>
    <t>MIRZATEN 30 MG</t>
  </si>
  <si>
    <t>R03AC02</t>
  </si>
  <si>
    <t>R06AE07</t>
  </si>
  <si>
    <t>V06XX</t>
  </si>
  <si>
    <t>NUTRISON PROTEIN PLUS MULTI FIBRE</t>
  </si>
  <si>
    <t>DIASIP S PŘÍCHUTÍ VANILKOVOU</t>
  </si>
  <si>
    <t>NUTRISON ADVANCED DIASON LOW ENERGY</t>
  </si>
  <si>
    <t>ONDANSETRON B. BRAUN 2 MG/ML INJEKČNÍ ROZTOK</t>
  </si>
  <si>
    <t>M03AC04</t>
  </si>
  <si>
    <t>INJ SOL 5X5ML/50MG</t>
  </si>
  <si>
    <t>M03AC11</t>
  </si>
  <si>
    <t>N01AB08</t>
  </si>
  <si>
    <t>PROPOFOL-LIPURO 0,5% (5MG/ML)</t>
  </si>
  <si>
    <t>ANESIA 10 MG/ML INJEKČNÍ/INFUZNÍ EMULZE</t>
  </si>
  <si>
    <t>INH SUS PSS 200X100RG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</si>
  <si>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</si>
  <si>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</si>
  <si>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</si>
  <si>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</si>
  <si>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</si>
  <si>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</si>
  <si>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</si>
  <si>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</si>
  <si>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</si>
  <si>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</si>
  <si>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</si>
  <si>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</si>
  <si>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</si>
  <si>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</si>
  <si>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</si>
  <si>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</si>
  <si>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 xml:space="preserve"> </t>
  </si>
  <si>
    <t>* Legenda</t>
  </si>
  <si>
    <t>DIAPZT = Pomůcky pro diabetiky, jejichž název začíná slovem "Pumpa"</t>
  </si>
  <si>
    <t>Axmann Karel</t>
  </si>
  <si>
    <t>Cvrkal Pavel</t>
  </si>
  <si>
    <t>Dobeš Oldřich</t>
  </si>
  <si>
    <t>Dostálová Kateřina</t>
  </si>
  <si>
    <t>Doubravská Lenka</t>
  </si>
  <si>
    <t>Fritscherová Šárka</t>
  </si>
  <si>
    <t>Gabrhelík Tomáš</t>
  </si>
  <si>
    <t>Görcs Roland</t>
  </si>
  <si>
    <t>Herkeĺ Tomáš</t>
  </si>
  <si>
    <t>Hložková Jarmila</t>
  </si>
  <si>
    <t>Hrnčířová Michaela</t>
  </si>
  <si>
    <t>Kirchnerová Martina</t>
  </si>
  <si>
    <t>Koutná Jiřina</t>
  </si>
  <si>
    <t>Matlochová Judit</t>
  </si>
  <si>
    <t>Mrozek Zdenek</t>
  </si>
  <si>
    <t>Peter Martin</t>
  </si>
  <si>
    <t>Petrová Jana</t>
  </si>
  <si>
    <t>Petrová Zbynka</t>
  </si>
  <si>
    <t>Pieran Marek</t>
  </si>
  <si>
    <t>Pomajbíková Hana</t>
  </si>
  <si>
    <t>Prášil Petr</t>
  </si>
  <si>
    <t>Reichelová Denisa</t>
  </si>
  <si>
    <t>Rešková Ivana</t>
  </si>
  <si>
    <t>Sedlák Ctirad</t>
  </si>
  <si>
    <t>Šiška Daniel</t>
  </si>
  <si>
    <t>Špaňhel Jiří</t>
  </si>
  <si>
    <t>Vlček Jiří</t>
  </si>
  <si>
    <t>Vychodilová Ivana</t>
  </si>
  <si>
    <t>Hudeček Martin</t>
  </si>
  <si>
    <t>Drašková Michaela</t>
  </si>
  <si>
    <t>Pospíšilová Libuše</t>
  </si>
  <si>
    <t>Amanatidu Anny</t>
  </si>
  <si>
    <t>Klementa Bronislav</t>
  </si>
  <si>
    <t>Fritschová Eva</t>
  </si>
  <si>
    <t>Bertová Barbora</t>
  </si>
  <si>
    <t>Skácel Monika</t>
  </si>
  <si>
    <t>Frančáková Jana</t>
  </si>
  <si>
    <t>Uvízl Radovan</t>
  </si>
  <si>
    <t>Štrba Peter</t>
  </si>
  <si>
    <t>Jurečková Lucie</t>
  </si>
  <si>
    <t>Esomeprazol</t>
  </si>
  <si>
    <t>180057</t>
  </si>
  <si>
    <t>HELIDES 20 MG ENTEROSOLVENTNÍ TVRDÉ TOBOLKY</t>
  </si>
  <si>
    <t>POR CPS ETD 90X20MG</t>
  </si>
  <si>
    <t>Jiná</t>
  </si>
  <si>
    <t>16456</t>
  </si>
  <si>
    <t>Jiný</t>
  </si>
  <si>
    <t>Salmeterol a flutikason</t>
  </si>
  <si>
    <t>45961</t>
  </si>
  <si>
    <t>SERETIDE DISKUS 50/100</t>
  </si>
  <si>
    <t>INH PLV 1X60DÁV</t>
  </si>
  <si>
    <t>Perindopril a amlodipin</t>
  </si>
  <si>
    <t>124091</t>
  </si>
  <si>
    <t>PRESTANCE 5 MG/5 MG</t>
  </si>
  <si>
    <t>POR TBL NOB 90</t>
  </si>
  <si>
    <t>Amoxicilin a enzymový inhibitor</t>
  </si>
  <si>
    <t>Azithromycin</t>
  </si>
  <si>
    <t>45010</t>
  </si>
  <si>
    <t>AZITROMYCIN SANDOZ 500 MG</t>
  </si>
  <si>
    <t>POR TBL FLM 3X500MG</t>
  </si>
  <si>
    <t>Dexamethason a antiinfektiva</t>
  </si>
  <si>
    <t>2547</t>
  </si>
  <si>
    <t>OPH UNG 1X3.5GM</t>
  </si>
  <si>
    <t>Omeprazol</t>
  </si>
  <si>
    <t>122114</t>
  </si>
  <si>
    <t>APO-OME 20</t>
  </si>
  <si>
    <t>POR CPS ETD 100X20MG</t>
  </si>
  <si>
    <t>Ramipril</t>
  </si>
  <si>
    <t>56982</t>
  </si>
  <si>
    <t>TRITACE 5 MG</t>
  </si>
  <si>
    <t>POR TBL NOB 50X5MG</t>
  </si>
  <si>
    <t>Ramipril a felodipin</t>
  </si>
  <si>
    <t>50117</t>
  </si>
  <si>
    <t>TRIASYN 5/5 MG</t>
  </si>
  <si>
    <t>POR TBL RET 30</t>
  </si>
  <si>
    <t>Různé jiné kombinace železa</t>
  </si>
  <si>
    <t>3424</t>
  </si>
  <si>
    <t>AKTIFERRIN COMPOSITUM</t>
  </si>
  <si>
    <t>POR CPS MOL 100</t>
  </si>
  <si>
    <t>Telmisartan a diuretika</t>
  </si>
  <si>
    <t>26578</t>
  </si>
  <si>
    <t>MICARDISPLUS 80 MG/12,5 MG</t>
  </si>
  <si>
    <t>Tramadol</t>
  </si>
  <si>
    <t>59673</t>
  </si>
  <si>
    <t>TRALGIT SR 100</t>
  </si>
  <si>
    <t>POR TBL PRO 50X100MG</t>
  </si>
  <si>
    <t>Bisoprolol</t>
  </si>
  <si>
    <t>94164</t>
  </si>
  <si>
    <t>CONCOR 5</t>
  </si>
  <si>
    <t>Celekoxib</t>
  </si>
  <si>
    <t>85030</t>
  </si>
  <si>
    <t>CELEBREX 200 MG</t>
  </si>
  <si>
    <t>POR CPS DUR 30X200MG I</t>
  </si>
  <si>
    <t>Gestoden a ethinylestradiol</t>
  </si>
  <si>
    <t>132794</t>
  </si>
  <si>
    <t>LOGEST</t>
  </si>
  <si>
    <t>POR TBL OBD 3X21</t>
  </si>
  <si>
    <t>Hořčík (různé sole v kombinaci)</t>
  </si>
  <si>
    <t>POR GRA SOL SCC 30X365MG</t>
  </si>
  <si>
    <t>Chinapril a diuretika</t>
  </si>
  <si>
    <t>76710</t>
  </si>
  <si>
    <t>ACCUZIDE 10</t>
  </si>
  <si>
    <t>POR TBL FLM 100</t>
  </si>
  <si>
    <t>Klotrimazol</t>
  </si>
  <si>
    <t>13798</t>
  </si>
  <si>
    <t>CANESTEN KRÉM</t>
  </si>
  <si>
    <t>DRM CRM 1X20GM/200MG</t>
  </si>
  <si>
    <t>Kodein</t>
  </si>
  <si>
    <t>56993</t>
  </si>
  <si>
    <t>CODEIN SLOVAKOFARMA 30 MG</t>
  </si>
  <si>
    <t>POR TBL NOB 10X30MG</t>
  </si>
  <si>
    <t>Meloxikam</t>
  </si>
  <si>
    <t>112562</t>
  </si>
  <si>
    <t>POR TBL NOB 60X15MG</t>
  </si>
  <si>
    <t>Nimesulid</t>
  </si>
  <si>
    <t>12895</t>
  </si>
  <si>
    <t>POR GRA SUS 30X100MG I</t>
  </si>
  <si>
    <t>Pitofenon a analgetika</t>
  </si>
  <si>
    <t>Pseudoefedrin, kombinace</t>
  </si>
  <si>
    <t>83059</t>
  </si>
  <si>
    <t>CLARINASE REPETABS</t>
  </si>
  <si>
    <t>POR TBL RET 14</t>
  </si>
  <si>
    <t>Tizanidin</t>
  </si>
  <si>
    <t>16051</t>
  </si>
  <si>
    <t>SIRDALUD 2 MG</t>
  </si>
  <si>
    <t>POR TBL NOB 30X2MG</t>
  </si>
  <si>
    <t>Triamcinolon</t>
  </si>
  <si>
    <t>Jiná antibiotika pro lokální aplikaci</t>
  </si>
  <si>
    <t>DRM UNG 10GM</t>
  </si>
  <si>
    <t>Cholekalciferol</t>
  </si>
  <si>
    <t>12023</t>
  </si>
  <si>
    <t>VIGANTOL</t>
  </si>
  <si>
    <t>POR GTT SOL 1X10ML</t>
  </si>
  <si>
    <t>Amiodaron</t>
  </si>
  <si>
    <t>Atorvastatin</t>
  </si>
  <si>
    <t>Betamethason</t>
  </si>
  <si>
    <t>89870</t>
  </si>
  <si>
    <t>DIPROPHOS</t>
  </si>
  <si>
    <t>INJ SUS 1X1ML/7MG</t>
  </si>
  <si>
    <t>Ciklopirox</t>
  </si>
  <si>
    <t>BATRAFEN KRÉM</t>
  </si>
  <si>
    <t>76152</t>
  </si>
  <si>
    <t>BATRAFEN ROZTOK</t>
  </si>
  <si>
    <t>DRM SOL 1X20ML</t>
  </si>
  <si>
    <t>Citalopram</t>
  </si>
  <si>
    <t>94948</t>
  </si>
  <si>
    <t>SEROPRAM 20 MG</t>
  </si>
  <si>
    <t>POR TBL FLM 28X20MG</t>
  </si>
  <si>
    <t>Desloratadin</t>
  </si>
  <si>
    <t>26331</t>
  </si>
  <si>
    <t>AERIUS 5 MG</t>
  </si>
  <si>
    <t>POR TBL FLM 100X5MG</t>
  </si>
  <si>
    <t>Diklofenak</t>
  </si>
  <si>
    <t>119672</t>
  </si>
  <si>
    <t>DICLOFENAC DUO PHARMASWISS 75 MG</t>
  </si>
  <si>
    <t>POR CPS RDR 30X75MG I</t>
  </si>
  <si>
    <t>Diosmin, kombinace</t>
  </si>
  <si>
    <t>14075</t>
  </si>
  <si>
    <t>POR TBL FLM 60X500MG</t>
  </si>
  <si>
    <t>201992</t>
  </si>
  <si>
    <t>POR TBL FLM 120X500MG</t>
  </si>
  <si>
    <t>185471</t>
  </si>
  <si>
    <t>Dosulepin</t>
  </si>
  <si>
    <t>4207</t>
  </si>
  <si>
    <t>PROTHIADEN 25</t>
  </si>
  <si>
    <t>POR TBL OBD 30X25MG</t>
  </si>
  <si>
    <t>Eletriptan</t>
  </si>
  <si>
    <t>59764</t>
  </si>
  <si>
    <t>RELPAX 40 MG</t>
  </si>
  <si>
    <t>POR TBL FLM 2X40MG AC</t>
  </si>
  <si>
    <t>180078</t>
  </si>
  <si>
    <t>HELIDES 40 MG ENTEROSOLVENTNÍ TVRDÉ TOBOLKY</t>
  </si>
  <si>
    <t>POR CPS ETD 90X40MG</t>
  </si>
  <si>
    <t>180079</t>
  </si>
  <si>
    <t>POR CPS ETD 98X40MG</t>
  </si>
  <si>
    <t>Fenofibrát</t>
  </si>
  <si>
    <t>11014</t>
  </si>
  <si>
    <t>LIPANTHYL 267 M</t>
  </si>
  <si>
    <t>POR CPS DUR 90X267MG</t>
  </si>
  <si>
    <t>Flukonazol</t>
  </si>
  <si>
    <t>47439</t>
  </si>
  <si>
    <t>MYCOMAX 150</t>
  </si>
  <si>
    <t>POR CPS DUR 3X150MG</t>
  </si>
  <si>
    <t>Hydrochlorothiazid</t>
  </si>
  <si>
    <t>HYDROCHLOROTHIAZID LÉČIVA</t>
  </si>
  <si>
    <t>POR TBL NOB 20X25MG</t>
  </si>
  <si>
    <t>Chinapril</t>
  </si>
  <si>
    <t>94959</t>
  </si>
  <si>
    <t>ACCUPRO 10</t>
  </si>
  <si>
    <t>Chlorid draselný</t>
  </si>
  <si>
    <t>17189</t>
  </si>
  <si>
    <t>KALIUM CHLORATUM BIOMEDICA</t>
  </si>
  <si>
    <t>POR TBL ENT 100X500MG</t>
  </si>
  <si>
    <t>Ibuprofen, kombinace</t>
  </si>
  <si>
    <t>56499</t>
  </si>
  <si>
    <t>MODAFEN</t>
  </si>
  <si>
    <t>Jiná kapiláry stabilizující látky</t>
  </si>
  <si>
    <t>Ketoprofen</t>
  </si>
  <si>
    <t>76654</t>
  </si>
  <si>
    <t>KETONAL RETARD</t>
  </si>
  <si>
    <t>POR TBL PRO 20X150MG</t>
  </si>
  <si>
    <t>115399</t>
  </si>
  <si>
    <t>DRM GEL 1X100GM+DÁVKOVAČ</t>
  </si>
  <si>
    <t>Klarithromycin</t>
  </si>
  <si>
    <t>32546</t>
  </si>
  <si>
    <t>KLACID SR</t>
  </si>
  <si>
    <t>POR TBL RET 14X500MG-DOUBLE BL</t>
  </si>
  <si>
    <t>53853</t>
  </si>
  <si>
    <t>KLACID 500</t>
  </si>
  <si>
    <t>POR TBL FLM 14X500MG</t>
  </si>
  <si>
    <t>Kombinace různých antibiotik</t>
  </si>
  <si>
    <t>OPH UNG 1X5GM</t>
  </si>
  <si>
    <t>Kyselina listová</t>
  </si>
  <si>
    <t>76064</t>
  </si>
  <si>
    <t>ACIDUM FOLICUM LÉČIVA</t>
  </si>
  <si>
    <t>POR TBL OBD 30X10MG</t>
  </si>
  <si>
    <t>Levothyroxin, sodná sůl</t>
  </si>
  <si>
    <t>97186</t>
  </si>
  <si>
    <t>EUTHYROX 100 MIKROGRAMŮ</t>
  </si>
  <si>
    <t>POR TBL NOB 100X100RG</t>
  </si>
  <si>
    <t>Losartan a diuretika</t>
  </si>
  <si>
    <t>15316</t>
  </si>
  <si>
    <t>LOZAP H</t>
  </si>
  <si>
    <t>115318</t>
  </si>
  <si>
    <t>215606</t>
  </si>
  <si>
    <t>Pantoprazol</t>
  </si>
  <si>
    <t>119688</t>
  </si>
  <si>
    <t>POR TBL ENT 100X40MG I</t>
  </si>
  <si>
    <t>Prednison</t>
  </si>
  <si>
    <t>PREDNISON 20 LÉČIVA</t>
  </si>
  <si>
    <t>POR TBL NOB 20X20MG</t>
  </si>
  <si>
    <t>Síran hořečnatý</t>
  </si>
  <si>
    <t>MAGNESIUM SULFURICUM BIOTIKA 10%</t>
  </si>
  <si>
    <t>INJ SOL 5X10ML 10%</t>
  </si>
  <si>
    <t>Sodná sůl metamizolu</t>
  </si>
  <si>
    <t>NOVALGIN TABLETY</t>
  </si>
  <si>
    <t>POR TBL FLM 20X500MG</t>
  </si>
  <si>
    <t>Sumatriptan</t>
  </si>
  <si>
    <t>107758</t>
  </si>
  <si>
    <t>ROSEMIG 20 MG</t>
  </si>
  <si>
    <t>NAS SPR SOL 2X0.1ML</t>
  </si>
  <si>
    <t>22094</t>
  </si>
  <si>
    <t>ROSEMIG SPRINTAB 50 MG</t>
  </si>
  <si>
    <t>POR TBL SUS 6X50MG I</t>
  </si>
  <si>
    <t>29678</t>
  </si>
  <si>
    <t>POR TBL NOB 30X1</t>
  </si>
  <si>
    <t>56844</t>
  </si>
  <si>
    <t>TRAMAL RETARD TABLETY 150 MG</t>
  </si>
  <si>
    <t>POR TBL PRO 30X150MG</t>
  </si>
  <si>
    <t>Tramadol, kombinace</t>
  </si>
  <si>
    <t>17926</t>
  </si>
  <si>
    <t>ZALDIAR</t>
  </si>
  <si>
    <t>197863</t>
  </si>
  <si>
    <t>PALGOTAL 75 MG/650 MG</t>
  </si>
  <si>
    <t>Trimetazidin</t>
  </si>
  <si>
    <t>32915</t>
  </si>
  <si>
    <t>PREDUCTAL MR</t>
  </si>
  <si>
    <t>POR TBL RET 30X35MG</t>
  </si>
  <si>
    <t>Vápník, kombinace s vitaminem D a/nebo jinými léčivy</t>
  </si>
  <si>
    <t>164888</t>
  </si>
  <si>
    <t>CALTRATE 600 MG/400 IU D3 POTAHOVANÁ TABLETA</t>
  </si>
  <si>
    <t>POR TBL FLM 90</t>
  </si>
  <si>
    <t>Zolpidem</t>
  </si>
  <si>
    <t>Itopridum</t>
  </si>
  <si>
    <t>99366</t>
  </si>
  <si>
    <t>AMOKSIKLAV 457 MG/5 ML</t>
  </si>
  <si>
    <t>POR PLV SUS 70ML</t>
  </si>
  <si>
    <t>10382</t>
  </si>
  <si>
    <t>AZITROX 500</t>
  </si>
  <si>
    <t>Diosmektit</t>
  </si>
  <si>
    <t>132574</t>
  </si>
  <si>
    <t>POR PLV SUS 1X30</t>
  </si>
  <si>
    <t>Hydrokortison-butyrát</t>
  </si>
  <si>
    <t>62047</t>
  </si>
  <si>
    <t>LOCOID LIPOCREAM 0,1%</t>
  </si>
  <si>
    <t>DRM CRM 1X30GM</t>
  </si>
  <si>
    <t>53190</t>
  </si>
  <si>
    <t>POR TBL RET 14X500MG</t>
  </si>
  <si>
    <t>Kortikosteroidy</t>
  </si>
  <si>
    <t>84700</t>
  </si>
  <si>
    <t>OTOBACID N</t>
  </si>
  <si>
    <t>AUR GTT SOL 1X5ML</t>
  </si>
  <si>
    <t>Levocetirizin</t>
  </si>
  <si>
    <t>62806</t>
  </si>
  <si>
    <t>XYZAL 0,5 MG/ML PERORÁLNÍ ROZTOK</t>
  </si>
  <si>
    <t>Měkký parafin a tukové produkty</t>
  </si>
  <si>
    <t>100273</t>
  </si>
  <si>
    <t>LIPOBASE</t>
  </si>
  <si>
    <t>DRM CRM 1X100GM</t>
  </si>
  <si>
    <t>Nifuroxazid</t>
  </si>
  <si>
    <t>46405</t>
  </si>
  <si>
    <t>50335</t>
  </si>
  <si>
    <t>POR GTT SOL 1X25ML</t>
  </si>
  <si>
    <t>Urea</t>
  </si>
  <si>
    <t>16462</t>
  </si>
  <si>
    <t>EXCIPIAL U LIPOLOTIO</t>
  </si>
  <si>
    <t>DRM EML 1X200ML</t>
  </si>
  <si>
    <t>Ambroxol</t>
  </si>
  <si>
    <t>180550</t>
  </si>
  <si>
    <t>MUCOSOLVAN LONG EFFECT</t>
  </si>
  <si>
    <t>POR CPS PRO 20X75MG</t>
  </si>
  <si>
    <t>192144</t>
  </si>
  <si>
    <t>132531</t>
  </si>
  <si>
    <t>HELICID 20</t>
  </si>
  <si>
    <t>25363</t>
  </si>
  <si>
    <t>HELICID 10 ZENTIVA</t>
  </si>
  <si>
    <t>POR CPS ETD 90X10MG</t>
  </si>
  <si>
    <t>Amitriptylin</t>
  </si>
  <si>
    <t>AMITRIPTYLIN-SLOVAKOFARMA</t>
  </si>
  <si>
    <t>POR TBL FLM 50X28.3MG</t>
  </si>
  <si>
    <t>87166</t>
  </si>
  <si>
    <t>POR TBL FLM 20X28.3MG</t>
  </si>
  <si>
    <t>12494</t>
  </si>
  <si>
    <t>AUGMENTIN 1 G</t>
  </si>
  <si>
    <t>POR TBL FLM 14 I</t>
  </si>
  <si>
    <t>5950</t>
  </si>
  <si>
    <t>POR TBL FLM 10</t>
  </si>
  <si>
    <t>Cefuroxim</t>
  </si>
  <si>
    <t>192354</t>
  </si>
  <si>
    <t>47728</t>
  </si>
  <si>
    <t>132710</t>
  </si>
  <si>
    <t>OPH GTT SUS 1X5ML</t>
  </si>
  <si>
    <t>Hydrochlorothiazid a kalium šetřící diuretika</t>
  </si>
  <si>
    <t>94803</t>
  </si>
  <si>
    <t>MODURETIC</t>
  </si>
  <si>
    <t>132575</t>
  </si>
  <si>
    <t>55759</t>
  </si>
  <si>
    <t>PAMYCON NA PŘÍPRAVU KAPEK</t>
  </si>
  <si>
    <t>DRM PLV SOL 1</t>
  </si>
  <si>
    <t>Klíšťová encefalitida, inaktivovaný celý virus</t>
  </si>
  <si>
    <t>55106</t>
  </si>
  <si>
    <t>FSME-IMMUN 0,25 ML</t>
  </si>
  <si>
    <t>INJ SUS ISP 1X0.25ML/DÁV+INTJ</t>
  </si>
  <si>
    <t>58654</t>
  </si>
  <si>
    <t>CLOTRIMAZOL AL 200</t>
  </si>
  <si>
    <t>VAG TBL 3X200MG+APL</t>
  </si>
  <si>
    <t>180173</t>
  </si>
  <si>
    <t>CANESTEN GYN 1 DEN</t>
  </si>
  <si>
    <t>VAG TBL 1X500MG</t>
  </si>
  <si>
    <t>PREDNISON 5 LÉČIVA</t>
  </si>
  <si>
    <t>POR TBL NOB 20X5MG</t>
  </si>
  <si>
    <t>Bromazepam</t>
  </si>
  <si>
    <t>LEXAURIN 3</t>
  </si>
  <si>
    <t>POR TBL NOB 30X3MG</t>
  </si>
  <si>
    <t>Dihydrokodein</t>
  </si>
  <si>
    <t>41821</t>
  </si>
  <si>
    <t>DHC CONTINUS 120 MG</t>
  </si>
  <si>
    <t>POR TBL RET 60X120MG</t>
  </si>
  <si>
    <t>41822</t>
  </si>
  <si>
    <t>POR TBL RET 60X120MG B</t>
  </si>
  <si>
    <t>Amlodipin</t>
  </si>
  <si>
    <t>125053</t>
  </si>
  <si>
    <t>APO-AMLO 10</t>
  </si>
  <si>
    <t>POR TBL NOB 100X10MG</t>
  </si>
  <si>
    <t>47725</t>
  </si>
  <si>
    <t>ZINNAT 250 MG</t>
  </si>
  <si>
    <t>POR TBL FLM 10X250MG</t>
  </si>
  <si>
    <t>28812</t>
  </si>
  <si>
    <t>POR TBL DIS 90X5MG</t>
  </si>
  <si>
    <t>Dexamethason</t>
  </si>
  <si>
    <t>OPH GTT SUS 1X5ML 0.1%</t>
  </si>
  <si>
    <t>Erdostein</t>
  </si>
  <si>
    <t>ERDOMED</t>
  </si>
  <si>
    <t>POR CPS DUR 20X300MG</t>
  </si>
  <si>
    <t>POR CPS DUR 10X300MG</t>
  </si>
  <si>
    <t>Furosemid</t>
  </si>
  <si>
    <t>FURON 40 MG</t>
  </si>
  <si>
    <t>POR TBL NOB 50X40MG</t>
  </si>
  <si>
    <t>Jiná antiinfektiva</t>
  </si>
  <si>
    <t>802</t>
  </si>
  <si>
    <t>OPH GTT SOL 1X10ML SKLO</t>
  </si>
  <si>
    <t>Mebendazol</t>
  </si>
  <si>
    <t>122198</t>
  </si>
  <si>
    <t>VERMOX</t>
  </si>
  <si>
    <t>POR TBL NOB 6X100MG</t>
  </si>
  <si>
    <t>Metoprolol</t>
  </si>
  <si>
    <t>132559</t>
  </si>
  <si>
    <t>VASOCARDIN 50</t>
  </si>
  <si>
    <t>POR TBL NOB 50X50MG</t>
  </si>
  <si>
    <t>Mometason</t>
  </si>
  <si>
    <t>47300</t>
  </si>
  <si>
    <t>DRM CRM 1X30GM 0.1%</t>
  </si>
  <si>
    <t>76976</t>
  </si>
  <si>
    <t>DRM UNG 1X30GM 0.1%</t>
  </si>
  <si>
    <t>Multienzymové přípravky (lipáza, proteáza apod.)</t>
  </si>
  <si>
    <t>2420</t>
  </si>
  <si>
    <t>PANCREOLAN FORTE</t>
  </si>
  <si>
    <t>POR TBL ENT 30X220MG</t>
  </si>
  <si>
    <t>Oxazepam</t>
  </si>
  <si>
    <t>1940</t>
  </si>
  <si>
    <t>OXAZEPAM LÉČIVA</t>
  </si>
  <si>
    <t>POR TBL NOB 20X10MG</t>
  </si>
  <si>
    <t>Salbutamol</t>
  </si>
  <si>
    <t>115449</t>
  </si>
  <si>
    <t>SUMATRIPTAN ACTAVIS 50 MG</t>
  </si>
  <si>
    <t>POR TBL OBD 6X50MG II</t>
  </si>
  <si>
    <t>16285</t>
  </si>
  <si>
    <t>STILNOX</t>
  </si>
  <si>
    <t>POR TBL FLM 10X10MG</t>
  </si>
  <si>
    <t>Acebutolol</t>
  </si>
  <si>
    <t>125522</t>
  </si>
  <si>
    <t>APO-ACEBUTOL</t>
  </si>
  <si>
    <t>125523</t>
  </si>
  <si>
    <t>93015</t>
  </si>
  <si>
    <t>93020</t>
  </si>
  <si>
    <t>SORTIS 40 MG</t>
  </si>
  <si>
    <t>POR TBL FLM 50X40MG</t>
  </si>
  <si>
    <t>153973</t>
  </si>
  <si>
    <t>AZITROMYCIN MYLAN 500 MG</t>
  </si>
  <si>
    <t>Budesonid</t>
  </si>
  <si>
    <t>69242</t>
  </si>
  <si>
    <t>PULMICORT TURBUHALER 200MCG</t>
  </si>
  <si>
    <t>INH PLV 200X200RG</t>
  </si>
  <si>
    <t>Cetirizin</t>
  </si>
  <si>
    <t>155685</t>
  </si>
  <si>
    <t>ZYRTEC</t>
  </si>
  <si>
    <t>POR TBL FLM 50X10MG</t>
  </si>
  <si>
    <t>Flutikason-furoát</t>
  </si>
  <si>
    <t>29814</t>
  </si>
  <si>
    <t>AVAMYS 27,5 MIKROGRAMŮ/DÁVKA</t>
  </si>
  <si>
    <t>NAS SPR SUS 30X27.5RG</t>
  </si>
  <si>
    <t>94804</t>
  </si>
  <si>
    <t>Kyselina acetylsalicylová</t>
  </si>
  <si>
    <t>46220</t>
  </si>
  <si>
    <t>ASPIRIN 100</t>
  </si>
  <si>
    <t>POR TBL NOB 20X100MG</t>
  </si>
  <si>
    <t>163136</t>
  </si>
  <si>
    <t>12891</t>
  </si>
  <si>
    <t>POR TBL NOB 15X100MG</t>
  </si>
  <si>
    <t>51712</t>
  </si>
  <si>
    <t>RAMIPRIL ACTAVIS 10 MG</t>
  </si>
  <si>
    <t>POR TBL NOB 30X10MG</t>
  </si>
  <si>
    <t>Fexofenadin</t>
  </si>
  <si>
    <t>124900</t>
  </si>
  <si>
    <t>FEXIGRA TABLETY 120 MG</t>
  </si>
  <si>
    <t>POR TBL FLM 100X120MG</t>
  </si>
  <si>
    <t>Klindamycin</t>
  </si>
  <si>
    <t>100339</t>
  </si>
  <si>
    <t>DALACIN C 300 MG</t>
  </si>
  <si>
    <t>POR CPS DUR 16X300MG</t>
  </si>
  <si>
    <t>14784</t>
  </si>
  <si>
    <t>ROSEMIG 50 MG</t>
  </si>
  <si>
    <t>POR TBL FLM 2X50MG I</t>
  </si>
  <si>
    <t>45011</t>
  </si>
  <si>
    <t>POR TBL FLM 6X500MG</t>
  </si>
  <si>
    <t>83970</t>
  </si>
  <si>
    <t>MOVALIS 15 MG</t>
  </si>
  <si>
    <t>191949</t>
  </si>
  <si>
    <t>POR TBL RET 14 I</t>
  </si>
  <si>
    <t>Pertuse, purifikovaný antigen, kombinace s toxoidy</t>
  </si>
  <si>
    <t>120102</t>
  </si>
  <si>
    <t>BOOSTRIX INJ. STŘÍKAČKA</t>
  </si>
  <si>
    <t>INJ SUS 1X1DÁV</t>
  </si>
  <si>
    <t>Antipropulziva</t>
  </si>
  <si>
    <t>17166</t>
  </si>
  <si>
    <t>BELOSALIC</t>
  </si>
  <si>
    <t>DRM UNG 30GM</t>
  </si>
  <si>
    <t>59768</t>
  </si>
  <si>
    <t>RELPAX 80 MG</t>
  </si>
  <si>
    <t>POR TBL FLM 2X80MG-ACL</t>
  </si>
  <si>
    <t>59769</t>
  </si>
  <si>
    <t>POR TBL FLM 2X80MG-AL</t>
  </si>
  <si>
    <t>Fenoxymethylpenicilin</t>
  </si>
  <si>
    <t>45996</t>
  </si>
  <si>
    <t>OSPEN 500</t>
  </si>
  <si>
    <t>POR TBL FLM 30X500KU</t>
  </si>
  <si>
    <t>188908</t>
  </si>
  <si>
    <t>VASOPIRIN 100 MG</t>
  </si>
  <si>
    <t>POR TBL ENT 100X100MG</t>
  </si>
  <si>
    <t>BETALOC SR 200 MG</t>
  </si>
  <si>
    <t>POR TBL PRO 100X200MG</t>
  </si>
  <si>
    <t>Nystatin, kombinace</t>
  </si>
  <si>
    <t>41146</t>
  </si>
  <si>
    <t>MACMIROR COMPLEX 500</t>
  </si>
  <si>
    <t>VAG CPS MOL 12</t>
  </si>
  <si>
    <t>70933</t>
  </si>
  <si>
    <t>ORTANOL 20 MG</t>
  </si>
  <si>
    <t>POR CPS ETD 28X20MG</t>
  </si>
  <si>
    <t>Perindopril a diuretika</t>
  </si>
  <si>
    <t>162012</t>
  </si>
  <si>
    <t>PRESTARIUM NEO COMBI 10 MG/2,5 MG</t>
  </si>
  <si>
    <t>Ramipril a diuretika</t>
  </si>
  <si>
    <t>51403</t>
  </si>
  <si>
    <t>AMPRILAN H 5 MG/25 MG</t>
  </si>
  <si>
    <t>51414</t>
  </si>
  <si>
    <t>16286</t>
  </si>
  <si>
    <t>Antitusika a expektorancia</t>
  </si>
  <si>
    <t>162243</t>
  </si>
  <si>
    <t>STOPTUSSIN</t>
  </si>
  <si>
    <t>POR GTT SOL 1X50MLPIP</t>
  </si>
  <si>
    <t>Indapamid</t>
  </si>
  <si>
    <t>158283</t>
  </si>
  <si>
    <t>INDAP 1,25 MG</t>
  </si>
  <si>
    <t>POR TBL NOB 30X1.25MG</t>
  </si>
  <si>
    <t>90</t>
  </si>
  <si>
    <t>SECTRAL 400 MG</t>
  </si>
  <si>
    <t>Vitamin B1 v kombinaci s vitaminem B6 a/nebo B12</t>
  </si>
  <si>
    <t>INJ SOL 5X2ML</t>
  </si>
  <si>
    <t>Amorolfin</t>
  </si>
  <si>
    <t>45304</t>
  </si>
  <si>
    <t>LOCERYL 5% LÉČIVÝ LAK NA NEHTY</t>
  </si>
  <si>
    <t>DRM LAC UGC 1X2.5ML I</t>
  </si>
  <si>
    <t>89852</t>
  </si>
  <si>
    <t>AUGMENTIN 625 MG</t>
  </si>
  <si>
    <t>POR TBL FLM 21X625MG</t>
  </si>
  <si>
    <t>Enoxaparin</t>
  </si>
  <si>
    <t>INJ SOL ISP 10X0.4ML/4KU</t>
  </si>
  <si>
    <t>56804</t>
  </si>
  <si>
    <t>FURORESE 40</t>
  </si>
  <si>
    <t>56805</t>
  </si>
  <si>
    <t>POR TBL NOB 100X40MG</t>
  </si>
  <si>
    <t>Ibuprofen</t>
  </si>
  <si>
    <t>Itrakonazol</t>
  </si>
  <si>
    <t>50352</t>
  </si>
  <si>
    <t>PROKANAZOL</t>
  </si>
  <si>
    <t>POR CPS DUR 28X100MG</t>
  </si>
  <si>
    <t>Karvedilol</t>
  </si>
  <si>
    <t>119939</t>
  </si>
  <si>
    <t>PRONTOFLEX 10%</t>
  </si>
  <si>
    <t>DRM SPR SOL 1X12.5ML</t>
  </si>
  <si>
    <t>203291</t>
  </si>
  <si>
    <t>POR TBL RET 10X500MG-DOUBLE BL</t>
  </si>
  <si>
    <t>Laktulóza</t>
  </si>
  <si>
    <t>42547</t>
  </si>
  <si>
    <t>POR SIR 1X500ML</t>
  </si>
  <si>
    <t>Memantin</t>
  </si>
  <si>
    <t>26502</t>
  </si>
  <si>
    <t>EBIXA 10 MG</t>
  </si>
  <si>
    <t>POR TBL FLM 56X10MG I</t>
  </si>
  <si>
    <t>26504</t>
  </si>
  <si>
    <t>POR TBL FLM 30X10MG I</t>
  </si>
  <si>
    <t>29482</t>
  </si>
  <si>
    <t>EBIXA 20 MG</t>
  </si>
  <si>
    <t>POR TBL FLM 28X20MG II</t>
  </si>
  <si>
    <t>Mesalazin</t>
  </si>
  <si>
    <t>192090</t>
  </si>
  <si>
    <t>PENTASA SLOW RELEASE TABLETS 500 MG</t>
  </si>
  <si>
    <t>86616</t>
  </si>
  <si>
    <t>POR TBL PRO 100X500MG</t>
  </si>
  <si>
    <t>Piracetam</t>
  </si>
  <si>
    <t>10032</t>
  </si>
  <si>
    <t>PIRACETAM AL 800</t>
  </si>
  <si>
    <t>POR TBL FLM 60X800MG</t>
  </si>
  <si>
    <t>66648</t>
  </si>
  <si>
    <t>POR TBL FLM 100X800MG</t>
  </si>
  <si>
    <t>81427</t>
  </si>
  <si>
    <t>PIRACETAM-EGIS 1200 MG</t>
  </si>
  <si>
    <t>POR TBL FLM 60X1200MG</t>
  </si>
  <si>
    <t>Pregabalin</t>
  </si>
  <si>
    <t>28219</t>
  </si>
  <si>
    <t>LYRICA 100 MG</t>
  </si>
  <si>
    <t>POR CPS DUR 21X100MG</t>
  </si>
  <si>
    <t>Rifaximin</t>
  </si>
  <si>
    <t>202740</t>
  </si>
  <si>
    <t>NORMIX</t>
  </si>
  <si>
    <t>POR TBL FLM 28X200MG</t>
  </si>
  <si>
    <t>Spironolakton</t>
  </si>
  <si>
    <t>POR TBL NOB 100X25MG</t>
  </si>
  <si>
    <t>Tolperison</t>
  </si>
  <si>
    <t>57525</t>
  </si>
  <si>
    <t>MYDOCALM 150 MG</t>
  </si>
  <si>
    <t>POR TBL FLM 30X150MG</t>
  </si>
  <si>
    <t>163149</t>
  </si>
  <si>
    <t>HYPNOGEN</t>
  </si>
  <si>
    <t>155859</t>
  </si>
  <si>
    <t>SUMAMED 500 MG</t>
  </si>
  <si>
    <t>66263</t>
  </si>
  <si>
    <t>POR TBL FLM 90X10MG</t>
  </si>
  <si>
    <t>155687</t>
  </si>
  <si>
    <t>55111</t>
  </si>
  <si>
    <t>FSME-IMMUN 0,5 ML</t>
  </si>
  <si>
    <t>INJ SUS ISP 1X0.5ML/DÁV+ INTJ</t>
  </si>
  <si>
    <t>85142</t>
  </si>
  <si>
    <t>XYZAL</t>
  </si>
  <si>
    <t>POR TBL FLM 90X5MG</t>
  </si>
  <si>
    <t>99600</t>
  </si>
  <si>
    <t>Fluocinolon-acetonid</t>
  </si>
  <si>
    <t>3388</t>
  </si>
  <si>
    <t>FLUCINAR</t>
  </si>
  <si>
    <t>DRM UNG 1X15GM 0.025%</t>
  </si>
  <si>
    <t>Rosuvastatin</t>
  </si>
  <si>
    <t>148074</t>
  </si>
  <si>
    <t>POR TBL FLM 90X20MG</t>
  </si>
  <si>
    <t>124343</t>
  </si>
  <si>
    <t>CEZERA 5 MG</t>
  </si>
  <si>
    <t>132526</t>
  </si>
  <si>
    <t>HELICID 10</t>
  </si>
  <si>
    <t>POR CPS ETD 28X10MG</t>
  </si>
  <si>
    <t>Aceklofenak</t>
  </si>
  <si>
    <t>160839</t>
  </si>
  <si>
    <t>BIOFENAC 100 MG POTAHOVANÉ TABLETY</t>
  </si>
  <si>
    <t>POR TBL FLM 60X100MG</t>
  </si>
  <si>
    <t>191730</t>
  </si>
  <si>
    <t>Ciprofloxacin</t>
  </si>
  <si>
    <t>53202</t>
  </si>
  <si>
    <t>CIPHIN 500</t>
  </si>
  <si>
    <t>108606</t>
  </si>
  <si>
    <t>CIFLOXINAL 500 MG</t>
  </si>
  <si>
    <t>48262</t>
  </si>
  <si>
    <t>DRM PLV ADS 1X5GM</t>
  </si>
  <si>
    <t>109415</t>
  </si>
  <si>
    <t>NOLPAZA 40 MG ENTEROSOLVENTNÍ TABLETY</t>
  </si>
  <si>
    <t>POR TBL ENT 84X40MG</t>
  </si>
  <si>
    <t>109416</t>
  </si>
  <si>
    <t>POR TBL ENT 100X40MG</t>
  </si>
  <si>
    <t>Sulfamethoxazol a trimethoprim</t>
  </si>
  <si>
    <t>POR TBL NOB 20X480MG</t>
  </si>
  <si>
    <t>42776</t>
  </si>
  <si>
    <t>TRALGIT SR 150</t>
  </si>
  <si>
    <t>Bimatoprost</t>
  </si>
  <si>
    <t>167415</t>
  </si>
  <si>
    <t>LUMIGAN 0,1 MG/ML</t>
  </si>
  <si>
    <t>183840</t>
  </si>
  <si>
    <t>MOMETASON FUROÁT CIPLA 50 MIKROGRAMŮ/DÁVKU</t>
  </si>
  <si>
    <t>NAS SPR SUS 140X50RG</t>
  </si>
  <si>
    <t>Mupirocin</t>
  </si>
  <si>
    <t>89227</t>
  </si>
  <si>
    <t>BACTROBAN NASAL</t>
  </si>
  <si>
    <t>NAS UNG 1X3GM/60MG</t>
  </si>
  <si>
    <t>64866</t>
  </si>
  <si>
    <t>PIRACETAM AL 1200</t>
  </si>
  <si>
    <t>POR TBL FLM 120X1200MG</t>
  </si>
  <si>
    <t>64864</t>
  </si>
  <si>
    <t>POR TBL FLM 30X1200MG</t>
  </si>
  <si>
    <t>Saccharomyces Boulardii</t>
  </si>
  <si>
    <t>10502</t>
  </si>
  <si>
    <t>ENTEROL</t>
  </si>
  <si>
    <t>POR CPS DUR 10X250MG</t>
  </si>
  <si>
    <t>3378</t>
  </si>
  <si>
    <t>BISEPTOL 120</t>
  </si>
  <si>
    <t>POR TBL NOB 20X120MG</t>
  </si>
  <si>
    <t>Betaxolol</t>
  </si>
  <si>
    <t>49909</t>
  </si>
  <si>
    <t>LOKREN 20 MG</t>
  </si>
  <si>
    <t>115402</t>
  </si>
  <si>
    <t>INJ SOL ISP 10X0.6ML/6KU</t>
  </si>
  <si>
    <t>Erythromycin, kombinace</t>
  </si>
  <si>
    <t>17111</t>
  </si>
  <si>
    <t>ZINERYT</t>
  </si>
  <si>
    <t>DRM SOL 1X90ML(PLV+SO</t>
  </si>
  <si>
    <t>Prednisolon a antiseptika</t>
  </si>
  <si>
    <t>16467</t>
  </si>
  <si>
    <t>IMACORT</t>
  </si>
  <si>
    <t>DRM CRM 1X20GM</t>
  </si>
  <si>
    <t>199680</t>
  </si>
  <si>
    <t>POR CPS DUR 60X300MG</t>
  </si>
  <si>
    <t>12896</t>
  </si>
  <si>
    <t>POR GRA SUS 60X100MG I</t>
  </si>
  <si>
    <t>Primidon</t>
  </si>
  <si>
    <t>18489</t>
  </si>
  <si>
    <t>LISKANTIN</t>
  </si>
  <si>
    <t>POR TBL NOB 100X250MG</t>
  </si>
  <si>
    <t>*2999</t>
  </si>
  <si>
    <t>LEXAURIN 1,5</t>
  </si>
  <si>
    <t>POR TBL NOB 30X1.5MG</t>
  </si>
  <si>
    <t>28831</t>
  </si>
  <si>
    <t>POR TBL DIS 30X2.5MG</t>
  </si>
  <si>
    <t>15626</t>
  </si>
  <si>
    <t>VOLTAREN RETARD</t>
  </si>
  <si>
    <t>POR TBL PRO 30X1X100MG</t>
  </si>
  <si>
    <t>45998</t>
  </si>
  <si>
    <t>OSPEN 1500</t>
  </si>
  <si>
    <t>POR TBL FLM 30X1500KU</t>
  </si>
  <si>
    <t>Hydrokortison</t>
  </si>
  <si>
    <t>858</t>
  </si>
  <si>
    <t>HYDROCORTISON LÉČIVA</t>
  </si>
  <si>
    <t>DRM UNG 1X10GM 1%</t>
  </si>
  <si>
    <t>90778</t>
  </si>
  <si>
    <t>BACTROBAN</t>
  </si>
  <si>
    <t>DRM UNG 1X15GM</t>
  </si>
  <si>
    <t>12893</t>
  </si>
  <si>
    <t>POR TBL NOB 60X100MG</t>
  </si>
  <si>
    <t>Perindopril</t>
  </si>
  <si>
    <t>132600</t>
  </si>
  <si>
    <t>Buprenorfin</t>
  </si>
  <si>
    <t>42758</t>
  </si>
  <si>
    <t>TRANSTEC 52,5 MCG/H</t>
  </si>
  <si>
    <t>DRM EMP TDR 5X30MG</t>
  </si>
  <si>
    <t>169034</t>
  </si>
  <si>
    <t>XORIMAX 500 MG POTAHOVANÉ TABLETY</t>
  </si>
  <si>
    <t>POR TBL FLM 16X500MG</t>
  </si>
  <si>
    <t>Fentanyl</t>
  </si>
  <si>
    <t>11955</t>
  </si>
  <si>
    <t>DUROGESIC 12 MCG/H</t>
  </si>
  <si>
    <t>DRM EMP TDR 5X2.1MG</t>
  </si>
  <si>
    <t>124569</t>
  </si>
  <si>
    <t>DOLFORIN 50 MCG/H</t>
  </si>
  <si>
    <t>DRM EMP TDR 5X9.6MG</t>
  </si>
  <si>
    <t>24790</t>
  </si>
  <si>
    <t>MATRIFEN 75 MCG/H</t>
  </si>
  <si>
    <t>DRM EMP TDR 5X8.25MG</t>
  </si>
  <si>
    <t>24795</t>
  </si>
  <si>
    <t>MATRIFEN 100 MCG/H</t>
  </si>
  <si>
    <t>DRM EMP TDR 5X11MG</t>
  </si>
  <si>
    <t>46929</t>
  </si>
  <si>
    <t>DUROGESIC 100 MCG/H</t>
  </si>
  <si>
    <t>DRM EMP TDR 5X16.8MG</t>
  </si>
  <si>
    <t>59449</t>
  </si>
  <si>
    <t>DUROGESIC 50 MCG/H</t>
  </si>
  <si>
    <t>DRM EMP TDR 5X8.4MG</t>
  </si>
  <si>
    <t>Gabapentin</t>
  </si>
  <si>
    <t>40777</t>
  </si>
  <si>
    <t>NEURONTIN 600 MG</t>
  </si>
  <si>
    <t>POR TBL FLM 50X600MG</t>
  </si>
  <si>
    <t>84399</t>
  </si>
  <si>
    <t>NEURONTIN 300 MG</t>
  </si>
  <si>
    <t>POR CPS DUR 50X300MG</t>
  </si>
  <si>
    <t>84400</t>
  </si>
  <si>
    <t>POR CPS DUR 100X300MG</t>
  </si>
  <si>
    <t>Hydromorfon</t>
  </si>
  <si>
    <t>10843</t>
  </si>
  <si>
    <t>PALLADONE-SR 8 MG</t>
  </si>
  <si>
    <t>POR CPS PRO 30X8MG</t>
  </si>
  <si>
    <t>21579</t>
  </si>
  <si>
    <t>PALLADONE-SR 16 MG</t>
  </si>
  <si>
    <t>POR CPS PRO 30X16MG</t>
  </si>
  <si>
    <t>21597</t>
  </si>
  <si>
    <t>PALLADONE-SR 4 MG</t>
  </si>
  <si>
    <t>POR CPS PRO 30X4MG</t>
  </si>
  <si>
    <t>21572</t>
  </si>
  <si>
    <t>PALLADONE-SR 24 MG</t>
  </si>
  <si>
    <t>POR CPS PRO 60X24MG</t>
  </si>
  <si>
    <t>Karbamazepin</t>
  </si>
  <si>
    <t>16444</t>
  </si>
  <si>
    <t>TEGRETOL CR 200</t>
  </si>
  <si>
    <t>POR TBL PRO 50X200MG</t>
  </si>
  <si>
    <t>Klonazepam</t>
  </si>
  <si>
    <t>14958</t>
  </si>
  <si>
    <t>RIVOTRIL 2 MG</t>
  </si>
  <si>
    <t>Loratadin</t>
  </si>
  <si>
    <t>83397</t>
  </si>
  <si>
    <t>FLONIDAN 10 MG DISTAB</t>
  </si>
  <si>
    <t>POR TBL DIS 30X10MG</t>
  </si>
  <si>
    <t>Morfin</t>
  </si>
  <si>
    <t>164740</t>
  </si>
  <si>
    <t>VENDAL RETARD 200 MG</t>
  </si>
  <si>
    <t>POR TBL PRO 30X200MG</t>
  </si>
  <si>
    <t>41727</t>
  </si>
  <si>
    <t>SEVREDOL 10 MG</t>
  </si>
  <si>
    <t>Naratriptan</t>
  </si>
  <si>
    <t>53136</t>
  </si>
  <si>
    <t>NARAMIG 2,5 MG</t>
  </si>
  <si>
    <t>POR TBL FLM 4X2.5MG</t>
  </si>
  <si>
    <t>53137</t>
  </si>
  <si>
    <t>POR TBL FLM 6X2.5MG</t>
  </si>
  <si>
    <t>25366</t>
  </si>
  <si>
    <t>Oxykodon</t>
  </si>
  <si>
    <t>11062</t>
  </si>
  <si>
    <t>OXYCONTIN 20 MG</t>
  </si>
  <si>
    <t>POR TBL PRO 30X20MG</t>
  </si>
  <si>
    <t>11110</t>
  </si>
  <si>
    <t>OXYCONTIN 40 MG</t>
  </si>
  <si>
    <t>POR TBL PRO 60X40MG</t>
  </si>
  <si>
    <t>180405</t>
  </si>
  <si>
    <t>OXYCODON LANNACHER 80 MG TABLETY S PRODLOUŽENÝM UVOLŇOVÁNÍM</t>
  </si>
  <si>
    <t>POR TBL PRO 60X80MG</t>
  </si>
  <si>
    <t>Oxykodon, kombinace</t>
  </si>
  <si>
    <t>138549</t>
  </si>
  <si>
    <t>TARGIN 40 MG/20 MG TABLETY S PRODLOUŽENÝM UVOLŇOVÁNÍM</t>
  </si>
  <si>
    <t>POR TBL PRO 30</t>
  </si>
  <si>
    <t>28223</t>
  </si>
  <si>
    <t>LYRICA 150 MG</t>
  </si>
  <si>
    <t>POR CPS DUR 56X150MG</t>
  </si>
  <si>
    <t>196018</t>
  </si>
  <si>
    <t>METAMIZOL STADA 500 MG/ML PERORÁLNÍ KAPKY, ROZTOK</t>
  </si>
  <si>
    <t>POR GTT SOL 1X100ML/50000MG</t>
  </si>
  <si>
    <t>Tapentadol</t>
  </si>
  <si>
    <t>184730</t>
  </si>
  <si>
    <t>PALEXIA 50 MG POTAHOVANÉ TABLETY</t>
  </si>
  <si>
    <t>POR TBL FLM 30X50MG</t>
  </si>
  <si>
    <t>42780</t>
  </si>
  <si>
    <t>TRALGIT SR 200</t>
  </si>
  <si>
    <t>59672</t>
  </si>
  <si>
    <t>POR TBL PRO 30X100MG</t>
  </si>
  <si>
    <t>101805</t>
  </si>
  <si>
    <t>NOAX UNO 300 MG</t>
  </si>
  <si>
    <t>POR TBL PRO 30X300MG II</t>
  </si>
  <si>
    <t>192721</t>
  </si>
  <si>
    <t>TRAMYLPA 37,5 MG/325 MG</t>
  </si>
  <si>
    <t>160838</t>
  </si>
  <si>
    <t>POR TBL FLM 20X100MG</t>
  </si>
  <si>
    <t>191729</t>
  </si>
  <si>
    <t>160840</t>
  </si>
  <si>
    <t>BIOFENAC 100 MG PRÁŠEK PRO PŘÍPRAVU PERORÁLNÍ SUSPENZE</t>
  </si>
  <si>
    <t>POR PLV SUS 20X100MG</t>
  </si>
  <si>
    <t>191728</t>
  </si>
  <si>
    <t>BIOFENAC 100 MG PRÁŠEK PRO PŘÍPRAVU PERORÁLNÍ SUZPENZE</t>
  </si>
  <si>
    <t>Alprazolam</t>
  </si>
  <si>
    <t>87168</t>
  </si>
  <si>
    <t>POR TBL FLM 100X28.3MG</t>
  </si>
  <si>
    <t>198016</t>
  </si>
  <si>
    <t>BUPRENORPHINE ACTAVIS 52,5 MIKROGRAMŮ/H TRANSDERMÁLNÍ NÁPLAST</t>
  </si>
  <si>
    <t>DRM EMP TDR 5X52.5RG/H</t>
  </si>
  <si>
    <t>42755</t>
  </si>
  <si>
    <t>TRANSTEC 35 MCG/H</t>
  </si>
  <si>
    <t>DRM EMP TDR 5X20MG</t>
  </si>
  <si>
    <t>42761</t>
  </si>
  <si>
    <t>TRANSTEC 70 MCG/H</t>
  </si>
  <si>
    <t>DRM EMP TDR 5X40MG</t>
  </si>
  <si>
    <t>198022</t>
  </si>
  <si>
    <t>BUPRENORPHINE ACTAVIS 70 MIKROGRAMŮ/H TRANSDERMÁLNÍ NÁPLAST</t>
  </si>
  <si>
    <t>DRM EMP TDR 5X70RG/H</t>
  </si>
  <si>
    <t>192999</t>
  </si>
  <si>
    <t>BUPRENORPHINE ACTAVIS 35 MIKROGRAMŮ/H TRANSDERMÁLNÍ NÁPLAST</t>
  </si>
  <si>
    <t>DRM EMP TDR 5X35RG/H</t>
  </si>
  <si>
    <t>199252</t>
  </si>
  <si>
    <t>41823</t>
  </si>
  <si>
    <t>DHC CONTINUS 60 MG</t>
  </si>
  <si>
    <t>POR TBL RET 60X60MG</t>
  </si>
  <si>
    <t>41824</t>
  </si>
  <si>
    <t>POR TBL RET 60X60MG B</t>
  </si>
  <si>
    <t>41795</t>
  </si>
  <si>
    <t>POR TBL RET 30X120MG</t>
  </si>
  <si>
    <t>77047</t>
  </si>
  <si>
    <t>PROTHIADEN 75</t>
  </si>
  <si>
    <t>POR TBL FLM 30X75MG</t>
  </si>
  <si>
    <t>Escitalopram</t>
  </si>
  <si>
    <t>20132</t>
  </si>
  <si>
    <t>CIPRALEX 10 MG</t>
  </si>
  <si>
    <t>POR TBL FLM 28X10MG I</t>
  </si>
  <si>
    <t>149298</t>
  </si>
  <si>
    <t>INSTANYL 100 MIKROGRAMŮ/DÁVKA</t>
  </si>
  <si>
    <t>NAS SPR SOL 1X5ML/40DÁVEK</t>
  </si>
  <si>
    <t>149303</t>
  </si>
  <si>
    <t>INSTANYL 200 MIKROGRAMŮ/DÁVKA</t>
  </si>
  <si>
    <t>24785</t>
  </si>
  <si>
    <t>MATRIFEN 50 MCG/H</t>
  </si>
  <si>
    <t>DRM EMP TDR 5X5.5MG</t>
  </si>
  <si>
    <t>47285</t>
  </si>
  <si>
    <t>DUROGESIC 75 MCG/H</t>
  </si>
  <si>
    <t>DRM EMP TDR 5X12.6MG</t>
  </si>
  <si>
    <t>59448</t>
  </si>
  <si>
    <t>DUROGESIC 25 MCG/H</t>
  </si>
  <si>
    <t>DRM EMP TDR 5X4.2MG</t>
  </si>
  <si>
    <t>153145</t>
  </si>
  <si>
    <t>ADOLOR 100 MCG/H</t>
  </si>
  <si>
    <t>DRM EMP TDR 5X16.5MG</t>
  </si>
  <si>
    <t>155391</t>
  </si>
  <si>
    <t>LUNALDIN 600 MIKROGRAMŮ SUBLINGVÁLNÍ TABLETY</t>
  </si>
  <si>
    <t>ORM TBL SLG 30X600RG</t>
  </si>
  <si>
    <t>84398</t>
  </si>
  <si>
    <t>POR CPS DUR 100X100MG</t>
  </si>
  <si>
    <t>Hydrogenované námelové alkaloidy</t>
  </si>
  <si>
    <t>91032</t>
  </si>
  <si>
    <t>SECATOXIN FORTE</t>
  </si>
  <si>
    <t>21592</t>
  </si>
  <si>
    <t>POR CPS PRO 60X4MG</t>
  </si>
  <si>
    <t>10848</t>
  </si>
  <si>
    <t>POR CPS PRO 60X8MG</t>
  </si>
  <si>
    <t>21583</t>
  </si>
  <si>
    <t>POR CPS PRO 60X16MG</t>
  </si>
  <si>
    <t>21576</t>
  </si>
  <si>
    <t>POR CPS PRO 10X16MG</t>
  </si>
  <si>
    <t>21566</t>
  </si>
  <si>
    <t>POR CPS PRO 30X24MG</t>
  </si>
  <si>
    <t>Indometacin</t>
  </si>
  <si>
    <t>RCT SUP 10X100MG</t>
  </si>
  <si>
    <t>96305</t>
  </si>
  <si>
    <t>98080</t>
  </si>
  <si>
    <t>NEUROTOP</t>
  </si>
  <si>
    <t>RIVOTRIL 0,5 MG</t>
  </si>
  <si>
    <t>POR TBL NOB 50X0.5MG</t>
  </si>
  <si>
    <t>Kodein, kombinace kromě psycholeptik</t>
  </si>
  <si>
    <t>109799</t>
  </si>
  <si>
    <t>ULTRACOD</t>
  </si>
  <si>
    <t>Lidokain</t>
  </si>
  <si>
    <t>191382</t>
  </si>
  <si>
    <t>VERSATIS 5% LÉČIVÁ NÁPLAST</t>
  </si>
  <si>
    <t>DRM EMP MED 20</t>
  </si>
  <si>
    <t>164738</t>
  </si>
  <si>
    <t>VENDAL RETARD 100 MG</t>
  </si>
  <si>
    <t>41737</t>
  </si>
  <si>
    <t>SEVREDOL 20 MG</t>
  </si>
  <si>
    <t>80406</t>
  </si>
  <si>
    <t>VENDAL RETARD 30 MG</t>
  </si>
  <si>
    <t>POR TBL PRO 30X30MG</t>
  </si>
  <si>
    <t>80407</t>
  </si>
  <si>
    <t>VENDAL RETARD 60 MG</t>
  </si>
  <si>
    <t>POR TBL PRO 30X60MG</t>
  </si>
  <si>
    <t>80408</t>
  </si>
  <si>
    <t>80409</t>
  </si>
  <si>
    <t>54283</t>
  </si>
  <si>
    <t>POR TBL PRO 10X100MG</t>
  </si>
  <si>
    <t>Naftidrofuryl</t>
  </si>
  <si>
    <t>66015</t>
  </si>
  <si>
    <t>ENELBIN 100 RETARD</t>
  </si>
  <si>
    <t>POR TBL PRO 100X100MG</t>
  </si>
  <si>
    <t>11035</t>
  </si>
  <si>
    <t>OXYCONTIN 80 MG</t>
  </si>
  <si>
    <t>POR TBL PRO 30X80MG</t>
  </si>
  <si>
    <t>11076</t>
  </si>
  <si>
    <t>POR TBL PRO 60X20MG</t>
  </si>
  <si>
    <t>11084</t>
  </si>
  <si>
    <t>OXYCONTIN 10 MG</t>
  </si>
  <si>
    <t>POR TBL PRO 30X10MG</t>
  </si>
  <si>
    <t>11094</t>
  </si>
  <si>
    <t>POR TBL PRO 60X10MG</t>
  </si>
  <si>
    <t>11106</t>
  </si>
  <si>
    <t>POR TBL PRO 30X40MG</t>
  </si>
  <si>
    <t>112308</t>
  </si>
  <si>
    <t>OXYCODON SANDOZ RETARD 40 MG</t>
  </si>
  <si>
    <t>5935</t>
  </si>
  <si>
    <t>POR TBL PRO 28X10MG</t>
  </si>
  <si>
    <t>180412</t>
  </si>
  <si>
    <t>POR TBL PRO 60X1X80MG</t>
  </si>
  <si>
    <t>180346</t>
  </si>
  <si>
    <t>OXYCODON LANNACHER 10 MG TABLETY S PRODLOUŽENÝM UVOLŇOVÁNÍM</t>
  </si>
  <si>
    <t>180349</t>
  </si>
  <si>
    <t>180364</t>
  </si>
  <si>
    <t>OXYCODON LANNACHER 20 MG TABLETY S PRODLOUŽENÝM UVOLŇOVÁNÍM</t>
  </si>
  <si>
    <t>180367</t>
  </si>
  <si>
    <t>180383</t>
  </si>
  <si>
    <t>OXYCODON LANNACHER 40 MG TABLETY S PRODLOUŽENÝM UVOLŇOVÁNÍM</t>
  </si>
  <si>
    <t>180386</t>
  </si>
  <si>
    <t>180374</t>
  </si>
  <si>
    <t>POR TBL PRO 60X1X20MG</t>
  </si>
  <si>
    <t>112318</t>
  </si>
  <si>
    <t>OXYCODON SANDOZ RETARD 80 MG</t>
  </si>
  <si>
    <t>138530</t>
  </si>
  <si>
    <t>TARGIN 10 MG/5 MG TABLETY S PRODLOUŽENÝM UVOLŇOVÁNÍM</t>
  </si>
  <si>
    <t>POR TBL PRO 60</t>
  </si>
  <si>
    <t>138541</t>
  </si>
  <si>
    <t>TARGIN 20 MG/10 MG TABLETY S PRODLOUŽENÝM UVOLŇOVÁNÍM</t>
  </si>
  <si>
    <t>138552</t>
  </si>
  <si>
    <t>28217</t>
  </si>
  <si>
    <t>POR CPS DUR 56X75MG</t>
  </si>
  <si>
    <t>28224</t>
  </si>
  <si>
    <t>POR CPS DUR 100X150MG</t>
  </si>
  <si>
    <t>28211</t>
  </si>
  <si>
    <t>LYRICA 50 MG</t>
  </si>
  <si>
    <t>POR CPS DUR 14X50MG</t>
  </si>
  <si>
    <t>27113</t>
  </si>
  <si>
    <t>POR CPS DUR 112X150MG</t>
  </si>
  <si>
    <t>29962</t>
  </si>
  <si>
    <t>184560</t>
  </si>
  <si>
    <t>PALEXIA RETARD 100 MG TABLETY S PRODLOUŽENÝM UVOLŇOVÁNÍM</t>
  </si>
  <si>
    <t>POR TBL PRO 60X100MG</t>
  </si>
  <si>
    <t>184582</t>
  </si>
  <si>
    <t>PALEXIA RETARD 150 MG TABLETY S PRODLOUŽENÝM UVOLŇOVÁNÍM</t>
  </si>
  <si>
    <t>POR TBL PRO 60X150MG</t>
  </si>
  <si>
    <t>184734</t>
  </si>
  <si>
    <t>POR TBL FLM 60X50MG</t>
  </si>
  <si>
    <t>184773</t>
  </si>
  <si>
    <t>PALEXIA 100 MG POTAHOVANÉ TABLETY</t>
  </si>
  <si>
    <t>84262</t>
  </si>
  <si>
    <t>TRALGIT GTT.</t>
  </si>
  <si>
    <t>POR GTT SOL 1X96ML</t>
  </si>
  <si>
    <t>42782</t>
  </si>
  <si>
    <t>54237</t>
  </si>
  <si>
    <t>TRAMUNDIN RETARD 100 MG</t>
  </si>
  <si>
    <t>31962</t>
  </si>
  <si>
    <t>POR TBL PRO 20X100MG</t>
  </si>
  <si>
    <t>201142</t>
  </si>
  <si>
    <t>POR TBL PRO 50X150MG</t>
  </si>
  <si>
    <t>179365</t>
  </si>
  <si>
    <t>FOXIS 37,5MG/325 MG</t>
  </si>
  <si>
    <t>POR TBL FLM 30 I</t>
  </si>
  <si>
    <t>166986</t>
  </si>
  <si>
    <t>ZALDIAR EFFERVESCENS 37,5 MG/325 MG ŠUMIVÉ TABLETY</t>
  </si>
  <si>
    <t>POR TBL EFF 30</t>
  </si>
  <si>
    <t>201609</t>
  </si>
  <si>
    <t>Venlafaxin</t>
  </si>
  <si>
    <t>130172</t>
  </si>
  <si>
    <t>APO-VENLAFAXIN PROLONG 75 MG</t>
  </si>
  <si>
    <t>POR CPS PRO 30X75MG</t>
  </si>
  <si>
    <t>Amidy</t>
  </si>
  <si>
    <t>URT GEL 1X20GM/200MG</t>
  </si>
  <si>
    <t>MESOCAIN 1%</t>
  </si>
  <si>
    <t>INJ SOL 10X10ML 1%</t>
  </si>
  <si>
    <t>Benzydamin</t>
  </si>
  <si>
    <t>10603</t>
  </si>
  <si>
    <t>TANTUM VERDE SPRAY FORTE</t>
  </si>
  <si>
    <t>ORM SPR 15ML 0.30%</t>
  </si>
  <si>
    <t>Betahistin</t>
  </si>
  <si>
    <t>BETAHISTIN ACTAVIS 16 MG</t>
  </si>
  <si>
    <t>POR TBL NOB 60X16MG</t>
  </si>
  <si>
    <t>Bisakodyl</t>
  </si>
  <si>
    <t>40250</t>
  </si>
  <si>
    <t>BISACODYL-K</t>
  </si>
  <si>
    <t>POR TBL OBD 15X5MG</t>
  </si>
  <si>
    <t>132676</t>
  </si>
  <si>
    <t>132810</t>
  </si>
  <si>
    <t>132763</t>
  </si>
  <si>
    <t>132764</t>
  </si>
  <si>
    <t>199107</t>
  </si>
  <si>
    <t>POR CPS DUR 30X200MG II</t>
  </si>
  <si>
    <t>132523</t>
  </si>
  <si>
    <t>132524</t>
  </si>
  <si>
    <t>198910</t>
  </si>
  <si>
    <t>CITALOPRAM ORION 10 MG</t>
  </si>
  <si>
    <t>106778</t>
  </si>
  <si>
    <t>POR TBL FLM 98X10MG</t>
  </si>
  <si>
    <t>52335</t>
  </si>
  <si>
    <t>FORTECORTIN 4</t>
  </si>
  <si>
    <t>52336</t>
  </si>
  <si>
    <t>POR TBL NOB 100X4MG</t>
  </si>
  <si>
    <t>41826</t>
  </si>
  <si>
    <t>DHC CONTINUS 90 MG</t>
  </si>
  <si>
    <t>POR TBL RET 60X90MG B</t>
  </si>
  <si>
    <t>41796</t>
  </si>
  <si>
    <t>POR TBL RET 30X120MG B</t>
  </si>
  <si>
    <t>41801</t>
  </si>
  <si>
    <t>POR TBL RET 30X90MG B</t>
  </si>
  <si>
    <t>Enalapril</t>
  </si>
  <si>
    <t>59643</t>
  </si>
  <si>
    <t>ENAP 5 MG</t>
  </si>
  <si>
    <t>122596</t>
  </si>
  <si>
    <t>FENTALIS 25 MCG/H TRANSDERMÁLNÍ NÁPLAST</t>
  </si>
  <si>
    <t>DRM EMP TDR 5X5.78MG H</t>
  </si>
  <si>
    <t>124575</t>
  </si>
  <si>
    <t>DOLFORIN 100 MCG/H</t>
  </si>
  <si>
    <t>DRM EMP TDR 5X19.2MG</t>
  </si>
  <si>
    <t>155382</t>
  </si>
  <si>
    <t>LUNALDIN 100 MIKROGRAMŮ SUBLINGVÁLNÍ TABLETY</t>
  </si>
  <si>
    <t>ORM TBL SLG 10X100RG</t>
  </si>
  <si>
    <t>155383</t>
  </si>
  <si>
    <t>ORM TBL SLG 30X100RG</t>
  </si>
  <si>
    <t>155385</t>
  </si>
  <si>
    <t>LUNALDIN 200 MIKROGRAMŮ SUBLINGVÁLNÍ TABLETY</t>
  </si>
  <si>
    <t>ORM TBL SLG 30X200RG</t>
  </si>
  <si>
    <t>163007</t>
  </si>
  <si>
    <t>ADOLOR 25 MCG/H</t>
  </si>
  <si>
    <t>DRM EMP TDR 5X4.125MG</t>
  </si>
  <si>
    <t>122600</t>
  </si>
  <si>
    <t>FENTALIS 50 MCG/H TRANSDERMÁLNÍ NÁPLAST</t>
  </si>
  <si>
    <t>DRM EMP TDR 5X11.56MG</t>
  </si>
  <si>
    <t>124566</t>
  </si>
  <si>
    <t>DOLFORIN 25 MCG/H</t>
  </si>
  <si>
    <t>DRM EMP TDR 5X4.8MG</t>
  </si>
  <si>
    <t>155999</t>
  </si>
  <si>
    <t>ADOLOR 50 MCG/H</t>
  </si>
  <si>
    <t>153121</t>
  </si>
  <si>
    <t>153129</t>
  </si>
  <si>
    <t>155387</t>
  </si>
  <si>
    <t>LUNALDIN 300 MIKROGRAMŮ SUBLINGVÁLNÍ TABLETY</t>
  </si>
  <si>
    <t>ORM TBL SLG 30X300RG</t>
  </si>
  <si>
    <t>185071</t>
  </si>
  <si>
    <t>INSTANYL 200 MIKROGRAMŮ</t>
  </si>
  <si>
    <t>NAS SPR SOL 10X0.1ML</t>
  </si>
  <si>
    <t>Flutikason</t>
  </si>
  <si>
    <t>42466</t>
  </si>
  <si>
    <t>FLIXOTIDE 125 INHALER N</t>
  </si>
  <si>
    <t>INH SUS PSS 120X125RG</t>
  </si>
  <si>
    <t>Frovatriptan</t>
  </si>
  <si>
    <t>18116</t>
  </si>
  <si>
    <t>FROMEN</t>
  </si>
  <si>
    <t>POR TBL FLM 6X2.5MG I</t>
  </si>
  <si>
    <t>84401</t>
  </si>
  <si>
    <t>NEURONTIN 400 MG</t>
  </si>
  <si>
    <t>POR CPS DUR 50X400MG</t>
  </si>
  <si>
    <t>Glycerol</t>
  </si>
  <si>
    <t>SUPPOSITORIA GLYCERINI LÉČIVA</t>
  </si>
  <si>
    <t>RCT SUP 10X2.06GM</t>
  </si>
  <si>
    <t>Hydrokortison a antibiotika</t>
  </si>
  <si>
    <t>DRM CRM 1X15GM</t>
  </si>
  <si>
    <t>153714</t>
  </si>
  <si>
    <t>153666</t>
  </si>
  <si>
    <t>153688</t>
  </si>
  <si>
    <t>153636</t>
  </si>
  <si>
    <t>Kapsaicin</t>
  </si>
  <si>
    <t>149227</t>
  </si>
  <si>
    <t>QUTENZA 179 MG</t>
  </si>
  <si>
    <t>DRM EMP 1X179MG+50GM GEL</t>
  </si>
  <si>
    <t>132644</t>
  </si>
  <si>
    <t>POR TBL NOB 14X500MG</t>
  </si>
  <si>
    <t>203854</t>
  </si>
  <si>
    <t>14961</t>
  </si>
  <si>
    <t>POR TBL NOB 100X2MG</t>
  </si>
  <si>
    <t>158838</t>
  </si>
  <si>
    <t>Lornoxikam</t>
  </si>
  <si>
    <t>119900</t>
  </si>
  <si>
    <t>XEFO RAPID 8 MG</t>
  </si>
  <si>
    <t>POR TBL FLM 50X8MG</t>
  </si>
  <si>
    <t>22565</t>
  </si>
  <si>
    <t>ARTRILOM 15 MG</t>
  </si>
  <si>
    <t>POR TBL NOB 20X15MG</t>
  </si>
  <si>
    <t>Metoklopramid</t>
  </si>
  <si>
    <t>187983</t>
  </si>
  <si>
    <t>DEGAN 10 MG TABLETY</t>
  </si>
  <si>
    <t>POR TBL NOB 40X10MG</t>
  </si>
  <si>
    <t>214628</t>
  </si>
  <si>
    <t>164734</t>
  </si>
  <si>
    <t>164736</t>
  </si>
  <si>
    <t>41740</t>
  </si>
  <si>
    <t>66014</t>
  </si>
  <si>
    <t>Ondansetron</t>
  </si>
  <si>
    <t>97776</t>
  </si>
  <si>
    <t>ZOFRAN ZYDIS 4 MG</t>
  </si>
  <si>
    <t>ORM TBL BUC 10X4MG</t>
  </si>
  <si>
    <t>11045</t>
  </si>
  <si>
    <t>112294</t>
  </si>
  <si>
    <t>OXYCODON SANDOZ RETARD 20 MG</t>
  </si>
  <si>
    <t>180393</t>
  </si>
  <si>
    <t>POR TBL PRO 60X1X40MG</t>
  </si>
  <si>
    <t>180366</t>
  </si>
  <si>
    <t>POR TBL PRO 56X20MG</t>
  </si>
  <si>
    <t>46873</t>
  </si>
  <si>
    <t>180652</t>
  </si>
  <si>
    <t>POR TBL ENT 90X40MG HOSP II</t>
  </si>
  <si>
    <t>28231</t>
  </si>
  <si>
    <t>LYRICA 300 MG</t>
  </si>
  <si>
    <t>55824</t>
  </si>
  <si>
    <t>NOVALGIN INJEKCE</t>
  </si>
  <si>
    <t>INJ SOL 5X5ML/2.5GM</t>
  </si>
  <si>
    <t>196016</t>
  </si>
  <si>
    <t>POR GTT SOL 1X20ML/10000MG</t>
  </si>
  <si>
    <t>196017</t>
  </si>
  <si>
    <t>POR GTT SOL 1X50ML/25000MG</t>
  </si>
  <si>
    <t>146273</t>
  </si>
  <si>
    <t>SUMATRIPTAN MYLAN 100 MG</t>
  </si>
  <si>
    <t>POR TBL FLM 6X100MG</t>
  </si>
  <si>
    <t>153692</t>
  </si>
  <si>
    <t>184538</t>
  </si>
  <si>
    <t>PALEXIA RETARD 50 MG TABLETY S PRODLOUŽENÝM UVOLŇOVÁNÍM</t>
  </si>
  <si>
    <t>POR TBL PRO 60X50MG</t>
  </si>
  <si>
    <t>184604</t>
  </si>
  <si>
    <t>PALEXIA RETARD 200 MG TABLETY S PRODLOUŽENÝM UVOLŇOVÁNÍM</t>
  </si>
  <si>
    <t>POR TBL PRO 60X200MG</t>
  </si>
  <si>
    <t>153768</t>
  </si>
  <si>
    <t>153780</t>
  </si>
  <si>
    <t>153620</t>
  </si>
  <si>
    <t>153622</t>
  </si>
  <si>
    <t>153698</t>
  </si>
  <si>
    <t>184592</t>
  </si>
  <si>
    <t>POR TBL PRO 60X1X150MG</t>
  </si>
  <si>
    <t>184589</t>
  </si>
  <si>
    <t>POR TBL PRO 30X1X150MG</t>
  </si>
  <si>
    <t>184570</t>
  </si>
  <si>
    <t>POR TBL PRO 60X1X100MG</t>
  </si>
  <si>
    <t>184600</t>
  </si>
  <si>
    <t>184621</t>
  </si>
  <si>
    <t>PALEXIA RETARD 250 MG TABLETY S PRODLOUŽENÝM UVOLŇOVÁNÍM</t>
  </si>
  <si>
    <t>POR TBL PRO 60X250MG</t>
  </si>
  <si>
    <t>184728</t>
  </si>
  <si>
    <t>POR TBL FLM 20X50MG</t>
  </si>
  <si>
    <t>Thiethylperazin</t>
  </si>
  <si>
    <t>RCT SUP 6X6.5MG</t>
  </si>
  <si>
    <t>101782</t>
  </si>
  <si>
    <t>NOAX UNO 100 MG</t>
  </si>
  <si>
    <t>POR TBL PRO 30X100MG I</t>
  </si>
  <si>
    <t>24737</t>
  </si>
  <si>
    <t>TRAMADOL SANDOZ RETARD 200 MG</t>
  </si>
  <si>
    <t>54236</t>
  </si>
  <si>
    <t>178257</t>
  </si>
  <si>
    <t>TRAMADOL MYLAN 150 MG</t>
  </si>
  <si>
    <t>POR TBL PRO 30X150MG I</t>
  </si>
  <si>
    <t>POR TBL FLM 3X10</t>
  </si>
  <si>
    <t>166984</t>
  </si>
  <si>
    <t>POR TBL EFF 10</t>
  </si>
  <si>
    <t>179333</t>
  </si>
  <si>
    <t>DORETA 75 MG/650 MG</t>
  </si>
  <si>
    <t>145963</t>
  </si>
  <si>
    <t>PARTRAMEC 37,5 MG/325 MG</t>
  </si>
  <si>
    <t>Trazodon</t>
  </si>
  <si>
    <t>46444</t>
  </si>
  <si>
    <t>TRITTICO AC 150</t>
  </si>
  <si>
    <t>POR TBL RET 60X150MG</t>
  </si>
  <si>
    <t>POR TBL RET 30X75MG</t>
  </si>
  <si>
    <t>115554</t>
  </si>
  <si>
    <t>VENLAFAXIN MYLAN 75 MG</t>
  </si>
  <si>
    <t>POR CPS PRO 100X75MG</t>
  </si>
  <si>
    <t>162847</t>
  </si>
  <si>
    <t>146877</t>
  </si>
  <si>
    <t>APO-ZOLPIDEM 10 MG</t>
  </si>
  <si>
    <t>132603</t>
  </si>
  <si>
    <t>198056</t>
  </si>
  <si>
    <t>Baklofen</t>
  </si>
  <si>
    <t>40275</t>
  </si>
  <si>
    <t>BACLOFEN-POLPHARMA 25 MG</t>
  </si>
  <si>
    <t>POR TBL NOB 50X25MG</t>
  </si>
  <si>
    <t>96620</t>
  </si>
  <si>
    <t>POR TBL OBD 105X5MG</t>
  </si>
  <si>
    <t>85033</t>
  </si>
  <si>
    <t>POR CPS DUR 60X200MG I</t>
  </si>
  <si>
    <t>168838</t>
  </si>
  <si>
    <t>DASSELTA 5 MG</t>
  </si>
  <si>
    <t>41798</t>
  </si>
  <si>
    <t>POR TBL RET 30X60MG</t>
  </si>
  <si>
    <t>41791</t>
  </si>
  <si>
    <t>POR TBL RET 20X60MG B</t>
  </si>
  <si>
    <t>2146</t>
  </si>
  <si>
    <t>DICLOFENAC AL RETARD</t>
  </si>
  <si>
    <t>POR TBL RET 30X100MG</t>
  </si>
  <si>
    <t>46622</t>
  </si>
  <si>
    <t>UNO</t>
  </si>
  <si>
    <t>45273</t>
  </si>
  <si>
    <t>124572</t>
  </si>
  <si>
    <t>DOLFORIN 75 MCG/H</t>
  </si>
  <si>
    <t>DRM EMP TDR 5X14.4MG</t>
  </si>
  <si>
    <t>155389</t>
  </si>
  <si>
    <t>LUNALDIN 400 MIKROGRAMŮ SUBLINGVÁLNÍ TABLETY</t>
  </si>
  <si>
    <t>ORM TBL SLG 30X400RG</t>
  </si>
  <si>
    <t>24870</t>
  </si>
  <si>
    <t>FENTANYL-RATIOPHARM 100 MCG/H</t>
  </si>
  <si>
    <t>DRM EMP TDR 5X16,5MG</t>
  </si>
  <si>
    <t>179590</t>
  </si>
  <si>
    <t>FENTANYL MYLAN 50 MIKROGRAMŮ/HODINU</t>
  </si>
  <si>
    <t>191755</t>
  </si>
  <si>
    <t>BREAKYL 200 MIKROGRAMŮ</t>
  </si>
  <si>
    <t>ORM FLM BUC 28X200RG II</t>
  </si>
  <si>
    <t>29395</t>
  </si>
  <si>
    <t>EFFENTORA 200 MIKROGRAMŮ</t>
  </si>
  <si>
    <t>ORM TBL BUC 28X200RG</t>
  </si>
  <si>
    <t>24793</t>
  </si>
  <si>
    <t>DRM EMP TDR 1X11MG</t>
  </si>
  <si>
    <t>107859</t>
  </si>
  <si>
    <t>APO-GAB 300</t>
  </si>
  <si>
    <t>153670</t>
  </si>
  <si>
    <t>Jinanový list (Ginkgo biloba)</t>
  </si>
  <si>
    <t>13492</t>
  </si>
  <si>
    <t>TEBOKAN 40 MG</t>
  </si>
  <si>
    <t>POR TBL FLM 150X40MG</t>
  </si>
  <si>
    <t>18966</t>
  </si>
  <si>
    <t>KEPLAT</t>
  </si>
  <si>
    <t>DRM EMP MED 7X20 MG</t>
  </si>
  <si>
    <t>86016</t>
  </si>
  <si>
    <t>TALVOSILEN</t>
  </si>
  <si>
    <t>109800</t>
  </si>
  <si>
    <t>POR TBL NOB 60</t>
  </si>
  <si>
    <t>109797</t>
  </si>
  <si>
    <t>POR TBL NOB 10</t>
  </si>
  <si>
    <t>124346</t>
  </si>
  <si>
    <t>119899</t>
  </si>
  <si>
    <t>POR TBL FLM 30X8MG</t>
  </si>
  <si>
    <t>Metronidazol</t>
  </si>
  <si>
    <t>POR TBL NOB 20X250MG</t>
  </si>
  <si>
    <t>41730</t>
  </si>
  <si>
    <t>POR TBL FLM 60X10MG</t>
  </si>
  <si>
    <t>112298</t>
  </si>
  <si>
    <t>130744</t>
  </si>
  <si>
    <t>OXYCODON SANDOZ RETARD 10 MG</t>
  </si>
  <si>
    <t>POR TBL PRO 100X10MG</t>
  </si>
  <si>
    <t>138531</t>
  </si>
  <si>
    <t>POR TBL PRO 98</t>
  </si>
  <si>
    <t>138527</t>
  </si>
  <si>
    <t>84003</t>
  </si>
  <si>
    <t>RECTODELT 100 MG</t>
  </si>
  <si>
    <t>RCT SUP 6X100MG</t>
  </si>
  <si>
    <t>28213</t>
  </si>
  <si>
    <t>POR CPS DUR 56X50MG</t>
  </si>
  <si>
    <t>Ranitidin</t>
  </si>
  <si>
    <t>47471</t>
  </si>
  <si>
    <t>RANISAN 150 MG</t>
  </si>
  <si>
    <t>POR TBL FLM 60X150MG</t>
  </si>
  <si>
    <t>102500</t>
  </si>
  <si>
    <t>CINIE 100</t>
  </si>
  <si>
    <t>184631</t>
  </si>
  <si>
    <t>POR TBL PRO 60X1X250MG</t>
  </si>
  <si>
    <t>153628</t>
  </si>
  <si>
    <t>153637</t>
  </si>
  <si>
    <t>181163</t>
  </si>
  <si>
    <t>PALEXIA RETARD 25 MG TABLETY S PRODLOUŽENÝM UVOLŇOVÁNÍM</t>
  </si>
  <si>
    <t>POR TBL PRO 60X1X25MG</t>
  </si>
  <si>
    <t>201138</t>
  </si>
  <si>
    <t>TRAMAL RETARD TABLETY 100 MG</t>
  </si>
  <si>
    <t>21415</t>
  </si>
  <si>
    <t>POR TBL PRO 40X100MG</t>
  </si>
  <si>
    <t>178277</t>
  </si>
  <si>
    <t>TRAMADOL MYLAN 200 MG</t>
  </si>
  <si>
    <t>POR TBL PRO 30X200MG II</t>
  </si>
  <si>
    <t>17929</t>
  </si>
  <si>
    <t>POR TBL FLM 60</t>
  </si>
  <si>
    <t>179334</t>
  </si>
  <si>
    <t>201612</t>
  </si>
  <si>
    <t>199405</t>
  </si>
  <si>
    <t>138848</t>
  </si>
  <si>
    <t>POR TBL FLM 10X10</t>
  </si>
  <si>
    <t>192724</t>
  </si>
  <si>
    <t>145964</t>
  </si>
  <si>
    <t>166991</t>
  </si>
  <si>
    <t>POR TBL EFF 50</t>
  </si>
  <si>
    <t>146898</t>
  </si>
  <si>
    <t>ZOLPIDEM MYLAN 10 MG</t>
  </si>
  <si>
    <t>Methylnaltrexonium-bromid</t>
  </si>
  <si>
    <t>167825</t>
  </si>
  <si>
    <t>RELISTOR 8 MG</t>
  </si>
  <si>
    <t>SDR INJ SOL ISP 10X0.4ML</t>
  </si>
  <si>
    <t>59759</t>
  </si>
  <si>
    <t>FRONTIN 1 MG</t>
  </si>
  <si>
    <t>POR TBL NOB 100X1MG</t>
  </si>
  <si>
    <t>86656</t>
  </si>
  <si>
    <t>NEUROL 1,0</t>
  </si>
  <si>
    <t>POR TBL NOB 30X1MG</t>
  </si>
  <si>
    <t>91788</t>
  </si>
  <si>
    <t>NEUROL 0,25</t>
  </si>
  <si>
    <t>59755</t>
  </si>
  <si>
    <t>FRONTIN 0,25 MG</t>
  </si>
  <si>
    <t>POR TBL NOB 100X0.25MG</t>
  </si>
  <si>
    <t>BACLOFEN-POLPHARMA 10 MG</t>
  </si>
  <si>
    <t>168836</t>
  </si>
  <si>
    <t>41825</t>
  </si>
  <si>
    <t>POR TBL RET 60X90MG</t>
  </si>
  <si>
    <t>46621</t>
  </si>
  <si>
    <t>58880</t>
  </si>
  <si>
    <t>DOLMINA 100 SR</t>
  </si>
  <si>
    <t>Drotaverin</t>
  </si>
  <si>
    <t>NO-SPA</t>
  </si>
  <si>
    <t>POR TBL NOB 24X40MG</t>
  </si>
  <si>
    <t>Duloxetin</t>
  </si>
  <si>
    <t>28389</t>
  </si>
  <si>
    <t>CYMBALTA 60 MG</t>
  </si>
  <si>
    <t>POR CPS ETD 28X60MG</t>
  </si>
  <si>
    <t>147917</t>
  </si>
  <si>
    <t>EMANERA 20 MG</t>
  </si>
  <si>
    <t>POR CPS ETD 30X20MG I</t>
  </si>
  <si>
    <t>122581</t>
  </si>
  <si>
    <t>FENTALIS 75 MCG/H TRANSDERMÁLNÍ NÁPLAST</t>
  </si>
  <si>
    <t>DRM EMP TDR 5X17.34MG H</t>
  </si>
  <si>
    <t>124574</t>
  </si>
  <si>
    <t>DRM EMP TDR 20X14.4MG</t>
  </si>
  <si>
    <t>122588</t>
  </si>
  <si>
    <t>FENTALIS 12,5 MCG/H TRANSDERMÁLNÍ NÁPLAST</t>
  </si>
  <si>
    <t>DRM EMP TDR 5X2.89MG</t>
  </si>
  <si>
    <t>18113</t>
  </si>
  <si>
    <t>POR TBL FLM 2X2.5MG I</t>
  </si>
  <si>
    <t>107855</t>
  </si>
  <si>
    <t>APO-GAB 400</t>
  </si>
  <si>
    <t>POR CPS DUR 100X400MG</t>
  </si>
  <si>
    <t>130812</t>
  </si>
  <si>
    <t>GORDIUS 300 MG TVRDÁ TOBOLKA</t>
  </si>
  <si>
    <t>47029</t>
  </si>
  <si>
    <t>LOCOID 0,1%</t>
  </si>
  <si>
    <t>9305</t>
  </si>
  <si>
    <t>10825</t>
  </si>
  <si>
    <t>PALLADONE-SR 2 MG</t>
  </si>
  <si>
    <t>POR CPS PRO 30X2MG</t>
  </si>
  <si>
    <t>153758</t>
  </si>
  <si>
    <t>999999</t>
  </si>
  <si>
    <t>153746</t>
  </si>
  <si>
    <t>153790</t>
  </si>
  <si>
    <t>153724</t>
  </si>
  <si>
    <t>Jiná imunostimulancia</t>
  </si>
  <si>
    <t>84102</t>
  </si>
  <si>
    <t>LUIVAC</t>
  </si>
  <si>
    <t>POR TBL NOB 56</t>
  </si>
  <si>
    <t>Kaptopril</t>
  </si>
  <si>
    <t>31385</t>
  </si>
  <si>
    <t>TENSIOMIN 12,5 MG</t>
  </si>
  <si>
    <t>POR TBL NOB 30X12.5MG</t>
  </si>
  <si>
    <t>Losartan</t>
  </si>
  <si>
    <t>13892</t>
  </si>
  <si>
    <t>LOZAP 50 ZENTIVA</t>
  </si>
  <si>
    <t>POR TBL FLM 30X50MG I</t>
  </si>
  <si>
    <t>Mefenoxalon</t>
  </si>
  <si>
    <t>85656</t>
  </si>
  <si>
    <t>DORSIFLEX 200 MG</t>
  </si>
  <si>
    <t>12894</t>
  </si>
  <si>
    <t>POR GRA SUS 15X100MG I</t>
  </si>
  <si>
    <t>186550</t>
  </si>
  <si>
    <t>OXYKODON ACTAVIS 10 MG</t>
  </si>
  <si>
    <t>POR TBL PRO 30X10MG II</t>
  </si>
  <si>
    <t>186577</t>
  </si>
  <si>
    <t>OXYKODON ACTAVIS 20 MG</t>
  </si>
  <si>
    <t>POR TBL PRO 60X20MG II</t>
  </si>
  <si>
    <t>186598</t>
  </si>
  <si>
    <t>OXYKODON ACTAVIS 40 MG</t>
  </si>
  <si>
    <t>POR TBL PRO 30X40MG II</t>
  </si>
  <si>
    <t>42591</t>
  </si>
  <si>
    <t>RCT SUP 4X100MG</t>
  </si>
  <si>
    <t>153736</t>
  </si>
  <si>
    <t>184614</t>
  </si>
  <si>
    <t>POR TBL PRO 60X1X200MG</t>
  </si>
  <si>
    <t>184739</t>
  </si>
  <si>
    <t>POR TBL FLM 20X1X50MG</t>
  </si>
  <si>
    <t>153631</t>
  </si>
  <si>
    <t>184548</t>
  </si>
  <si>
    <t>POR TBL PRO 60X1X50MG</t>
  </si>
  <si>
    <t>184741</t>
  </si>
  <si>
    <t>POR TBL FLM 30X1X50MG</t>
  </si>
  <si>
    <t>101783</t>
  </si>
  <si>
    <t>POR TBL PRO 30X100MG II</t>
  </si>
  <si>
    <t>32083</t>
  </si>
  <si>
    <t>48429</t>
  </si>
  <si>
    <t>MABRON RETARD 100</t>
  </si>
  <si>
    <t>17924</t>
  </si>
  <si>
    <t>17925</t>
  </si>
  <si>
    <t>POR TBL FLM 20</t>
  </si>
  <si>
    <t>166988</t>
  </si>
  <si>
    <t>94292</t>
  </si>
  <si>
    <t>ZOLPIDEM-RATIOPHARM 10 MG</t>
  </si>
  <si>
    <t>146901</t>
  </si>
  <si>
    <t>132602</t>
  </si>
  <si>
    <t>1142653</t>
  </si>
  <si>
    <t>96696</t>
  </si>
  <si>
    <t>INDAP</t>
  </si>
  <si>
    <t>POR CPS DUR 30X2.5MG</t>
  </si>
  <si>
    <t>Paracetamol</t>
  </si>
  <si>
    <t>Telmisartan a amlodipin</t>
  </si>
  <si>
    <t>Bifonazol</t>
  </si>
  <si>
    <t>132714</t>
  </si>
  <si>
    <t>CANESPOR 1X DENNĚ KRÉM</t>
  </si>
  <si>
    <t>DRM CRM 1X15GM 1%</t>
  </si>
  <si>
    <t>28834</t>
  </si>
  <si>
    <t>POR TBL DIS 90X2.5MG</t>
  </si>
  <si>
    <t>Naftifin</t>
  </si>
  <si>
    <t>72927</t>
  </si>
  <si>
    <t>EXODERIL</t>
  </si>
  <si>
    <t>132728</t>
  </si>
  <si>
    <t>Draslík</t>
  </si>
  <si>
    <t>88356</t>
  </si>
  <si>
    <t>122593</t>
  </si>
  <si>
    <t>DRM EMP TDR 5X5.78MG</t>
  </si>
  <si>
    <t>IBALGIN 600</t>
  </si>
  <si>
    <t>POR TBL FLM 30X600MG</t>
  </si>
  <si>
    <t>145885</t>
  </si>
  <si>
    <t>145904</t>
  </si>
  <si>
    <t>13281</t>
  </si>
  <si>
    <t>Promethazin</t>
  </si>
  <si>
    <t>122197</t>
  </si>
  <si>
    <t>PROTHAZIN</t>
  </si>
  <si>
    <t>POR TBL FLM 20X25MG</t>
  </si>
  <si>
    <t>179327</t>
  </si>
  <si>
    <t>162842</t>
  </si>
  <si>
    <t>214604</t>
  </si>
  <si>
    <t>91291</t>
  </si>
  <si>
    <t>POR SIR 100ML 240MG/5ML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</si>
  <si>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</si>
  <si>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</si>
  <si>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</si>
  <si>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</si>
  <si>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</si>
  <si>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N02CC01 - Sumatriptan</t>
  </si>
  <si>
    <t>C09BA05 - Ramipril a diuretika</t>
  </si>
  <si>
    <t>R06AE09 - Levocetirizin</t>
  </si>
  <si>
    <t>A02BA02 - Ranitidin</t>
  </si>
  <si>
    <t>C09AA05 - Ramipril</t>
  </si>
  <si>
    <t>A02BC05 - Esomeprazol</t>
  </si>
  <si>
    <t>C07AB05 - Betaxolol</t>
  </si>
  <si>
    <t>C09DA01 - Losartan a diuretika</t>
  </si>
  <si>
    <t>C09CA01 - Losartan</t>
  </si>
  <si>
    <t>C09BA04 - Perindopril a diuretika</t>
  </si>
  <si>
    <t>R03BA05 - Flutikason</t>
  </si>
  <si>
    <t>N07CA01 - Betahistin</t>
  </si>
  <si>
    <t>C09BA06 - Chinapril a diuretika</t>
  </si>
  <si>
    <t>C10AB05 - Fenofibrát</t>
  </si>
  <si>
    <t>R06AX13 - Loratadin</t>
  </si>
  <si>
    <t>R03AK06 - Salmeterol a flutikason</t>
  </si>
  <si>
    <t>A02BC05</t>
  </si>
  <si>
    <t>R03AK06</t>
  </si>
  <si>
    <t>N02AE01</t>
  </si>
  <si>
    <t>N02CC01</t>
  </si>
  <si>
    <t>R06AE09</t>
  </si>
  <si>
    <t>C09AA05</t>
  </si>
  <si>
    <t>C09BA06</t>
  </si>
  <si>
    <t>C07AB05</t>
  </si>
  <si>
    <t>R06AX13</t>
  </si>
  <si>
    <t>C09DA01</t>
  </si>
  <si>
    <t>C10AB05</t>
  </si>
  <si>
    <t>N07CA01</t>
  </si>
  <si>
    <t>R03BA05</t>
  </si>
  <si>
    <t>A02BA02</t>
  </si>
  <si>
    <t>C09CA01</t>
  </si>
  <si>
    <t>C09BA04</t>
  </si>
  <si>
    <t>C09BA05</t>
  </si>
  <si>
    <t>Přehled plnění PL - Preskripce léčivých přípravků - orientační přehled</t>
  </si>
  <si>
    <t>ZA562</t>
  </si>
  <si>
    <t>Náplast cosmopor i. v. 6 x 8 cm 9008054</t>
  </si>
  <si>
    <t>ZA571</t>
  </si>
  <si>
    <t>Set sterilní pro anestezii bal. á 28 ks 4706312</t>
  </si>
  <si>
    <t>ZA593</t>
  </si>
  <si>
    <t>Tampon stáčený sterilní 20 x 20 cm / 5 ks 28003</t>
  </si>
  <si>
    <t>ZC701</t>
  </si>
  <si>
    <t>Náplast tegaderm 10,0 cm x 11,5 cm bal. á 50 ks oválný 9546HP</t>
  </si>
  <si>
    <t>ZD111</t>
  </si>
  <si>
    <t>Náplast omnifix E 5 cm x 10 m 9006493</t>
  </si>
  <si>
    <t>ZI558</t>
  </si>
  <si>
    <t>Náplast curapor   7 x   5 cm 22120 ( náhrada za cosmopor )</t>
  </si>
  <si>
    <t>ZI599</t>
  </si>
  <si>
    <t>Náplast curapor 10 x   8 cm 22121 ( náhrada za cosmopor )</t>
  </si>
  <si>
    <t>ZK759</t>
  </si>
  <si>
    <t>Náplast water resistant cosmos bal. á 20 ks (10+10) 5351233</t>
  </si>
  <si>
    <t>ZA471</t>
  </si>
  <si>
    <t>Náplast curaplast poinjekční bal. á 250 ks 30625</t>
  </si>
  <si>
    <t>ZA728</t>
  </si>
  <si>
    <t>Lopatka ústní dřevěná lékařská nesterilní bal. á 100 ks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</si>
  <si>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</si>
  <si>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</si>
  <si>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</si>
  <si>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</si>
  <si>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ZC769</t>
  </si>
  <si>
    <t>Hadička spojovací HS 1,8 x 450LL 606301-ND</t>
  </si>
  <si>
    <t>ZD808</t>
  </si>
  <si>
    <t>Kanyla vasofix 22G modrá safety 4269098S-01</t>
  </si>
  <si>
    <t>ZK799</t>
  </si>
  <si>
    <t>Zátka combi červená 4495101</t>
  </si>
  <si>
    <t>ZN297</t>
  </si>
  <si>
    <t>Hadička spojovací Gamaplus 1,8 x 450 LL NO DOP (606301) 686401</t>
  </si>
  <si>
    <t>ZG510</t>
  </si>
  <si>
    <t>Katetr contiplex D bal. á 10 ks 4894235N</t>
  </si>
  <si>
    <t>ZA786</t>
  </si>
  <si>
    <t>Jehla 30° stimuplex-A 0,7 x 50 mm á 25 ks 4894502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</si>
  <si>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</si>
  <si>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</si>
  <si>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</si>
  <si>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</si>
  <si>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</si>
  <si>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</si>
  <si>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</si>
  <si>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</si>
  <si>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ZA785</t>
  </si>
  <si>
    <t>Jehla 30° stimuplex-A 0,8 x 100 mm á 25 ks 4894260</t>
  </si>
  <si>
    <t>ZB259</t>
  </si>
  <si>
    <t>Jehla radiofrekvenční 22G 100 mm active tip 5 mm, bal. á 10 ks, SMK-S1005-22</t>
  </si>
  <si>
    <t>Jehla radiofrekvenční 22 G 100 mm active tip 5 mm, bal. á 10 ks, SMK-S1005-22</t>
  </si>
  <si>
    <t>ZC251</t>
  </si>
  <si>
    <t>Jehla 20G 144 mm active tip 10 mm SMK-C15-10</t>
  </si>
  <si>
    <t>ZA868</t>
  </si>
  <si>
    <t>Jehla sterican G23 0,6 x 80 mm modrá bal. á 100 ks 4665635</t>
  </si>
  <si>
    <t>Jehla sterican 23 G 0,6 x 80 mm modrá bal. á 100 ks 4665635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</si>
  <si>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</si>
  <si>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</si>
  <si>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</si>
  <si>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ZL426</t>
  </si>
  <si>
    <t>Rukavice operační ansell sensi - touch vel. 7,5 bal. á 40 párů 8050194(8050154)</t>
  </si>
  <si>
    <t>ZC063</t>
  </si>
  <si>
    <t>Rukavice latex bez p. M 9421615 - povoleno pouze pro ÚČOCH a KZL</t>
  </si>
  <si>
    <t>ZM292</t>
  </si>
  <si>
    <t>Rukavice nitril sempercare bez p. M bal. á 200 ks 30803</t>
  </si>
  <si>
    <t>ZM293</t>
  </si>
  <si>
    <t>Rukavice nitril sempercare bez p. L bal. á 200 ks 30804</t>
  </si>
  <si>
    <t>ZA008</t>
  </si>
  <si>
    <t>Obvaz elastický síťový pruban č. 10 427310</t>
  </si>
  <si>
    <t>ZA316</t>
  </si>
  <si>
    <t>Krytí mepitel 7,5 x 10 cm bal. á 10 ks 290710</t>
  </si>
  <si>
    <t>ZA325</t>
  </si>
  <si>
    <t>Krytí hypro-sorb R 65 x 55 mm 002</t>
  </si>
  <si>
    <t>ZA330</t>
  </si>
  <si>
    <t>Obinadlo fixa crep   8 cm x 4 m 1323100103</t>
  </si>
  <si>
    <t>ZA338</t>
  </si>
  <si>
    <t>Obinadlo hydrofilní   6 cm x   5 m 13005</t>
  </si>
  <si>
    <t>ZA418</t>
  </si>
  <si>
    <t>Náplast metaline pod TS 8 x 9 cm 23094</t>
  </si>
  <si>
    <t>ZA421</t>
  </si>
  <si>
    <t>Obinadlo elastické idealtex 10 cm x 5 m 931062</t>
  </si>
  <si>
    <t>ZA424</t>
  </si>
  <si>
    <t>Obinadlo elastické idealtex 14 cm x 5 m 9310643</t>
  </si>
  <si>
    <t>ZA425</t>
  </si>
  <si>
    <t>Obinadlo hydrofilní 10 cm x   5 m 13007</t>
  </si>
  <si>
    <t>ZA426</t>
  </si>
  <si>
    <t>Obinadlo hydrofilní 16 cm x 10 m 13014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</si>
  <si>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</si>
  <si>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</si>
  <si>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</si>
  <si>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</si>
  <si>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</si>
  <si>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</si>
  <si>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</si>
  <si>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</si>
  <si>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</si>
  <si>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5,0 cm x 9,2 m 9004540 (900429)</t>
  </si>
  <si>
    <t>ZA463</t>
  </si>
  <si>
    <t>Kompresa NT 10 x 20 cm/2 ks sterilní 26620</t>
  </si>
  <si>
    <t>ZA476</t>
  </si>
  <si>
    <t>Krytí mepilex border lite 10 x 10 cm bal. á 5 ks 281300-00</t>
  </si>
  <si>
    <t>ZA478</t>
  </si>
  <si>
    <t>Krytí actisorb plus 10,5 x 10,5 cm bal. á 10 ks SYSMAP105_1/5</t>
  </si>
  <si>
    <t>ZA498</t>
  </si>
  <si>
    <t>Krytí bactigras 10 x 10 cm bal. á 10 ks 7457</t>
  </si>
  <si>
    <t>ZA527</t>
  </si>
  <si>
    <t>Set sterilní pro malé chir.výkony Mediset 4709673</t>
  </si>
  <si>
    <t>ZA537</t>
  </si>
  <si>
    <t>Krytí mepilex heel 13 x 20 cm bal. á 5 ks 288100-01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</si>
  <si>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</si>
  <si>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</si>
  <si>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</si>
  <si>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</si>
  <si>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</si>
  <si>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</si>
  <si>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ZA557</t>
  </si>
  <si>
    <t>Kompresa gáza sterilní 10 x 20 cm/5 ks 26013</t>
  </si>
  <si>
    <t>ZA561</t>
  </si>
  <si>
    <t>Kompresa AB 20 x 40 cm / 1 ks sterilní NT savá 1230114051</t>
  </si>
  <si>
    <t>Kompresa AB 20 x 40 cm/1 ks sterilní NT savá 1230114051</t>
  </si>
  <si>
    <t>ZA563</t>
  </si>
  <si>
    <t>Kompresa AB 20 x 20 cm / 1 ks sterilní NT savá 1230114041</t>
  </si>
  <si>
    <t>Kompresa AB 20 x 20 cm/1 ks sterilní NT savá 1230114041</t>
  </si>
  <si>
    <t>ZA572</t>
  </si>
  <si>
    <t>Set sterilní  pro převaz rány Mediset 4706321</t>
  </si>
  <si>
    <t>Set sterilní pro převaz rány Mediset 4706321</t>
  </si>
  <si>
    <t>ZA576</t>
  </si>
  <si>
    <t>Set sterilní pro močovou katetrizaci Mediset bal. á 20 ks 4552710</t>
  </si>
  <si>
    <t>ZA583</t>
  </si>
  <si>
    <t>Čtverečky desinfekční Webcol 3,5 x 3,5 cm 70% á 4000 ks 6818-1</t>
  </si>
  <si>
    <t>ZA595</t>
  </si>
  <si>
    <t>Náplast tegaderm 6,0 cm x 7,0 cm bal. á 100 ks s výřezem 1623W</t>
  </si>
  <si>
    <t>ZA604</t>
  </si>
  <si>
    <t>Tyčinka vatová sterilní jednotlivě balalená bal. á 1000 ks 5100/SG/CS</t>
  </si>
  <si>
    <t>ZA617</t>
  </si>
  <si>
    <t>Tampon TC-OC k ošetření dutiny ústní á 250 ks 12240</t>
  </si>
  <si>
    <t>ZA637</t>
  </si>
  <si>
    <t>Set sterilní subclavia ARO karton á 30 ks 41024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</si>
  <si>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</si>
  <si>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</si>
  <si>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</si>
  <si>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</si>
  <si>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</si>
  <si>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</si>
  <si>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ZC843</t>
  </si>
  <si>
    <t>Krytí gelitacel 5 x 7 cm GC-507 bal. á 15 ks 742532</t>
  </si>
  <si>
    <t>ZC845</t>
  </si>
  <si>
    <t>Kompresa NT 10 x 20 cm / 5 ks sterilní 26621</t>
  </si>
  <si>
    <t>Kompresa NT 10 x 20 cm/5 ks sterilní 26621</t>
  </si>
  <si>
    <t>ZC846</t>
  </si>
  <si>
    <t>Kompresa AB 15 x 25 cm/1 ks sterilní NT savá 1230114031</t>
  </si>
  <si>
    <t>ZC854</t>
  </si>
  <si>
    <t>Kompresa NT 7,5 x 7,5 cm / 2 ks sterilní 26510</t>
  </si>
  <si>
    <t>ZC885</t>
  </si>
  <si>
    <t>Náplast omnifix E 10 cm x 10 m 900650</t>
  </si>
  <si>
    <t>ZD104</t>
  </si>
  <si>
    <t>Náplast omniplast 10,0 cm x 10,0 m 9004472 (900535)</t>
  </si>
  <si>
    <t>ZD633</t>
  </si>
  <si>
    <t>Krytí mepilex border sacrum 18 x 18 cm bal. á 5 ks 282000-01</t>
  </si>
  <si>
    <t>ZD668</t>
  </si>
  <si>
    <t>Kompresa gáza 10 x 10 cm / 5 ks sterilní 1325019275</t>
  </si>
  <si>
    <t>Kompresa gáza 10 x 10 cm/5 ks sterilní 1325019275</t>
  </si>
  <si>
    <t>ZD770</t>
  </si>
  <si>
    <t>Krytí tubifast 7,5 x 10 m 2438</t>
  </si>
  <si>
    <t>ZG613</t>
  </si>
  <si>
    <t>Krytí mepitel one 8 x 10 cm  bal. á 5 ks 289200-00</t>
  </si>
  <si>
    <t>ZH012</t>
  </si>
  <si>
    <t>Náplast micropore 2,50 cm x 5,00 m 840W</t>
  </si>
  <si>
    <t>ZI602</t>
  </si>
  <si>
    <t>Náplast curapor 10 x 34 cm 22126 ( náhrada za cosmopor )</t>
  </si>
  <si>
    <t>ZJ730</t>
  </si>
  <si>
    <t>Krytí granuflex extra thin 10 x 10 cm á 5 ks 0021659 187954</t>
  </si>
  <si>
    <t>ZK404</t>
  </si>
  <si>
    <t>Roztok prontosan 350 ml 400416</t>
  </si>
  <si>
    <t>ZK405</t>
  </si>
  <si>
    <t>Krytí gelitaspon standard 80 x 50 mm x 10 mm bal. á 10 ks A2107861</t>
  </si>
  <si>
    <t>ZA470</t>
  </si>
  <si>
    <t>Krytí mepitel 10 x 18 cm bal. á 10 ks 291010-15</t>
  </si>
  <si>
    <t>ZG612</t>
  </si>
  <si>
    <t>Krytí mepilex 10 x 10 cm bal. á 5 ks 294100</t>
  </si>
  <si>
    <t>ZG614</t>
  </si>
  <si>
    <t>Krytí mepitel one 12 x 15 cm bal. á 5 ks 289400</t>
  </si>
  <si>
    <t>ZL410</t>
  </si>
  <si>
    <t>Hemagel 100 g A2681147</t>
  </si>
  <si>
    <t>ZL664</t>
  </si>
  <si>
    <t>Krytí mastný tyl pharmatull 10 x 20 cm bal. á 10 ks P-Tull1020</t>
  </si>
  <si>
    <t>ZL667</t>
  </si>
  <si>
    <t>Náplast tegaderm i.v. advanced 6,5 cm x 7,0 cm bal. á 100 ks 1683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</si>
  <si>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</si>
  <si>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</si>
  <si>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</si>
  <si>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</si>
  <si>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</si>
  <si>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</si>
  <si>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ZK087</t>
  </si>
  <si>
    <t>Krém cavilon ochranný bariérový á 28 g bal. á 12 ks 3391E</t>
  </si>
  <si>
    <t>ZL996</t>
  </si>
  <si>
    <t>Obinadlo hyrofilní sterilní  8 cm x 5 m  004310182</t>
  </si>
  <si>
    <t>ZL976</t>
  </si>
  <si>
    <t>Kanystr renasys EZ 800 ml 66800912</t>
  </si>
  <si>
    <t>ZL975</t>
  </si>
  <si>
    <t>Pěna renasys-F malý set (S) 66800794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</si>
  <si>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</si>
  <si>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</si>
  <si>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</si>
  <si>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</si>
  <si>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</si>
  <si>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</si>
  <si>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ZA475</t>
  </si>
  <si>
    <t>Krytí mepilex 7,5 x 7,5 cm bal. á 5 ks 295200</t>
  </si>
  <si>
    <t>ZL999</t>
  </si>
  <si>
    <t>Rychloobvaz 8 x 4 cm / 3 ks ( pro obj. 1 kus = 3 náplasti) 001445510</t>
  </si>
  <si>
    <t>ZF042</t>
  </si>
  <si>
    <t>Krytí mastný tyl jelonet 10 x 10 cm á 10 ks 7404</t>
  </si>
  <si>
    <t>ZD634</t>
  </si>
  <si>
    <t>Krytí mepilex border sacrum 23 x 23 cm bal. á 5 ks 282400-01</t>
  </si>
  <si>
    <t>ZD599</t>
  </si>
  <si>
    <t>Krytí atrauman 7,5 x 10 cm bal. á 10 ks 499513</t>
  </si>
  <si>
    <t>ZA003</t>
  </si>
  <si>
    <t>Obvaz elastický síťový pruban č. 2 4273020</t>
  </si>
  <si>
    <t>ZE775</t>
  </si>
  <si>
    <t>Náplast tegaderm CHG 10,0 cm x 12,0 cm na CŽK-antibakt. bal. á 25 ks 1658R</t>
  </si>
  <si>
    <t>ZA630</t>
  </si>
  <si>
    <t>Tampon sterilní stáčený 9 x 9 cm / 5 ks karton á 650 ks 1230110421</t>
  </si>
  <si>
    <t>ZM769</t>
  </si>
  <si>
    <t>Ubrousky cavilon pro péči při inkontinenci 8 ubrousků 20 x 30 cm bal. á 96 ks 9274 DH888843488</t>
  </si>
  <si>
    <t>ZG290</t>
  </si>
  <si>
    <t>Krytí askina 10 x 10 cm transorbent bal. á 10 ks 0072788T</t>
  </si>
  <si>
    <t>ZF768</t>
  </si>
  <si>
    <t>Krytí askina gel 15 g bal. á 10 ks 001419N</t>
  </si>
  <si>
    <t>ZD004</t>
  </si>
  <si>
    <t>Krytí askina 10 x 10 cm pěna bal. á 10 ks 7241010-CZSK</t>
  </si>
  <si>
    <t>ZI848</t>
  </si>
  <si>
    <t>Krytí askina 10 x 10 dressil bal. á 10 ks 5291010</t>
  </si>
  <si>
    <t>ZI975</t>
  </si>
  <si>
    <t>Pěna velká V.A.C M8275053</t>
  </si>
  <si>
    <t>ZA500</t>
  </si>
  <si>
    <t>Krytí mastný tyl cuticell clasic (náhrada za krytí jelonet) 10 x 40 cm bal. á 10 ks 7253804</t>
  </si>
  <si>
    <t>ZA543</t>
  </si>
  <si>
    <t>Krytí tielle pěnové   7 x  9 cm bal. á 10 ks SYS MTL100 EE</t>
  </si>
  <si>
    <t>ZN366</t>
  </si>
  <si>
    <t>Náplast poinjekční elastická tkaná jednotl. baleno 19 mm x 72 mm P-CURE1972ELAST</t>
  </si>
  <si>
    <t>ZA428</t>
  </si>
  <si>
    <t>Systém odsávací uzavřený 14F jednocestný 57 cm 72 hod. bal. á 20 ks Z110-14</t>
  </si>
  <si>
    <t>ZA688</t>
  </si>
  <si>
    <t>Sáček močový curity s hod.diurézou 400 ml hadička 150 cm 8150</t>
  </si>
  <si>
    <t>Sáček močový curity s hod. diurézou 400 ml hadička 150 cm 8150</t>
  </si>
  <si>
    <t>ZA691</t>
  </si>
  <si>
    <t>Rampa 3 kohouty discofix 16600C/4085434/</t>
  </si>
  <si>
    <t>ZA727</t>
  </si>
  <si>
    <t>Kontejner 30 ml sterilní 331690251750</t>
  </si>
  <si>
    <t>Kontejner 30 ml sterilní uchovávání pevných i kapalných vzorků FLME25175</t>
  </si>
  <si>
    <t>Lopatka lékařská nesterilní dřevěná ústní bal. á 100 ks 1320100655</t>
  </si>
  <si>
    <t>ZA738</t>
  </si>
  <si>
    <t>Filtr mini spike zelený 4550242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</si>
  <si>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</si>
  <si>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</si>
  <si>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</si>
  <si>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</si>
  <si>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</si>
  <si>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</si>
  <si>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</si>
  <si>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</si>
  <si>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</si>
  <si>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</si>
  <si>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</si>
  <si>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</si>
  <si>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</si>
  <si>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</si>
  <si>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</si>
  <si>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sterilní vyplachovací MRG564</t>
  </si>
  <si>
    <t>ZB006</t>
  </si>
  <si>
    <t>Teploměr digitální thermoval basic 9250391</t>
  </si>
  <si>
    <t>ZB103</t>
  </si>
  <si>
    <t>Láhev k odsávačce flovac 2l hadice 1,8 m 000-036-021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</si>
  <si>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</si>
  <si>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</si>
  <si>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</si>
  <si>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</si>
  <si>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</si>
  <si>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bal. á 20 ks RP 5000 M</t>
  </si>
  <si>
    <t>Rampa 5 kohoutů bez PVC lipidorezistentní bal. á 20 ks RP 5000 M</t>
  </si>
  <si>
    <t>ZB314</t>
  </si>
  <si>
    <t>Kanyla TS 8,0 s manžetou bal. á 2 ks 100/523/080</t>
  </si>
  <si>
    <t>ZB372</t>
  </si>
  <si>
    <t>Ambuvak pro dospělé vak 1,0 l 7153000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</si>
  <si>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</si>
  <si>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</si>
  <si>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</si>
  <si>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</si>
  <si>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</si>
  <si>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</si>
  <si>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</si>
  <si>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</si>
  <si>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ZB487</t>
  </si>
  <si>
    <t>Peán rovný rochester 16 cm P00662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</si>
  <si>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</si>
  <si>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</si>
  <si>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</si>
  <si>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</si>
  <si>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</si>
  <si>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</si>
  <si>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</si>
  <si>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</si>
  <si>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</si>
  <si>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</si>
  <si>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</si>
  <si>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</si>
  <si>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ZB764</t>
  </si>
  <si>
    <t>Zkumavka zelená 4 ml 454051</t>
  </si>
  <si>
    <t>ZB766</t>
  </si>
  <si>
    <t>Zkumavka zelená 9 ml 455084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</si>
  <si>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</si>
  <si>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</si>
  <si>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</si>
  <si>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</si>
  <si>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</si>
  <si>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</si>
  <si>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</si>
  <si>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</si>
  <si>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</si>
  <si>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</si>
  <si>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</si>
  <si>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ZB794</t>
  </si>
  <si>
    <t>Lžíce laryngoskopická 4 bal. á 10 ks DS.2940.150.25</t>
  </si>
  <si>
    <t>ZB844</t>
  </si>
  <si>
    <t>Esmarch 60 x 1250 KVS 06125</t>
  </si>
  <si>
    <t>ZB893</t>
  </si>
  <si>
    <t>Stříkačka inzulinová omnican 0,5 ml 100j s jehlou 30 G 9151125S</t>
  </si>
  <si>
    <t>ZB901</t>
  </si>
  <si>
    <t>Infudrop air M-P 175 cm bal. á 100 ks 2886362</t>
  </si>
  <si>
    <t>ZB949</t>
  </si>
  <si>
    <t>Pinzeta UH sterilní HAR999565</t>
  </si>
  <si>
    <t>ZB994</t>
  </si>
  <si>
    <t>Stříkačka injekční arteriální 3 ml bez jehly s heparinem á 100 ks 275603</t>
  </si>
  <si>
    <t>ZC059</t>
  </si>
  <si>
    <t>Láhev redon drenofast 400 ml-kompletní bal. á 40 ks 28 400</t>
  </si>
  <si>
    <t>ZC640</t>
  </si>
  <si>
    <t>Senzor flotrac s hadicí 213 cm MHD8R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</si>
  <si>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</si>
  <si>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</si>
  <si>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</si>
  <si>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</si>
  <si>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ZC751</t>
  </si>
  <si>
    <t>Čepelka skalpelová 11 BB511</t>
  </si>
  <si>
    <t>ZC753</t>
  </si>
  <si>
    <t>Čepelka skalpelová 20 BB520</t>
  </si>
  <si>
    <t>ZC766</t>
  </si>
  <si>
    <t>Nůžky chirurgické rovné hrotnaté P00768</t>
  </si>
  <si>
    <t>ZC777</t>
  </si>
  <si>
    <t>Filtr sací MSF 271-022-001</t>
  </si>
  <si>
    <t>ZC798</t>
  </si>
  <si>
    <t>Fonendoskop oboustranný 47 mm pro dospělé KVS-30L</t>
  </si>
  <si>
    <t>ZC863</t>
  </si>
  <si>
    <t>Hadička spojovací HS 1,8 x 1800LL 606304-ND</t>
  </si>
  <si>
    <t>ZC906</t>
  </si>
  <si>
    <t>Škrtidlo se sponou pro dospělé 25 x 500 mm KVS25500</t>
  </si>
  <si>
    <t>ZC948</t>
  </si>
  <si>
    <t>Páska bepa clip pro TS kanylu s háčky 31-43 cm á 12 ks NKS:200443</t>
  </si>
  <si>
    <t>ZC968</t>
  </si>
  <si>
    <t>Filtrate bag 5029011</t>
  </si>
  <si>
    <t>ZD040</t>
  </si>
  <si>
    <t>Páska bepa clip vario pro TS kanylu 25/V á 12 ks NKS:200502</t>
  </si>
  <si>
    <t>ZD458</t>
  </si>
  <si>
    <t>Spojka vrapovaná roztaž.rovná 15F bal. á 50 ks 038-61-311</t>
  </si>
  <si>
    <t>ZD462</t>
  </si>
  <si>
    <t>Nos umělý termotrach 038-41-250</t>
  </si>
  <si>
    <t>Nos umělý termotrach bal. á 50 ks 038-41-250</t>
  </si>
  <si>
    <t>ZD702</t>
  </si>
  <si>
    <t>Multifiltrate-kit Ci-Ca CVVHD 1000 5039011</t>
  </si>
  <si>
    <t>ZD853</t>
  </si>
  <si>
    <t>Systém hrudní drenáže Aqua Seal á 5 ks 8888571299</t>
  </si>
  <si>
    <t>ZD945</t>
  </si>
  <si>
    <t>Filtr bakteriální a virový 1544</t>
  </si>
  <si>
    <t>ZD962</t>
  </si>
  <si>
    <t>Systém hrudní drenážní altitude 8888571370</t>
  </si>
  <si>
    <t>ZD980</t>
  </si>
  <si>
    <t>Kanyla vasofix 18G zelená safety 4269136S-01</t>
  </si>
  <si>
    <t>ZE146</t>
  </si>
  <si>
    <t>In-Line-Neb Tee Kit  bal. á 50 ks 41745</t>
  </si>
  <si>
    <t>Souprave nebulizační uzavřená In-Line-Neb Tee Kit  bal. á 50 ks 41745</t>
  </si>
  <si>
    <t>ZE159</t>
  </si>
  <si>
    <t>Nádoba na kontaminovaný odpad 2 l 15-0003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</si>
  <si>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</si>
  <si>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</si>
  <si>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</si>
  <si>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</si>
  <si>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ZG515</t>
  </si>
  <si>
    <t>Zkumavka močová vacuette 10,5 ml bal. á 50 ks 455007</t>
  </si>
  <si>
    <t>ZG668</t>
  </si>
  <si>
    <t>Kit up alsius start 89-CG-500D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</si>
  <si>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</si>
  <si>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</si>
  <si>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</si>
  <si>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</si>
  <si>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</si>
  <si>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</si>
  <si>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ZH815</t>
  </si>
  <si>
    <t>Kompresa Rayband 24 cm TM, stříkačka s aretací bal. á 10 ks LEP LPYP 20</t>
  </si>
  <si>
    <t>ZH816</t>
  </si>
  <si>
    <t>Katetr močový foley CH14 180605-000140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</si>
  <si>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</si>
  <si>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</si>
  <si>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</si>
  <si>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</si>
  <si>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</si>
  <si>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</si>
  <si>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ZI553</t>
  </si>
  <si>
    <t>Rampa 3 cestná 9211 3001 E</t>
  </si>
  <si>
    <t>ZJ310</t>
  </si>
  <si>
    <t>Katetr močový foley CH12 180605-000120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</si>
  <si>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</si>
  <si>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</si>
  <si>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</si>
  <si>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</si>
  <si>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</si>
  <si>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</si>
  <si>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ZJ729</t>
  </si>
  <si>
    <t>Roztok Microdacyn 60 500 ml MI44101-00 bez rozprašovače (dermacyn 11A0031)</t>
  </si>
  <si>
    <t>ZK179</t>
  </si>
  <si>
    <t>Sonda žaludeční CH12 1200 mm s RTG linkou bal. á 50 ks 412012</t>
  </si>
  <si>
    <t>ZK693</t>
  </si>
  <si>
    <t>Aquapak - sterilní voda 1070 ml + adaptér 404128</t>
  </si>
  <si>
    <t>ZK798</t>
  </si>
  <si>
    <t>Zátka combi modrá 4495152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</si>
  <si>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</si>
  <si>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</si>
  <si>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</si>
  <si>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</si>
  <si>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</si>
  <si>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</si>
  <si>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ZA279</t>
  </si>
  <si>
    <t>Kanyla TS 7,0 s manžetou 100/800/070</t>
  </si>
  <si>
    <t>ZA725</t>
  </si>
  <si>
    <t>Kanyla TS 8,0 s manžetou bal. á 10 ks 100/860/080</t>
  </si>
  <si>
    <t>ZA938</t>
  </si>
  <si>
    <t>Senzor lidco á 5 ks CM10</t>
  </si>
  <si>
    <t>ZB263</t>
  </si>
  <si>
    <t>Kanyla TS 9,0 s manžetou bal. á 2 ks 100/523/090</t>
  </si>
  <si>
    <t>ZB647</t>
  </si>
  <si>
    <t>Minitrach seldinger kit 100/461/000</t>
  </si>
  <si>
    <t>ZB648</t>
  </si>
  <si>
    <t>Páska fixační Hand-Fix 30 bal. á 2 ks NKS:60-65</t>
  </si>
  <si>
    <t>ZB666</t>
  </si>
  <si>
    <t>Spojka Y 9 x 9 x 9 mm symetrická bal. á 100 ks 120 490</t>
  </si>
  <si>
    <t>ZB689</t>
  </si>
  <si>
    <t>Trokar hrudní redax F18 atraumatický bal. á 10 ks 21118</t>
  </si>
  <si>
    <t>ZB811</t>
  </si>
  <si>
    <t>Manžeta fixační Ute-Fix bal. á 20 ks NKS:40-01</t>
  </si>
  <si>
    <t>Manžeta fixační Ute-Fix velká bal. á 20 ks NKS:40-01</t>
  </si>
  <si>
    <t>ZB816</t>
  </si>
  <si>
    <t>Hadička spojovací-perfusor černá 150 cm á 100 ks 8722919</t>
  </si>
  <si>
    <t>ZB864</t>
  </si>
  <si>
    <t>Kit lidco injectate 50 cm á 5 ks CM50</t>
  </si>
  <si>
    <t>ZB937</t>
  </si>
  <si>
    <t>Nůžky chirurgické rovné hrotnaté P00770</t>
  </si>
  <si>
    <t>ZC129</t>
  </si>
  <si>
    <t>Elektroda defibrilační pro dospělé QC 11996-000091</t>
  </si>
  <si>
    <t>ZC351</t>
  </si>
  <si>
    <t>Systém odsávací uzavřený CH14 jednocestný 30 cm 72 hod. bal. á 20 ks Z115-14</t>
  </si>
  <si>
    <t>ZC490</t>
  </si>
  <si>
    <t>Kartáček zubní s odsáváním P2220</t>
  </si>
  <si>
    <t>ZD454</t>
  </si>
  <si>
    <t>Filtr pro dospělé s HME a portem 038-41-355</t>
  </si>
  <si>
    <t>ZK735</t>
  </si>
  <si>
    <t>Konektor bezjehlový caresite bal. á 200 ks dohodnutá cena 7,93 Kč bez DPH 415122</t>
  </si>
  <si>
    <t>ZL717</t>
  </si>
  <si>
    <t>Kanyla introcan safety 3 modrá 22G bal. á 50 ks 4251128-01</t>
  </si>
  <si>
    <t>ZL718</t>
  </si>
  <si>
    <t>Kanyla introcan safety 3 růžová 20G bal. á 50 ks 4251130-01</t>
  </si>
  <si>
    <t>ZC982</t>
  </si>
  <si>
    <t>Kanyla TS 8,5 s manžetou bal. á 10 ks 100/860/085</t>
  </si>
  <si>
    <t>ZL952</t>
  </si>
  <si>
    <t>Stříkačka injekční 3-dílná 50 ml LL light protected bal.á 60 ks 2022920A</t>
  </si>
  <si>
    <t>ZL951</t>
  </si>
  <si>
    <t>Hadička prodlužovací PVC 150 cm pro světlocitlivé léky NO DOP bal. á 20  ks V686423</t>
  </si>
  <si>
    <t>ZI840</t>
  </si>
  <si>
    <t>System hrudní drenáže Pleur-evac Sahara s autotransfuzním vakem  S-100-08LF</t>
  </si>
  <si>
    <t>ZB793</t>
  </si>
  <si>
    <t>Lžíce laryngoskopická 3 bal. á 10 ks DS.2940.150.20</t>
  </si>
  <si>
    <t>ZF425</t>
  </si>
  <si>
    <t>Podložka almarys pr. 80 mm bal. á 10 ks 036280U</t>
  </si>
  <si>
    <t>ZB505</t>
  </si>
  <si>
    <t>Tubo-fix pro ET rourky á 8 ks komplet NKS:20-10</t>
  </si>
  <si>
    <t>ZB899</t>
  </si>
  <si>
    <t>Senzor spirologický bal. á 5 ks 8403735-03</t>
  </si>
  <si>
    <t>ZD030</t>
  </si>
  <si>
    <t>Skalpel jednorázový cutfix sterilní bal. á 10 ks 5518040</t>
  </si>
  <si>
    <t>ZI346</t>
  </si>
  <si>
    <t>Podložka natura flexibilní 70 mm bal. á 5 ks 0086767 125904</t>
  </si>
  <si>
    <t>ZM085</t>
  </si>
  <si>
    <t>Konektor bezjehlový k vakům Viaflo CytoLuer bal. á 50 ks GMC7405</t>
  </si>
  <si>
    <t>ZI554</t>
  </si>
  <si>
    <t>Rampa 5 cestná 9211 5001 E</t>
  </si>
  <si>
    <t>ZA685</t>
  </si>
  <si>
    <t>Sonda pro tamponádu jícnu č.7 699021PHX</t>
  </si>
  <si>
    <t>ZA364</t>
  </si>
  <si>
    <t>Sáček kolostomický draina S mini 75 mm á 30 ks H08560U</t>
  </si>
  <si>
    <t>ZF089</t>
  </si>
  <si>
    <t>Souprava ekonokit W-ABV301 (pův.k.č.W-ABV601)</t>
  </si>
  <si>
    <t>ZJ266</t>
  </si>
  <si>
    <t>Manžeta TK k monitoru Datex dvouhadičková NIBP 25-35 cm dospělá U1880ND (Y0004B)</t>
  </si>
  <si>
    <t>ZB873</t>
  </si>
  <si>
    <t>Souprava tracheostomická č. 8 100/561/080</t>
  </si>
  <si>
    <t>ZD963</t>
  </si>
  <si>
    <t>Systém hrudní drenážní altitude 8888571371</t>
  </si>
  <si>
    <t>ZE800</t>
  </si>
  <si>
    <t>Set enterální dvojitý s proplachem a vakem 1000 ml bal. á 30 ks777405</t>
  </si>
  <si>
    <t>ZA116</t>
  </si>
  <si>
    <t>Kanyla TS 10,0 s manžetou bal. á 2 ks 100/523/100</t>
  </si>
  <si>
    <t>ZK891</t>
  </si>
  <si>
    <t>Jehelec Mayo - Hegar 18 cm B397132920006</t>
  </si>
  <si>
    <t>ZB548</t>
  </si>
  <si>
    <t>Kanyla TS 9,0 s manžetou bal. á 10 ks 100/800/090</t>
  </si>
  <si>
    <t>ZF047</t>
  </si>
  <si>
    <t>Katetr rektální Actiflo 6 cm 32011</t>
  </si>
  <si>
    <t>ZM600</t>
  </si>
  <si>
    <t>Spojka flovac žlutá 000-036-102</t>
  </si>
  <si>
    <t>ZB965</t>
  </si>
  <si>
    <t>Nůžky chirurgické rovné hrotnaté 130 mm B397113920003</t>
  </si>
  <si>
    <t>ZA706</t>
  </si>
  <si>
    <t>Katetr močový foley 18CH bal. á 12 ks 1394-02</t>
  </si>
  <si>
    <t>ZJ027</t>
  </si>
  <si>
    <t>Helma castar R vel. L  CP211L/2R</t>
  </si>
  <si>
    <t>ZD071</t>
  </si>
  <si>
    <t>Kanyla TS 9,0 s manžetou bal. á 10 ks 100/860/090 suctionaid</t>
  </si>
  <si>
    <t>ZM874</t>
  </si>
  <si>
    <t>Vak odpadní CRRT PRISMAFLEX 9 lt. 107650</t>
  </si>
  <si>
    <t>ZM873</t>
  </si>
  <si>
    <t>Set přístrojový CRRT PRISMAFLEX M100 106697</t>
  </si>
  <si>
    <t>ZM875</t>
  </si>
  <si>
    <t>Hadička CRRT PRISMAFLEX CA 250 113763</t>
  </si>
  <si>
    <t>ZM990</t>
  </si>
  <si>
    <t>Nádoba dezinfekční plastová s víkem 8,0 l včetně síta a víka 675 x 250 x 115 mm X0150</t>
  </si>
  <si>
    <t>ZM989</t>
  </si>
  <si>
    <t>Nádoba dezinfekční plastová s víkem 5,0 l včetně síta a víka 475 x 278 x 90 mm X0149</t>
  </si>
  <si>
    <t>ZM656</t>
  </si>
  <si>
    <t>Roztok Microdacyn 250 ml s rozprašovačem MI44106-00</t>
  </si>
  <si>
    <t>ZM893</t>
  </si>
  <si>
    <t>Pinzeta chirurgická 140 mm PL815-142</t>
  </si>
  <si>
    <t>ZB327</t>
  </si>
  <si>
    <t>Držák skalpelových čepelek č. 3 délka 12,3 cm cm B397112910003</t>
  </si>
  <si>
    <t>ZE073</t>
  </si>
  <si>
    <t>Kit monitorovací pro piccoplus PV8215</t>
  </si>
  <si>
    <t>ZB497</t>
  </si>
  <si>
    <t>Hadička vysokotlaká combidyn 20 cm bal. á 50 ks 5204941</t>
  </si>
  <si>
    <t>ZN046</t>
  </si>
  <si>
    <t>Hadička spojovací PE modrá 2,0 x 2000 mm LL bal. á 200 ks 12003200E</t>
  </si>
  <si>
    <t>ZN044</t>
  </si>
  <si>
    <t>Hadička spojovací PE červená 2,0 x 2000 mm LL bal. á 200 ks 12003200E</t>
  </si>
  <si>
    <t>ZD512</t>
  </si>
  <si>
    <t>Držák skalpelových čepelek č. 4 délka 13,5 cm B397112910004</t>
  </si>
  <si>
    <t>ZN047</t>
  </si>
  <si>
    <t>Hadička spojovací PE žlutá 2,0 x 2000 mm LL bal. á 200 ks 12006200E</t>
  </si>
  <si>
    <t>ZN045</t>
  </si>
  <si>
    <t>Hadička spojovací PE zelená 2,0 x 2000 mm LL bal. á 200 ks 12003200E</t>
  </si>
  <si>
    <t>ZF668</t>
  </si>
  <si>
    <t>Manžeta přetlaková 500 ml classic P01268</t>
  </si>
  <si>
    <t>ZK839</t>
  </si>
  <si>
    <t>System hrudní drenáže Sinapi 1000 ml dlouhá trubice kontrola sání XL1000S</t>
  </si>
  <si>
    <t>ZN034</t>
  </si>
  <si>
    <t>Sáček sběrný jednorázový k systemu hrudní drenáže Sinapi 1000 ml D001</t>
  </si>
  <si>
    <t>ZN155</t>
  </si>
  <si>
    <t>Organizér infuzních setů ORIO modrý bal. á 15 ks 702.03</t>
  </si>
  <si>
    <t>ZI029</t>
  </si>
  <si>
    <t>Kanyla TS UniPerc s nízkotlakou manžetou Soft Seal armovaná nastavitelná 100/897/090</t>
  </si>
  <si>
    <t>ZD854</t>
  </si>
  <si>
    <t>Systém hrudní drenáže Aqua Seal 2 cestný 8888571406</t>
  </si>
  <si>
    <t>ZA799</t>
  </si>
  <si>
    <t>Trokar hrudní redax F20 s ostrým koncem bal. á 10 ks 11220</t>
  </si>
  <si>
    <t>ZA098</t>
  </si>
  <si>
    <t>Kanyla TS UniPerc s nízkotlakou manžetou Soft Seal armovaná nastavitelná 100/897/080</t>
  </si>
  <si>
    <t>ZB334</t>
  </si>
  <si>
    <t>Konektor bezjehlový bionecteur á 50 ks 896.03</t>
  </si>
  <si>
    <t>ZD997</t>
  </si>
  <si>
    <t>Spojka Y 4-4-4 nest. 86060572</t>
  </si>
  <si>
    <t>ZB874</t>
  </si>
  <si>
    <t>Souprava tracheostomická č. 9 100/561/090</t>
  </si>
  <si>
    <t>ZF196</t>
  </si>
  <si>
    <t>Kanyla ET se sáním nad manžetou SACETT I.D. 8,0 mm 100/189/080</t>
  </si>
  <si>
    <t>Kanyla ET 8,0 se sáním nad manžetou SACETT I.D. 100/189/080</t>
  </si>
  <si>
    <t>ZJ728</t>
  </si>
  <si>
    <t>Roztok Microdacyn 5000 ml bez rozprašovače (dříve dermacyn) MI44100-00</t>
  </si>
  <si>
    <t>ZN148</t>
  </si>
  <si>
    <t>Prismocitrat 18/0 5 l bal. á 2 ks 115880</t>
  </si>
  <si>
    <t>ZI344</t>
  </si>
  <si>
    <t>Sáček výpustný + invisiclose natura 70 mm béžový standard bal. á 10 ks 0082655 416423</t>
  </si>
  <si>
    <t>ZN298</t>
  </si>
  <si>
    <t>Hadička spojovací Gamaplus 1,8 x 1800 LL NO DOP (606304) 686403</t>
  </si>
  <si>
    <t>ZD765</t>
  </si>
  <si>
    <t>Adaptér HF-female/spike 5016351</t>
  </si>
  <si>
    <t>ZJ277</t>
  </si>
  <si>
    <t>Ventil jednorázový expirační V500 á 10 ks MP01060</t>
  </si>
  <si>
    <t>ZJ576</t>
  </si>
  <si>
    <t>Láhev rozprašovací mechanická 250 ml I566861</t>
  </si>
  <si>
    <t>ZN367</t>
  </si>
  <si>
    <t>Konektor bezjehlový gama modrý NO PVC V696420</t>
  </si>
  <si>
    <t>ZB080</t>
  </si>
  <si>
    <t>Souprava tracheostomická č. 7 100/561/070</t>
  </si>
  <si>
    <t>ZC969</t>
  </si>
  <si>
    <t>Kit Multifiltrate 4CVVHDF 600 5038931</t>
  </si>
  <si>
    <t>ZE374</t>
  </si>
  <si>
    <t>Kanyla ET 8,5 se sáním nad manžetou SACETT I.D. 100/189/085</t>
  </si>
  <si>
    <t>ZF046</t>
  </si>
  <si>
    <t>Katetr rektální Actiflo 4 cm 32010</t>
  </si>
  <si>
    <t>ZK657</t>
  </si>
  <si>
    <t>Spojka čtyřcestná k dialýze 4-way adaptor á 20 ks AQUASPIKE 1500040206</t>
  </si>
  <si>
    <t>ZD424</t>
  </si>
  <si>
    <t>Sáček kolostomický 80 mm bal. á 30 ks 037880U</t>
  </si>
  <si>
    <t>ZD656</t>
  </si>
  <si>
    <t>Tunelizátor bal. á 5 ks 090506</t>
  </si>
  <si>
    <t>ZN498</t>
  </si>
  <si>
    <t>Roztok Microdacyn60 990 ml MI44199-00</t>
  </si>
  <si>
    <t>ZC052</t>
  </si>
  <si>
    <t>Tlouček drsný 24 x 115 mm JIZE213A/1</t>
  </si>
  <si>
    <t>ZC054</t>
  </si>
  <si>
    <t>Válec odměrný vysoký sklo 100 ml 713880</t>
  </si>
  <si>
    <t>ZC081</t>
  </si>
  <si>
    <t>Močoměr bez teploměru 710363</t>
  </si>
  <si>
    <t>ZC048</t>
  </si>
  <si>
    <t>Miska třecí drsná 211a/0 6,0 cm JIZE211A/0</t>
  </si>
  <si>
    <t>ZC615</t>
  </si>
  <si>
    <t>Katetr CVC 3 lumen certofix trio V720 bal. á 10 ks 4163214P</t>
  </si>
  <si>
    <t>ZC637</t>
  </si>
  <si>
    <t>Arteriofix bal. á 20 ks 20G 5206324</t>
  </si>
  <si>
    <t>ZD827</t>
  </si>
  <si>
    <t>Katetr CVC 3 lumen certofix trio SB720 bal. á 10 ks 4163206E</t>
  </si>
  <si>
    <t>ZC218</t>
  </si>
  <si>
    <t>Katetr dialyzační 2 lumen 14,0Fr 15 cm CS-22142-F</t>
  </si>
  <si>
    <t>ZL697</t>
  </si>
  <si>
    <t>Katetr dialyzační 2 lumen 14,5 F 15 cm bal. á 5 ks A40-145215SS</t>
  </si>
  <si>
    <t>Katetr dialyzační 2 lumen 14,5 Fr x 15 cm bal. á 5 ks A40-145215SS</t>
  </si>
  <si>
    <t>ZB045</t>
  </si>
  <si>
    <t>Katetr brachiální arterie PV2014L22</t>
  </si>
  <si>
    <t>ZE072</t>
  </si>
  <si>
    <t>Katetr femorální dosp.+kit PVPK2015L20</t>
  </si>
  <si>
    <t>ZB719</t>
  </si>
  <si>
    <t>Set arteriální katetrizační 20GA x 12 cm SAC-01220</t>
  </si>
  <si>
    <t>ZC587</t>
  </si>
  <si>
    <t>Katetr hemodialyzační 2 lumen 14Fr bal. á 5 ks CV-15142-UF</t>
  </si>
  <si>
    <t>Katetr hemodialyzační 2 lumen 14 Fr bal. á 5 ks CV-15142-UF</t>
  </si>
  <si>
    <t>ZJ759</t>
  </si>
  <si>
    <t>Katetr dialyzační 3 lumen 13,0 Fr x 20 cm KFE-TTL-1320-K</t>
  </si>
  <si>
    <t>ZB161</t>
  </si>
  <si>
    <t>Set ohřívací s Y portem DI-50</t>
  </si>
  <si>
    <t>ZB209</t>
  </si>
  <si>
    <t>Set transfúzní BLLP pro přetlakovou transfuzi bez vzdušného filtru hemomed 05123</t>
  </si>
  <si>
    <t>ZD852</t>
  </si>
  <si>
    <t>Set spike univ. pro enterální výživu s trnem EN plus bal. á 30 ks 777401</t>
  </si>
  <si>
    <t>ZE079</t>
  </si>
  <si>
    <t>Set transfúzní non PVC s odvzdušněním a bakteriálním filtrem ZAR-I-TS</t>
  </si>
  <si>
    <t>ZC499</t>
  </si>
  <si>
    <t>Souprava nebulizační pro dýchání 2505000/L</t>
  </si>
  <si>
    <t>Souprave nebulizační otevřená í2505000/L</t>
  </si>
  <si>
    <t>ZD207</t>
  </si>
  <si>
    <t>Set line pro aquarius á 5 ks AQUASET 12</t>
  </si>
  <si>
    <t>ZB134</t>
  </si>
  <si>
    <t>Šití dafilon modrý 3/0 (2) bal. á 36 ks C0932213</t>
  </si>
  <si>
    <t>ZC135</t>
  </si>
  <si>
    <t>Šití safil fialový 2/0 (3) bal. á 36 ks C1048031</t>
  </si>
  <si>
    <t>ZD051</t>
  </si>
  <si>
    <t>Šití merslen gr 0 bal. á 12 ks L154</t>
  </si>
  <si>
    <t>ZA832</t>
  </si>
  <si>
    <t>Jehla injekční 0,9 x 40 mm žlutá 4657519</t>
  </si>
  <si>
    <t>ZB478</t>
  </si>
  <si>
    <t>Jehla chirurgická B11</t>
  </si>
  <si>
    <t>Jehla chirurgická 0,8 x 32 B11</t>
  </si>
  <si>
    <t>ZB479</t>
  </si>
  <si>
    <t>Jehla chirurgická B12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</si>
  <si>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</si>
  <si>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</si>
  <si>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</si>
  <si>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</si>
  <si>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</si>
  <si>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</si>
  <si>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ZB417</t>
  </si>
  <si>
    <t>Jehla vacutainer BD eclipse 21 g s držákem bal. á 100 ks 368650</t>
  </si>
  <si>
    <t>ZK478</t>
  </si>
  <si>
    <t>Rukavice operační latexové s pudrem ansell medigrip plus vel. 8,5 303507EU (302927)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</si>
  <si>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</si>
  <si>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</si>
  <si>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</si>
  <si>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</si>
  <si>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</si>
  <si>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</si>
  <si>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</si>
  <si>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</si>
  <si>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</si>
  <si>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</si>
  <si>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ZM291</t>
  </si>
  <si>
    <t>Rukavice nitril sempercare bez p. S bal. á 200 ks 30802</t>
  </si>
  <si>
    <t>ZN041</t>
  </si>
  <si>
    <t>Rukavice operační  gamex ansell PF bez pudru 6,5 A351143</t>
  </si>
  <si>
    <t>Rukavice operační gammex ansell PF bez pudru 6,5 A351143</t>
  </si>
  <si>
    <t>ZN126</t>
  </si>
  <si>
    <t>Rukavice operační gammex ansell PF bez pudru 7,0 A351144</t>
  </si>
  <si>
    <t>ZN108</t>
  </si>
  <si>
    <t>Rukavice operační gammex ansell PF bez pudru 8,0 A351146</t>
  </si>
  <si>
    <t>ZN125</t>
  </si>
  <si>
    <t>Rukavice operační gammex ansell PF bez pudru 7,5 A351145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</si>
  <si>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</si>
  <si>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</si>
  <si>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</si>
  <si>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</si>
  <si>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</si>
  <si>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</si>
  <si>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</si>
  <si>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</si>
  <si>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</si>
  <si>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</si>
  <si>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</si>
  <si>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</si>
  <si>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</si>
  <si>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</si>
  <si>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DA001</t>
  </si>
  <si>
    <t>PROUZKY DIAPHAN pro samotestování 50ks</t>
  </si>
  <si>
    <t>DF171</t>
  </si>
  <si>
    <t>KALIBRAČNÍ ROZTOK 1  S1820 (ABL 825)</t>
  </si>
  <si>
    <t>DF169</t>
  </si>
  <si>
    <t>PROPLACHOVACÍ ROZTOK 600 ml S4980 (ABL 825)</t>
  </si>
  <si>
    <t>DG416</t>
  </si>
  <si>
    <t>S1 Rinse Solution, 2 Pcs</t>
  </si>
  <si>
    <t>DG417</t>
  </si>
  <si>
    <t>S2 Fluid pack, 1 Pc</t>
  </si>
  <si>
    <t>DC319</t>
  </si>
  <si>
    <t>AUTOCHECK TM5+/LEVEL1/S7735</t>
  </si>
  <si>
    <t>DG418</t>
  </si>
  <si>
    <t>S3 Fluid pack, 1 Pc</t>
  </si>
  <si>
    <t>DG426</t>
  </si>
  <si>
    <t>Clot Catcher 250 Pc</t>
  </si>
  <si>
    <t>DG427</t>
  </si>
  <si>
    <t>Printer paper OMNI/OMNI S, 6 Pcs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</si>
  <si>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</si>
  <si>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</si>
  <si>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</si>
  <si>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</si>
  <si>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</si>
  <si>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</si>
  <si>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DG424</t>
  </si>
  <si>
    <t>Autotrol plus B, level 2, 40 pcs</t>
  </si>
  <si>
    <t>DF166</t>
  </si>
  <si>
    <t>KALIBRAČNÍ ROZTOK 2  S1830 (ABL 825)</t>
  </si>
  <si>
    <t>DF445</t>
  </si>
  <si>
    <t>Odpadni nadoba D512 600 ml</t>
  </si>
  <si>
    <t>DG423</t>
  </si>
  <si>
    <t>Autotrol plus B, level 1, 40 pcs</t>
  </si>
  <si>
    <t>DG422</t>
  </si>
  <si>
    <t>Sensor GLU/LAC</t>
  </si>
  <si>
    <t>DG419</t>
  </si>
  <si>
    <t>W Waste container, 2 Pcs</t>
  </si>
  <si>
    <t>DE022</t>
  </si>
  <si>
    <t>Glukózová membránová souprava</t>
  </si>
  <si>
    <t>DD309</t>
  </si>
  <si>
    <t>Laktátová membránová souprava</t>
  </si>
  <si>
    <t>DG421</t>
  </si>
  <si>
    <t>HB Calibrator 5x1ml</t>
  </si>
  <si>
    <t>DD269</t>
  </si>
  <si>
    <t>MEMBRÁNOVÁ SOUPRAVA Cl</t>
  </si>
  <si>
    <t>DA702</t>
  </si>
  <si>
    <t>Zaslepovací elektroda</t>
  </si>
  <si>
    <t>DC634</t>
  </si>
  <si>
    <t>THB KALIBRAČNÍ ROZTOK,S7770</t>
  </si>
  <si>
    <t>DH263</t>
  </si>
  <si>
    <t>Termo papír (8ks)</t>
  </si>
  <si>
    <t>ZD053</t>
  </si>
  <si>
    <t>Čidlo ICP neurovent pro měření nitrolebního tlaku 092946</t>
  </si>
  <si>
    <t>ZB751</t>
  </si>
  <si>
    <t>Hadice PVC 8/12 á 30 m P00468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</si>
  <si>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</si>
  <si>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</si>
  <si>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</si>
  <si>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</si>
  <si>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ZC740</t>
  </si>
  <si>
    <t>Maska tracheostomická bal.á 50 ks 1075</t>
  </si>
  <si>
    <t>Maska tracheostomická bal. á 50 ks 1075</t>
  </si>
  <si>
    <t>ZC772</t>
  </si>
  <si>
    <t>Maska aerosolová pro dospělé 13101</t>
  </si>
  <si>
    <t>ZJ051</t>
  </si>
  <si>
    <t>Okruh dýchací jednorázový - set VentStar Oxylog 3000 bal. á 5 ks 5703041(5702871)</t>
  </si>
  <si>
    <t>ZL249</t>
  </si>
  <si>
    <t>Hadice vrapovaná bal. á 50 m 038-01-228</t>
  </si>
  <si>
    <t>ZB322</t>
  </si>
  <si>
    <t>Maska resuscitační nafuk.dosp.střed bal. á 20 ks 41281</t>
  </si>
  <si>
    <t>Maska resuscitační nafuk. dosp. střed bal. á 20 ks 41281</t>
  </si>
  <si>
    <t>ZB570</t>
  </si>
  <si>
    <t>Okruh dýchací jednorázový VentStar Oxylog 3000 family a 2000 + 150 cm bal. á 5 ks 5702871</t>
  </si>
  <si>
    <t>Okruh dýchací jednorázový VentStar Oxylog 3000 family a 2000 + 150 cm bal. á 5 ks (pův.k.č. 5702871) 5703041</t>
  </si>
  <si>
    <t>ZB385</t>
  </si>
  <si>
    <t>Hadice silikon 6 x 10 mm á 25 m P00272</t>
  </si>
  <si>
    <t>ZD534</t>
  </si>
  <si>
    <t>Okruh dýchací compact II 2,0 m 2151000/W</t>
  </si>
  <si>
    <t>ZB318</t>
  </si>
  <si>
    <t>Maska resuscitační nafuk.dosp.velká bal. á 20 ks 41282</t>
  </si>
  <si>
    <t>Maska resuscitační nafuk. dosp. velká bal. á 20 ks 41282</t>
  </si>
  <si>
    <t>ZH870</t>
  </si>
  <si>
    <t>Hadice spojovací kyslíková trychtýř - závit 213 cm á 50 ks 01.000.02.099</t>
  </si>
  <si>
    <t>ZA319</t>
  </si>
  <si>
    <t>Náplast durapore 2,50 cm x 9,14 m bal. á 12 ks 1538-1</t>
  </si>
  <si>
    <t>Náplast omniplast 5 cm x 9,2 m 9004540 (900429)</t>
  </si>
  <si>
    <t>ZA635</t>
  </si>
  <si>
    <t>Set sterilní pro močovou katetrizaci Steriset bal. á 20 ks 41034</t>
  </si>
  <si>
    <t>ZD103</t>
  </si>
  <si>
    <t>Náplast omniplast 2,5 cm x 9,2 m 9004530</t>
  </si>
  <si>
    <t>ZD740</t>
  </si>
  <si>
    <t>Kompresa gáza sterilkompres 7,5 x 7,5 cm/5 ks sterilní 1325019265(1230119225)</t>
  </si>
  <si>
    <t>ZF351</t>
  </si>
  <si>
    <t>Náplast transpore bílá 1,25 cm x 9,14 m bal. á 24 ks 1534-0</t>
  </si>
  <si>
    <t>ZF352</t>
  </si>
  <si>
    <t>Náplast transpore bílá 2,50 cm x 9,14 m bal. á 12 ks 1534-1</t>
  </si>
  <si>
    <t>ZH011</t>
  </si>
  <si>
    <t>Náplast micropore 1,25 cm x 9,14 m bal. á 24 ks 1530-0</t>
  </si>
  <si>
    <t>ZA556</t>
  </si>
  <si>
    <t>Obvaz sádrový safix plus 10 cm x 3 m á 2 ks 3327410</t>
  </si>
  <si>
    <t>ZA548</t>
  </si>
  <si>
    <t>Náplast wet pruf voduvzd. 2,50 cm x 9,14 m bal. á 12 ks 3142</t>
  </si>
  <si>
    <t>ZN294</t>
  </si>
  <si>
    <t>Set sterilní pro centrální žilní katetrizaci Medikit SET313 bal. á 24 ks 1230111313</t>
  </si>
  <si>
    <t>ZN295</t>
  </si>
  <si>
    <t>Set sterilní pro suchý převaz rány Medikit SET160 bal. á 80 ks 1230111160</t>
  </si>
  <si>
    <t>ZN464</t>
  </si>
  <si>
    <t>Náplast textilní na cívce 2,5 cm  x 5 m 1320900108</t>
  </si>
  <si>
    <t>ZA839</t>
  </si>
  <si>
    <t>Kanyla ET 4,0 s manžetou 9440E</t>
  </si>
  <si>
    <t>ZA841</t>
  </si>
  <si>
    <t>Kanyla ET 4,5 s manžetou 107-45G (staré k.č.M300-45)</t>
  </si>
  <si>
    <t>ZA842</t>
  </si>
  <si>
    <t>Kanyla ET 6,5 s manžetou 9465E</t>
  </si>
  <si>
    <t>ZA921</t>
  </si>
  <si>
    <t>Lžíce laryngoskopická 4 bal. á 10 ks DS.3940.150.25</t>
  </si>
  <si>
    <t>ZA922</t>
  </si>
  <si>
    <t>Lžíce laryngoskopická 3 bal. á 10 ks DS.3940.150.20</t>
  </si>
  <si>
    <t>ZB102</t>
  </si>
  <si>
    <t>Láhev k odsávačce flovac 1l hadice 1,8 m á 45 ks 000-036-020</t>
  </si>
  <si>
    <t>ZB199</t>
  </si>
  <si>
    <t>Kanyla neoflon 26G fialová BDC391349</t>
  </si>
  <si>
    <t>ZB239</t>
  </si>
  <si>
    <t>Spojka pacientská Superset 15F 3535000/W</t>
  </si>
  <si>
    <t>ZB386</t>
  </si>
  <si>
    <t>Kanyla ET 7,5 s manžetou 9475E</t>
  </si>
  <si>
    <t>ZB414</t>
  </si>
  <si>
    <t>Kanyla ET 6,0 s manžetou 9460E</t>
  </si>
  <si>
    <t>ZB429</t>
  </si>
  <si>
    <t>Kanyla ET 5,0 s manžetou 9450E</t>
  </si>
  <si>
    <t>ZB540</t>
  </si>
  <si>
    <t>Kanyla endobronchiální levá 39F 198-39L</t>
  </si>
  <si>
    <t>ZB682</t>
  </si>
  <si>
    <t>Spojka oboustraná otočná steril.bal. á 20 ks 23411</t>
  </si>
  <si>
    <t>ZB825</t>
  </si>
  <si>
    <t>Perifix 421 kompletní set 4514211C</t>
  </si>
  <si>
    <t>ZC770</t>
  </si>
  <si>
    <t>Hadička spojovací HS 3,0 x 2500LL 606347</t>
  </si>
  <si>
    <t>ZD809</t>
  </si>
  <si>
    <t>Kanyla vasofix 20G růžová safety 4269110S-01</t>
  </si>
  <si>
    <t>ZD979</t>
  </si>
  <si>
    <t>Kanyla vasofix 17G bílá safety 4269152S-01</t>
  </si>
  <si>
    <t>ZE177</t>
  </si>
  <si>
    <t>Filtr iso-gard dětský bal. á 50 ks 19511</t>
  </si>
  <si>
    <t>ZF018</t>
  </si>
  <si>
    <t>Kanyla vasofix 16G šedá safety 4269179S-01</t>
  </si>
  <si>
    <t>ZF159</t>
  </si>
  <si>
    <t>Nádoba na kontaminovaný odpad 1 l 15-0002</t>
  </si>
  <si>
    <t>ZI436</t>
  </si>
  <si>
    <t>Brýle kyslíkové americký typ upevnění svorkou ALL SOFT H-103106</t>
  </si>
  <si>
    <t>ZK976</t>
  </si>
  <si>
    <t>Cévka odsávací CH12 s přerušovačem sání P01171a</t>
  </si>
  <si>
    <t>ZK979</t>
  </si>
  <si>
    <t>Cévka odsávací CH18 s přerušovačem sání P01177a</t>
  </si>
  <si>
    <t>ZB116</t>
  </si>
  <si>
    <t>Filtr neonatální kombinovaný 1441000/L</t>
  </si>
  <si>
    <t>ZB121</t>
  </si>
  <si>
    <t>Rourka tracheální nasální 6.5 mm 100/133/065</t>
  </si>
  <si>
    <t>ZB932</t>
  </si>
  <si>
    <t>Systém cpap valve aproximate 85006 X5 bal. á 5 ks 125-20</t>
  </si>
  <si>
    <t>ZE785</t>
  </si>
  <si>
    <t>Manžeta přetlaková 1000 ml classic P01269</t>
  </si>
  <si>
    <t>ZF798</t>
  </si>
  <si>
    <t>Rourka tracheální nasální č.8,0 100/133/080</t>
  </si>
  <si>
    <t>ZJ096</t>
  </si>
  <si>
    <t>Vzduchovod nosní 6,0 mm bal. á 10 ks 321060</t>
  </si>
  <si>
    <t>ZJ097</t>
  </si>
  <si>
    <t>Vzduchovod nosní 6,5 mm bal. á 10 ks 321065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</si>
  <si>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</si>
  <si>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</si>
  <si>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</si>
  <si>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</si>
  <si>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</si>
  <si>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</si>
  <si>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ZJ101</t>
  </si>
  <si>
    <t>Vzduchovod nosní 8,5 mm á 10 ks 321085</t>
  </si>
  <si>
    <t>ZJ102</t>
  </si>
  <si>
    <t>Vzduchovod nosní 9,0 mm á 10 ks 321090</t>
  </si>
  <si>
    <t>ZJ113</t>
  </si>
  <si>
    <t>Vzduchovod ústní guedell 100 mm bal. á 50 ks 311100</t>
  </si>
  <si>
    <t>ZC001</t>
  </si>
  <si>
    <t>Zavaděč ETK 5F bal. á 25 ks 5-15102</t>
  </si>
  <si>
    <t>ZJ111</t>
  </si>
  <si>
    <t>Vzduchovod ústní guedell 80 mm bal. á 50 ks 311080</t>
  </si>
  <si>
    <t>ZD007</t>
  </si>
  <si>
    <t>Rourka tracheální nasální 6.0 mm 100/133/060</t>
  </si>
  <si>
    <t>ZJ107</t>
  </si>
  <si>
    <t>Vzduchovod ústní guedell 40 mm bal. á 50 ks 311040</t>
  </si>
  <si>
    <t>ZM010</t>
  </si>
  <si>
    <t>Kanyla ET 3,5 s manžetou S107-35</t>
  </si>
  <si>
    <t>ZA769</t>
  </si>
  <si>
    <t>Lžíce laryngoskopická 0 bal. á 10 ks DS.3940.185.05</t>
  </si>
  <si>
    <t>ZB525</t>
  </si>
  <si>
    <t>Zavaděč ETK 10F bal. á 25 ks 5-15103</t>
  </si>
  <si>
    <t>ZB119</t>
  </si>
  <si>
    <t>Rourka tracheální nasální 7.0 mm 100/133/070</t>
  </si>
  <si>
    <t>ZH159</t>
  </si>
  <si>
    <t>Spojka katetru přímá 15 cm bal. á 50 ks  430-005-015</t>
  </si>
  <si>
    <t>ZB415</t>
  </si>
  <si>
    <t>Kanyla ET 5,5 s manžetou 9555E</t>
  </si>
  <si>
    <t>ZB389</t>
  </si>
  <si>
    <t>Kanyla ET 9,0 s manžetou bal. á 10 ks 9590E</t>
  </si>
  <si>
    <t>ZH195</t>
  </si>
  <si>
    <t>Membrána č.10 k endoskopické masce 304-40-127</t>
  </si>
  <si>
    <t>ZA872</t>
  </si>
  <si>
    <t>Zavaděč trach. rourek ET extra-dlouhý bal. á 10 ks 100/121/200</t>
  </si>
  <si>
    <t>ZF940</t>
  </si>
  <si>
    <t>Vzduchovod nosní 3,5 mm bal. á 10 ks 321035</t>
  </si>
  <si>
    <t>ZF943</t>
  </si>
  <si>
    <t>Vzduchovod nosní 5,0 mm bal. á 10 ks 321050</t>
  </si>
  <si>
    <t>ZF942</t>
  </si>
  <si>
    <t>Vzduchovod nosní 4,5 mm bal. á 10 ks  321045</t>
  </si>
  <si>
    <t>ZF941</t>
  </si>
  <si>
    <t>Vzduchovod nosní 3,0 mm bal. á 10 ks 321030</t>
  </si>
  <si>
    <t>ZM987</t>
  </si>
  <si>
    <t>Nádoba dezinfekční plastová s víkem 1,5 l včetně síta a víka 285 x 150 x 65 mm X0147</t>
  </si>
  <si>
    <t>ZM988</t>
  </si>
  <si>
    <t>Nádoba dezinfekční plastová s víkem 3,0 l včetně síta a víka 300 x 155 x 100 mm X0148</t>
  </si>
  <si>
    <t>ZJ264</t>
  </si>
  <si>
    <t>Manžeta TK k monitoru Datex dvouhadičková NIBP 33-47 cm dospělá velká U1889ND (Y0009B)</t>
  </si>
  <si>
    <t>ZB738</t>
  </si>
  <si>
    <t>Humid-Vent 3,5 mm 10131</t>
  </si>
  <si>
    <t>ZJ110</t>
  </si>
  <si>
    <t>Vzduchovod ústní guedell 70 mm bal. á 50 ks 311070</t>
  </si>
  <si>
    <t>ZB784</t>
  </si>
  <si>
    <t>Rukojeť laryngoskopická xenon M 3000.350.10</t>
  </si>
  <si>
    <t>ZJ265</t>
  </si>
  <si>
    <t>Manžeta TK k monitoru Datex dvouhadičková NIBP 27,5-36,5 cm extra dlouhá U1886ND</t>
  </si>
  <si>
    <t>ZB737</t>
  </si>
  <si>
    <t>Humid-Vent 3,0 mm á 10 ks 10121</t>
  </si>
  <si>
    <t>ZD008</t>
  </si>
  <si>
    <t>Rourka tracheální nasální 7.5 mm 100/133/075</t>
  </si>
  <si>
    <t>ZJ095</t>
  </si>
  <si>
    <t>Vzduchovod nosní 5,5 mm bal. á 10 ks 321055</t>
  </si>
  <si>
    <t>ZJ109</t>
  </si>
  <si>
    <t>Vzduchovod ústní guedell 60 mm bal. á 50 ks 311060</t>
  </si>
  <si>
    <t>ZF939</t>
  </si>
  <si>
    <t>Vzduchovod nosní 4,0 mm bal. á 10 ks 321040</t>
  </si>
  <si>
    <t>ZG012</t>
  </si>
  <si>
    <t>Rukojeť laryngoskopická Optima XL 3000.300.05</t>
  </si>
  <si>
    <t>ZJ108</t>
  </si>
  <si>
    <t>Vzduchovod ústní guedell 50 mm bal. á 50 ks 311050</t>
  </si>
  <si>
    <t>ZN136</t>
  </si>
  <si>
    <t>Kanyla ET 7,0 s manžetou bal. á 10 ks TR070</t>
  </si>
  <si>
    <t>ZJ112</t>
  </si>
  <si>
    <t>Vzduchovod ústní guedell 90 mm bal. á 50 ks 311090</t>
  </si>
  <si>
    <t>ZJ114</t>
  </si>
  <si>
    <t>Vzduchovod ústní guedell 110 mm bal. á 30 ks 311110</t>
  </si>
  <si>
    <t>ZA773</t>
  </si>
  <si>
    <t>Lžíce laryngoskopická 1 bal. á 10 ks DS.3940.185.10</t>
  </si>
  <si>
    <t>ZA923</t>
  </si>
  <si>
    <t>Lžíce laryngoskopická 2 bal. á 10 ks DS.3940.150.15</t>
  </si>
  <si>
    <t>ZN296</t>
  </si>
  <si>
    <t>Hadička spojovací Gamaplus 1,8 x 450 UNIV NO DOP 606306-ND</t>
  </si>
  <si>
    <t>ZF041</t>
  </si>
  <si>
    <t>Kanyla ET 4,5 s manžetou 300-45</t>
  </si>
  <si>
    <t>ZH196</t>
  </si>
  <si>
    <t>Membrána č.  5 k endoskopické masce 30-40-125 (30-40-105)</t>
  </si>
  <si>
    <t>ZH197</t>
  </si>
  <si>
    <t>Membrána č.  3 k endoskopické masce 30-40-123 (30-40-103)</t>
  </si>
  <si>
    <t>ZJ115</t>
  </si>
  <si>
    <t>Vzduchovod ústní guedell 120 mm bal. á 50 ks 311120</t>
  </si>
  <si>
    <t>ZA715</t>
  </si>
  <si>
    <t>Set infuzní intrafix primeline classic 150 cm 4062957</t>
  </si>
  <si>
    <t>ZB291</t>
  </si>
  <si>
    <t>Jehla spinální spinocan G25 88 mm oranžová 4505905-01</t>
  </si>
  <si>
    <t>ZC006</t>
  </si>
  <si>
    <t>Jehla spinální spinocan G25 75 mm oranžová 4505751-01</t>
  </si>
  <si>
    <t>Jehla spinální spinocan 25 G x 75 mm oranžová 4505751-01</t>
  </si>
  <si>
    <t>ZB272</t>
  </si>
  <si>
    <t>Jehla spinální spinocan G22 88 mm černá 4507908-01</t>
  </si>
  <si>
    <t>ZH432</t>
  </si>
  <si>
    <t>Jehla spinální-qunckeho hrot G22/38 á 25 ks 76.111.22.015</t>
  </si>
  <si>
    <t>Jehla spinální-qunckeho hrot 22 G x 38 á 25 ks 76.111.22.015</t>
  </si>
  <si>
    <t>ZD621</t>
  </si>
  <si>
    <t>Jehla spinální pencan G27/88 s vodící jehlou šedá 4502051-13</t>
  </si>
  <si>
    <t>ZB342</t>
  </si>
  <si>
    <t>Jehla spinální atraucan hnědý G 26,88 mm 4504739</t>
  </si>
  <si>
    <t>ZA784</t>
  </si>
  <si>
    <t>Jehla spinální spinocan G22 75 mm černá 4507754-13</t>
  </si>
  <si>
    <t>Jehla spinální spinocan 22 G x 75 mm černá 4507754-13</t>
  </si>
  <si>
    <t>ZH437</t>
  </si>
  <si>
    <t>Jehla spinální-qunckeho hrot G25/89 á 25 ks 76.111.25.035</t>
  </si>
  <si>
    <t>Jehla spinální-qunckeho hrot 25 G x 89 á 25 ks 76.111.25.035</t>
  </si>
  <si>
    <t>ZJ184</t>
  </si>
  <si>
    <t>Jehla stimuplex - D Plus 15° 0,7 x 50 mm á 25 ks 4894146U</t>
  </si>
  <si>
    <t>ZH434</t>
  </si>
  <si>
    <t>Jehla spinální-qunckeho hrot G22/89 á 25 ks 76.111.22.035</t>
  </si>
  <si>
    <t>ZK554</t>
  </si>
  <si>
    <t>Jehla epidurální minipack 1. 18G/110 mm bal. á 10 ks 100/391/518</t>
  </si>
  <si>
    <t>ZE668</t>
  </si>
  <si>
    <t>Rukavice latex bez p.zdrsněné L 9421625</t>
  </si>
  <si>
    <t>Rukavice latex bez p. zdrsněné L 9421625</t>
  </si>
  <si>
    <t>ZA931</t>
  </si>
  <si>
    <t>Okruh dýchací ventilační pro děti 15 mm 1,5 m hadice + vak 2164</t>
  </si>
  <si>
    <t>ZB141</t>
  </si>
  <si>
    <t>Okruh dýchací pro novorozence ventilační  10 mm 1,2 m hadice + vak 6202014</t>
  </si>
  <si>
    <t>ZB173</t>
  </si>
  <si>
    <t>Maska kyslíková s hadičkou a nosní svorkou dospělá H-103013, OS/100</t>
  </si>
  <si>
    <t>Maska kyslíková s hadičkou a nosní svorkou dospělá H-103013</t>
  </si>
  <si>
    <t>ZB232</t>
  </si>
  <si>
    <t>Maska anesteziologická č.4 7194000</t>
  </si>
  <si>
    <t>ZB750</t>
  </si>
  <si>
    <t>Hadice vrapovaná metráž dělitelná po 400 mm á 50 m 1574000/W</t>
  </si>
  <si>
    <t>ZB867</t>
  </si>
  <si>
    <t>Maska anesteziologická č.3 7193</t>
  </si>
  <si>
    <t>ZH456</t>
  </si>
  <si>
    <t>Maska laryngeální LM PVC silikonová manžeta bal. á 10 ks 105300-000030</t>
  </si>
  <si>
    <t>ZH789</t>
  </si>
  <si>
    <t>Okruh dýchací anesteziologický 22 mm Compact II 2 l vak 2154000</t>
  </si>
  <si>
    <t>ZB233</t>
  </si>
  <si>
    <t>Maska anesteziologická obličej.č.5 7095</t>
  </si>
  <si>
    <t>ZH459</t>
  </si>
  <si>
    <t>Maska laryngeální LM PVC silikonová manžeta bal. á 10 ks 105300-000060</t>
  </si>
  <si>
    <t>ZK711</t>
  </si>
  <si>
    <t>Maska supraglotická č. 1,5 8215000</t>
  </si>
  <si>
    <t>ZF751</t>
  </si>
  <si>
    <t>Maska anesteziologická č.6 7096</t>
  </si>
  <si>
    <t>ZB398</t>
  </si>
  <si>
    <t>Maska supraglotická č. 4 8204000</t>
  </si>
  <si>
    <t>ZB464</t>
  </si>
  <si>
    <t>Maska anesteziologická č.2 7192</t>
  </si>
  <si>
    <t>ZH458</t>
  </si>
  <si>
    <t>Maska laryngeální LM PVC silikonová manžeta bal. á 10 ks 105300-000050</t>
  </si>
  <si>
    <t>ZH457</t>
  </si>
  <si>
    <t>Maska laryngeální LM PVC silikonová manžeta bal. á 10 ks 105300-000040</t>
  </si>
  <si>
    <t>ZB236</t>
  </si>
  <si>
    <t>Maska anesteziologická vel. 4 bal. á 30 ks MP01504</t>
  </si>
  <si>
    <t>ZD011</t>
  </si>
  <si>
    <t>Maska aerosolová pro dospělé 1103000</t>
  </si>
  <si>
    <t>ZK714</t>
  </si>
  <si>
    <t>Maska supraglotická č. 3,0 8203000</t>
  </si>
  <si>
    <t>ZA992</t>
  </si>
  <si>
    <t>Maska supraglotická č. 5 8205000</t>
  </si>
  <si>
    <t>ZH193</t>
  </si>
  <si>
    <t>Maska endoskopická č.3 s membránou 30-40-333(dřív.kč.30-40-333)</t>
  </si>
  <si>
    <t>Maska endoskopická č.3 s membránou 30-40-333</t>
  </si>
  <si>
    <t>ZH194</t>
  </si>
  <si>
    <t>Maska endoskopická č.5 s membránou 30-40-555</t>
  </si>
  <si>
    <t>ZK712</t>
  </si>
  <si>
    <t>Maska supraglotická č. 2,0 8202000</t>
  </si>
  <si>
    <t>ZN312</t>
  </si>
  <si>
    <t>Maska laryngeální  LMA Supreme vel. č 3 bal. á 10 ks 175030</t>
  </si>
  <si>
    <t>ZN313</t>
  </si>
  <si>
    <t>Maska laryngeální  LMA Supreme vel. č 4 bal. á 10 ks 175040</t>
  </si>
  <si>
    <t>ZN314</t>
  </si>
  <si>
    <t>Maska laryngeální  LMA Supreme vel. č 5 bal. á 10 ks 175050</t>
  </si>
  <si>
    <t>ZB465</t>
  </si>
  <si>
    <t>Maska anesteziologická č.1 7191</t>
  </si>
  <si>
    <t>ZC838</t>
  </si>
  <si>
    <t>Maska anesteziologická č.0 7090</t>
  </si>
  <si>
    <t>ZH192</t>
  </si>
  <si>
    <t>Maska endoskopická č.1 s membránou 30-40-111 (30-40-001)</t>
  </si>
  <si>
    <t>ZM937</t>
  </si>
  <si>
    <t>Fixace nosních katetrů tubifix hypoalergenní bal. á 100 ks P-NOSE</t>
  </si>
  <si>
    <t>ZN293</t>
  </si>
  <si>
    <t>Set sterilní pro centrální žilní katetrizaci basic Medikit SET314 bal. á 24 ks 1230111314</t>
  </si>
  <si>
    <t>ZN467</t>
  </si>
  <si>
    <t>Náplast elastpore+pad i. v. 6 x 8 cm steril. 1320113503</t>
  </si>
  <si>
    <t>ZA744</t>
  </si>
  <si>
    <t>Kanyla neoflon 24G žlutá BDC391350</t>
  </si>
  <si>
    <t>ZB536</t>
  </si>
  <si>
    <t>Kanyla arteriální á 25 ks 682245</t>
  </si>
  <si>
    <t>Kanyla endobronchiální 39FG 198-39L</t>
  </si>
  <si>
    <t>ZA840</t>
  </si>
  <si>
    <t>Kanyla ET 9,5 s manžetou bal. á 10 ks 9495E</t>
  </si>
  <si>
    <t>ZA843</t>
  </si>
  <si>
    <t>Kanyla ET 3,0 s manžetou bal. á 10 ks 9430E</t>
  </si>
  <si>
    <t>ZB376</t>
  </si>
  <si>
    <t>Kanyla endobronchiální pravá 39FG 197-39R</t>
  </si>
  <si>
    <t>ZD907</t>
  </si>
  <si>
    <t>Zavaděč vzdušný bal.á 10 ks, C-CAE-14.0-70-FIC</t>
  </si>
  <si>
    <t>ZF160</t>
  </si>
  <si>
    <t>Kanyla vasofix 14G oranžová safety 4269225S-01</t>
  </si>
  <si>
    <t>ZA783</t>
  </si>
  <si>
    <t>Drén Easy Flow 40 mm/30 cm, á 10 ks, 97.816.92.224</t>
  </si>
  <si>
    <t>ZK975</t>
  </si>
  <si>
    <t>Cévka odsávací CH10 s přerušovačem sání P01169a</t>
  </si>
  <si>
    <t>ZL716</t>
  </si>
  <si>
    <t>Kanyla introcan safety 3 žlutá 24G bal. á 50 ks 4251127-01</t>
  </si>
  <si>
    <t>ZB683</t>
  </si>
  <si>
    <t>Sonda žaludeční CH28, délka 80 cm bal. á 25 ks 21231</t>
  </si>
  <si>
    <t>ZB684</t>
  </si>
  <si>
    <t>Sonda žaludeční CH42, délka 80 cm 22-42.520</t>
  </si>
  <si>
    <t>ZE563</t>
  </si>
  <si>
    <t>Kanyla endobronchiální pravá 28 116200-000028</t>
  </si>
  <si>
    <t>ZF721</t>
  </si>
  <si>
    <t>Kanyla endobronchiální levá Fr41 125-41</t>
  </si>
  <si>
    <t>ZJ375</t>
  </si>
  <si>
    <t>Kanyla endobronchiální levá 39 116100-000039</t>
  </si>
  <si>
    <t>Kanyla endobronchiální 39 116100-000039</t>
  </si>
  <si>
    <t>ZM594</t>
  </si>
  <si>
    <t>Kanyla endobronchiální levá 37 116100-000037</t>
  </si>
  <si>
    <t>Kanyla endobronchiální 37 116100-000037</t>
  </si>
  <si>
    <t>ZM668</t>
  </si>
  <si>
    <t>Kanyla endobronchiální pravá 37 116200-000037</t>
  </si>
  <si>
    <t>ZM669</t>
  </si>
  <si>
    <t>Kanyla endobronchiální pravá 35 116200-000035</t>
  </si>
  <si>
    <t>Kanyla endobronchiální 35 116200-000035</t>
  </si>
  <si>
    <t>ZM751</t>
  </si>
  <si>
    <t>Kanyla endobronchiální levá 35 116100-000035</t>
  </si>
  <si>
    <t>Kanyla endobronchiální 35 116100-000035</t>
  </si>
  <si>
    <t>ZB539</t>
  </si>
  <si>
    <t>Kanyla endobronchiální levá 37FG 198-37L</t>
  </si>
  <si>
    <t>Kanyla endobronchiální 37FG 198-37L</t>
  </si>
  <si>
    <t>ZN139</t>
  </si>
  <si>
    <t>Kanyla ET 8,5 s manžetou bal. á 10 ks TR085</t>
  </si>
  <si>
    <t>ZN137</t>
  </si>
  <si>
    <t>Kanyla ET 7,5 s manžetou bal. á 10 ks TR075</t>
  </si>
  <si>
    <t>ZN138</t>
  </si>
  <si>
    <t>Kanyla ET 8,0 s manžetou bal. á 10 ks TR080</t>
  </si>
  <si>
    <t>ZM595</t>
  </si>
  <si>
    <t>Kanyla endobronchiální pravá 39 116200-000039</t>
  </si>
  <si>
    <t>Kanyla endobronchiální 39 116200-000039</t>
  </si>
  <si>
    <t>ZE231</t>
  </si>
  <si>
    <t>Lžíce laryngoskopická 3 2970.150.20</t>
  </si>
  <si>
    <t>ZF232</t>
  </si>
  <si>
    <t>Lžíce laryngoskopická 4 2970.150.25</t>
  </si>
  <si>
    <t>ZB271</t>
  </si>
  <si>
    <t>Perifix 0,2MY 4515501</t>
  </si>
  <si>
    <t>ZB726</t>
  </si>
  <si>
    <t>Stříkačka Perfix LOR 10 ml 4638107</t>
  </si>
  <si>
    <t>ZC482</t>
  </si>
  <si>
    <t>Kanyla endobronchiální blocker BBT-A3060-EU</t>
  </si>
  <si>
    <t>Kanyla endobronchiální BBT-A3060-EU</t>
  </si>
  <si>
    <t>ZF744</t>
  </si>
  <si>
    <t>Spojka katetru Perifix 4513801</t>
  </si>
  <si>
    <t>ZG014</t>
  </si>
  <si>
    <t>Lžíce laryngoskopická 2 2955.150.15</t>
  </si>
  <si>
    <t>ZK555</t>
  </si>
  <si>
    <t>Kanyla endobronchiální pravá 37FG 197-37R</t>
  </si>
  <si>
    <t>Kanyla endobronchiální 37FG 197-37R</t>
  </si>
  <si>
    <t>ZL719</t>
  </si>
  <si>
    <t>Kanyla introcan safety 3 zelená 18G bal. á 50 ks 4251132-01</t>
  </si>
  <si>
    <t>ZE027</t>
  </si>
  <si>
    <t>Katetr CVC 1 lumen certofix mono 330 4160282E</t>
  </si>
  <si>
    <t>ZB217</t>
  </si>
  <si>
    <t>Šití dafilon modrý 3/0 (2) bal. á 36 ks C0932353</t>
  </si>
  <si>
    <t>Jehla spinální spinocan 25 G x 88 mm oranžová 4505905-01</t>
  </si>
  <si>
    <t>Jehla spinální spinocan 22 G x 88 mm černá bal. á 25 ks 4507908-01</t>
  </si>
  <si>
    <t>Jehla spinální pencan 27 G x 88 s vodící jehlou šedá 4502051-13</t>
  </si>
  <si>
    <t>Jehla spinální atraucan hnědý 26 G x 88 mm 4504739</t>
  </si>
  <si>
    <t>ZB868</t>
  </si>
  <si>
    <t>Jehla perican 18G 1,30 x 80 mm 4512383</t>
  </si>
  <si>
    <t>ZH455</t>
  </si>
  <si>
    <t>Maska laryngeální Sure Seal LM Cuff Pilot 105210-000025</t>
  </si>
  <si>
    <t>Maska supraglotická č. 4,0 8204000</t>
  </si>
  <si>
    <t>ZH452</t>
  </si>
  <si>
    <t>Maska laryngeální Sure Seal LM Cuff Pilot 105210-000010</t>
  </si>
  <si>
    <t>ZN093</t>
  </si>
  <si>
    <t>Popruh k fixaci obličejové masky dospělý resterilizovatelný 8740007</t>
  </si>
  <si>
    <t>Maska supraglotická č. 5,0 8205000</t>
  </si>
  <si>
    <t>ZN094</t>
  </si>
  <si>
    <t>Popruh k fixaci obličejové masky dětský resterilizovatelný 8740008</t>
  </si>
  <si>
    <t>ZN311</t>
  </si>
  <si>
    <t>Maska laryngeální  LMA Supreme vel. č 2,5 bal. á 10 ks 175025</t>
  </si>
  <si>
    <t>ZC498</t>
  </si>
  <si>
    <t>Držák močových sáčků UH 800800100</t>
  </si>
  <si>
    <t>ZL688</t>
  </si>
  <si>
    <t>Proužky Accu-Check Inform IIStrip 50 EU1 á 50 ks 05942861</t>
  </si>
  <si>
    <t>ZL689</t>
  </si>
  <si>
    <t>Roztok Accu-Check Performa Int´l Controls 1+2 level 04861736</t>
  </si>
  <si>
    <t>ZI728</t>
  </si>
  <si>
    <t>Kryt ochranný k teploměru celotělový Genius II bal. 2112 ks 303030</t>
  </si>
  <si>
    <t>ZA570</t>
  </si>
  <si>
    <t>Náplast tegaderm 4,4 cm x 4,4 cm bal. á 100 ks 1622W</t>
  </si>
  <si>
    <t>ZE090</t>
  </si>
  <si>
    <t>Krytí sterilní VECA-C bal. á 50 ks BED:392020</t>
  </si>
  <si>
    <t>ZA746</t>
  </si>
  <si>
    <t>Stříkačka injekční 3-dílná 1 ml L tuberculin Omnifix Solo 9161406V</t>
  </si>
  <si>
    <t>ZE368</t>
  </si>
  <si>
    <t>Elektroda EKG dětská 32 x 36 mm á 30 ks FSTC1</t>
  </si>
  <si>
    <t>ZJ526</t>
  </si>
  <si>
    <t>In uzávěr 39.000.00.212</t>
  </si>
  <si>
    <t>ZB961</t>
  </si>
  <si>
    <t>Maska kyslíková dětská s hadičkou a nosní svorkou  H-103012</t>
  </si>
  <si>
    <t>ZH453</t>
  </si>
  <si>
    <t>Maska laryngeální Sure Seal LM Cuff Pilot 105210-000015</t>
  </si>
  <si>
    <t>ZH454</t>
  </si>
  <si>
    <t>Maska laryngeální Sure Seal LM Cuff Pilot 105210-000020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</si>
  <si>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</si>
  <si>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</si>
  <si>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</si>
  <si>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</si>
  <si>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</si>
  <si>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</si>
  <si>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</si>
  <si>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</si>
  <si>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</si>
  <si>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</si>
  <si>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</si>
  <si>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</si>
  <si>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50115063</t>
  </si>
  <si>
    <t>528 SZM sety (112 02 105)</t>
  </si>
  <si>
    <t>50115064</t>
  </si>
  <si>
    <t>529 SZM šicí materiál (112 02 106)</t>
  </si>
  <si>
    <t>50115020</t>
  </si>
  <si>
    <t>Diagnostika (112 04 004, 132 01 004)</t>
  </si>
  <si>
    <t>50115068</t>
  </si>
  <si>
    <t>522 SZM čidla ICP (112 02 100)</t>
  </si>
  <si>
    <t>50115079</t>
  </si>
  <si>
    <t>542 SZM Intenzivní péče (112 02 100)</t>
  </si>
  <si>
    <t>Spotřeba zdravotnického materiálu - orientační přehled</t>
  </si>
  <si>
    <t>ON Data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</si>
  <si>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</si>
  <si>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</si>
  <si>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</si>
  <si>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</si>
  <si>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Behúň Ján</t>
  </si>
  <si>
    <t>beze jména</t>
  </si>
  <si>
    <t>Částková Adéla</t>
  </si>
  <si>
    <t>Doležel Michal</t>
  </si>
  <si>
    <t>Freiwaldová Barbora</t>
  </si>
  <si>
    <t>Gallová Zuzana</t>
  </si>
  <si>
    <t>Klementová Olga</t>
  </si>
  <si>
    <t>Michlová Markéta</t>
  </si>
  <si>
    <t>ObarePyszková Lenka</t>
  </si>
  <si>
    <t>Pös Roman</t>
  </si>
  <si>
    <t>Raimr Jakub</t>
  </si>
  <si>
    <t>Špaček Rostislav</t>
  </si>
  <si>
    <t>Špaňhelová Hana</t>
  </si>
  <si>
    <t>Uher Radek</t>
  </si>
  <si>
    <t>Uvízl Miroslav</t>
  </si>
  <si>
    <t>Vychodil Tomáš</t>
  </si>
  <si>
    <t>Ösziová Xenie</t>
  </si>
  <si>
    <t>Zdravotní výkony vykázané na pracovišti v rámci ambulantní péče dle lékařů *</t>
  </si>
  <si>
    <t>708</t>
  </si>
  <si>
    <t>1</t>
  </si>
  <si>
    <t>0000498</t>
  </si>
  <si>
    <t>0000502</t>
  </si>
  <si>
    <t>0000527</t>
  </si>
  <si>
    <t>NATRIUM SALICYLICUM BIOTIKA</t>
  </si>
  <si>
    <t>0002439</t>
  </si>
  <si>
    <t>MARCAINE 0,5%</t>
  </si>
  <si>
    <t>0007981</t>
  </si>
  <si>
    <t>0009709</t>
  </si>
  <si>
    <t>0023700</t>
  </si>
  <si>
    <t>PERFALGAN 10 MG/ML</t>
  </si>
  <si>
    <t>0040122</t>
  </si>
  <si>
    <t>HYDROCORTISON VALEANT</t>
  </si>
  <si>
    <t>0058249</t>
  </si>
  <si>
    <t>GUAJACURAN 5%</t>
  </si>
  <si>
    <t>0067547</t>
  </si>
  <si>
    <t>0084090</t>
  </si>
  <si>
    <t>0085812</t>
  </si>
  <si>
    <t>LIDOCAIN 2%</t>
  </si>
  <si>
    <t>0087814</t>
  </si>
  <si>
    <t>0090044</t>
  </si>
  <si>
    <t>0090719</t>
  </si>
  <si>
    <t>TRAMAL INJEKČNÍ ROZTOK 100 MG/2 ML</t>
  </si>
  <si>
    <t>0098864</t>
  </si>
  <si>
    <t>0098872</t>
  </si>
  <si>
    <t>0098876</t>
  </si>
  <si>
    <t>0030160</t>
  </si>
  <si>
    <t>0003761</t>
  </si>
  <si>
    <t>0013440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</si>
  <si>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</si>
  <si>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</si>
  <si>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</si>
  <si>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</si>
  <si>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</si>
  <si>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</si>
  <si>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</si>
  <si>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</si>
  <si>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</si>
  <si>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</si>
  <si>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</si>
  <si>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V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</si>
  <si>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</si>
  <si>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</si>
  <si>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</si>
  <si>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</si>
  <si>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</si>
  <si>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</si>
  <si>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</si>
  <si>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</si>
  <si>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</si>
  <si>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</si>
  <si>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</si>
  <si>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</si>
  <si>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78242</t>
  </si>
  <si>
    <t>ZAVEDENÍ EPIDURÁLNÍHO KATÉTRU A ZAVEDENÍ OBDOBNÉHO</t>
  </si>
  <si>
    <t>80021</t>
  </si>
  <si>
    <t>KOMPLEXNÍ VYŠETŘENÍ ALGEZIOLOGEM</t>
  </si>
  <si>
    <t>80022</t>
  </si>
  <si>
    <t>CÍLENÉ VYŠETŘENÍ ALGEZIOLOGEM</t>
  </si>
  <si>
    <t>09547</t>
  </si>
  <si>
    <t>REGULAČNÍ POPLATEK -- POJIŠTĚNEC OD ÚHRADY POPLATK</t>
  </si>
  <si>
    <t>89311</t>
  </si>
  <si>
    <t xml:space="preserve">INTERVENČNÍ VÝKON ŘÍZENÝ RDG METODOU (SKIASKOPIE, </t>
  </si>
  <si>
    <t>09225</t>
  </si>
  <si>
    <t>KANYLACE CENTRÁLNÍ ŽÍLY ZA KONTROLY CELKOVÉHO STAV</t>
  </si>
  <si>
    <t>09543</t>
  </si>
  <si>
    <t>SIGNÁLNÍ VÝKON KLINICKÉHO VYŠETŘENÍ / DO 31.12.201</t>
  </si>
  <si>
    <t>09555</t>
  </si>
  <si>
    <t>OŠETŘENÍ DÍTĚTE DO 6 LET</t>
  </si>
  <si>
    <t>78050</t>
  </si>
  <si>
    <t>ANESTEZIOLOGICKÝ DOHLED BĚHEM VÝKONU Á 15 MIN.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</si>
  <si>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</si>
  <si>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</si>
  <si>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</si>
  <si>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</si>
  <si>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</si>
  <si>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</si>
  <si>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</si>
  <si>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</si>
  <si>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</si>
  <si>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</si>
  <si>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</si>
  <si>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</si>
  <si>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09219</t>
  </si>
  <si>
    <t xml:space="preserve">INTRAVENÓZNÍ INJEKCE U DOSPĚLÉHO ČI DÍTĚTE NAD 10 </t>
  </si>
  <si>
    <t>78210</t>
  </si>
  <si>
    <t>ANALGOSEDACE INTRAVENÓZNÍ</t>
  </si>
  <si>
    <t>78220</t>
  </si>
  <si>
    <t xml:space="preserve">ZAVEDENÍ SVODNÉ ANESTÉZIE NERVU A NERVOVÉ PLETENĚ </t>
  </si>
  <si>
    <t>78230</t>
  </si>
  <si>
    <t>EPIDURÁLNÍ NEBO SUBARACHNOIDEÁLNÍ ANESTÉZIE Á 20 M</t>
  </si>
  <si>
    <t>80023</t>
  </si>
  <si>
    <t>KONTROLNÍ VYŠETŘENÍ ALGEZIOLOGEM</t>
  </si>
  <si>
    <t>80200</t>
  </si>
  <si>
    <t xml:space="preserve">RADIOFREKVENČNÍ MINIMÁLNĚ INVAZIVNÍ VÝKON V LÉČBĚ </t>
  </si>
  <si>
    <t>78244</t>
  </si>
  <si>
    <t>PŘEVAZ EPIDURÁLNÍHO KATÉTRU S VÝMĚNOU BAKTERIÁLNÍH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</si>
  <si>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</si>
  <si>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</si>
  <si>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</si>
  <si>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</si>
  <si>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</si>
  <si>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</si>
  <si>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</si>
  <si>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</si>
  <si>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</si>
  <si>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</si>
  <si>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78992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</si>
  <si>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</si>
  <si>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</si>
  <si>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</si>
  <si>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</si>
  <si>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</si>
  <si>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</si>
  <si>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78820</t>
  </si>
  <si>
    <t>78985</t>
  </si>
  <si>
    <t>25113</t>
  </si>
  <si>
    <t>FLEXIBILNÍ BRONCHOSKOPIE DIAGNOSTICKÁ NEBO TERAPEU</t>
  </si>
  <si>
    <t>78130</t>
  </si>
  <si>
    <t>ANESTÉZIE DÍTĚTE DO 3 LET, PŘIČTI KE KÓDU ANESTÉZI</t>
  </si>
  <si>
    <t>78986</t>
  </si>
  <si>
    <t>78310</t>
  </si>
  <si>
    <t xml:space="preserve">NEODKLADNÁ KARDIOPULMONÁLNÍ RESUSCITACE ROZŠÍŘENÁ </t>
  </si>
  <si>
    <t>78060</t>
  </si>
  <si>
    <t>POSTANESTETICKÁ PÉČE PROVÁDĚNÁ ANESTEZIOLOGEM</t>
  </si>
  <si>
    <t>FIXÁTOR ZEVNÍ MEFISTO,SYNTHES</t>
  </si>
  <si>
    <t>78993</t>
  </si>
  <si>
    <t>78998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</si>
  <si>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</si>
  <si>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</si>
  <si>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</si>
  <si>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</si>
  <si>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</si>
  <si>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</si>
  <si>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</si>
  <si>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</si>
  <si>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</si>
  <si>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</si>
  <si>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</si>
  <si>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</si>
  <si>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</si>
  <si>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</si>
  <si>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</si>
  <si>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</si>
  <si>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</si>
  <si>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</si>
  <si>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</si>
  <si>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</si>
  <si>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</si>
  <si>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</si>
  <si>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</si>
  <si>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</si>
  <si>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</si>
  <si>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</si>
  <si>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</si>
  <si>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</si>
  <si>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</si>
  <si>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09231</t>
  </si>
  <si>
    <t>ZAVEDENÍ KATÉTRU PRO INTRAARTERIÁLNÍ PERFÚZI</t>
  </si>
  <si>
    <t>78989</t>
  </si>
  <si>
    <t>ANESTÉZIE S ŘÍZENOU VENTILACÍ Á 20 MIN.</t>
  </si>
  <si>
    <t>78990</t>
  </si>
  <si>
    <t>78115</t>
  </si>
  <si>
    <t>78140</t>
  </si>
  <si>
    <t>ANESTÉZIE U PACIENTA S ASA 3E A VÍCE Á 20 MINUT, P</t>
  </si>
  <si>
    <t>51625</t>
  </si>
  <si>
    <t>PEROPERAČNÍ POUŽITÍ PACIENTSKÉ OHŘÍVACÍ SOUPRAVY -</t>
  </si>
  <si>
    <t>78991</t>
  </si>
  <si>
    <t>78116</t>
  </si>
  <si>
    <t>78320</t>
  </si>
  <si>
    <t>02</t>
  </si>
  <si>
    <t>09227</t>
  </si>
  <si>
    <t>I. V. APLIKACE KRVE NEBO KREVNÍCH DERIVÁTŮ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</si>
  <si>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</si>
  <si>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</si>
  <si>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</si>
  <si>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</si>
  <si>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</si>
  <si>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</si>
  <si>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78997</t>
  </si>
  <si>
    <t>09245</t>
  </si>
  <si>
    <t>ZAVEDENÍ GASTRICKÉ SONDY PRO ENTERÁLNÍ VÝŽIVU</t>
  </si>
  <si>
    <t>78995</t>
  </si>
  <si>
    <t>78994</t>
  </si>
  <si>
    <t>78117</t>
  </si>
  <si>
    <t>78996</t>
  </si>
  <si>
    <t>78860</t>
  </si>
  <si>
    <t>TUNELIZACE KATÉTRU</t>
  </si>
  <si>
    <t>05</t>
  </si>
  <si>
    <t>0049179</t>
  </si>
  <si>
    <t>SOUPRAVA SPOJOVACÍ PRO CAPD-ROZDVOJKA</t>
  </si>
  <si>
    <t>78231</t>
  </si>
  <si>
    <t>78815</t>
  </si>
  <si>
    <t>MASIVNÍ PŘETLAKOVÉ NÁHRADY</t>
  </si>
  <si>
    <t>06</t>
  </si>
  <si>
    <t>5F1</t>
  </si>
  <si>
    <t>51113</t>
  </si>
  <si>
    <t>MYOTOMIE MUSCULUS KRIKOFARINGIKUS</t>
  </si>
  <si>
    <t>51213</t>
  </si>
  <si>
    <t>SUBTOTÁLNÍ NEBO TOTÁLNÍ EXSTIRPACE JÍCNU BEZ TORAK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</si>
  <si>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</si>
  <si>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</si>
  <si>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</si>
  <si>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</si>
  <si>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</si>
  <si>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</si>
  <si>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GASTROTOMIE, DUODENOTOMIE NEBO JEDNODUCHÁ PYLOROPL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</si>
  <si>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</si>
  <si>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</si>
  <si>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</si>
  <si>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</si>
  <si>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</si>
  <si>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</si>
  <si>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</si>
  <si>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</si>
  <si>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</si>
  <si>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</si>
  <si>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51423</t>
  </si>
  <si>
    <t>DIVULZE ANU EV. S VYNĚTÍM CIZÍHO TĚLESA A MANUÁLNÍ</t>
  </si>
  <si>
    <t>51623</t>
  </si>
  <si>
    <t>POUŽITÍ ULTRAZVUKOVÉHO SKALPELU</t>
  </si>
  <si>
    <t>51713</t>
  </si>
  <si>
    <t>DIAGNOSTICKÁ VIDEOLAPAROSKOPIE A VIDEOTORAKOSKOPIE</t>
  </si>
  <si>
    <t>57213</t>
  </si>
  <si>
    <t>PLASTICKÉ VÝKONY NA PRŮDUŠNICI A VELKÝCH BRONŠÍCH</t>
  </si>
  <si>
    <t>57253</t>
  </si>
  <si>
    <t>PLEUREKTOMIE - ABRAZE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</si>
  <si>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</si>
  <si>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</si>
  <si>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</si>
  <si>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</si>
  <si>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</si>
  <si>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</si>
  <si>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</si>
  <si>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</si>
  <si>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</si>
  <si>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</si>
  <si>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</si>
  <si>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</si>
  <si>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</si>
  <si>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</si>
  <si>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</si>
  <si>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</si>
  <si>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</si>
  <si>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</si>
  <si>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</si>
  <si>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</si>
  <si>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</si>
  <si>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</si>
  <si>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</si>
  <si>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</si>
  <si>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07565</t>
  </si>
  <si>
    <t>(DRG) KATASTROFICKÁ OPERACE KVCH</t>
  </si>
  <si>
    <t>07571</t>
  </si>
  <si>
    <t>(DRG) POOPERAČNÍ REVIZE PRO KRVÁCENÍ, INFEKCI NEBO</t>
  </si>
  <si>
    <t>07356</t>
  </si>
  <si>
    <t>(VZP) TROMBECTOMIE BYPASSU BŘIŠNÍ AORTY</t>
  </si>
  <si>
    <t>07387</t>
  </si>
  <si>
    <t>(VZP) JINÉ REKONSTRUKCE V OBLASTI PÁNEVNÍCH TEPEN</t>
  </si>
  <si>
    <t>07391</t>
  </si>
  <si>
    <t>(VZP) NEPŘÍMÁ EMBOLECTOMIE A. ILIACA CESTOU A. FEM</t>
  </si>
  <si>
    <t>07337</t>
  </si>
  <si>
    <t>(VZP) BYPASS AORTO - ILICKÝ NEBO NÁHRADA OBOUSTRAN</t>
  </si>
  <si>
    <t>07401</t>
  </si>
  <si>
    <t>(VZP) REVIZE V OBLASTI PÁNEVNÍCH TEPEN PRO  KRVÁCE</t>
  </si>
  <si>
    <t>07516</t>
  </si>
  <si>
    <t>(VZP) ODBĚR A PŘÍPRAVA ŽILNÍHO ŠTĚPU Z HLUBOKÉ ŽÍL</t>
  </si>
  <si>
    <t>07332</t>
  </si>
  <si>
    <t>(VZP) BYPASS AORTO - ILICKÝ NEBO NÁHRADA JEDNOSTRA</t>
  </si>
  <si>
    <t>07543</t>
  </si>
  <si>
    <t>(DRG) PRIMOOPERACE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</si>
  <si>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</si>
  <si>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</si>
  <si>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</si>
  <si>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</si>
  <si>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</si>
  <si>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</si>
  <si>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</si>
  <si>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</si>
  <si>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</si>
  <si>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</si>
  <si>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</si>
  <si>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</si>
  <si>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</si>
  <si>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</si>
  <si>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</si>
  <si>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</si>
  <si>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</si>
  <si>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</si>
  <si>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</si>
  <si>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</si>
  <si>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</si>
  <si>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</si>
  <si>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</si>
  <si>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</si>
  <si>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</si>
  <si>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</si>
  <si>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</si>
  <si>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</si>
  <si>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</si>
  <si>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</si>
  <si>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</si>
  <si>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</si>
  <si>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</si>
  <si>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</si>
  <si>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</si>
  <si>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</si>
  <si>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</si>
  <si>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</si>
  <si>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</si>
  <si>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</si>
  <si>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</si>
  <si>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</si>
  <si>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</si>
  <si>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</si>
  <si>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</si>
  <si>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</si>
  <si>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</si>
  <si>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</si>
  <si>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57241</t>
  </si>
  <si>
    <t>DEKORTIKACE PLÍCE</t>
  </si>
  <si>
    <t>57247</t>
  </si>
  <si>
    <t>PNEUMONEKTOMIE, NEBO LOBEKTOMIE, NEBO BILOBEKTOMIE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</si>
  <si>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</si>
  <si>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</si>
  <si>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</si>
  <si>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</si>
  <si>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</si>
  <si>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</si>
  <si>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</si>
  <si>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</si>
  <si>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</si>
  <si>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</si>
  <si>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</si>
  <si>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</si>
  <si>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</si>
  <si>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</si>
  <si>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</si>
  <si>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</si>
  <si>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90844</t>
  </si>
  <si>
    <t>(DRG) PLEUREKTOMIE ABRAZE THORAKOSKOPICKY</t>
  </si>
  <si>
    <t>54310</t>
  </si>
  <si>
    <t>AORTOILICKÝ ÚSEK - ENDARTEREKTOMIE</t>
  </si>
  <si>
    <t>07373</t>
  </si>
  <si>
    <t>(VZP) REVIZE V OBLASTI BŘIŠNÍ AORTY PRO  KRVÁCENÍ</t>
  </si>
  <si>
    <t>57221</t>
  </si>
  <si>
    <t>OPERAČNÍ STABILIZACE HRUDNÍKU PO ÚRAZE - JEDNA STR</t>
  </si>
  <si>
    <t>66915</t>
  </si>
  <si>
    <t>DEKOMPRESE FASCIÁLNÍHO LOŽE</t>
  </si>
  <si>
    <t>57231</t>
  </si>
  <si>
    <t>MEDIASTINOTOMIE</t>
  </si>
  <si>
    <t>51361</t>
  </si>
  <si>
    <t>KOLEKTOMIE SUBTOTÁLNÍ S ILEOSTOMIÍ A UZÁVĚREM REKT</t>
  </si>
  <si>
    <t>57237</t>
  </si>
  <si>
    <t>SUTURA RUPTUTY BRÁNICE TORAKOTOMICKÝM PŘÍSTUPEM</t>
  </si>
  <si>
    <t>07329</t>
  </si>
  <si>
    <t>(VZP) NÁHRADA AORTO - AORTÁLNÍ PROTETICKÁ</t>
  </si>
  <si>
    <t>51117</t>
  </si>
  <si>
    <t>KRČNÍ EZOFAGOSTOMIE</t>
  </si>
  <si>
    <t>54130</t>
  </si>
  <si>
    <t>ANEURYSMA BŘIŠNÍ AORTY  INFRARENÁLNÍ NEBO ANEURYSM</t>
  </si>
  <si>
    <t>07372</t>
  </si>
  <si>
    <t>(VZP) OPERAČNÍ UZÁVĚR VĚTVE BŘIŠNÍ AORTY</t>
  </si>
  <si>
    <t>5F3</t>
  </si>
  <si>
    <t>51819</t>
  </si>
  <si>
    <t>OŠETŘENÍ A OBVAZ ROZSÁHLÉ RÁNY V CELKOVÉ ANESTEZII</t>
  </si>
  <si>
    <t>51859</t>
  </si>
  <si>
    <t>FIXAČNÍ SÁDROVÁ DLAHA - NOHA, BÉREC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</si>
  <si>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</si>
  <si>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</si>
  <si>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</si>
  <si>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</si>
  <si>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</si>
  <si>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</si>
  <si>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</si>
  <si>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</si>
  <si>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</si>
  <si>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</si>
  <si>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</si>
  <si>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</si>
  <si>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</si>
  <si>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</si>
  <si>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</si>
  <si>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</si>
  <si>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</si>
  <si>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</si>
  <si>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</si>
  <si>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</si>
  <si>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53483</t>
  </si>
  <si>
    <t>ZLOMENINA  ACETABULA - OBOU PILÍŘŮ - LÉČENÁ OTEVŘE</t>
  </si>
  <si>
    <t>66683</t>
  </si>
  <si>
    <t>AMPUTACE JEDNOHO PAPRSKU DOLNÍ KONČETINY</t>
  </si>
  <si>
    <t>66819</t>
  </si>
  <si>
    <t>APLIKACE ZEVNÍHO FIXATÉRU</t>
  </si>
  <si>
    <t>66823</t>
  </si>
  <si>
    <t>ODSTRANĚNÍ ZEVNÍHO FIXATÉRU</t>
  </si>
  <si>
    <t>66879</t>
  </si>
  <si>
    <t>OTEVŘENÁ SPONGIOPLASTIKA</t>
  </si>
  <si>
    <t>53457</t>
  </si>
  <si>
    <t>ZLOMENINY DOLNÍHO KONCE BÉRCE A HLEZNA S NITROKLOU</t>
  </si>
  <si>
    <t>61115</t>
  </si>
  <si>
    <t xml:space="preserve">REVIZE, EXCIZE A SUTURA PORANĚNÍ KŮŽE A PODKOŽÍ A </t>
  </si>
  <si>
    <t>53490</t>
  </si>
  <si>
    <t>ROZSÁHLÉ DEBRIDEMENT SLOŽITÝCH OTEVŘENÝCH ZLOMENIN</t>
  </si>
  <si>
    <t>51825</t>
  </si>
  <si>
    <t>SEKUNDÁRNÍ SUTURA RÁNY</t>
  </si>
  <si>
    <t>66127</t>
  </si>
  <si>
    <t>MANIPULACE V CELKOVÉ NEBO LOKÁLNÍ ANESTÉZII</t>
  </si>
  <si>
    <t>51855</t>
  </si>
  <si>
    <t>FIXAČNÍ SÁDROVÁ DLAHA CELÉ HORNÍ KONČETINY</t>
  </si>
  <si>
    <t>53471</t>
  </si>
  <si>
    <t>ZLOMENINA HORNÍHO KONCE FEMURU - REPOZICE OTEVŘENÁ</t>
  </si>
  <si>
    <t>53257</t>
  </si>
  <si>
    <t xml:space="preserve">OTEVŘENÁ REPOZICE A OSTEOSYNTÉZA ZLOMENINY KLÍČNÍ 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</si>
  <si>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</si>
  <si>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</si>
  <si>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</si>
  <si>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</si>
  <si>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</si>
  <si>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</si>
  <si>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</si>
  <si>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</si>
  <si>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</si>
  <si>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</si>
  <si>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</si>
  <si>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</si>
  <si>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</si>
  <si>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</si>
  <si>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</si>
  <si>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66827</t>
  </si>
  <si>
    <t>ZAVEDENÍ EXTENZE - SKELETÁLNÍ TRAKCE</t>
  </si>
  <si>
    <t>53417</t>
  </si>
  <si>
    <t>53525</t>
  </si>
  <si>
    <t>SUTURA ČERSTVÉHO ROZSÁHLÉHO PORANĚNÍ VAZIVOVÉHO AP</t>
  </si>
  <si>
    <t>5F5</t>
  </si>
  <si>
    <t>07232</t>
  </si>
  <si>
    <t>(DRG) CHIRURGICKÁ IMPLANTACE TRVALÝCH EPIKARDIÁLNÍ</t>
  </si>
  <si>
    <t>07547</t>
  </si>
  <si>
    <t>(DRG) MINITORAKOTOMIE NEBO MINILAPAROTOMIE</t>
  </si>
  <si>
    <t>07267</t>
  </si>
  <si>
    <t>(DRG) ODSTRANĚNÍ KRÁTKO AŽ STŘEDNĚDOBÉ PODPORY SRD</t>
  </si>
  <si>
    <t>55210</t>
  </si>
  <si>
    <t>VÝKONY NA ZAVŘENÉM SRDCI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</si>
  <si>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</si>
  <si>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</si>
  <si>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</si>
  <si>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</si>
  <si>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</si>
  <si>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</si>
  <si>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</si>
  <si>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</si>
  <si>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07572</t>
  </si>
  <si>
    <t>(DRG) DRUHÁ A DALŠÍ POOPERAČNÍ REVIZE PRO KRVÁCENÍ</t>
  </si>
  <si>
    <t>5F6</t>
  </si>
  <si>
    <t>56119</t>
  </si>
  <si>
    <t>DEKOMPRESIVNÍ KRANIEKTOMIE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</si>
  <si>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</si>
  <si>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</si>
  <si>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</si>
  <si>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</si>
  <si>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</si>
  <si>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</si>
  <si>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</si>
  <si>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</si>
  <si>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</si>
  <si>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</si>
  <si>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</si>
  <si>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</si>
  <si>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</si>
  <si>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</si>
  <si>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</si>
  <si>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</si>
  <si>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</si>
  <si>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</si>
  <si>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</si>
  <si>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</si>
  <si>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</si>
  <si>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</si>
  <si>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</si>
  <si>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</si>
  <si>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</si>
  <si>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</si>
  <si>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</si>
  <si>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</si>
  <si>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56177</t>
  </si>
  <si>
    <t>KRANIOTOMIE A RESEK., PŘ. LOBEKTOM.PRO TUMOR ČI ME</t>
  </si>
  <si>
    <t>66331</t>
  </si>
  <si>
    <t>FŮZE PÁTEŘE - STANDARDNÍ ZADNÍ - 1 SEGMENT</t>
  </si>
  <si>
    <t>66327</t>
  </si>
  <si>
    <t>RESEKCE OBRATLE - ZADNÍ - LAMINEKTOMIE INKOMPLETNÍ</t>
  </si>
  <si>
    <t>6F1</t>
  </si>
  <si>
    <t>61113</t>
  </si>
  <si>
    <t>51811</t>
  </si>
  <si>
    <t>ABSCES NEBO HEMATOM SUBKUTANNÍ, PILONIDÁLNÍ, INTRA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</si>
  <si>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</si>
  <si>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</si>
  <si>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</si>
  <si>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</si>
  <si>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</si>
  <si>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</si>
  <si>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62640</t>
  </si>
  <si>
    <t>ODBĚR DERMOEPIDERMÁLNÍHO ŠTĚPU: 1 - 5 % Z PLOCHY P</t>
  </si>
  <si>
    <t>61135</t>
  </si>
  <si>
    <t>AUTOTRANSPLANTACE KOŽNÍM ŠTĚPEM V PLNÉ TLOUŠTCE DO</t>
  </si>
  <si>
    <t>62420</t>
  </si>
  <si>
    <t>ŠTĚP PŘI POPÁLENÍ (A OSTATNÍCH KOŽNÍCH ZTRÁTÁCH) -</t>
  </si>
  <si>
    <t>61251</t>
  </si>
  <si>
    <t>POLICIZACE PRSTU</t>
  </si>
  <si>
    <t>6F3</t>
  </si>
  <si>
    <t>90809</t>
  </si>
  <si>
    <t>(DRG) ADNEXEKTOMIE LAPAROSKOPICKY</t>
  </si>
  <si>
    <t>6F5</t>
  </si>
  <si>
    <t>04410</t>
  </si>
  <si>
    <t>INJEKČNÍ  ANESTESIE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</si>
  <si>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</si>
  <si>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</si>
  <si>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</si>
  <si>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</si>
  <si>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</si>
  <si>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</si>
  <si>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</si>
  <si>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</si>
  <si>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</si>
  <si>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</si>
  <si>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65939</t>
  </si>
  <si>
    <t>HEMIMANDIBULEKTOMIE S EXARTIKULACÍ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</si>
  <si>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</si>
  <si>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</si>
  <si>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</si>
  <si>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</si>
  <si>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</si>
  <si>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</si>
  <si>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</si>
  <si>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</si>
  <si>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</si>
  <si>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</si>
  <si>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</si>
  <si>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66889</t>
  </si>
  <si>
    <t>POUHÁ REVIZE ALOPLASTIKY</t>
  </si>
  <si>
    <t>66815</t>
  </si>
  <si>
    <t>AUTOGENNÍ ŠTĚP</t>
  </si>
  <si>
    <t>0049990</t>
  </si>
  <si>
    <t>ELEKTRODA DEFIBRILAČNÍ ENDOKARDIÁLNÍ LINOX T,TD</t>
  </si>
  <si>
    <t>7F1</t>
  </si>
  <si>
    <t>71758</t>
  </si>
  <si>
    <t>LATERÁLNÍ FARYNGOTOMIE</t>
  </si>
  <si>
    <t>7T8</t>
  </si>
  <si>
    <t>0001619</t>
  </si>
  <si>
    <t>0003708</t>
  </si>
  <si>
    <t>ZYVOXID 2 MG/ML INFUZNÍ ROZTOK</t>
  </si>
  <si>
    <t>0003952</t>
  </si>
  <si>
    <t>0005113</t>
  </si>
  <si>
    <t>TARGOCID 400 MG</t>
  </si>
  <si>
    <t>0006480</t>
  </si>
  <si>
    <t>OCPLEX</t>
  </si>
  <si>
    <t>0008807</t>
  </si>
  <si>
    <t>DALACIN C</t>
  </si>
  <si>
    <t>0011592</t>
  </si>
  <si>
    <t>0011785</t>
  </si>
  <si>
    <t>AMIKIN 1 G</t>
  </si>
  <si>
    <t>0014570</t>
  </si>
  <si>
    <t>0014583</t>
  </si>
  <si>
    <t>0015643</t>
  </si>
  <si>
    <t>0016547</t>
  </si>
  <si>
    <t>0016600</t>
  </si>
  <si>
    <t>0017041</t>
  </si>
  <si>
    <t>CEFOBID 1 G</t>
  </si>
  <si>
    <t>0020605</t>
  </si>
  <si>
    <t>0025746</t>
  </si>
  <si>
    <t>0025901</t>
  </si>
  <si>
    <t>0026041</t>
  </si>
  <si>
    <t>KIOVIG 100 MG/ML</t>
  </si>
  <si>
    <t>0026042</t>
  </si>
  <si>
    <t>0026127</t>
  </si>
  <si>
    <t>0026902</t>
  </si>
  <si>
    <t>0027429</t>
  </si>
  <si>
    <t>CANCIDAS 50 MG</t>
  </si>
  <si>
    <t>0028137</t>
  </si>
  <si>
    <t>0029194</t>
  </si>
  <si>
    <t>NEUROBLOC 5000 J/ML</t>
  </si>
  <si>
    <t>0029980</t>
  </si>
  <si>
    <t>FLEBOGAMMA DIF 50 MG/ML</t>
  </si>
  <si>
    <t>0045119</t>
  </si>
  <si>
    <t>VISIPAQUE 270 MG I/ML</t>
  </si>
  <si>
    <t>0047064</t>
  </si>
  <si>
    <t>TAVANIC I.V.</t>
  </si>
  <si>
    <t>0049193</t>
  </si>
  <si>
    <t>0053922</t>
  </si>
  <si>
    <t>CIPHIN PRO INFUSIONE 200 MG/100 ML</t>
  </si>
  <si>
    <t>0058092</t>
  </si>
  <si>
    <t>0059830</t>
  </si>
  <si>
    <t>CIPRINOL 200 MG/100 ML</t>
  </si>
  <si>
    <t>0064831</t>
  </si>
  <si>
    <t>AXETINE 1,5 G</t>
  </si>
  <si>
    <t>0064946</t>
  </si>
  <si>
    <t>DIFLUCAN I.V.</t>
  </si>
  <si>
    <t>0065989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</si>
  <si>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</si>
  <si>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</si>
  <si>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</si>
  <si>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</si>
  <si>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</si>
  <si>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</si>
  <si>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</si>
  <si>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0076354</t>
  </si>
  <si>
    <t>FORTUM 2 G</t>
  </si>
  <si>
    <t>0076360</t>
  </si>
  <si>
    <t>ZINACEF 1,5 G</t>
  </si>
  <si>
    <t>0083050</t>
  </si>
  <si>
    <t>0083417</t>
  </si>
  <si>
    <t>MERONEM 1 G</t>
  </si>
  <si>
    <t>0085515</t>
  </si>
  <si>
    <t>FLEBOGAMMA 5%</t>
  </si>
  <si>
    <t>0085516</t>
  </si>
  <si>
    <t>0087199</t>
  </si>
  <si>
    <t>MAXIPIME 1 G</t>
  </si>
  <si>
    <t>0091148</t>
  </si>
  <si>
    <t>VULMIZOLIN 1,0</t>
  </si>
  <si>
    <t>0092290</t>
  </si>
  <si>
    <t>0093173</t>
  </si>
  <si>
    <t>ANTITHROMBIN III IMMUNO</t>
  </si>
  <si>
    <t>0093260</t>
  </si>
  <si>
    <t>0093650</t>
  </si>
  <si>
    <t>ACTILYSE</t>
  </si>
  <si>
    <t>0094155</t>
  </si>
  <si>
    <t>ABAKTAL 400 MG/5 ML</t>
  </si>
  <si>
    <t>0094176</t>
  </si>
  <si>
    <t>0096414</t>
  </si>
  <si>
    <t>0097000</t>
  </si>
  <si>
    <t>0097909</t>
  </si>
  <si>
    <t>HUMAN ALBUMIN GRIFOLS 20%</t>
  </si>
  <si>
    <t>0097910</t>
  </si>
  <si>
    <t>0098212</t>
  </si>
  <si>
    <t>0119095</t>
  </si>
  <si>
    <t>0121238</t>
  </si>
  <si>
    <t>CEFTRIAXON KABI 1 G</t>
  </si>
  <si>
    <t>0121240</t>
  </si>
  <si>
    <t>CEFTRIAXON KABI 2 G</t>
  </si>
  <si>
    <t>0129767</t>
  </si>
  <si>
    <t>IMIPENEM/CILASTATIN KABI 500 MG/500 MG</t>
  </si>
  <si>
    <t>0130149</t>
  </si>
  <si>
    <t>0131654</t>
  </si>
  <si>
    <t>0131656</t>
  </si>
  <si>
    <t>0137484</t>
  </si>
  <si>
    <t>ANBINEX</t>
  </si>
  <si>
    <t>0137499</t>
  </si>
  <si>
    <t>0142077</t>
  </si>
  <si>
    <t>0151458</t>
  </si>
  <si>
    <t>0155939</t>
  </si>
  <si>
    <t>0156258</t>
  </si>
  <si>
    <t>VANCOMYCIN KABI 500 MG</t>
  </si>
  <si>
    <t>0156259</t>
  </si>
  <si>
    <t>VANCOMYCIN KABI 1000 MG</t>
  </si>
  <si>
    <t>0162187</t>
  </si>
  <si>
    <t>0164350</t>
  </si>
  <si>
    <t>TAZOCIN 4 G/0,5 G</t>
  </si>
  <si>
    <t>0164401</t>
  </si>
  <si>
    <t>0166269</t>
  </si>
  <si>
    <t>0198417</t>
  </si>
  <si>
    <t>0500570</t>
  </si>
  <si>
    <t>0500720</t>
  </si>
  <si>
    <t>ATENATIV</t>
  </si>
  <si>
    <t>0198192</t>
  </si>
  <si>
    <t>0129057</t>
  </si>
  <si>
    <t>0136083</t>
  </si>
  <si>
    <t>0137483</t>
  </si>
  <si>
    <t>0193477</t>
  </si>
  <si>
    <t>0027431</t>
  </si>
  <si>
    <t>CANCIDAS 70 MG</t>
  </si>
  <si>
    <t>0134595</t>
  </si>
  <si>
    <t>0113453</t>
  </si>
  <si>
    <t>0149384</t>
  </si>
  <si>
    <t>0156835</t>
  </si>
  <si>
    <t>0147815</t>
  </si>
  <si>
    <t>OCTAGAM 10 %</t>
  </si>
  <si>
    <t>0151460</t>
  </si>
  <si>
    <t>CEFUROXIM KABI 750 MG</t>
  </si>
  <si>
    <t>0129836</t>
  </si>
  <si>
    <t>0147977</t>
  </si>
  <si>
    <t>0146122</t>
  </si>
  <si>
    <t>0166265</t>
  </si>
  <si>
    <t>0183926</t>
  </si>
  <si>
    <t>0202911</t>
  </si>
  <si>
    <t>0003902</t>
  </si>
  <si>
    <t>ZYVOXID 600 MG POTAHOVANÉ TABLETY</t>
  </si>
  <si>
    <t>0029449</t>
  </si>
  <si>
    <t>0049842</t>
  </si>
  <si>
    <t>0201954</t>
  </si>
  <si>
    <t>2</t>
  </si>
  <si>
    <t>0007901</t>
  </si>
  <si>
    <t>Plná krev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</si>
  <si>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</si>
  <si>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</si>
  <si>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</si>
  <si>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</si>
  <si>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</si>
  <si>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</si>
  <si>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</si>
  <si>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</si>
  <si>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</si>
  <si>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</si>
  <si>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</si>
  <si>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</si>
  <si>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</si>
  <si>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</si>
  <si>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</si>
  <si>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</si>
  <si>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</si>
  <si>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</si>
  <si>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</si>
  <si>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</si>
  <si>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</si>
  <si>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0001018</t>
  </si>
  <si>
    <t>ŠROUB SAMOŘEZNÝ KORTIKÁLNÍ MALÝ FRAGMENTY OCEL</t>
  </si>
  <si>
    <t>0001027</t>
  </si>
  <si>
    <t>0001052</t>
  </si>
  <si>
    <t>DLAHA LC-DCP ROVNÁ MALÉ FRAGMENT OCEL</t>
  </si>
  <si>
    <t>0001739</t>
  </si>
  <si>
    <t>DRÁT KIRSCHNERŮV OCEL</t>
  </si>
  <si>
    <t>0002264</t>
  </si>
  <si>
    <t>FIXÁTOR ZEVNÍ TRUBKOVÝ, SYNTHES</t>
  </si>
  <si>
    <t>0002370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</si>
  <si>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</si>
  <si>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</si>
  <si>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</si>
  <si>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</si>
  <si>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</si>
  <si>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</si>
  <si>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0004073</t>
  </si>
  <si>
    <t>ŠROUB LCP A VA-LCP SAMOŘEZNÝ MALÝ FRAGMENT OCEL</t>
  </si>
  <si>
    <t>0004077</t>
  </si>
  <si>
    <t>0004080</t>
  </si>
  <si>
    <t>0005606</t>
  </si>
  <si>
    <t>NÁVLEK NA OPMI, TYP 71                      306071</t>
  </si>
  <si>
    <t>0010457</t>
  </si>
  <si>
    <t>ČEP SAMOŘEZNÝ JISTÍCÍ OCEL</t>
  </si>
  <si>
    <t>0010678</t>
  </si>
  <si>
    <t>HŘEB STANDARDNÍ TIBIE OCEL TITAN</t>
  </si>
  <si>
    <t>0010767</t>
  </si>
  <si>
    <t>0012683</t>
  </si>
  <si>
    <t>IMPLANTÁT MAXILLOFACIÁLNÍ</t>
  </si>
  <si>
    <t>0012715</t>
  </si>
  <si>
    <t>0012996</t>
  </si>
  <si>
    <t>ZÁSOBNÍK DO LINEÁRNÍHO STAPLERU S BŘITEM TCR,TVR,T</t>
  </si>
  <si>
    <t>0012999</t>
  </si>
  <si>
    <t>STAPLER LINEÁRNÍ S BŘITEM TCT55 TLC55</t>
  </si>
  <si>
    <t>0013010</t>
  </si>
  <si>
    <t>STAPLER LINEÁRNÍ S BŘITEM TCT75,TLC75,TCD75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</si>
  <si>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</si>
  <si>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</si>
  <si>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</si>
  <si>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</si>
  <si>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</si>
  <si>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</si>
  <si>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0017422</t>
  </si>
  <si>
    <t>ŠROUB KORTIKÁLNÍ VELKÝ FRAGMENT OCEL</t>
  </si>
  <si>
    <t>0017424</t>
  </si>
  <si>
    <t>0017486</t>
  </si>
  <si>
    <t>ŠROUB VELKÝ FRAGMENT MALEOLÁRNÍ OCEL</t>
  </si>
  <si>
    <t>0017743</t>
  </si>
  <si>
    <t>0017745</t>
  </si>
  <si>
    <t>0017751</t>
  </si>
  <si>
    <t>0024993</t>
  </si>
  <si>
    <t>KOTVIČKA TITANOVÁ GII SNAP-PAK PRO STABILIZACI RAM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</si>
  <si>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</si>
  <si>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</si>
  <si>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</si>
  <si>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</si>
  <si>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</si>
  <si>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</si>
  <si>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</si>
  <si>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</si>
  <si>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</si>
  <si>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</si>
  <si>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0030648</t>
  </si>
  <si>
    <t>SÍŤKA SURGIPRO MESH</t>
  </si>
  <si>
    <t>0031437</t>
  </si>
  <si>
    <t>DLAHA LCP A VA-LCP HUMERUS DISTÁLNÍ MALÝ FRAGMENT</t>
  </si>
  <si>
    <t>0031468</t>
  </si>
  <si>
    <t>DLAHA LCP TIBIE PROXIMÁLNÍ OCEL MALÝ FRAGMENT TITA</t>
  </si>
  <si>
    <t>0031469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</si>
  <si>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</si>
  <si>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</si>
  <si>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</si>
  <si>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</si>
  <si>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</si>
  <si>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</si>
  <si>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</si>
  <si>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</si>
  <si>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</si>
  <si>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</si>
  <si>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</si>
  <si>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</si>
  <si>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</si>
  <si>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0037138</t>
  </si>
  <si>
    <t>PROTÉZA GORE-TEX CÉVNÍ - PRUŽNÁ TENKOSTĚNNÁ</t>
  </si>
  <si>
    <t>0037145</t>
  </si>
  <si>
    <t>0043984</t>
  </si>
  <si>
    <t>ČIDLO PRO MĚŘENÍ NITROLEBNÍHO TLAKU NEUROVENT</t>
  </si>
  <si>
    <t>0046892</t>
  </si>
  <si>
    <t>PROTÉZA CÉVNÍ GELSOFT PLUS DÉLKA 40 CM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</si>
  <si>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</si>
  <si>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</si>
  <si>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</si>
  <si>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</si>
  <si>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</si>
  <si>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</si>
  <si>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</si>
  <si>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</si>
  <si>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</si>
  <si>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</si>
  <si>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</si>
  <si>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</si>
  <si>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0053464</t>
  </si>
  <si>
    <t>STAPLER LINEÁRNÍ-BEZ ZÁSOBNÍKU - ENDO GIA - UNIVER</t>
  </si>
  <si>
    <t>0053772</t>
  </si>
  <si>
    <t>STAPLER LINEÁRNÍ S BŘITEM  TCT10,TLC10</t>
  </si>
  <si>
    <t>0053801</t>
  </si>
  <si>
    <t>ECMO - OXYGENÁTOR,PLS-SYSTÉM DLOUHODOBÉ ŽIVOTNÍ PO</t>
  </si>
  <si>
    <t>0056291</t>
  </si>
  <si>
    <t>KATETR BALONKOVÝ FOGARTY 120804F</t>
  </si>
  <si>
    <t>0056292</t>
  </si>
  <si>
    <t>KATETR BALONKOVÝ FOGARTY 120805F</t>
  </si>
  <si>
    <t>0056293</t>
  </si>
  <si>
    <t>KATETR BALONKOVÝ FOGARTY 120806F</t>
  </si>
  <si>
    <t>0056302</t>
  </si>
  <si>
    <t>KATETR BALONKOVÝ FOGARTY TRU-LUMEN 12TLW806F</t>
  </si>
  <si>
    <t>0056303</t>
  </si>
  <si>
    <t>KATETR BALONKOVÝ FOGARTY TRU-LUMEN 12TLW807F</t>
  </si>
  <si>
    <t>0058179</t>
  </si>
  <si>
    <t>SÁČEK - ENDOBAG POUCH</t>
  </si>
  <si>
    <t>0058388</t>
  </si>
  <si>
    <t>KLÍNOVITÁ RESEKCE PLIC DRG 90842</t>
  </si>
  <si>
    <t>0058390</t>
  </si>
  <si>
    <t>PLEUREKTOMIE ABRAZE DRG 90844</t>
  </si>
  <si>
    <t>0058427</t>
  </si>
  <si>
    <t>ADNEXEKTOMIE DRG 90809</t>
  </si>
  <si>
    <t>0058755</t>
  </si>
  <si>
    <t>VODIČ DRÁTĚNÝ ROADRUNNER</t>
  </si>
  <si>
    <t>0059024</t>
  </si>
  <si>
    <t>STENT GRAFT VASKULÁRNÍ ELLA</t>
  </si>
  <si>
    <t>0059542</t>
  </si>
  <si>
    <t>OBĚH MIMOTĚLNÍ - OXYGENÁTOR SADA - KANYLA FEMOR.AR</t>
  </si>
  <si>
    <t>0059543</t>
  </si>
  <si>
    <t>OXYGENÁTOR-SADA:KANYLA FEMOR.ARTER./VENÓZNÍ RMI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</si>
  <si>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</si>
  <si>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</si>
  <si>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</si>
  <si>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</si>
  <si>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</si>
  <si>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</si>
  <si>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</si>
  <si>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</si>
  <si>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</si>
  <si>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</si>
  <si>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</si>
  <si>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0067891</t>
  </si>
  <si>
    <t>IMPLANTÁT SPINÁL.NÁHRADA MEZIOBRATLOVÁ FUSION    K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</si>
  <si>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</si>
  <si>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</si>
  <si>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</si>
  <si>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</si>
  <si>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</si>
  <si>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0069500</t>
  </si>
  <si>
    <t>KANYLA TRACHEOSTOMICKÁ  S NÍZKOTLAKOU  MANŽETOU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</si>
  <si>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</si>
  <si>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</si>
  <si>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</si>
  <si>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</si>
  <si>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</si>
  <si>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</si>
  <si>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</si>
  <si>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</t>
  </si>
  <si>
    <t>0071591</t>
  </si>
  <si>
    <t>0071595</t>
  </si>
  <si>
    <t>0071596</t>
  </si>
  <si>
    <t>0071602</t>
  </si>
  <si>
    <t>0073578</t>
  </si>
  <si>
    <t>ŠROUB SAMOŘEZNÝ KORTIKÁLNÍ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</si>
  <si>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</si>
  <si>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</si>
  <si>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</si>
  <si>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</si>
  <si>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</si>
  <si>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</si>
  <si>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</si>
  <si>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</si>
  <si>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</si>
  <si>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</si>
  <si>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</si>
  <si>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</si>
  <si>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0076890</t>
  </si>
  <si>
    <t>ŠROUB SAMOŘEZNÝ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</si>
  <si>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</si>
  <si>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</si>
  <si>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</si>
  <si>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</si>
  <si>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</si>
  <si>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</si>
  <si>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</si>
  <si>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</si>
  <si>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</si>
  <si>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</si>
  <si>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</si>
  <si>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</si>
  <si>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</si>
  <si>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</si>
  <si>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</si>
  <si>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</si>
  <si>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</si>
  <si>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</si>
  <si>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</si>
  <si>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0082079</t>
  </si>
  <si>
    <t>KRYTÍ COM 30 OBVAZOVÁ TEXTÍLIE KOMBINOVANÁ</t>
  </si>
  <si>
    <t>0082509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</si>
  <si>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</si>
  <si>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</si>
  <si>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</si>
  <si>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</si>
  <si>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</si>
  <si>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</si>
  <si>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</si>
  <si>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0083228</t>
  </si>
  <si>
    <t>DLAHA LCP TIBIE DISTÁLNÍ MEDIÁLNÍ MALÝ FRAGMENT OC</t>
  </si>
  <si>
    <t>0083292</t>
  </si>
  <si>
    <t>ŠROUB LCP PERIPROTETICKÝ OCEL</t>
  </si>
  <si>
    <t>0092078</t>
  </si>
  <si>
    <t>STAPLER LINEÁRNÍ ZAHNUTÝ S NOŽEM - NÍZKÁ RESEKCE -</t>
  </si>
  <si>
    <t>0092436</t>
  </si>
  <si>
    <t>STAPLER LIN. S NOŽEM GIA DST 60-4,8   GIA6048S</t>
  </si>
  <si>
    <t>0096269</t>
  </si>
  <si>
    <t xml:space="preserve">IMPLANTÁT SPINÁLNÍ OC-FUSION FUZE.OKCIPIT/OBRATEL </t>
  </si>
  <si>
    <t>0096271</t>
  </si>
  <si>
    <t>0096272</t>
  </si>
  <si>
    <t>0097776</t>
  </si>
  <si>
    <t>DLAHA LCP ROVNÁ VELKÝ FRAGMENT OCEL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</si>
  <si>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</si>
  <si>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</si>
  <si>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</si>
  <si>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</si>
  <si>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</si>
  <si>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</si>
  <si>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</si>
  <si>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</si>
  <si>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</si>
  <si>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</si>
  <si>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</si>
  <si>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</si>
  <si>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</si>
  <si>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</si>
  <si>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</si>
  <si>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</si>
  <si>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</si>
  <si>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</si>
  <si>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</si>
  <si>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0099939</t>
  </si>
  <si>
    <t>NÁHRADA KOL. KLOUBU,COLUMBUS, TIBIÁLNÍ PLATO PE</t>
  </si>
  <si>
    <t>0108123</t>
  </si>
  <si>
    <t>DLAHA ŽEBRA TITAN</t>
  </si>
  <si>
    <t>0108124</t>
  </si>
  <si>
    <t>0108126</t>
  </si>
  <si>
    <t>ŠROUB SAMOŘEZNÝ ŽEBRA TITAN</t>
  </si>
  <si>
    <t>0151021</t>
  </si>
  <si>
    <t>0161944</t>
  </si>
  <si>
    <t>IMPLANTÁT SPINÁLNÍ FIXAČNÍ SYSTÉM MATRIX 5.5 HRUD/</t>
  </si>
  <si>
    <t>0161952</t>
  </si>
  <si>
    <t>0161954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</si>
  <si>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</si>
  <si>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</si>
  <si>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</si>
  <si>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</si>
  <si>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</si>
  <si>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</si>
  <si>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</si>
  <si>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</si>
  <si>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0163258</t>
  </si>
  <si>
    <t>0163264</t>
  </si>
  <si>
    <t>0163267</t>
  </si>
  <si>
    <t>0092444</t>
  </si>
  <si>
    <t>ZÁSOBNÍK GIA DST 60-4,8 SULU          GIA6048L</t>
  </si>
  <si>
    <t>0013054</t>
  </si>
  <si>
    <t>STAPLER KOŽNÍ, 35 NEREZ.OCEL. NÁPLNÍ PMW35,PMR35</t>
  </si>
  <si>
    <t>0073963</t>
  </si>
  <si>
    <t>0099483</t>
  </si>
  <si>
    <t>ŠROUB KONDYLÁRNÍ PR. 5MM, TI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</si>
  <si>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</si>
  <si>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</si>
  <si>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</si>
  <si>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</si>
  <si>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</si>
  <si>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</si>
  <si>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</si>
  <si>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</si>
  <si>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</si>
  <si>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RENASYS F PŘEVAZOVÝ SET STŘEDNÍ M</t>
  </si>
  <si>
    <t>0054443</t>
  </si>
  <si>
    <t>OBĚH MIMOTĚLNÍ - OXYGENÁTOR-SADA PŘÍSLUŠENSTVÍ,ECM</t>
  </si>
  <si>
    <t>0069961</t>
  </si>
  <si>
    <t>IMPLANTÁT SPINÁLNÍ SYSTÉM CDH X10 CROSSLINK TI HRU</t>
  </si>
  <si>
    <t>0163255</t>
  </si>
  <si>
    <t>0163268</t>
  </si>
  <si>
    <t>0046893</t>
  </si>
  <si>
    <t>PROTÉZA CÉVNÍ GELSOFT PLUS DÉLKA 30 CM</t>
  </si>
  <si>
    <t>0111740</t>
  </si>
  <si>
    <t>KARDIOSTIMULÁTOR JEDNODUTINOVÝ EFFECTA SR KOMPLET</t>
  </si>
  <si>
    <t>0082141</t>
  </si>
  <si>
    <t>RENASYS F PŘEVAZOVÝ SET MALÝ S</t>
  </si>
  <si>
    <t>0013013</t>
  </si>
  <si>
    <t>STAPLER LINEÁRNÍ TL90 TLH90</t>
  </si>
  <si>
    <t>0082143</t>
  </si>
  <si>
    <t>RENASYS F PŘEVAZOVÝ SET VELKÝ L</t>
  </si>
  <si>
    <t>0049999</t>
  </si>
  <si>
    <t>EXTRAKTOR SVOREK PROXIMATE</t>
  </si>
  <si>
    <t>0107484</t>
  </si>
  <si>
    <t>DLAHA LCP HUMERUS DISTÁLNÍ MALÝ FRAGMNENT OCEL TIT</t>
  </si>
  <si>
    <t>0019159</t>
  </si>
  <si>
    <t>DLAHA PRO ŽEBRA</t>
  </si>
  <si>
    <t>0052291</t>
  </si>
  <si>
    <t>KATETR MAPOVACÍ A ABLAČNÍ REVELATION</t>
  </si>
  <si>
    <t>0037484</t>
  </si>
  <si>
    <t>FIXÁTOR ZEVNÍ SVORKA HLEZNA KLOUBOVÁ      ORTHOFIX</t>
  </si>
  <si>
    <t>0002263</t>
  </si>
  <si>
    <t>FIXÁTOR ZEVNÍ TUBULÁRNÍ,SYNTHES</t>
  </si>
  <si>
    <t>0067014</t>
  </si>
  <si>
    <t>0163207</t>
  </si>
  <si>
    <t>00651</t>
  </si>
  <si>
    <t>OD TYPU 51 - PRO NEMOCNICE TYPU 3, (KATEGORIE 6) -</t>
  </si>
  <si>
    <t>00655</t>
  </si>
  <si>
    <t>OD TYPU 55 - PRO NEMOCNICE TYPU 3, (KATEGORIE 6) -</t>
  </si>
  <si>
    <t>18580</t>
  </si>
  <si>
    <t>PLAZMAFERÉZA MEMBRÁNOVÁ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</si>
  <si>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</si>
  <si>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</si>
  <si>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</si>
  <si>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</si>
  <si>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</si>
  <si>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</si>
  <si>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</si>
  <si>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</si>
  <si>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</si>
  <si>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</si>
  <si>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</si>
  <si>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</si>
  <si>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09544</t>
  </si>
  <si>
    <t>SIGNÁLNÍ VÝKON POBYTU V ZAŘÍZENÍ LŮŽKOVÉ PÉČE / DO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</si>
  <si>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</si>
  <si>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</si>
  <si>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</si>
  <si>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</si>
  <si>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</si>
  <si>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</si>
  <si>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</si>
  <si>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</si>
  <si>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</si>
  <si>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</si>
  <si>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</si>
  <si>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</si>
  <si>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</si>
  <si>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</si>
  <si>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</si>
  <si>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</si>
  <si>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</si>
  <si>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809</t>
  </si>
  <si>
    <t>08</t>
  </si>
  <si>
    <t>09</t>
  </si>
  <si>
    <t>10</t>
  </si>
  <si>
    <t>78830</t>
  </si>
  <si>
    <t>ZAVEDENÍ INTRAJEJUNÁLNÍ SONDY PRO ENTERÁLNÍ VÝŽIVU</t>
  </si>
  <si>
    <t>11</t>
  </si>
  <si>
    <t>0049185</t>
  </si>
  <si>
    <t>SET DIAG.ARTERIAL.SAC-01618..SAC-02318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</si>
  <si>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</si>
  <si>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</si>
  <si>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</si>
  <si>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</si>
  <si>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</si>
  <si>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</si>
  <si>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</si>
  <si>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</si>
  <si>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</si>
  <si>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</si>
  <si>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</si>
  <si>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</si>
  <si>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</si>
  <si>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</si>
  <si>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</si>
  <si>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</si>
  <si>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</si>
  <si>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</si>
  <si>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</si>
  <si>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</si>
  <si>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</si>
  <si>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</si>
  <si>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</si>
  <si>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</si>
  <si>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</si>
  <si>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</si>
  <si>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</si>
  <si>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</si>
  <si>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</si>
  <si>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</si>
  <si>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</si>
  <si>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</si>
  <si>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</si>
  <si>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</si>
  <si>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</si>
  <si>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01013</t>
  </si>
  <si>
    <t xml:space="preserve">KRANIOTOMIE S MCC   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</si>
  <si>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</si>
  <si>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</si>
  <si>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</si>
  <si>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</si>
  <si>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</si>
  <si>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</si>
  <si>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</si>
  <si>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</si>
  <si>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</si>
  <si>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</si>
  <si>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</si>
  <si>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</si>
  <si>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</si>
  <si>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UŠÍ, NOSU, ÚST A HRDLA S MCC                               </t>
  </si>
  <si>
    <t>04013</t>
  </si>
  <si>
    <t xml:space="preserve">VELKÉ HRUDNÍ VÝKONY S MCC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</si>
  <si>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</si>
  <si>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</si>
  <si>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</si>
  <si>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</si>
  <si>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</si>
  <si>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</si>
  <si>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</si>
  <si>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</si>
  <si>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</si>
  <si>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</si>
  <si>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</si>
  <si>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</si>
  <si>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</si>
  <si>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</si>
  <si>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</si>
  <si>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</si>
  <si>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</si>
  <si>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</si>
  <si>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</si>
  <si>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</si>
  <si>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</si>
  <si>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</si>
  <si>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</si>
  <si>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</si>
  <si>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05113</t>
  </si>
  <si>
    <t xml:space="preserve">IMPLANTACE TRVALÉHO KARDIOSTIMULÁTORU BEZ AKUTNÍHO INFARKTU MYOKARDU, SELHÁNÍ SRDCE NEBO ŠOKU S MCC </t>
  </si>
  <si>
    <t>05203</t>
  </si>
  <si>
    <t xml:space="preserve">JINÉ VÝKONY PŘI ONEMOCNĚNÍCH A PORUCHÁCH OBĚHOVÉHO SYSTÉMU S MCC                                    </t>
  </si>
  <si>
    <t>05303</t>
  </si>
  <si>
    <t xml:space="preserve">SRDEČNÍ KATETRIZACE PŘI AKUTNÍM INFARKTU MYOKARDU S MCC                                             </t>
  </si>
  <si>
    <t>05323</t>
  </si>
  <si>
    <t xml:space="preserve">SRDEČNÍ KATETRIZACE PŘI JINÝCH PORUCHÁCH OBĚHOVÉHO SYSTÉMU S MCC            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</si>
  <si>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</si>
  <si>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</si>
  <si>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</si>
  <si>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</si>
  <si>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</si>
  <si>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</si>
  <si>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</si>
  <si>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</si>
  <si>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</si>
  <si>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</si>
  <si>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</si>
  <si>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</si>
  <si>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07013</t>
  </si>
  <si>
    <t xml:space="preserve">VÝKONY NA PANKREATU, JÁTRECH A SPOJKY S MCC                                                         </t>
  </si>
  <si>
    <t>07053</t>
  </si>
  <si>
    <t xml:space="preserve">JINÉ VÝKONY PŘI PORUCHÁCH A ONEMOCNĚNÍCH HEPATOBILIÁRNÍHO SYSTÉMU A PANKREATU S MCC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</si>
  <si>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</si>
  <si>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</si>
  <si>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</si>
  <si>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</si>
  <si>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</si>
  <si>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</si>
  <si>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</si>
  <si>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</si>
  <si>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</si>
  <si>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</si>
  <si>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</si>
  <si>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</si>
  <si>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</si>
  <si>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</si>
  <si>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</si>
  <si>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</si>
  <si>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20343</t>
  </si>
  <si>
    <t xml:space="preserve">ŠKODLIVÉ UŽÍVÁNÍ A ZÁVISLOST NA JINÝCH DROGÁCH S MCC                                                </t>
  </si>
  <si>
    <t>21023</t>
  </si>
  <si>
    <t xml:space="preserve">JINÉ VÝKONY PŘI ÚRAZECH A KOMPLIKACÍCH S MCC                 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</si>
  <si>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</si>
  <si>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</si>
  <si>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</si>
  <si>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</si>
  <si>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</si>
  <si>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</si>
  <si>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</si>
  <si>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</si>
  <si>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</si>
  <si>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</si>
  <si>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25040</t>
  </si>
  <si>
    <t>DLOUHODOBÁ MECHANICKÁ VENTILACE PŘI POLYTRAUMATU &gt; 504 HODIN (22-42 DNÍ) S EKONOMICKY NÁROČNÝM VÝKON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</si>
  <si>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</si>
  <si>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</si>
  <si>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</si>
  <si>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</si>
  <si>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</si>
  <si>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</si>
  <si>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</si>
  <si>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</si>
  <si>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</si>
  <si>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</si>
  <si>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</si>
  <si>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</si>
  <si>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</si>
  <si>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</si>
  <si>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</si>
  <si>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</si>
  <si>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</si>
  <si>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</si>
  <si>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</si>
  <si>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</si>
  <si>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</si>
  <si>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</si>
  <si>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</si>
  <si>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</si>
  <si>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</si>
  <si>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</si>
  <si>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</si>
  <si>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</si>
  <si>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</si>
  <si>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</si>
  <si>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</si>
  <si>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</si>
  <si>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</si>
  <si>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</si>
  <si>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</si>
  <si>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</si>
  <si>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</si>
  <si>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</si>
  <si>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</si>
  <si>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</si>
  <si>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</si>
  <si>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</si>
  <si>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</si>
  <si>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</si>
  <si>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</si>
  <si>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</si>
  <si>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</si>
  <si>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</si>
  <si>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</si>
  <si>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</si>
  <si>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</si>
  <si>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</si>
  <si>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</si>
  <si>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</si>
  <si>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</si>
  <si>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</si>
  <si>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</si>
  <si>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22</t>
  </si>
  <si>
    <t>407</t>
  </si>
  <si>
    <t>0093626</t>
  </si>
  <si>
    <t>ULTRAVIST 370</t>
  </si>
  <si>
    <t>0002018</t>
  </si>
  <si>
    <t>99mTc-makrosalb inj.</t>
  </si>
  <si>
    <t>0002087</t>
  </si>
  <si>
    <t>18F-FDG</t>
  </si>
  <si>
    <t>0110740</t>
  </si>
  <si>
    <t>VÁLCE (DVA) STERILNÍ, JEDNORÁZOVÉ DO INJEKTORU, CE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</si>
  <si>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</si>
  <si>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</si>
  <si>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</si>
  <si>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</si>
  <si>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</si>
  <si>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</si>
  <si>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</si>
  <si>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</si>
  <si>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</si>
  <si>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</si>
  <si>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</si>
  <si>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</si>
  <si>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</si>
  <si>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</si>
  <si>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</si>
  <si>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</si>
  <si>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</si>
  <si>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</si>
  <si>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</si>
  <si>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</si>
  <si>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</si>
  <si>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</si>
  <si>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</si>
  <si>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</si>
  <si>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</si>
  <si>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</si>
  <si>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</si>
  <si>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</si>
  <si>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</si>
  <si>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</si>
  <si>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</si>
  <si>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</si>
  <si>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</si>
  <si>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</si>
  <si>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</si>
  <si>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</si>
  <si>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</si>
  <si>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</si>
  <si>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</si>
  <si>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</si>
  <si>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</si>
  <si>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</si>
  <si>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</si>
  <si>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</si>
  <si>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</si>
  <si>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</si>
  <si>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</si>
  <si>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</si>
  <si>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</si>
  <si>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</si>
  <si>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</si>
  <si>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</si>
  <si>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</si>
  <si>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</si>
  <si>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</si>
  <si>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</si>
  <si>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</si>
  <si>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</si>
  <si>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</si>
  <si>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</si>
  <si>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</si>
  <si>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</si>
  <si>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</si>
  <si>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</si>
  <si>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</si>
  <si>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</si>
  <si>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</si>
  <si>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</si>
  <si>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</si>
  <si>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</si>
  <si>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</si>
  <si>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</si>
  <si>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</si>
  <si>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</si>
  <si>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</si>
  <si>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</si>
  <si>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</si>
  <si>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</si>
  <si>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</si>
  <si>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</si>
  <si>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</si>
  <si>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</si>
  <si>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</si>
  <si>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</si>
  <si>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</si>
  <si>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</si>
  <si>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</si>
  <si>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</si>
  <si>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</si>
  <si>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</si>
  <si>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</si>
  <si>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</si>
  <si>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</si>
  <si>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</si>
  <si>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</si>
  <si>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</si>
  <si>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</si>
  <si>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</si>
  <si>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</si>
  <si>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</si>
  <si>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</si>
  <si>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</si>
  <si>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</si>
  <si>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</si>
  <si>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</si>
  <si>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</si>
  <si>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</si>
  <si>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</si>
  <si>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</si>
  <si>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</si>
  <si>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</si>
  <si>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</si>
  <si>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</si>
  <si>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</si>
  <si>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</si>
  <si>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</si>
  <si>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</si>
  <si>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</si>
  <si>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</si>
  <si>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</si>
  <si>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</si>
  <si>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</si>
  <si>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</si>
  <si>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</si>
  <si>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</si>
  <si>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</si>
  <si>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</si>
  <si>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</si>
  <si>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</si>
  <si>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</si>
  <si>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</si>
  <si>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</si>
  <si>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</si>
  <si>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</si>
  <si>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</si>
  <si>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</si>
  <si>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</si>
  <si>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</si>
  <si>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</si>
  <si>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</si>
  <si>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</si>
  <si>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</si>
  <si>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</si>
  <si>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</si>
  <si>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</si>
  <si>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</si>
  <si>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</si>
  <si>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</si>
  <si>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</si>
  <si>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</si>
  <si>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</si>
  <si>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</si>
  <si>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</si>
  <si>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</si>
  <si>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</si>
  <si>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</si>
  <si>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</si>
  <si>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</si>
  <si>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</si>
  <si>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</si>
  <si>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</si>
  <si>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</si>
  <si>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</si>
  <si>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</si>
  <si>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</si>
  <si>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</si>
  <si>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</si>
  <si>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</si>
  <si>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</si>
  <si>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</si>
  <si>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</si>
  <si>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</si>
  <si>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</si>
  <si>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</si>
  <si>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</si>
  <si>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</si>
  <si>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</si>
  <si>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</si>
  <si>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</si>
  <si>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</si>
  <si>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</si>
  <si>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</si>
  <si>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</si>
  <si>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</si>
  <si>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</si>
  <si>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</si>
  <si>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</si>
  <si>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</si>
  <si>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</si>
  <si>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</si>
  <si>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</si>
  <si>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</si>
  <si>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</si>
  <si>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</si>
  <si>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</si>
  <si>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</si>
  <si>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</si>
  <si>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</si>
  <si>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</si>
  <si>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</si>
  <si>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</si>
  <si>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</si>
  <si>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</si>
  <si>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</si>
  <si>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</si>
  <si>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</si>
  <si>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</si>
  <si>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</si>
  <si>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</si>
  <si>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</si>
  <si>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</si>
  <si>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</si>
  <si>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</si>
  <si>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</si>
  <si>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</si>
  <si>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</si>
  <si>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</si>
  <si>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</si>
  <si>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</si>
  <si>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</si>
  <si>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</si>
  <si>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</si>
  <si>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</si>
  <si>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</si>
  <si>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</si>
  <si>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</si>
  <si>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</si>
  <si>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</si>
  <si>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</si>
  <si>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</si>
  <si>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</si>
  <si>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</si>
  <si>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</si>
  <si>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</si>
  <si>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</si>
  <si>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</si>
  <si>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</si>
  <si>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</si>
  <si>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</si>
  <si>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</si>
  <si>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</si>
  <si>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</si>
  <si>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</si>
  <si>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</si>
  <si>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</si>
  <si>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</si>
  <si>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</si>
  <si>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</si>
  <si>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</si>
  <si>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</si>
  <si>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</si>
  <si>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</si>
  <si>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</si>
  <si>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</si>
  <si>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</si>
  <si>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</si>
  <si>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</si>
  <si>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</si>
  <si>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</si>
  <si>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</si>
  <si>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</si>
  <si>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</si>
  <si>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</si>
  <si>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</si>
  <si>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</si>
  <si>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</si>
  <si>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</si>
  <si>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</si>
  <si>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</si>
  <si>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</si>
  <si>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</si>
  <si>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</si>
  <si>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</si>
  <si>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</si>
  <si>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</si>
  <si>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</si>
  <si>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</si>
  <si>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</si>
  <si>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</si>
  <si>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</si>
  <si>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</si>
  <si>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</si>
  <si>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</si>
  <si>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</si>
  <si>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</si>
  <si>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</si>
  <si>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</si>
  <si>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</si>
  <si>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</si>
  <si>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</si>
  <si>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</si>
  <si>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</si>
  <si>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</si>
  <si>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</si>
  <si>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</si>
  <si>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</si>
  <si>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</si>
  <si>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</si>
  <si>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</si>
  <si>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</si>
  <si>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</si>
  <si>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81323</t>
  </si>
  <si>
    <t>ADENOSINDEAMINÁZA</t>
  </si>
  <si>
    <t>91195</t>
  </si>
  <si>
    <t>STANOVENÍ C - REAKTIVNÍHO PROTEINU ELISA</t>
  </si>
  <si>
    <t>813</t>
  </si>
  <si>
    <t>34</t>
  </si>
  <si>
    <t>0002918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</si>
  <si>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</si>
  <si>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</si>
  <si>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</si>
  <si>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</si>
  <si>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</si>
  <si>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</si>
  <si>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</si>
  <si>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IOMERON 400</t>
  </si>
  <si>
    <t>0042433</t>
  </si>
  <si>
    <t>0045123</t>
  </si>
  <si>
    <t>0059496</t>
  </si>
  <si>
    <t>TELEBRIX GASTRO</t>
  </si>
  <si>
    <t>0065978</t>
  </si>
  <si>
    <t>DOTAREM</t>
  </si>
  <si>
    <t>0077016</t>
  </si>
  <si>
    <t>0077017</t>
  </si>
  <si>
    <t>ULTRAVIST 300</t>
  </si>
  <si>
    <t>0077018</t>
  </si>
  <si>
    <t>0077019</t>
  </si>
  <si>
    <t>0077024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</si>
  <si>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</si>
  <si>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</si>
  <si>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</si>
  <si>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</si>
  <si>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</si>
  <si>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</si>
  <si>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</si>
  <si>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</si>
  <si>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</si>
  <si>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</si>
  <si>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</si>
  <si>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</si>
  <si>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</si>
  <si>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</si>
  <si>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</si>
  <si>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</si>
  <si>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</si>
  <si>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</si>
  <si>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0049439</t>
  </si>
  <si>
    <t>STENTGRAFT ZENITH TX2 ZTEG-2P</t>
  </si>
  <si>
    <t>0050237</t>
  </si>
  <si>
    <t>DRÁT VODÍCÍ CHOICE PLUS</t>
  </si>
  <si>
    <t>0052140</t>
  </si>
  <si>
    <t>KATETR BALÓNKOVÝ PTA - WANDA; SMASH</t>
  </si>
  <si>
    <t>0052143</t>
  </si>
  <si>
    <t>EXTRAKTOR - AMPLATZ GOOSE NECK GNXXXX - PERIFERNÍ,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</si>
  <si>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</si>
  <si>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</si>
  <si>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</si>
  <si>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</si>
  <si>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</si>
  <si>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</si>
  <si>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</si>
  <si>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</si>
  <si>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</si>
  <si>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</si>
  <si>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</si>
  <si>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</si>
  <si>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</si>
  <si>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</si>
  <si>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</si>
  <si>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</si>
  <si>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</si>
  <si>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VASKULÁRNÍ E-LUMINEXX,SAMOEXPANDIBILNÍ,NITIN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</si>
  <si>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</si>
  <si>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</si>
  <si>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</si>
  <si>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</si>
  <si>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</si>
  <si>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</si>
  <si>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</si>
  <si>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</si>
  <si>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</si>
  <si>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</si>
  <si>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</si>
  <si>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</si>
  <si>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</si>
  <si>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</si>
  <si>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</si>
  <si>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</si>
  <si>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</si>
  <si>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</si>
  <si>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</si>
  <si>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</si>
  <si>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</si>
  <si>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</si>
  <si>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</si>
  <si>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</si>
  <si>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</si>
  <si>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</si>
  <si>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</si>
  <si>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</si>
  <si>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</si>
  <si>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</si>
  <si>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</si>
  <si>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</si>
  <si>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</si>
  <si>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</si>
  <si>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</si>
  <si>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</si>
  <si>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</si>
  <si>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</si>
  <si>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</si>
  <si>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0051244</t>
  </si>
  <si>
    <t>KATETR VODÍCÍ GUIDER</t>
  </si>
  <si>
    <t>0057846</t>
  </si>
  <si>
    <t>TĚLÍSKO EMBOLIZAČNÍ HILAL</t>
  </si>
  <si>
    <t>0054478</t>
  </si>
  <si>
    <t>STENTGRAFT AORTÁLNÍ ZENITH FLEX AAA,SAMOEXPANDIBIL</t>
  </si>
  <si>
    <t>0051237</t>
  </si>
  <si>
    <t>KATETR BALÓNKOVÝ PTA - STERLING OTW</t>
  </si>
  <si>
    <t>0056475</t>
  </si>
  <si>
    <t>STENTGRAFT PERIFERNÍ JOSTENT PHERIPERAL</t>
  </si>
  <si>
    <t>0056396</t>
  </si>
  <si>
    <t>ZAVADĚČ CHECK-FLO III BLUE TYP MULLINS RADIOOPÁKNÍ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</si>
  <si>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</si>
  <si>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</si>
  <si>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</si>
  <si>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</si>
  <si>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</si>
  <si>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</si>
  <si>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</si>
  <si>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</si>
  <si>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</si>
  <si>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</si>
  <si>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</si>
  <si>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</si>
  <si>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</si>
  <si>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</si>
  <si>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</si>
  <si>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</si>
  <si>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</si>
  <si>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</si>
  <si>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</si>
  <si>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</si>
  <si>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</si>
  <si>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</si>
  <si>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</si>
  <si>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</si>
  <si>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</si>
  <si>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</si>
  <si>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</si>
  <si>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</si>
  <si>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</si>
  <si>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</si>
  <si>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</si>
  <si>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</si>
  <si>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</si>
  <si>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</si>
  <si>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</si>
  <si>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</si>
  <si>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</si>
  <si>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</si>
  <si>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</si>
  <si>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</si>
  <si>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</si>
  <si>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</si>
  <si>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</si>
  <si>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</si>
  <si>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</si>
  <si>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</si>
  <si>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</si>
  <si>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</si>
  <si>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</si>
  <si>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</si>
  <si>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</si>
  <si>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</si>
  <si>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</si>
  <si>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</si>
  <si>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</si>
  <si>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</si>
  <si>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</si>
  <si>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</si>
  <si>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</si>
  <si>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</si>
  <si>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</si>
  <si>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</si>
  <si>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</si>
  <si>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</si>
  <si>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</si>
  <si>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</si>
  <si>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</si>
  <si>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</si>
  <si>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</si>
  <si>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</si>
  <si>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</si>
  <si>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</si>
  <si>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</si>
  <si>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</si>
  <si>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</si>
  <si>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</si>
  <si>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</si>
  <si>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</si>
  <si>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</si>
  <si>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</si>
  <si>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</si>
  <si>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</si>
  <si>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</si>
  <si>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</si>
  <si>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</si>
  <si>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</si>
  <si>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</si>
  <si>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</si>
  <si>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</si>
  <si>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</si>
  <si>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</si>
  <si>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</si>
  <si>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</si>
  <si>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</si>
  <si>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</si>
  <si>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</si>
  <si>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</si>
  <si>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</si>
  <si>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</si>
  <si>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</si>
  <si>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</si>
  <si>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</si>
  <si>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</si>
  <si>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</si>
  <si>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</si>
  <si>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</si>
  <si>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</si>
  <si>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</si>
  <si>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</si>
  <si>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</si>
  <si>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</si>
  <si>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</si>
  <si>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</si>
  <si>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</si>
  <si>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</si>
  <si>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</si>
  <si>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</si>
  <si>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</si>
  <si>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</si>
  <si>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</si>
  <si>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</si>
  <si>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</si>
  <si>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</si>
  <si>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</si>
  <si>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</si>
  <si>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</si>
  <si>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</si>
  <si>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</si>
  <si>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</si>
  <si>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</si>
  <si>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</si>
  <si>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</si>
  <si>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</si>
  <si>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</si>
  <si>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</si>
  <si>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</si>
  <si>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</si>
  <si>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</si>
  <si>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</si>
  <si>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</si>
  <si>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</si>
  <si>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</si>
  <si>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</si>
  <si>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</si>
  <si>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</si>
  <si>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</si>
  <si>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</si>
  <si>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</si>
  <si>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</si>
  <si>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</si>
  <si>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</si>
  <si>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</si>
  <si>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</si>
  <si>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</si>
  <si>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</si>
  <si>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</si>
  <si>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</si>
  <si>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</si>
  <si>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</si>
  <si>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</si>
  <si>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</si>
  <si>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</si>
  <si>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</si>
  <si>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</si>
  <si>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</si>
  <si>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</si>
  <si>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</si>
  <si>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</si>
  <si>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</si>
  <si>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</si>
  <si>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</si>
  <si>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</si>
  <si>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</si>
  <si>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</si>
  <si>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</si>
  <si>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</si>
  <si>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</si>
  <si>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</si>
  <si>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</si>
  <si>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</si>
  <si>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</si>
  <si>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</si>
  <si>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</si>
  <si>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</si>
  <si>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</si>
  <si>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</si>
  <si>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</si>
  <si>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</si>
  <si>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</si>
  <si>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</si>
  <si>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</si>
  <si>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</si>
  <si>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</si>
  <si>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</si>
  <si>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</si>
  <si>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</si>
  <si>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</si>
  <si>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</si>
  <si>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</si>
  <si>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</si>
  <si>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</si>
  <si>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</si>
  <si>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</si>
  <si>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</si>
  <si>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</si>
  <si>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</si>
  <si>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</si>
  <si>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</si>
  <si>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</si>
  <si>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</si>
  <si>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</si>
  <si>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</si>
  <si>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</si>
  <si>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</si>
  <si>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</si>
  <si>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</si>
  <si>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</si>
  <si>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</si>
  <si>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</si>
  <si>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</si>
  <si>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</si>
  <si>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</si>
  <si>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</si>
  <si>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</si>
  <si>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</si>
  <si>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86113</t>
  </si>
  <si>
    <t>STATIM CROSS - MATCH NEPŘÍBUZNÝCH DÁRCŮ JEDNODUCHÝ</t>
  </si>
  <si>
    <t>86121</t>
  </si>
  <si>
    <t>CROSS - MATCH NEPŘÍBUZNÝCH DÁRCŮ JEDNODUCHÝ SKUPIN</t>
  </si>
  <si>
    <t>86213</t>
  </si>
  <si>
    <t>URČOVÁNÍ HLA ANTIGENŮ I. TŘÍDY - KOMBINOVANÝ SET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</si>
  <si>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</si>
  <si>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</si>
  <si>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</si>
  <si>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</si>
  <si>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</si>
  <si>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</si>
  <si>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</si>
  <si>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</si>
  <si>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</si>
  <si>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</si>
  <si>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</si>
  <si>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</si>
  <si>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</si>
  <si>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</si>
  <si>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</si>
  <si>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</si>
  <si>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</si>
  <si>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</si>
  <si>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</si>
  <si>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</si>
  <si>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</si>
  <si>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</si>
  <si>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</si>
  <si>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</si>
  <si>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</si>
  <si>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</si>
  <si>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</si>
  <si>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</si>
  <si>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</si>
  <si>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</si>
  <si>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</si>
  <si>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</si>
  <si>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</si>
  <si>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</si>
  <si>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</si>
  <si>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</si>
  <si>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</si>
  <si>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</si>
  <si>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</si>
  <si>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</si>
  <si>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91259</t>
  </si>
  <si>
    <t>STANOVENÍ ANTI NUKLEOHISTON Ab ELISA</t>
  </si>
  <si>
    <t>91189</t>
  </si>
  <si>
    <t>STANOVENÍ IgE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</si>
  <si>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</si>
  <si>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</si>
  <si>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</si>
  <si>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</si>
  <si>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</si>
  <si>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</si>
  <si>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</si>
  <si>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</si>
  <si>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</si>
  <si>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</si>
  <si>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</si>
  <si>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</si>
  <si>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</si>
  <si>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</si>
  <si>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</si>
  <si>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</si>
  <si>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</si>
  <si>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</si>
  <si>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91199</t>
  </si>
  <si>
    <t>STANOVENÍ IgA PROTI POTRAVINOVÝM ALERGENŮM ELISA</t>
  </si>
  <si>
    <t>91269</t>
  </si>
  <si>
    <t>STANOVENÍ ANTI U1-RNP Ab ELISA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</si>
  <si>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</si>
  <si>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</si>
  <si>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</si>
  <si>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</si>
  <si>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</si>
  <si>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</si>
  <si>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86125</t>
  </si>
  <si>
    <t>STATIM - CROSS MATCH NEPŘÍBUZNÝCH DÁRCŮ JEDNODUCHÝ</t>
  </si>
  <si>
    <t>44</t>
  </si>
  <si>
    <t>94211</t>
  </si>
  <si>
    <t>DLOUHODOBÁ KULTIVACE BUNĚK RŮZNÝCH TKÁNÍ Z PRENATÁ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</si>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</sst>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2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0.12537111173841212</c:v>
                </c:pt>
                <c:pt idx="1">
                  <c:v>0.27742843384387283</c:v>
                </c:pt>
                <c:pt idx="2">
                  <c:v>0.35201276461017722</c:v>
                </c:pt>
                <c:pt idx="3">
                  <c:v>0.36377929589020824</c:v>
                </c:pt>
                <c:pt idx="4">
                  <c:v>0.39117661827536615</c:v>
                </c:pt>
                <c:pt idx="5">
                  <c:v>0.4158485037814349</c:v>
                </c:pt>
                <c:pt idx="6">
                  <c:v>0.3853434915555779</c:v>
                </c:pt>
                <c:pt idx="7">
                  <c:v>0.38876994312946939</c:v>
                </c:pt>
                <c:pt idx="8">
                  <c:v>0.40437223637748559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0.30699272017648122</c:v>
                </c:pt>
                <c:pt idx="1">
                  <c:v>0.30699272017648122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0.49796287913082843</c:v>
                </c:pt>
                <c:pt idx="1">
                  <c:v>0.61251929684776651</c:v>
                </c:pt>
                <c:pt idx="2">
                  <c:v>0.70558670017398029</c:v>
                </c:pt>
                <c:pt idx="3">
                  <c:v>0.73316630736662203</c:v>
                </c:pt>
                <c:pt idx="4">
                  <c:v>0.69001783671235994</c:v>
                </c:pt>
                <c:pt idx="5">
                  <c:v>0.7593949355099312</c:v>
                </c:pt>
                <c:pt idx="6">
                  <c:v>0.76180016474053358</c:v>
                </c:pt>
                <c:pt idx="7">
                  <c:v>0.76671640117637929</c:v>
                </c:pt>
                <c:pt idx="8">
                  <c:v>0.76544938698407838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91584"/>
        <c:axId val="4402720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610128"/>
        <c:axId val="572194064"/>
      </c:scatterChart>
      <c:catAx>
        <c:axId val="44049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0272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72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0491584"/>
        <c:crosses val="autoZero"/>
        <c:crossBetween val="between"/>
      </c:valAx>
      <c:valAx>
        <c:axId val="440610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72194064"/>
        <c:crosses val="max"/>
        <c:crossBetween val="midCat"/>
      </c:valAx>
      <c:valAx>
        <c:axId val="5721940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06101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3017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4454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4455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4490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5704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5707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5727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5857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6815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6950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7733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118621.49688456957</v>
      </c>
      <c r="D4" s="287">
        <f ca="1">IF(ISERROR(VLOOKUP("Náklady celkem",INDIRECT("HI!$A:$G"),5,0)),0,VLOOKUP("Náklady celkem",INDIRECT("HI!$A:$G"),5,0))</f>
        <v>124925.83265000003</v>
      </c>
      <c r="E4" s="288">
        <f ca="1">IF(C4=0,0,D4/C4)</f>
        <v>1.0531466549571971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15886.420398646966</v>
      </c>
      <c r="D7" s="295">
        <f>IF(ISERROR(HI!E5),"",HI!E5)</f>
        <v>16170.986290000003</v>
      </c>
      <c r="E7" s="292">
        <f t="shared" ref="E7:E15" si="0">IF(C7=0,0,D7/C7)</f>
        <v>1.0179125242951064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0.92325607597227277</v>
      </c>
      <c r="E8" s="292">
        <f t="shared" si="0"/>
        <v>1.0258400844136364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0.10852417302798982</v>
      </c>
      <c r="E9" s="292">
        <f>IF(C9=0,0,D9/C9)</f>
        <v>0.36174724342663273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0.70616669734932336</v>
      </c>
      <c r="E11" s="292">
        <f t="shared" si="0"/>
        <v>1.1769444955822057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0.88022498828008133</v>
      </c>
      <c r="E12" s="292">
        <f t="shared" si="0"/>
        <v>1.1002812353501017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8362.0555272550846</v>
      </c>
      <c r="D15" s="295">
        <f>IF(ISERROR(HI!E6),"",HI!E6)</f>
        <v>8979.9055800000006</v>
      </c>
      <c r="E15" s="292">
        <f t="shared" si="0"/>
        <v>1.0738873415431303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80172.747474752658</v>
      </c>
      <c r="D16" s="291">
        <f ca="1">IF(ISERROR(VLOOKUP("Osobní náklady (Kč) *",INDIRECT("HI!$A:$G"),5,0)),0,VLOOKUP("Osobní náklady (Kč) *",INDIRECT("HI!$A:$G"),5,0))</f>
        <v>85779.423820000011</v>
      </c>
      <c r="E16" s="292">
        <f ca="1">IF(C16=0,0,D16/C16)</f>
        <v>1.069932446147152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36415.936000000002</v>
      </c>
      <c r="D18" s="310">
        <f ca="1">IF(ISERROR(VLOOKUP("Výnosy celkem",INDIRECT("HI!$A:$G"),5,0)),0,VLOOKUP("Výnosy celkem",INDIRECT("HI!$A:$G"),5,0))</f>
        <v>50516.538340000006</v>
      </c>
      <c r="E18" s="311">
        <f t="shared" ref="E18:E28" ca="1" si="1">IF(C18=0,0,D18/C18)</f>
        <v>1.3872096639229596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1912.1559999999999</v>
      </c>
      <c r="D19" s="291">
        <f ca="1">IF(ISERROR(VLOOKUP("Ambulance *",INDIRECT("HI!$A:$G"),5,0)),0,VLOOKUP("Ambulance *",INDIRECT("HI!$A:$G"),5,0))</f>
        <v>2974.7583399999999</v>
      </c>
      <c r="E19" s="292">
        <f t="shared" ca="1" si="1"/>
        <v>1.5557090216488612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1.5557090216488612</v>
      </c>
      <c r="E20" s="292">
        <f t="shared" si="1"/>
        <v>1.5557090216488612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1.1151774569023016</v>
      </c>
      <c r="E21" s="292">
        <f t="shared" si="1"/>
        <v>1.3119734787085902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34503.78</v>
      </c>
      <c r="D22" s="291">
        <f ca="1">IF(ISERROR(VLOOKUP("Hospitalizace *",INDIRECT("HI!$A:$G"),5,0)),0,VLOOKUP("Hospitalizace *",INDIRECT("HI!$A:$G"),5,0))</f>
        <v>47541.780000000006</v>
      </c>
      <c r="E22" s="292">
        <f ca="1">IF(C22=0,0,D22/C22)</f>
        <v>1.3778716418896715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1.3778716418896713</v>
      </c>
      <c r="E23" s="292">
        <f t="shared" si="1"/>
        <v>1.3778716418896713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1.3778716418896713</v>
      </c>
      <c r="E24" s="292">
        <f t="shared" si="1"/>
        <v>1.3778716418896713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0.89090909090909087</v>
      </c>
      <c r="E26" s="292">
        <f t="shared" si="1"/>
        <v>0.93779904306220097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0.76544938698407838</v>
      </c>
      <c r="E27" s="292">
        <f t="shared" si="1"/>
        <v>0.76544938698407838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0.89699446487169832</v>
      </c>
      <c r="E28" s="292">
        <f t="shared" si="1"/>
        <v>0.9442046998649456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14176.261079999998</v>
      </c>
      <c r="C5" s="33">
        <v>15742.350210000004</v>
      </c>
      <c r="D5" s="12"/>
      <c r="E5" s="230">
        <v>16170.986290000003</v>
      </c>
      <c r="F5" s="32">
        <v>15886.420398646966</v>
      </c>
      <c r="G5" s="229">
        <f>E5-F5</f>
        <v>284.56589135303693</v>
      </c>
      <c r="H5" s="235">
        <f>IF(F5&lt;0.00000001,"",E5/F5)</f>
        <v>1.0179125242951064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7658.5733899999968</v>
      </c>
      <c r="C6" s="35">
        <v>8156.0818600000039</v>
      </c>
      <c r="D6" s="12"/>
      <c r="E6" s="231">
        <v>8979.9055800000006</v>
      </c>
      <c r="F6" s="34">
        <v>8362.0555272550846</v>
      </c>
      <c r="G6" s="232">
        <f>E6-F6</f>
        <v>617.85005274491596</v>
      </c>
      <c r="H6" s="236">
        <f>IF(F6&lt;0.00000001,"",E6/F6)</f>
        <v>1.0738873415431303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71790.296539999981</v>
      </c>
      <c r="C7" s="35">
        <v>78782.600220000037</v>
      </c>
      <c r="D7" s="12"/>
      <c r="E7" s="231">
        <v>85779.423820000011</v>
      </c>
      <c r="F7" s="34">
        <v>80172.747474752658</v>
      </c>
      <c r="G7" s="232">
        <f>E7-F7</f>
        <v>5606.6763452473533</v>
      </c>
      <c r="H7" s="236">
        <f>IF(F7&lt;0.00000001,"",E7/F7)</f>
        <v>1.069932446147152</v>
      </c>
    </row>
    <row r="8" spans="1:8" ht="14.4" customHeight="1" thickBot="1" x14ac:dyDescent="0.35">
      <c r="A8" s="1" t="s">
        <v>97</v>
      </c>
      <c r="B8" s="15">
        <v>14985.734539999983</v>
      </c>
      <c r="C8" s="37">
        <v>16002.698640000033</v>
      </c>
      <c r="D8" s="12"/>
      <c r="E8" s="233">
        <v>13995.516960000014</v>
      </c>
      <c r="F8" s="36">
        <v>14200.273483914862</v>
      </c>
      <c r="G8" s="234">
        <f>E8-F8</f>
        <v>-204.756523914848</v>
      </c>
      <c r="H8" s="237">
        <f>IF(F8&lt;0.00000001,"",E8/F8)</f>
        <v>0.9855808041903712</v>
      </c>
    </row>
    <row r="9" spans="1:8" ht="14.4" customHeight="1" thickBot="1" x14ac:dyDescent="0.35">
      <c r="A9" s="2" t="s">
        <v>98</v>
      </c>
      <c r="B9" s="3">
        <v>108610.86554999996</v>
      </c>
      <c r="C9" s="39">
        <v>118683.73093000008</v>
      </c>
      <c r="D9" s="12"/>
      <c r="E9" s="3">
        <v>124925.83265000003</v>
      </c>
      <c r="F9" s="38">
        <v>118621.49688456957</v>
      </c>
      <c r="G9" s="38">
        <f>E9-F9</f>
        <v>6304.3357654304564</v>
      </c>
      <c r="H9" s="238">
        <f>IF(F9&lt;0.00000001,"",E9/F9)</f>
        <v>1.0531466549571971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1912.1559999999999</v>
      </c>
      <c r="C11" s="33">
        <f>IF(ISERROR(VLOOKUP("Celkem:",'ZV Vykáz.-A'!A:F,4,0)),0,VLOOKUP("Celkem:",'ZV Vykáz.-A'!A:F,4,0)/1000)</f>
        <v>2921.3240000000001</v>
      </c>
      <c r="D11" s="12"/>
      <c r="E11" s="230">
        <f>IF(ISERROR(VLOOKUP("Celkem:",'ZV Vykáz.-A'!A:F,6,0)),0,VLOOKUP("Celkem:",'ZV Vykáz.-A'!A:F,6,0)/1000)</f>
        <v>2974.7583399999999</v>
      </c>
      <c r="F11" s="32">
        <f>B11</f>
        <v>1912.1559999999999</v>
      </c>
      <c r="G11" s="229">
        <f>E11-F11</f>
        <v>1062.6023399999999</v>
      </c>
      <c r="H11" s="235">
        <f>IF(F11&lt;0.00000001,"",E11/F11)</f>
        <v>1.5557090216488612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34503.78</v>
      </c>
      <c r="C12" s="37">
        <f>IF(ISERROR(VLOOKUP("Celkem",CaseMix!A:D,3,0)),0,VLOOKUP("Celkem",CaseMix!A:D,3,0)*30)</f>
        <v>40861.260000000009</v>
      </c>
      <c r="D12" s="12"/>
      <c r="E12" s="233">
        <f>IF(ISERROR(VLOOKUP("Celkem",CaseMix!A:D,4,0)),0,VLOOKUP("Celkem",CaseMix!A:D,4,0)*30)</f>
        <v>47541.780000000006</v>
      </c>
      <c r="F12" s="36">
        <f>B12</f>
        <v>34503.78</v>
      </c>
      <c r="G12" s="234">
        <f>E12-F12</f>
        <v>13038.000000000007</v>
      </c>
      <c r="H12" s="237">
        <f>IF(F12&lt;0.00000001,"",E12/F12)</f>
        <v>1.3778716418896715</v>
      </c>
    </row>
    <row r="13" spans="1:8" ht="14.4" customHeight="1" thickBot="1" x14ac:dyDescent="0.35">
      <c r="A13" s="4" t="s">
        <v>101</v>
      </c>
      <c r="B13" s="9">
        <f>SUM(B11:B12)</f>
        <v>36415.936000000002</v>
      </c>
      <c r="C13" s="41">
        <f>SUM(C11:C12)</f>
        <v>43782.58400000001</v>
      </c>
      <c r="D13" s="12"/>
      <c r="E13" s="9">
        <f>SUM(E11:E12)</f>
        <v>50516.538340000006</v>
      </c>
      <c r="F13" s="40">
        <f>SUM(F11:F12)</f>
        <v>36415.936000000002</v>
      </c>
      <c r="G13" s="40">
        <f>E13-F13</f>
        <v>14100.602340000005</v>
      </c>
      <c r="H13" s="239">
        <f>IF(F13&lt;0.00000001,"",E13/F13)</f>
        <v>1.3872096639229596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0.33528814834125054</v>
      </c>
      <c r="C15" s="43">
        <f>IF(C9=0,"",C13/C9)</f>
        <v>0.36890131155232281</v>
      </c>
      <c r="D15" s="12"/>
      <c r="E15" s="10">
        <f>IF(E9=0,"",E13/E9)</f>
        <v>0.40437223645753301</v>
      </c>
      <c r="F15" s="42">
        <f>IF(F9=0,"",F13/F9)</f>
        <v>0.30699272017648122</v>
      </c>
      <c r="G15" s="42">
        <f>IF(ISERROR(F15-E15),"",E15-F15)</f>
        <v>9.7379516281051792E-2</v>
      </c>
      <c r="H15" s="240">
        <f>IF(ISERROR(F15-E15),"",IF(F15&lt;0.00000001,"",E15/F15))</f>
        <v>1.3172046432406317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0.12537111173841212</v>
      </c>
      <c r="C4" s="330">
        <f t="shared" ref="C4:M4" si="0">(C10+C8)/C6</f>
        <v>0.27742843384387283</v>
      </c>
      <c r="D4" s="330">
        <f t="shared" si="0"/>
        <v>0.35201276461017722</v>
      </c>
      <c r="E4" s="330">
        <f t="shared" si="0"/>
        <v>0.36377929589020824</v>
      </c>
      <c r="F4" s="330">
        <f t="shared" si="0"/>
        <v>0.39117661827536615</v>
      </c>
      <c r="G4" s="330">
        <f t="shared" si="0"/>
        <v>0.4158485037814349</v>
      </c>
      <c r="H4" s="330">
        <f t="shared" si="0"/>
        <v>0.3853434915555779</v>
      </c>
      <c r="I4" s="330">
        <f t="shared" si="0"/>
        <v>0.38876994312946939</v>
      </c>
      <c r="J4" s="330">
        <f t="shared" si="0"/>
        <v>0.40437223637748559</v>
      </c>
      <c r="K4" s="330">
        <f t="shared" si="0"/>
        <v>2.3812195339408048E-2</v>
      </c>
      <c r="L4" s="330">
        <f t="shared" si="0"/>
        <v>2.3812195339408048E-2</v>
      </c>
      <c r="M4" s="330">
        <f t="shared" si="0"/>
        <v>2.3812195339408048E-2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12692.04666</v>
      </c>
      <c r="C5" s="330">
        <f>IF(ISERROR(VLOOKUP($A5,'Man Tab'!$A:$Q,COLUMN()+2,0)),0,VLOOKUP($A5,'Man Tab'!$A:$Q,COLUMN()+2,0))</f>
        <v>12385.01521</v>
      </c>
      <c r="D5" s="330">
        <f>IF(ISERROR(VLOOKUP($A5,'Man Tab'!$A:$Q,COLUMN()+2,0)),0,VLOOKUP($A5,'Man Tab'!$A:$Q,COLUMN()+2,0))</f>
        <v>13059.3601</v>
      </c>
      <c r="E5" s="330">
        <f>IF(ISERROR(VLOOKUP($A5,'Man Tab'!$A:$Q,COLUMN()+2,0)),0,VLOOKUP($A5,'Man Tab'!$A:$Q,COLUMN()+2,0))</f>
        <v>14096.22531</v>
      </c>
      <c r="F5" s="330">
        <f>IF(ISERROR(VLOOKUP($A5,'Man Tab'!$A:$Q,COLUMN()+2,0)),0,VLOOKUP($A5,'Man Tab'!$A:$Q,COLUMN()+2,0))</f>
        <v>13594.30775</v>
      </c>
      <c r="G5" s="330">
        <f>IF(ISERROR(VLOOKUP($A5,'Man Tab'!$A:$Q,COLUMN()+2,0)),0,VLOOKUP($A5,'Man Tab'!$A:$Q,COLUMN()+2,0))</f>
        <v>13555.510050000001</v>
      </c>
      <c r="H5" s="330">
        <f>IF(ISERROR(VLOOKUP($A5,'Man Tab'!$A:$Q,COLUMN()+2,0)),0,VLOOKUP($A5,'Man Tab'!$A:$Q,COLUMN()+2,0))</f>
        <v>16903.06236</v>
      </c>
      <c r="I5" s="330">
        <f>IF(ISERROR(VLOOKUP($A5,'Man Tab'!$A:$Q,COLUMN()+2,0)),0,VLOOKUP($A5,'Man Tab'!$A:$Q,COLUMN()+2,0))</f>
        <v>14518.754349999999</v>
      </c>
      <c r="J5" s="330">
        <f>IF(ISERROR(VLOOKUP($A5,'Man Tab'!$A:$Q,COLUMN()+2,0)),0,VLOOKUP($A5,'Man Tab'!$A:$Q,COLUMN()+2,0))</f>
        <v>14121.550859999999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12692.04666</v>
      </c>
      <c r="C6" s="332">
        <f t="shared" ref="C6:M6" si="1">C5+B6</f>
        <v>25077.061869999998</v>
      </c>
      <c r="D6" s="332">
        <f t="shared" si="1"/>
        <v>38136.421969999996</v>
      </c>
      <c r="E6" s="332">
        <f t="shared" si="1"/>
        <v>52232.647279999997</v>
      </c>
      <c r="F6" s="332">
        <f t="shared" si="1"/>
        <v>65826.955029999997</v>
      </c>
      <c r="G6" s="332">
        <f t="shared" si="1"/>
        <v>79382.465079999994</v>
      </c>
      <c r="H6" s="332">
        <f t="shared" si="1"/>
        <v>96285.527439999991</v>
      </c>
      <c r="I6" s="332">
        <f t="shared" si="1"/>
        <v>110804.28178999999</v>
      </c>
      <c r="J6" s="332">
        <f t="shared" si="1"/>
        <v>124925.83265</v>
      </c>
      <c r="K6" s="332">
        <f t="shared" si="1"/>
        <v>124925.83265</v>
      </c>
      <c r="L6" s="332">
        <f t="shared" si="1"/>
        <v>124925.83265</v>
      </c>
      <c r="M6" s="332">
        <f t="shared" si="1"/>
        <v>124925.83265</v>
      </c>
    </row>
    <row r="7" spans="1:13" ht="14.4" customHeight="1" x14ac:dyDescent="0.3">
      <c r="A7" s="331" t="s">
        <v>126</v>
      </c>
      <c r="B7" s="331">
        <v>40.898000000000003</v>
      </c>
      <c r="C7" s="331">
        <v>209.20699999999999</v>
      </c>
      <c r="D7" s="331">
        <v>412.04700000000003</v>
      </c>
      <c r="E7" s="331">
        <v>586.47</v>
      </c>
      <c r="F7" s="331">
        <v>799.90200000000004</v>
      </c>
      <c r="G7" s="331">
        <v>1028.655</v>
      </c>
      <c r="H7" s="331">
        <v>1156.49</v>
      </c>
      <c r="I7" s="331">
        <v>1347.8489999999999</v>
      </c>
      <c r="J7" s="331">
        <v>1584.7260000000001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1226.94</v>
      </c>
      <c r="C8" s="332">
        <f t="shared" ref="C8:M8" si="2">C7*30</f>
        <v>6276.21</v>
      </c>
      <c r="D8" s="332">
        <f t="shared" si="2"/>
        <v>12361.41</v>
      </c>
      <c r="E8" s="332">
        <f t="shared" si="2"/>
        <v>17594.100000000002</v>
      </c>
      <c r="F8" s="332">
        <f t="shared" si="2"/>
        <v>23997.06</v>
      </c>
      <c r="G8" s="332">
        <f t="shared" si="2"/>
        <v>30859.649999999998</v>
      </c>
      <c r="H8" s="332">
        <f t="shared" si="2"/>
        <v>34694.699999999997</v>
      </c>
      <c r="I8" s="332">
        <f t="shared" si="2"/>
        <v>40435.47</v>
      </c>
      <c r="J8" s="332">
        <f t="shared" si="2"/>
        <v>47541.780000000006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364276</v>
      </c>
      <c r="C9" s="331">
        <v>316604</v>
      </c>
      <c r="D9" s="331">
        <v>382217.32999999996</v>
      </c>
      <c r="E9" s="331">
        <v>343958.32</v>
      </c>
      <c r="F9" s="331">
        <v>345850.00999999995</v>
      </c>
      <c r="G9" s="331">
        <v>398523.67000000004</v>
      </c>
      <c r="H9" s="331">
        <v>256872</v>
      </c>
      <c r="I9" s="331">
        <v>233603</v>
      </c>
      <c r="J9" s="331">
        <v>332854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364.27600000000001</v>
      </c>
      <c r="C10" s="332">
        <f t="shared" ref="C10:M10" si="3">C9/1000+B10</f>
        <v>680.88</v>
      </c>
      <c r="D10" s="332">
        <f t="shared" si="3"/>
        <v>1063.0973300000001</v>
      </c>
      <c r="E10" s="332">
        <f t="shared" si="3"/>
        <v>1407.05565</v>
      </c>
      <c r="F10" s="332">
        <f t="shared" si="3"/>
        <v>1752.9056599999999</v>
      </c>
      <c r="G10" s="332">
        <f t="shared" si="3"/>
        <v>2151.4293299999999</v>
      </c>
      <c r="H10" s="332">
        <f t="shared" si="3"/>
        <v>2408.3013299999998</v>
      </c>
      <c r="I10" s="332">
        <f t="shared" si="3"/>
        <v>2641.9043299999998</v>
      </c>
      <c r="J10" s="332">
        <f t="shared" si="3"/>
        <v>2974.7583299999997</v>
      </c>
      <c r="K10" s="332">
        <f t="shared" si="3"/>
        <v>2974.7583299999997</v>
      </c>
      <c r="L10" s="332">
        <f t="shared" si="3"/>
        <v>2974.7583299999997</v>
      </c>
      <c r="M10" s="332">
        <f t="shared" si="3"/>
        <v>2974.7583299999997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0.30699272017648122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0.30699272017648122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21181.893864862599</v>
      </c>
      <c r="C7" s="56">
        <v>1765.15782207188</v>
      </c>
      <c r="D7" s="56">
        <v>1080.8777700000001</v>
      </c>
      <c r="E7" s="56">
        <v>1343.25587</v>
      </c>
      <c r="F7" s="56">
        <v>1732.79288</v>
      </c>
      <c r="G7" s="56">
        <v>2146.7015200000001</v>
      </c>
      <c r="H7" s="56">
        <v>1737.80564</v>
      </c>
      <c r="I7" s="56">
        <v>1791.44848</v>
      </c>
      <c r="J7" s="56">
        <v>2204.5027500000001</v>
      </c>
      <c r="K7" s="56">
        <v>1838.2691500000001</v>
      </c>
      <c r="L7" s="56">
        <v>2295.33223</v>
      </c>
      <c r="M7" s="56">
        <v>0</v>
      </c>
      <c r="N7" s="56">
        <v>0</v>
      </c>
      <c r="O7" s="56">
        <v>0</v>
      </c>
      <c r="P7" s="57">
        <v>16170.986290000001</v>
      </c>
      <c r="Q7" s="189">
        <v>1.017912524295</v>
      </c>
    </row>
    <row r="8" spans="1:17" ht="14.4" customHeight="1" x14ac:dyDescent="0.3">
      <c r="A8" s="19" t="s">
        <v>36</v>
      </c>
      <c r="B8" s="55">
        <v>5027.7288171127602</v>
      </c>
      <c r="C8" s="56">
        <v>418.97740142606301</v>
      </c>
      <c r="D8" s="56">
        <v>283.39999999999998</v>
      </c>
      <c r="E8" s="56">
        <v>282.71600000000097</v>
      </c>
      <c r="F8" s="56">
        <v>157.90299999999999</v>
      </c>
      <c r="G8" s="56">
        <v>735.41600000000005</v>
      </c>
      <c r="H8" s="56">
        <v>358.09199999999998</v>
      </c>
      <c r="I8" s="56">
        <v>434.80700000000002</v>
      </c>
      <c r="J8" s="56">
        <v>617.05399999999997</v>
      </c>
      <c r="K8" s="56">
        <v>481.137</v>
      </c>
      <c r="L8" s="56">
        <v>457.26499999999999</v>
      </c>
      <c r="M8" s="56">
        <v>0</v>
      </c>
      <c r="N8" s="56">
        <v>0</v>
      </c>
      <c r="O8" s="56">
        <v>0</v>
      </c>
      <c r="P8" s="57">
        <v>3807.79</v>
      </c>
      <c r="Q8" s="189">
        <v>1.009810496551</v>
      </c>
    </row>
    <row r="9" spans="1:17" ht="14.4" customHeight="1" x14ac:dyDescent="0.3">
      <c r="A9" s="19" t="s">
        <v>37</v>
      </c>
      <c r="B9" s="55">
        <v>11149.407369673399</v>
      </c>
      <c r="C9" s="56">
        <v>929.11728080611999</v>
      </c>
      <c r="D9" s="56">
        <v>962.29728999999998</v>
      </c>
      <c r="E9" s="56">
        <v>925.91359000000205</v>
      </c>
      <c r="F9" s="56">
        <v>946.07668999999999</v>
      </c>
      <c r="G9" s="56">
        <v>1052.4338</v>
      </c>
      <c r="H9" s="56">
        <v>1037.4714200000001</v>
      </c>
      <c r="I9" s="56">
        <v>1026.77935</v>
      </c>
      <c r="J9" s="56">
        <v>1027.1523299999999</v>
      </c>
      <c r="K9" s="56">
        <v>1195.3500200000001</v>
      </c>
      <c r="L9" s="56">
        <v>806.43109000000004</v>
      </c>
      <c r="M9" s="56">
        <v>0</v>
      </c>
      <c r="N9" s="56">
        <v>0</v>
      </c>
      <c r="O9" s="56">
        <v>0</v>
      </c>
      <c r="P9" s="57">
        <v>8979.9055800000006</v>
      </c>
      <c r="Q9" s="189">
        <v>1.0738873415429999</v>
      </c>
    </row>
    <row r="10" spans="1:17" ht="14.4" customHeight="1" x14ac:dyDescent="0.3">
      <c r="A10" s="19" t="s">
        <v>38</v>
      </c>
      <c r="B10" s="55">
        <v>203.07424950187701</v>
      </c>
      <c r="C10" s="56">
        <v>16.922854125156</v>
      </c>
      <c r="D10" s="56">
        <v>6.7563399999999998</v>
      </c>
      <c r="E10" s="56">
        <v>5.9685499999999996</v>
      </c>
      <c r="F10" s="56">
        <v>5.0384900000000004</v>
      </c>
      <c r="G10" s="56">
        <v>6.4725599999999996</v>
      </c>
      <c r="H10" s="56">
        <v>6.4030699999999996</v>
      </c>
      <c r="I10" s="56">
        <v>3.8852500000000001</v>
      </c>
      <c r="J10" s="56">
        <v>3.11253</v>
      </c>
      <c r="K10" s="56">
        <v>4.67659</v>
      </c>
      <c r="L10" s="56">
        <v>6.0809600000000001</v>
      </c>
      <c r="M10" s="56">
        <v>0</v>
      </c>
      <c r="N10" s="56">
        <v>0</v>
      </c>
      <c r="O10" s="56">
        <v>0</v>
      </c>
      <c r="P10" s="57">
        <v>48.39434</v>
      </c>
      <c r="Q10" s="189">
        <v>0.31774479937700001</v>
      </c>
    </row>
    <row r="11" spans="1:17" ht="14.4" customHeight="1" x14ac:dyDescent="0.3">
      <c r="A11" s="19" t="s">
        <v>39</v>
      </c>
      <c r="B11" s="55">
        <v>792.27604177856699</v>
      </c>
      <c r="C11" s="56">
        <v>66.023003481546993</v>
      </c>
      <c r="D11" s="56">
        <v>86.999359999999001</v>
      </c>
      <c r="E11" s="56">
        <v>62.13259</v>
      </c>
      <c r="F11" s="56">
        <v>78.826599999999999</v>
      </c>
      <c r="G11" s="56">
        <v>90.385260000000002</v>
      </c>
      <c r="H11" s="56">
        <v>88.852739999999997</v>
      </c>
      <c r="I11" s="56">
        <v>66.405469999999994</v>
      </c>
      <c r="J11" s="56">
        <v>99.267210000000006</v>
      </c>
      <c r="K11" s="56">
        <v>58.897709999999996</v>
      </c>
      <c r="L11" s="56">
        <v>81.315749999999994</v>
      </c>
      <c r="M11" s="56">
        <v>0</v>
      </c>
      <c r="N11" s="56">
        <v>0</v>
      </c>
      <c r="O11" s="56">
        <v>0</v>
      </c>
      <c r="P11" s="57">
        <v>713.08268999999996</v>
      </c>
      <c r="Q11" s="189">
        <v>1.2000576438799999</v>
      </c>
    </row>
    <row r="12" spans="1:17" ht="14.4" customHeight="1" x14ac:dyDescent="0.3">
      <c r="A12" s="19" t="s">
        <v>40</v>
      </c>
      <c r="B12" s="55">
        <v>603.88556613614105</v>
      </c>
      <c r="C12" s="56">
        <v>50.323797178010999</v>
      </c>
      <c r="D12" s="56">
        <v>35.481180000000002</v>
      </c>
      <c r="E12" s="56">
        <v>68.351990000000001</v>
      </c>
      <c r="F12" s="56">
        <v>49.501539999999999</v>
      </c>
      <c r="G12" s="56">
        <v>33.351640000000003</v>
      </c>
      <c r="H12" s="56">
        <v>44.529209999999999</v>
      </c>
      <c r="I12" s="56">
        <v>26.888819999999999</v>
      </c>
      <c r="J12" s="56">
        <v>87.411450000000002</v>
      </c>
      <c r="K12" s="56">
        <v>156.27742000000001</v>
      </c>
      <c r="L12" s="56">
        <v>45.544260000000001</v>
      </c>
      <c r="M12" s="56">
        <v>0</v>
      </c>
      <c r="N12" s="56">
        <v>0</v>
      </c>
      <c r="O12" s="56">
        <v>0</v>
      </c>
      <c r="P12" s="57">
        <v>547.33750999999995</v>
      </c>
      <c r="Q12" s="189">
        <v>1.208479532531</v>
      </c>
    </row>
    <row r="13" spans="1:17" ht="14.4" customHeight="1" x14ac:dyDescent="0.3">
      <c r="A13" s="19" t="s">
        <v>41</v>
      </c>
      <c r="B13" s="55">
        <v>311.99999017275599</v>
      </c>
      <c r="C13" s="56">
        <v>25.999999181063</v>
      </c>
      <c r="D13" s="56">
        <v>23.874030000000001</v>
      </c>
      <c r="E13" s="56">
        <v>32.321800000000003</v>
      </c>
      <c r="F13" s="56">
        <v>17.37236</v>
      </c>
      <c r="G13" s="56">
        <v>23.262440000000002</v>
      </c>
      <c r="H13" s="56">
        <v>26.14066</v>
      </c>
      <c r="I13" s="56">
        <v>27.53125</v>
      </c>
      <c r="J13" s="56">
        <v>26.753799999999998</v>
      </c>
      <c r="K13" s="56">
        <v>31.530200000000001</v>
      </c>
      <c r="L13" s="56">
        <v>23.966609999999999</v>
      </c>
      <c r="M13" s="56">
        <v>0</v>
      </c>
      <c r="N13" s="56">
        <v>0</v>
      </c>
      <c r="O13" s="56">
        <v>0</v>
      </c>
      <c r="P13" s="57">
        <v>232.75315000000001</v>
      </c>
      <c r="Q13" s="189">
        <v>0.994671612526</v>
      </c>
    </row>
    <row r="14" spans="1:17" ht="14.4" customHeight="1" x14ac:dyDescent="0.3">
      <c r="A14" s="19" t="s">
        <v>42</v>
      </c>
      <c r="B14" s="55">
        <v>1578.59074093657</v>
      </c>
      <c r="C14" s="56">
        <v>131.54922841138099</v>
      </c>
      <c r="D14" s="56">
        <v>177.691</v>
      </c>
      <c r="E14" s="56">
        <v>152.36000000000001</v>
      </c>
      <c r="F14" s="56">
        <v>145.05000000000001</v>
      </c>
      <c r="G14" s="56">
        <v>119.66</v>
      </c>
      <c r="H14" s="56">
        <v>92.790999999999997</v>
      </c>
      <c r="I14" s="56">
        <v>78.004999999999995</v>
      </c>
      <c r="J14" s="56">
        <v>78.05</v>
      </c>
      <c r="K14" s="56">
        <v>80.450999999999993</v>
      </c>
      <c r="L14" s="56">
        <v>82.296000000000006</v>
      </c>
      <c r="M14" s="56">
        <v>0</v>
      </c>
      <c r="N14" s="56">
        <v>0</v>
      </c>
      <c r="O14" s="56">
        <v>0</v>
      </c>
      <c r="P14" s="57">
        <v>1006.354</v>
      </c>
      <c r="Q14" s="189">
        <v>0.85000202936500002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1390.3488410468301</v>
      </c>
      <c r="C17" s="56">
        <v>115.862403420569</v>
      </c>
      <c r="D17" s="56">
        <v>36.149970000000003</v>
      </c>
      <c r="E17" s="56">
        <v>159.80663000000001</v>
      </c>
      <c r="F17" s="56">
        <v>155.13106999999999</v>
      </c>
      <c r="G17" s="56">
        <v>153.19550000000001</v>
      </c>
      <c r="H17" s="56">
        <v>70.69265</v>
      </c>
      <c r="I17" s="56">
        <v>110.7897</v>
      </c>
      <c r="J17" s="56">
        <v>81.499290000000002</v>
      </c>
      <c r="K17" s="56">
        <v>260.71686</v>
      </c>
      <c r="L17" s="56">
        <v>108.97335</v>
      </c>
      <c r="M17" s="56">
        <v>0</v>
      </c>
      <c r="N17" s="56">
        <v>0</v>
      </c>
      <c r="O17" s="56">
        <v>0</v>
      </c>
      <c r="P17" s="57">
        <v>1136.9550200000001</v>
      </c>
      <c r="Q17" s="189">
        <v>1.090330701124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9.5440000000000005</v>
      </c>
      <c r="E18" s="56">
        <v>5.202</v>
      </c>
      <c r="F18" s="56">
        <v>6.4930000000000003</v>
      </c>
      <c r="G18" s="56">
        <v>8.1210000000000004</v>
      </c>
      <c r="H18" s="56">
        <v>46.716000000000001</v>
      </c>
      <c r="I18" s="56">
        <v>57.207000000000001</v>
      </c>
      <c r="J18" s="56">
        <v>-92.084999999999994</v>
      </c>
      <c r="K18" s="56">
        <v>0.97299999999999998</v>
      </c>
      <c r="L18" s="56">
        <v>25.707000000000001</v>
      </c>
      <c r="M18" s="56">
        <v>0</v>
      </c>
      <c r="N18" s="56">
        <v>0</v>
      </c>
      <c r="O18" s="56">
        <v>0</v>
      </c>
      <c r="P18" s="57">
        <v>67.878</v>
      </c>
      <c r="Q18" s="189" t="s">
        <v>336</v>
      </c>
    </row>
    <row r="19" spans="1:17" ht="14.4" customHeight="1" x14ac:dyDescent="0.3">
      <c r="A19" s="19" t="s">
        <v>47</v>
      </c>
      <c r="B19" s="55">
        <v>3627.8018708159998</v>
      </c>
      <c r="C19" s="56">
        <v>302.31682256800002</v>
      </c>
      <c r="D19" s="56">
        <v>172.65110000000001</v>
      </c>
      <c r="E19" s="56">
        <v>149.90566000000001</v>
      </c>
      <c r="F19" s="56">
        <v>230.36202</v>
      </c>
      <c r="G19" s="56">
        <v>191.71811</v>
      </c>
      <c r="H19" s="56">
        <v>216.07309000000001</v>
      </c>
      <c r="I19" s="56">
        <v>324.08884999999998</v>
      </c>
      <c r="J19" s="56">
        <v>285.63893000000002</v>
      </c>
      <c r="K19" s="56">
        <v>583.63928999999996</v>
      </c>
      <c r="L19" s="56">
        <v>310.31029000000001</v>
      </c>
      <c r="M19" s="56">
        <v>0</v>
      </c>
      <c r="N19" s="56">
        <v>0</v>
      </c>
      <c r="O19" s="56">
        <v>0</v>
      </c>
      <c r="P19" s="57">
        <v>2464.3873400000002</v>
      </c>
      <c r="Q19" s="189">
        <v>0.90574124598600003</v>
      </c>
    </row>
    <row r="20" spans="1:17" ht="14.4" customHeight="1" x14ac:dyDescent="0.3">
      <c r="A20" s="19" t="s">
        <v>48</v>
      </c>
      <c r="B20" s="55">
        <v>106896.996633004</v>
      </c>
      <c r="C20" s="56">
        <v>8908.0830527502894</v>
      </c>
      <c r="D20" s="56">
        <v>9350.3824499999901</v>
      </c>
      <c r="E20" s="56">
        <v>8730.5968300000204</v>
      </c>
      <c r="F20" s="56">
        <v>9080.9197399999994</v>
      </c>
      <c r="G20" s="56">
        <v>9101.2815900000005</v>
      </c>
      <c r="H20" s="56">
        <v>9444.3597800000007</v>
      </c>
      <c r="I20" s="56">
        <v>9157.7039399999994</v>
      </c>
      <c r="J20" s="56">
        <v>12106.718559999999</v>
      </c>
      <c r="K20" s="56">
        <v>9355.26908</v>
      </c>
      <c r="L20" s="56">
        <v>9452.1918499999992</v>
      </c>
      <c r="M20" s="56">
        <v>0</v>
      </c>
      <c r="N20" s="56">
        <v>0</v>
      </c>
      <c r="O20" s="56">
        <v>0</v>
      </c>
      <c r="P20" s="57">
        <v>85779.423819999996</v>
      </c>
      <c r="Q20" s="189">
        <v>1.0699324461469999</v>
      </c>
    </row>
    <row r="21" spans="1:17" ht="14.4" customHeight="1" x14ac:dyDescent="0.3">
      <c r="A21" s="20" t="s">
        <v>49</v>
      </c>
      <c r="B21" s="55">
        <v>5374.9918610517398</v>
      </c>
      <c r="C21" s="56">
        <v>447.91598842097801</v>
      </c>
      <c r="D21" s="56">
        <v>442.01100000000002</v>
      </c>
      <c r="E21" s="56">
        <v>442.05200000000099</v>
      </c>
      <c r="F21" s="56">
        <v>432.97699999999998</v>
      </c>
      <c r="G21" s="56">
        <v>427.61500000000001</v>
      </c>
      <c r="H21" s="56">
        <v>411.24599999999998</v>
      </c>
      <c r="I21" s="56">
        <v>397.42399999999998</v>
      </c>
      <c r="J21" s="56">
        <v>397.42</v>
      </c>
      <c r="K21" s="56">
        <v>402.89400000000001</v>
      </c>
      <c r="L21" s="56">
        <v>402.89299999999997</v>
      </c>
      <c r="M21" s="56">
        <v>0</v>
      </c>
      <c r="N21" s="56">
        <v>0</v>
      </c>
      <c r="O21" s="56">
        <v>0</v>
      </c>
      <c r="P21" s="57">
        <v>3756.5320000000002</v>
      </c>
      <c r="Q21" s="189">
        <v>0.93185431025900001</v>
      </c>
    </row>
    <row r="22" spans="1:17" ht="14.4" customHeight="1" x14ac:dyDescent="0.3">
      <c r="A22" s="19" t="s">
        <v>50</v>
      </c>
      <c r="B22" s="55">
        <v>23</v>
      </c>
      <c r="C22" s="56">
        <v>1.9166666666659999</v>
      </c>
      <c r="D22" s="56">
        <v>0</v>
      </c>
      <c r="E22" s="56">
        <v>3.19</v>
      </c>
      <c r="F22" s="56">
        <v>15</v>
      </c>
      <c r="G22" s="56">
        <v>0</v>
      </c>
      <c r="H22" s="56">
        <v>4.1139999999999999</v>
      </c>
      <c r="I22" s="56">
        <v>0</v>
      </c>
      <c r="J22" s="56">
        <v>19.299499999999998</v>
      </c>
      <c r="K22" s="56">
        <v>68.673150000000007</v>
      </c>
      <c r="L22" s="56">
        <v>4.4527999999999999</v>
      </c>
      <c r="M22" s="56">
        <v>0</v>
      </c>
      <c r="N22" s="56">
        <v>0</v>
      </c>
      <c r="O22" s="56">
        <v>0</v>
      </c>
      <c r="P22" s="57">
        <v>114.72945</v>
      </c>
      <c r="Q22" s="189">
        <v>6.6509826086950001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-2.91038304567337E-11</v>
      </c>
      <c r="C24" s="56">
        <v>0</v>
      </c>
      <c r="D24" s="56">
        <v>23.931170000003</v>
      </c>
      <c r="E24" s="56">
        <v>21.241699999996001</v>
      </c>
      <c r="F24" s="56">
        <v>5.9157099999989997</v>
      </c>
      <c r="G24" s="56">
        <v>6.6108899999980002</v>
      </c>
      <c r="H24" s="56">
        <v>9.0204900000000006</v>
      </c>
      <c r="I24" s="56">
        <v>52.545940000001004</v>
      </c>
      <c r="J24" s="56">
        <v>-38.732989999996001</v>
      </c>
      <c r="K24" s="56">
        <v>-1.19999998E-4</v>
      </c>
      <c r="L24" s="56">
        <v>18.790670000001999</v>
      </c>
      <c r="M24" s="56">
        <v>0</v>
      </c>
      <c r="N24" s="56">
        <v>0</v>
      </c>
      <c r="O24" s="56">
        <v>0</v>
      </c>
      <c r="P24" s="57">
        <v>99.323460000005994</v>
      </c>
      <c r="Q24" s="189"/>
    </row>
    <row r="25" spans="1:17" ht="14.4" customHeight="1" x14ac:dyDescent="0.3">
      <c r="A25" s="21" t="s">
        <v>53</v>
      </c>
      <c r="B25" s="58">
        <v>158161.99584609299</v>
      </c>
      <c r="C25" s="59">
        <v>13180.1663205077</v>
      </c>
      <c r="D25" s="59">
        <v>12692.04666</v>
      </c>
      <c r="E25" s="59">
        <v>12385.01521</v>
      </c>
      <c r="F25" s="59">
        <v>13059.3601</v>
      </c>
      <c r="G25" s="59">
        <v>14096.22531</v>
      </c>
      <c r="H25" s="59">
        <v>13594.30775</v>
      </c>
      <c r="I25" s="59">
        <v>13555.510050000001</v>
      </c>
      <c r="J25" s="59">
        <v>16903.06236</v>
      </c>
      <c r="K25" s="59">
        <v>14518.754349999999</v>
      </c>
      <c r="L25" s="59">
        <v>14121.550859999999</v>
      </c>
      <c r="M25" s="59">
        <v>0</v>
      </c>
      <c r="N25" s="59">
        <v>0</v>
      </c>
      <c r="O25" s="59">
        <v>0</v>
      </c>
      <c r="P25" s="60">
        <v>124925.83265</v>
      </c>
      <c r="Q25" s="190">
        <v>1.0531466549570001</v>
      </c>
    </row>
    <row r="26" spans="1:17" ht="14.4" customHeight="1" x14ac:dyDescent="0.3">
      <c r="A26" s="19" t="s">
        <v>54</v>
      </c>
      <c r="B26" s="55">
        <v>14155.8566167387</v>
      </c>
      <c r="C26" s="56">
        <v>1179.6547180615601</v>
      </c>
      <c r="D26" s="56">
        <v>1555.4140500000101</v>
      </c>
      <c r="E26" s="56">
        <v>1178.8773900000001</v>
      </c>
      <c r="F26" s="56">
        <v>1486.1808599999999</v>
      </c>
      <c r="G26" s="56">
        <v>1324.40939</v>
      </c>
      <c r="H26" s="56">
        <v>1239.2281800000001</v>
      </c>
      <c r="I26" s="56">
        <v>1310.31565</v>
      </c>
      <c r="J26" s="56">
        <v>1611.1332</v>
      </c>
      <c r="K26" s="56">
        <v>1048.0662500000001</v>
      </c>
      <c r="L26" s="56">
        <v>1504.3168800000001</v>
      </c>
      <c r="M26" s="56">
        <v>0</v>
      </c>
      <c r="N26" s="56">
        <v>0</v>
      </c>
      <c r="O26" s="56">
        <v>0</v>
      </c>
      <c r="P26" s="57">
        <v>12257.941849999999</v>
      </c>
      <c r="Q26" s="189">
        <v>1.1545696533359999</v>
      </c>
    </row>
    <row r="27" spans="1:17" ht="14.4" customHeight="1" x14ac:dyDescent="0.3">
      <c r="A27" s="22" t="s">
        <v>55</v>
      </c>
      <c r="B27" s="58">
        <v>172317.852462832</v>
      </c>
      <c r="C27" s="59">
        <v>14359.8210385693</v>
      </c>
      <c r="D27" s="59">
        <v>14247.460709999999</v>
      </c>
      <c r="E27" s="59">
        <v>13563.892599999999</v>
      </c>
      <c r="F27" s="59">
        <v>14545.54096</v>
      </c>
      <c r="G27" s="59">
        <v>15420.634700000001</v>
      </c>
      <c r="H27" s="59">
        <v>14833.53593</v>
      </c>
      <c r="I27" s="59">
        <v>14865.825699999999</v>
      </c>
      <c r="J27" s="59">
        <v>18514.19556</v>
      </c>
      <c r="K27" s="59">
        <v>15566.820599999999</v>
      </c>
      <c r="L27" s="59">
        <v>15625.86774</v>
      </c>
      <c r="M27" s="59">
        <v>0</v>
      </c>
      <c r="N27" s="59">
        <v>0</v>
      </c>
      <c r="O27" s="59">
        <v>0</v>
      </c>
      <c r="P27" s="60">
        <v>137183.7745</v>
      </c>
      <c r="Q27" s="190">
        <v>1.0614785219230001</v>
      </c>
    </row>
    <row r="28" spans="1:17" ht="14.4" customHeight="1" x14ac:dyDescent="0.3">
      <c r="A28" s="20" t="s">
        <v>56</v>
      </c>
      <c r="B28" s="55">
        <v>340.17542453684399</v>
      </c>
      <c r="C28" s="56">
        <v>28.347952044736999</v>
      </c>
      <c r="D28" s="56">
        <v>29.13035</v>
      </c>
      <c r="E28" s="56">
        <v>68.143190000000004</v>
      </c>
      <c r="F28" s="56">
        <v>13.1365</v>
      </c>
      <c r="G28" s="56">
        <v>18.963460000000001</v>
      </c>
      <c r="H28" s="56">
        <v>73.598709999999997</v>
      </c>
      <c r="I28" s="56">
        <v>10.5031</v>
      </c>
      <c r="J28" s="56">
        <v>25.0367</v>
      </c>
      <c r="K28" s="56">
        <v>29.510680000000001</v>
      </c>
      <c r="L28" s="56">
        <v>56.32405</v>
      </c>
      <c r="M28" s="56">
        <v>0</v>
      </c>
      <c r="N28" s="56">
        <v>0</v>
      </c>
      <c r="O28" s="56">
        <v>0</v>
      </c>
      <c r="P28" s="57">
        <v>324.34674000000001</v>
      </c>
      <c r="Q28" s="189">
        <v>1.2712920711090001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4.056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4.056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147703.70721129401</v>
      </c>
      <c r="C6" s="616">
        <v>163823.2218</v>
      </c>
      <c r="D6" s="617">
        <v>16119.514588706001</v>
      </c>
      <c r="E6" s="618">
        <v>1.109134123259</v>
      </c>
      <c r="F6" s="616">
        <v>158161.99584609299</v>
      </c>
      <c r="G6" s="617">
        <v>118621.49688457001</v>
      </c>
      <c r="H6" s="619">
        <v>14121.550859999999</v>
      </c>
      <c r="I6" s="616">
        <v>124925.83265</v>
      </c>
      <c r="J6" s="617">
        <v>6304.3357654304</v>
      </c>
      <c r="K6" s="620">
        <v>0.78985999121700001</v>
      </c>
    </row>
    <row r="7" spans="1:11" ht="14.4" customHeight="1" thickBot="1" x14ac:dyDescent="0.35">
      <c r="A7" s="635" t="s">
        <v>339</v>
      </c>
      <c r="B7" s="616">
        <v>39070.199337436403</v>
      </c>
      <c r="C7" s="616">
        <v>41432.394919999999</v>
      </c>
      <c r="D7" s="617">
        <v>2362.1955825636301</v>
      </c>
      <c r="E7" s="618">
        <v>1.0604602900060001</v>
      </c>
      <c r="F7" s="616">
        <v>40848.856640174701</v>
      </c>
      <c r="G7" s="617">
        <v>30636.6424801311</v>
      </c>
      <c r="H7" s="619">
        <v>3798.2335699999999</v>
      </c>
      <c r="I7" s="616">
        <v>31510.669119999999</v>
      </c>
      <c r="J7" s="617">
        <v>874.026639868953</v>
      </c>
      <c r="K7" s="620">
        <v>0.77139659984999998</v>
      </c>
    </row>
    <row r="8" spans="1:11" ht="14.4" customHeight="1" thickBot="1" x14ac:dyDescent="0.35">
      <c r="A8" s="636" t="s">
        <v>340</v>
      </c>
      <c r="B8" s="616">
        <v>37367.467150021002</v>
      </c>
      <c r="C8" s="616">
        <v>39912.115919999997</v>
      </c>
      <c r="D8" s="617">
        <v>2544.64876997901</v>
      </c>
      <c r="E8" s="618">
        <v>1.0680979730239999</v>
      </c>
      <c r="F8" s="616">
        <v>39270.265899238198</v>
      </c>
      <c r="G8" s="617">
        <v>29452.6994244286</v>
      </c>
      <c r="H8" s="619">
        <v>3715.9375700000001</v>
      </c>
      <c r="I8" s="616">
        <v>30504.315119999999</v>
      </c>
      <c r="J8" s="617">
        <v>1051.61569557138</v>
      </c>
      <c r="K8" s="620">
        <v>0.77677892984600005</v>
      </c>
    </row>
    <row r="9" spans="1:11" ht="14.4" customHeight="1" thickBot="1" x14ac:dyDescent="0.35">
      <c r="A9" s="637" t="s">
        <v>341</v>
      </c>
      <c r="B9" s="621">
        <v>0</v>
      </c>
      <c r="C9" s="621">
        <v>1.461E-2</v>
      </c>
      <c r="D9" s="622">
        <v>1.461E-2</v>
      </c>
      <c r="E9" s="623" t="s">
        <v>336</v>
      </c>
      <c r="F9" s="621">
        <v>0</v>
      </c>
      <c r="G9" s="622">
        <v>0</v>
      </c>
      <c r="H9" s="624">
        <v>1.67E-3</v>
      </c>
      <c r="I9" s="621">
        <v>9.5600000000000008E-3</v>
      </c>
      <c r="J9" s="622">
        <v>9.5600000000000008E-3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1.461E-2</v>
      </c>
      <c r="D10" s="617">
        <v>1.461E-2</v>
      </c>
      <c r="E10" s="626" t="s">
        <v>336</v>
      </c>
      <c r="F10" s="616">
        <v>0</v>
      </c>
      <c r="G10" s="617">
        <v>0</v>
      </c>
      <c r="H10" s="619">
        <v>1.67E-3</v>
      </c>
      <c r="I10" s="616">
        <v>9.5600000000000008E-3</v>
      </c>
      <c r="J10" s="617">
        <v>9.5600000000000008E-3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21435.523930733401</v>
      </c>
      <c r="C11" s="621">
        <v>22148.528050000001</v>
      </c>
      <c r="D11" s="622">
        <v>713.00411926665004</v>
      </c>
      <c r="E11" s="628">
        <v>1.033262733468</v>
      </c>
      <c r="F11" s="621">
        <v>21181.893864862599</v>
      </c>
      <c r="G11" s="622">
        <v>15886.420398647</v>
      </c>
      <c r="H11" s="624">
        <v>2295.33223</v>
      </c>
      <c r="I11" s="621">
        <v>16170.986290000001</v>
      </c>
      <c r="J11" s="622">
        <v>284.56589135304199</v>
      </c>
      <c r="K11" s="629">
        <v>0.76343439322100004</v>
      </c>
    </row>
    <row r="12" spans="1:11" ht="14.4" customHeight="1" thickBot="1" x14ac:dyDescent="0.35">
      <c r="A12" s="638" t="s">
        <v>344</v>
      </c>
      <c r="B12" s="616">
        <v>15413.45235628</v>
      </c>
      <c r="C12" s="616">
        <v>14451.726280000001</v>
      </c>
      <c r="D12" s="617">
        <v>-961.72607628000299</v>
      </c>
      <c r="E12" s="618">
        <v>0.93760475887799999</v>
      </c>
      <c r="F12" s="616">
        <v>14371.3137982341</v>
      </c>
      <c r="G12" s="617">
        <v>10778.4853486756</v>
      </c>
      <c r="H12" s="619">
        <v>1331.15978</v>
      </c>
      <c r="I12" s="616">
        <v>10724.626490000001</v>
      </c>
      <c r="J12" s="617">
        <v>-53.858858675554004</v>
      </c>
      <c r="K12" s="620">
        <v>0.74625233576799999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1096</v>
      </c>
      <c r="G13" s="617">
        <v>822</v>
      </c>
      <c r="H13" s="619">
        <v>821.95669999999996</v>
      </c>
      <c r="I13" s="616">
        <v>821.95669999999996</v>
      </c>
      <c r="J13" s="617">
        <v>-4.3299999999999998E-2</v>
      </c>
      <c r="K13" s="620">
        <v>0.74996049269999998</v>
      </c>
    </row>
    <row r="14" spans="1:11" ht="14.4" customHeight="1" thickBot="1" x14ac:dyDescent="0.35">
      <c r="A14" s="638" t="s">
        <v>346</v>
      </c>
      <c r="B14" s="616">
        <v>1640.9338085306599</v>
      </c>
      <c r="C14" s="616">
        <v>1426.4311700000001</v>
      </c>
      <c r="D14" s="617">
        <v>-214.50263853065999</v>
      </c>
      <c r="E14" s="618">
        <v>0.86928013950600003</v>
      </c>
      <c r="F14" s="616">
        <v>223</v>
      </c>
      <c r="G14" s="617">
        <v>167.25</v>
      </c>
      <c r="H14" s="619">
        <v>-675.45321000000001</v>
      </c>
      <c r="I14" s="616">
        <v>353.89191</v>
      </c>
      <c r="J14" s="617">
        <v>186.64191</v>
      </c>
      <c r="K14" s="620">
        <v>1.586959237668</v>
      </c>
    </row>
    <row r="15" spans="1:11" ht="14.4" customHeight="1" thickBot="1" x14ac:dyDescent="0.35">
      <c r="A15" s="638" t="s">
        <v>347</v>
      </c>
      <c r="B15" s="616">
        <v>109.773638970844</v>
      </c>
      <c r="C15" s="616">
        <v>40.94</v>
      </c>
      <c r="D15" s="617">
        <v>-68.833638970844007</v>
      </c>
      <c r="E15" s="618">
        <v>0.37294928348700002</v>
      </c>
      <c r="F15" s="616">
        <v>19.120369768124998</v>
      </c>
      <c r="G15" s="617">
        <v>14.340277326093</v>
      </c>
      <c r="H15" s="619">
        <v>0</v>
      </c>
      <c r="I15" s="616">
        <v>0</v>
      </c>
      <c r="J15" s="617">
        <v>-14.340277326093</v>
      </c>
      <c r="K15" s="620">
        <v>0</v>
      </c>
    </row>
    <row r="16" spans="1:11" ht="14.4" customHeight="1" thickBot="1" x14ac:dyDescent="0.35">
      <c r="A16" s="638" t="s">
        <v>348</v>
      </c>
      <c r="B16" s="616">
        <v>880.00772698819105</v>
      </c>
      <c r="C16" s="616">
        <v>1101.89148</v>
      </c>
      <c r="D16" s="617">
        <v>221.88375301181</v>
      </c>
      <c r="E16" s="618">
        <v>1.2521384144779999</v>
      </c>
      <c r="F16" s="616">
        <v>937.386935851364</v>
      </c>
      <c r="G16" s="617">
        <v>703.04020188852303</v>
      </c>
      <c r="H16" s="619">
        <v>144.66464999999999</v>
      </c>
      <c r="I16" s="616">
        <v>999.69924000000003</v>
      </c>
      <c r="J16" s="617">
        <v>296.659038111477</v>
      </c>
      <c r="K16" s="620">
        <v>1.0664744746970001</v>
      </c>
    </row>
    <row r="17" spans="1:11" ht="14.4" customHeight="1" thickBot="1" x14ac:dyDescent="0.35">
      <c r="A17" s="638" t="s">
        <v>349</v>
      </c>
      <c r="B17" s="616">
        <v>57.001991688032</v>
      </c>
      <c r="C17" s="616">
        <v>76.530100000000004</v>
      </c>
      <c r="D17" s="617">
        <v>19.528108311966999</v>
      </c>
      <c r="E17" s="618">
        <v>1.3425864208189999</v>
      </c>
      <c r="F17" s="616">
        <v>42.079836292990002</v>
      </c>
      <c r="G17" s="617">
        <v>31.559877219741999</v>
      </c>
      <c r="H17" s="619">
        <v>0</v>
      </c>
      <c r="I17" s="616">
        <v>32.468809999999998</v>
      </c>
      <c r="J17" s="617">
        <v>0.90893278025699997</v>
      </c>
      <c r="K17" s="620">
        <v>0.77160019763200005</v>
      </c>
    </row>
    <row r="18" spans="1:11" ht="14.4" customHeight="1" thickBot="1" x14ac:dyDescent="0.35">
      <c r="A18" s="638" t="s">
        <v>350</v>
      </c>
      <c r="B18" s="616">
        <v>1462.87186012498</v>
      </c>
      <c r="C18" s="616">
        <v>1855.5075099999999</v>
      </c>
      <c r="D18" s="617">
        <v>392.63564987502201</v>
      </c>
      <c r="E18" s="618">
        <v>1.2684005760020001</v>
      </c>
      <c r="F18" s="616">
        <v>1744.64465182553</v>
      </c>
      <c r="G18" s="617">
        <v>1308.4834888691501</v>
      </c>
      <c r="H18" s="619">
        <v>131.38104000000001</v>
      </c>
      <c r="I18" s="616">
        <v>1096.2636</v>
      </c>
      <c r="J18" s="617">
        <v>-212.219888869145</v>
      </c>
      <c r="K18" s="620">
        <v>0.62835924716900005</v>
      </c>
    </row>
    <row r="19" spans="1:11" ht="14.4" customHeight="1" thickBot="1" x14ac:dyDescent="0.35">
      <c r="A19" s="638" t="s">
        <v>351</v>
      </c>
      <c r="B19" s="616">
        <v>1237.5567850790901</v>
      </c>
      <c r="C19" s="616">
        <v>2468.7747300000001</v>
      </c>
      <c r="D19" s="617">
        <v>1231.21794492091</v>
      </c>
      <c r="E19" s="618">
        <v>1.9948779399579999</v>
      </c>
      <c r="F19" s="616">
        <v>2025.91649015396</v>
      </c>
      <c r="G19" s="617">
        <v>1519.4373676154701</v>
      </c>
      <c r="H19" s="619">
        <v>474.59276</v>
      </c>
      <c r="I19" s="616">
        <v>1588.4257399999999</v>
      </c>
      <c r="J19" s="617">
        <v>68.988372384532994</v>
      </c>
      <c r="K19" s="620">
        <v>0.78405292010700001</v>
      </c>
    </row>
    <row r="20" spans="1:11" ht="14.4" customHeight="1" thickBot="1" x14ac:dyDescent="0.35">
      <c r="A20" s="638" t="s">
        <v>352</v>
      </c>
      <c r="B20" s="616">
        <v>633.92576307155196</v>
      </c>
      <c r="C20" s="616">
        <v>726.72677999999996</v>
      </c>
      <c r="D20" s="617">
        <v>92.801016928448007</v>
      </c>
      <c r="E20" s="618">
        <v>1.146390985087</v>
      </c>
      <c r="F20" s="616">
        <v>722.43178273658202</v>
      </c>
      <c r="G20" s="617">
        <v>541.82383705243706</v>
      </c>
      <c r="H20" s="619">
        <v>67.030510000000007</v>
      </c>
      <c r="I20" s="616">
        <v>553.65380000000005</v>
      </c>
      <c r="J20" s="617">
        <v>11.829962947563001</v>
      </c>
      <c r="K20" s="620">
        <v>0.76637519725699998</v>
      </c>
    </row>
    <row r="21" spans="1:11" ht="14.4" customHeight="1" thickBot="1" x14ac:dyDescent="0.35">
      <c r="A21" s="637" t="s">
        <v>353</v>
      </c>
      <c r="B21" s="621">
        <v>3211.9809685395298</v>
      </c>
      <c r="C21" s="621">
        <v>4961.0789999999997</v>
      </c>
      <c r="D21" s="622">
        <v>1749.0980314604799</v>
      </c>
      <c r="E21" s="628">
        <v>1.54455429487</v>
      </c>
      <c r="F21" s="621">
        <v>5027.7288171127602</v>
      </c>
      <c r="G21" s="622">
        <v>3770.7966128345702</v>
      </c>
      <c r="H21" s="624">
        <v>457.26499999999999</v>
      </c>
      <c r="I21" s="621">
        <v>3807.79</v>
      </c>
      <c r="J21" s="622">
        <v>36.993387165432999</v>
      </c>
      <c r="K21" s="629">
        <v>0.75735787241300001</v>
      </c>
    </row>
    <row r="22" spans="1:11" ht="14.4" customHeight="1" thickBot="1" x14ac:dyDescent="0.35">
      <c r="A22" s="638" t="s">
        <v>354</v>
      </c>
      <c r="B22" s="616">
        <v>2619.9844762059602</v>
      </c>
      <c r="C22" s="616">
        <v>4135.201</v>
      </c>
      <c r="D22" s="617">
        <v>1515.2165237940401</v>
      </c>
      <c r="E22" s="618">
        <v>1.5783303441500001</v>
      </c>
      <c r="F22" s="616">
        <v>4246.9391440706004</v>
      </c>
      <c r="G22" s="617">
        <v>3185.2043580529498</v>
      </c>
      <c r="H22" s="619">
        <v>392.19499999999999</v>
      </c>
      <c r="I22" s="616">
        <v>3260.9569999999999</v>
      </c>
      <c r="J22" s="617">
        <v>75.752641947049995</v>
      </c>
      <c r="K22" s="620">
        <v>0.76783699727599997</v>
      </c>
    </row>
    <row r="23" spans="1:11" ht="14.4" customHeight="1" thickBot="1" x14ac:dyDescent="0.35">
      <c r="A23" s="638" t="s">
        <v>355</v>
      </c>
      <c r="B23" s="616">
        <v>591.99649233356104</v>
      </c>
      <c r="C23" s="616">
        <v>825.87800000000004</v>
      </c>
      <c r="D23" s="617">
        <v>233.88150766643901</v>
      </c>
      <c r="E23" s="618">
        <v>1.39507245515</v>
      </c>
      <c r="F23" s="616">
        <v>780.78967304215496</v>
      </c>
      <c r="G23" s="617">
        <v>585.59225478161602</v>
      </c>
      <c r="H23" s="619">
        <v>65.069999999999993</v>
      </c>
      <c r="I23" s="616">
        <v>546.83299999999997</v>
      </c>
      <c r="J23" s="617">
        <v>-38.759254781616001</v>
      </c>
      <c r="K23" s="620">
        <v>0.700358904427</v>
      </c>
    </row>
    <row r="24" spans="1:11" ht="14.4" customHeight="1" thickBot="1" x14ac:dyDescent="0.35">
      <c r="A24" s="637" t="s">
        <v>356</v>
      </c>
      <c r="B24" s="621">
        <v>11146.764867498599</v>
      </c>
      <c r="C24" s="621">
        <v>11066.55932</v>
      </c>
      <c r="D24" s="622">
        <v>-80.205547498564002</v>
      </c>
      <c r="E24" s="628">
        <v>0.99280458963100005</v>
      </c>
      <c r="F24" s="621">
        <v>11149.407369673399</v>
      </c>
      <c r="G24" s="622">
        <v>8362.0555272550791</v>
      </c>
      <c r="H24" s="624">
        <v>806.43109000000004</v>
      </c>
      <c r="I24" s="621">
        <v>8979.9055800000006</v>
      </c>
      <c r="J24" s="622">
        <v>617.85005274492505</v>
      </c>
      <c r="K24" s="629">
        <v>0.80541550615699997</v>
      </c>
    </row>
    <row r="25" spans="1:11" ht="14.4" customHeight="1" thickBot="1" x14ac:dyDescent="0.35">
      <c r="A25" s="638" t="s">
        <v>357</v>
      </c>
      <c r="B25" s="616">
        <v>849.19306463147302</v>
      </c>
      <c r="C25" s="616">
        <v>422.58138000000002</v>
      </c>
      <c r="D25" s="617">
        <v>-426.611684631473</v>
      </c>
      <c r="E25" s="618">
        <v>0.49762697977600001</v>
      </c>
      <c r="F25" s="616">
        <v>448.999985857588</v>
      </c>
      <c r="G25" s="617">
        <v>336.74998939319102</v>
      </c>
      <c r="H25" s="619">
        <v>53.599119999999999</v>
      </c>
      <c r="I25" s="616">
        <v>322.62121999999999</v>
      </c>
      <c r="J25" s="617">
        <v>-14.12876939319</v>
      </c>
      <c r="K25" s="620">
        <v>0.71853280659600005</v>
      </c>
    </row>
    <row r="26" spans="1:11" ht="14.4" customHeight="1" thickBot="1" x14ac:dyDescent="0.35">
      <c r="A26" s="638" t="s">
        <v>358</v>
      </c>
      <c r="B26" s="616">
        <v>2.8091975812499999</v>
      </c>
      <c r="C26" s="616">
        <v>2.3058000000000001</v>
      </c>
      <c r="D26" s="617">
        <v>-0.50339758125</v>
      </c>
      <c r="E26" s="618">
        <v>0.820803782328</v>
      </c>
      <c r="F26" s="616">
        <v>2.8037699116880002</v>
      </c>
      <c r="G26" s="617">
        <v>2.102827433766</v>
      </c>
      <c r="H26" s="619">
        <v>0.50682000000000005</v>
      </c>
      <c r="I26" s="616">
        <v>2.9117600000000001</v>
      </c>
      <c r="J26" s="617">
        <v>0.80893256623300003</v>
      </c>
      <c r="K26" s="620">
        <v>1.0385160308129999</v>
      </c>
    </row>
    <row r="27" spans="1:11" ht="14.4" customHeight="1" thickBot="1" x14ac:dyDescent="0.35">
      <c r="A27" s="638" t="s">
        <v>359</v>
      </c>
      <c r="B27" s="616">
        <v>854.14199860669703</v>
      </c>
      <c r="C27" s="616">
        <v>862.45240000000001</v>
      </c>
      <c r="D27" s="617">
        <v>8.3104013933019996</v>
      </c>
      <c r="E27" s="618">
        <v>1.0097295313970001</v>
      </c>
      <c r="F27" s="616">
        <v>836.26899419389201</v>
      </c>
      <c r="G27" s="617">
        <v>627.20174564541901</v>
      </c>
      <c r="H27" s="619">
        <v>71.998900000000006</v>
      </c>
      <c r="I27" s="616">
        <v>699.54989</v>
      </c>
      <c r="J27" s="617">
        <v>72.348144354580995</v>
      </c>
      <c r="K27" s="620">
        <v>0.83651300581099997</v>
      </c>
    </row>
    <row r="28" spans="1:11" ht="14.4" customHeight="1" thickBot="1" x14ac:dyDescent="0.35">
      <c r="A28" s="638" t="s">
        <v>360</v>
      </c>
      <c r="B28" s="616">
        <v>7514.8652047062997</v>
      </c>
      <c r="C28" s="616">
        <v>7909.3325100000002</v>
      </c>
      <c r="D28" s="617">
        <v>394.467305293707</v>
      </c>
      <c r="E28" s="618">
        <v>1.05249160092</v>
      </c>
      <c r="F28" s="616">
        <v>8005.8765378241796</v>
      </c>
      <c r="G28" s="617">
        <v>6004.40740336813</v>
      </c>
      <c r="H28" s="619">
        <v>378.58490999999998</v>
      </c>
      <c r="I28" s="616">
        <v>5179.4796299999998</v>
      </c>
      <c r="J28" s="617">
        <v>-824.92777336813197</v>
      </c>
      <c r="K28" s="620">
        <v>0.64695971834300003</v>
      </c>
    </row>
    <row r="29" spans="1:11" ht="14.4" customHeight="1" thickBot="1" x14ac:dyDescent="0.35">
      <c r="A29" s="638" t="s">
        <v>361</v>
      </c>
      <c r="B29" s="616">
        <v>2</v>
      </c>
      <c r="C29" s="616">
        <v>0</v>
      </c>
      <c r="D29" s="617">
        <v>-2</v>
      </c>
      <c r="E29" s="618">
        <v>0</v>
      </c>
      <c r="F29" s="616">
        <v>0</v>
      </c>
      <c r="G29" s="617">
        <v>0</v>
      </c>
      <c r="H29" s="619">
        <v>0</v>
      </c>
      <c r="I29" s="616">
        <v>0</v>
      </c>
      <c r="J29" s="617">
        <v>0</v>
      </c>
      <c r="K29" s="620">
        <v>0</v>
      </c>
    </row>
    <row r="30" spans="1:11" ht="14.4" customHeight="1" thickBot="1" x14ac:dyDescent="0.35">
      <c r="A30" s="638" t="s">
        <v>362</v>
      </c>
      <c r="B30" s="616">
        <v>496.88628092036998</v>
      </c>
      <c r="C30" s="616">
        <v>478.96487999999999</v>
      </c>
      <c r="D30" s="617">
        <v>-17.921400920368999</v>
      </c>
      <c r="E30" s="618">
        <v>0.96393259059699998</v>
      </c>
      <c r="F30" s="616">
        <v>479.99998488116302</v>
      </c>
      <c r="G30" s="617">
        <v>359.99998866087202</v>
      </c>
      <c r="H30" s="619">
        <v>26.453309999999998</v>
      </c>
      <c r="I30" s="616">
        <v>350.82064000000003</v>
      </c>
      <c r="J30" s="617">
        <v>-9.1793486608719999</v>
      </c>
      <c r="K30" s="620">
        <v>0.73087635635399995</v>
      </c>
    </row>
    <row r="31" spans="1:11" ht="14.4" customHeight="1" thickBot="1" x14ac:dyDescent="0.35">
      <c r="A31" s="638" t="s">
        <v>363</v>
      </c>
      <c r="B31" s="616">
        <v>81.391008282735996</v>
      </c>
      <c r="C31" s="616">
        <v>84.274460000000005</v>
      </c>
      <c r="D31" s="617">
        <v>2.8834517172630001</v>
      </c>
      <c r="E31" s="618">
        <v>1.0354271531720001</v>
      </c>
      <c r="F31" s="616">
        <v>79.999997480193002</v>
      </c>
      <c r="G31" s="617">
        <v>59.999998110145</v>
      </c>
      <c r="H31" s="619">
        <v>5.4316800000000001</v>
      </c>
      <c r="I31" s="616">
        <v>60.50949</v>
      </c>
      <c r="J31" s="617">
        <v>0.50949188985399996</v>
      </c>
      <c r="K31" s="620">
        <v>0.75636864882300003</v>
      </c>
    </row>
    <row r="32" spans="1:11" ht="14.4" customHeight="1" thickBot="1" x14ac:dyDescent="0.35">
      <c r="A32" s="638" t="s">
        <v>364</v>
      </c>
      <c r="B32" s="616">
        <v>307.37780539840998</v>
      </c>
      <c r="C32" s="616">
        <v>265.13245999999998</v>
      </c>
      <c r="D32" s="617">
        <v>-42.245345398410002</v>
      </c>
      <c r="E32" s="618">
        <v>0.86256214776499995</v>
      </c>
      <c r="F32" s="616">
        <v>252.99999203111301</v>
      </c>
      <c r="G32" s="617">
        <v>189.74999402333501</v>
      </c>
      <c r="H32" s="619">
        <v>42.939549999999997</v>
      </c>
      <c r="I32" s="616">
        <v>308.33398</v>
      </c>
      <c r="J32" s="617">
        <v>118.58398597666501</v>
      </c>
      <c r="K32" s="620">
        <v>1.2187114217849999</v>
      </c>
    </row>
    <row r="33" spans="1:11" ht="14.4" customHeight="1" thickBot="1" x14ac:dyDescent="0.35">
      <c r="A33" s="638" t="s">
        <v>365</v>
      </c>
      <c r="B33" s="616">
        <v>354.93638570776</v>
      </c>
      <c r="C33" s="616">
        <v>412.62441999999999</v>
      </c>
      <c r="D33" s="617">
        <v>57.688034292239003</v>
      </c>
      <c r="E33" s="618">
        <v>1.162530629755</v>
      </c>
      <c r="F33" s="616">
        <v>425.45812692762598</v>
      </c>
      <c r="G33" s="617">
        <v>319.09359519571899</v>
      </c>
      <c r="H33" s="619">
        <v>35.951999999999998</v>
      </c>
      <c r="I33" s="616">
        <v>339.84998000000002</v>
      </c>
      <c r="J33" s="617">
        <v>20.75638480428</v>
      </c>
      <c r="K33" s="620">
        <v>0.79878596386</v>
      </c>
    </row>
    <row r="34" spans="1:11" ht="14.4" customHeight="1" thickBot="1" x14ac:dyDescent="0.35">
      <c r="A34" s="638" t="s">
        <v>366</v>
      </c>
      <c r="B34" s="616">
        <v>58</v>
      </c>
      <c r="C34" s="616">
        <v>116.39972</v>
      </c>
      <c r="D34" s="617">
        <v>58.399720000000002</v>
      </c>
      <c r="E34" s="618">
        <v>2.0068917241370001</v>
      </c>
      <c r="F34" s="616">
        <v>139.99999559033901</v>
      </c>
      <c r="G34" s="617">
        <v>104.999996692754</v>
      </c>
      <c r="H34" s="619">
        <v>0</v>
      </c>
      <c r="I34" s="616">
        <v>48.098999999999997</v>
      </c>
      <c r="J34" s="617">
        <v>-56.900996692753999</v>
      </c>
      <c r="K34" s="620">
        <v>0.34356429653499998</v>
      </c>
    </row>
    <row r="35" spans="1:11" ht="14.4" customHeight="1" thickBot="1" x14ac:dyDescent="0.35">
      <c r="A35" s="638" t="s">
        <v>367</v>
      </c>
      <c r="B35" s="616">
        <v>625.16392166357696</v>
      </c>
      <c r="C35" s="616">
        <v>512.49129000000005</v>
      </c>
      <c r="D35" s="617">
        <v>-112.672631663576</v>
      </c>
      <c r="E35" s="618">
        <v>0.81977105882199997</v>
      </c>
      <c r="F35" s="616">
        <v>476.99998497565599</v>
      </c>
      <c r="G35" s="617">
        <v>357.74998873174201</v>
      </c>
      <c r="H35" s="619">
        <v>56.750979999999998</v>
      </c>
      <c r="I35" s="616">
        <v>429.74072000000001</v>
      </c>
      <c r="J35" s="617">
        <v>71.990731268258003</v>
      </c>
      <c r="K35" s="620">
        <v>0.90092396967599997</v>
      </c>
    </row>
    <row r="36" spans="1:11" ht="14.4" customHeight="1" thickBot="1" x14ac:dyDescent="0.35">
      <c r="A36" s="638" t="s">
        <v>368</v>
      </c>
      <c r="B36" s="616">
        <v>0</v>
      </c>
      <c r="C36" s="616">
        <v>0</v>
      </c>
      <c r="D36" s="617">
        <v>0</v>
      </c>
      <c r="E36" s="618">
        <v>1</v>
      </c>
      <c r="F36" s="616">
        <v>0</v>
      </c>
      <c r="G36" s="617">
        <v>0</v>
      </c>
      <c r="H36" s="619">
        <v>134.21382</v>
      </c>
      <c r="I36" s="616">
        <v>1237.98927</v>
      </c>
      <c r="J36" s="617">
        <v>1237.98927</v>
      </c>
      <c r="K36" s="627" t="s">
        <v>369</v>
      </c>
    </row>
    <row r="37" spans="1:11" ht="14.4" customHeight="1" thickBot="1" x14ac:dyDescent="0.35">
      <c r="A37" s="637" t="s">
        <v>370</v>
      </c>
      <c r="B37" s="621">
        <v>46.999834240810003</v>
      </c>
      <c r="C37" s="621">
        <v>52.729259999999996</v>
      </c>
      <c r="D37" s="622">
        <v>5.7294257591889997</v>
      </c>
      <c r="E37" s="628">
        <v>1.1219031056540001</v>
      </c>
      <c r="F37" s="621">
        <v>203.07424950187701</v>
      </c>
      <c r="G37" s="622">
        <v>152.30568712640701</v>
      </c>
      <c r="H37" s="624">
        <v>6.0809600000000001</v>
      </c>
      <c r="I37" s="621">
        <v>48.39434</v>
      </c>
      <c r="J37" s="622">
        <v>-103.91134712640699</v>
      </c>
      <c r="K37" s="629">
        <v>0.23830859953200001</v>
      </c>
    </row>
    <row r="38" spans="1:11" ht="14.4" customHeight="1" thickBot="1" x14ac:dyDescent="0.35">
      <c r="A38" s="638" t="s">
        <v>371</v>
      </c>
      <c r="B38" s="616">
        <v>19.999929464173999</v>
      </c>
      <c r="C38" s="616">
        <v>19.003889999999998</v>
      </c>
      <c r="D38" s="617">
        <v>-0.99603946417400002</v>
      </c>
      <c r="E38" s="618">
        <v>0.95019785114900002</v>
      </c>
      <c r="F38" s="616">
        <v>173.99999451942199</v>
      </c>
      <c r="G38" s="617">
        <v>130.49999588956601</v>
      </c>
      <c r="H38" s="619">
        <v>1.74718</v>
      </c>
      <c r="I38" s="616">
        <v>14.53059</v>
      </c>
      <c r="J38" s="617">
        <v>-115.969405889566</v>
      </c>
      <c r="K38" s="620">
        <v>8.3509140561000006E-2</v>
      </c>
    </row>
    <row r="39" spans="1:11" ht="14.4" customHeight="1" thickBot="1" x14ac:dyDescent="0.35">
      <c r="A39" s="638" t="s">
        <v>372</v>
      </c>
      <c r="B39" s="616">
        <v>26.999904776634999</v>
      </c>
      <c r="C39" s="616">
        <v>31.349930000000001</v>
      </c>
      <c r="D39" s="617">
        <v>4.3500252233639998</v>
      </c>
      <c r="E39" s="618">
        <v>1.1611126135200001</v>
      </c>
      <c r="F39" s="616">
        <v>29.074254982454999</v>
      </c>
      <c r="G39" s="617">
        <v>21.805691236841</v>
      </c>
      <c r="H39" s="619">
        <v>4.33378</v>
      </c>
      <c r="I39" s="616">
        <v>33.863750000000003</v>
      </c>
      <c r="J39" s="617">
        <v>12.058058763158</v>
      </c>
      <c r="K39" s="620">
        <v>1.1647331985089999</v>
      </c>
    </row>
    <row r="40" spans="1:11" ht="14.4" customHeight="1" thickBot="1" x14ac:dyDescent="0.35">
      <c r="A40" s="638" t="s">
        <v>373</v>
      </c>
      <c r="B40" s="616">
        <v>0</v>
      </c>
      <c r="C40" s="616">
        <v>2.3754400000000002</v>
      </c>
      <c r="D40" s="617">
        <v>2.3754400000000002</v>
      </c>
      <c r="E40" s="626" t="s">
        <v>336</v>
      </c>
      <c r="F40" s="616">
        <v>0</v>
      </c>
      <c r="G40" s="617">
        <v>0</v>
      </c>
      <c r="H40" s="619">
        <v>0</v>
      </c>
      <c r="I40" s="616">
        <v>0</v>
      </c>
      <c r="J40" s="617">
        <v>0</v>
      </c>
      <c r="K40" s="627" t="s">
        <v>336</v>
      </c>
    </row>
    <row r="41" spans="1:11" ht="14.4" customHeight="1" thickBot="1" x14ac:dyDescent="0.35">
      <c r="A41" s="637" t="s">
        <v>374</v>
      </c>
      <c r="B41" s="621">
        <v>867.72827131386805</v>
      </c>
      <c r="C41" s="621">
        <v>856.61211000000003</v>
      </c>
      <c r="D41" s="622">
        <v>-11.116161313867</v>
      </c>
      <c r="E41" s="628">
        <v>0.98718935214900005</v>
      </c>
      <c r="F41" s="621">
        <v>792.27604177856699</v>
      </c>
      <c r="G41" s="622">
        <v>594.20703133392499</v>
      </c>
      <c r="H41" s="624">
        <v>81.315749999999994</v>
      </c>
      <c r="I41" s="621">
        <v>713.08268999999996</v>
      </c>
      <c r="J41" s="622">
        <v>118.875658666075</v>
      </c>
      <c r="K41" s="629">
        <v>0.90004323290999999</v>
      </c>
    </row>
    <row r="42" spans="1:11" ht="14.4" customHeight="1" thickBot="1" x14ac:dyDescent="0.35">
      <c r="A42" s="638" t="s">
        <v>375</v>
      </c>
      <c r="B42" s="616">
        <v>19.471439462342001</v>
      </c>
      <c r="C42" s="616">
        <v>60.718400000000003</v>
      </c>
      <c r="D42" s="617">
        <v>41.246960537657003</v>
      </c>
      <c r="E42" s="618">
        <v>3.118331344604</v>
      </c>
      <c r="F42" s="616">
        <v>13.080925672959999</v>
      </c>
      <c r="G42" s="617">
        <v>9.8106942547199996</v>
      </c>
      <c r="H42" s="619">
        <v>0</v>
      </c>
      <c r="I42" s="616">
        <v>11.822839999999999</v>
      </c>
      <c r="J42" s="617">
        <v>2.0121457452790001</v>
      </c>
      <c r="K42" s="620">
        <v>0.90382288651300002</v>
      </c>
    </row>
    <row r="43" spans="1:11" ht="14.4" customHeight="1" thickBot="1" x14ac:dyDescent="0.35">
      <c r="A43" s="638" t="s">
        <v>376</v>
      </c>
      <c r="B43" s="616">
        <v>19.473706395676</v>
      </c>
      <c r="C43" s="616">
        <v>20.421109999999999</v>
      </c>
      <c r="D43" s="617">
        <v>0.94740360432299997</v>
      </c>
      <c r="E43" s="618">
        <v>1.048650399932</v>
      </c>
      <c r="F43" s="616">
        <v>13.999999559033</v>
      </c>
      <c r="G43" s="617">
        <v>10.499999669275001</v>
      </c>
      <c r="H43" s="619">
        <v>3.1273900000000001</v>
      </c>
      <c r="I43" s="616">
        <v>20.80734</v>
      </c>
      <c r="J43" s="617">
        <v>10.307340330723999</v>
      </c>
      <c r="K43" s="620">
        <v>1.4862386182409999</v>
      </c>
    </row>
    <row r="44" spans="1:11" ht="14.4" customHeight="1" thickBot="1" x14ac:dyDescent="0.35">
      <c r="A44" s="638" t="s">
        <v>377</v>
      </c>
      <c r="B44" s="616">
        <v>550.635550553847</v>
      </c>
      <c r="C44" s="616">
        <v>519.83137999999997</v>
      </c>
      <c r="D44" s="617">
        <v>-30.804170553845999</v>
      </c>
      <c r="E44" s="618">
        <v>0.94405706183899996</v>
      </c>
      <c r="F44" s="616">
        <v>525.384875144685</v>
      </c>
      <c r="G44" s="617">
        <v>394.038656358514</v>
      </c>
      <c r="H44" s="619">
        <v>56.275089999999999</v>
      </c>
      <c r="I44" s="616">
        <v>470.25682</v>
      </c>
      <c r="J44" s="617">
        <v>76.218163641485006</v>
      </c>
      <c r="K44" s="620">
        <v>0.89507110357999997</v>
      </c>
    </row>
    <row r="45" spans="1:11" ht="14.4" customHeight="1" thickBot="1" x14ac:dyDescent="0.35">
      <c r="A45" s="638" t="s">
        <v>378</v>
      </c>
      <c r="B45" s="616">
        <v>128.62773182165299</v>
      </c>
      <c r="C45" s="616">
        <v>98.285030000000006</v>
      </c>
      <c r="D45" s="617">
        <v>-30.342701821653002</v>
      </c>
      <c r="E45" s="618">
        <v>0.76410451003099999</v>
      </c>
      <c r="F45" s="616">
        <v>112.999996440774</v>
      </c>
      <c r="G45" s="617">
        <v>84.749997330580001</v>
      </c>
      <c r="H45" s="619">
        <v>7.3026</v>
      </c>
      <c r="I45" s="616">
        <v>75.988659999999996</v>
      </c>
      <c r="J45" s="617">
        <v>-8.76133733058</v>
      </c>
      <c r="K45" s="620">
        <v>0.67246603888000001</v>
      </c>
    </row>
    <row r="46" spans="1:11" ht="14.4" customHeight="1" thickBot="1" x14ac:dyDescent="0.35">
      <c r="A46" s="638" t="s">
        <v>379</v>
      </c>
      <c r="B46" s="616">
        <v>13.998865634469</v>
      </c>
      <c r="C46" s="616">
        <v>2.1912099999999999</v>
      </c>
      <c r="D46" s="617">
        <v>-11.807655634469</v>
      </c>
      <c r="E46" s="618">
        <v>0.15652768282900001</v>
      </c>
      <c r="F46" s="616">
        <v>8.9999997165209997</v>
      </c>
      <c r="G46" s="617">
        <v>6.7499997873910003</v>
      </c>
      <c r="H46" s="619">
        <v>2.72437</v>
      </c>
      <c r="I46" s="616">
        <v>4.9561400000000004</v>
      </c>
      <c r="J46" s="617">
        <v>-1.793859787391</v>
      </c>
      <c r="K46" s="620">
        <v>0.55068223956700002</v>
      </c>
    </row>
    <row r="47" spans="1:11" ht="14.4" customHeight="1" thickBot="1" x14ac:dyDescent="0.35">
      <c r="A47" s="638" t="s">
        <v>380</v>
      </c>
      <c r="B47" s="616">
        <v>0.17226446290399999</v>
      </c>
      <c r="C47" s="616">
        <v>0</v>
      </c>
      <c r="D47" s="617">
        <v>-0.17226446290399999</v>
      </c>
      <c r="E47" s="618">
        <v>0</v>
      </c>
      <c r="F47" s="616">
        <v>0</v>
      </c>
      <c r="G47" s="617">
        <v>0</v>
      </c>
      <c r="H47" s="619">
        <v>2.4799999999999999E-2</v>
      </c>
      <c r="I47" s="616">
        <v>6.4799999999999996E-2</v>
      </c>
      <c r="J47" s="617">
        <v>6.4799999999999996E-2</v>
      </c>
      <c r="K47" s="627" t="s">
        <v>369</v>
      </c>
    </row>
    <row r="48" spans="1:11" ht="14.4" customHeight="1" thickBot="1" x14ac:dyDescent="0.35">
      <c r="A48" s="638" t="s">
        <v>381</v>
      </c>
      <c r="B48" s="616">
        <v>15.136760473008</v>
      </c>
      <c r="C48" s="616">
        <v>30.57788</v>
      </c>
      <c r="D48" s="617">
        <v>15.441119526991001</v>
      </c>
      <c r="E48" s="618">
        <v>2.0201072782059999</v>
      </c>
      <c r="F48" s="616">
        <v>24.040924555859</v>
      </c>
      <c r="G48" s="617">
        <v>18.030693416894</v>
      </c>
      <c r="H48" s="619">
        <v>1.1979</v>
      </c>
      <c r="I48" s="616">
        <v>15.579610000000001</v>
      </c>
      <c r="J48" s="617">
        <v>-2.4510834168939999</v>
      </c>
      <c r="K48" s="620">
        <v>0.64804537628299996</v>
      </c>
    </row>
    <row r="49" spans="1:11" ht="14.4" customHeight="1" thickBot="1" x14ac:dyDescent="0.35">
      <c r="A49" s="638" t="s">
        <v>382</v>
      </c>
      <c r="B49" s="616">
        <v>37.129315561009001</v>
      </c>
      <c r="C49" s="616">
        <v>31.722799999999999</v>
      </c>
      <c r="D49" s="617">
        <v>-5.4065155610089999</v>
      </c>
      <c r="E49" s="618">
        <v>0.85438687788000001</v>
      </c>
      <c r="F49" s="616">
        <v>32.769322610083996</v>
      </c>
      <c r="G49" s="617">
        <v>24.576991957562999</v>
      </c>
      <c r="H49" s="619">
        <v>1.5489999999999999</v>
      </c>
      <c r="I49" s="616">
        <v>15.94694</v>
      </c>
      <c r="J49" s="617">
        <v>-8.6300519575629995</v>
      </c>
      <c r="K49" s="620">
        <v>0.486642345029</v>
      </c>
    </row>
    <row r="50" spans="1:11" ht="14.4" customHeight="1" thickBot="1" x14ac:dyDescent="0.35">
      <c r="A50" s="638" t="s">
        <v>383</v>
      </c>
      <c r="B50" s="616">
        <v>0</v>
      </c>
      <c r="C50" s="616">
        <v>0</v>
      </c>
      <c r="D50" s="617">
        <v>0</v>
      </c>
      <c r="E50" s="626" t="s">
        <v>336</v>
      </c>
      <c r="F50" s="616">
        <v>0</v>
      </c>
      <c r="G50" s="617">
        <v>0</v>
      </c>
      <c r="H50" s="619">
        <v>0</v>
      </c>
      <c r="I50" s="616">
        <v>10.7448</v>
      </c>
      <c r="J50" s="617">
        <v>10.7448</v>
      </c>
      <c r="K50" s="627" t="s">
        <v>369</v>
      </c>
    </row>
    <row r="51" spans="1:11" ht="14.4" customHeight="1" thickBot="1" x14ac:dyDescent="0.35">
      <c r="A51" s="638" t="s">
        <v>384</v>
      </c>
      <c r="B51" s="616">
        <v>83.082636948957003</v>
      </c>
      <c r="C51" s="616">
        <v>93.818989999999999</v>
      </c>
      <c r="D51" s="617">
        <v>10.736353051042</v>
      </c>
      <c r="E51" s="618">
        <v>1.1292249914700001</v>
      </c>
      <c r="F51" s="616">
        <v>60.999998078647003</v>
      </c>
      <c r="G51" s="617">
        <v>45.749998558984998</v>
      </c>
      <c r="H51" s="619">
        <v>9.1145999999999994</v>
      </c>
      <c r="I51" s="616">
        <v>86.914739999999995</v>
      </c>
      <c r="J51" s="617">
        <v>41.164741441014002</v>
      </c>
      <c r="K51" s="620">
        <v>1.4248318481569999</v>
      </c>
    </row>
    <row r="52" spans="1:11" ht="14.4" customHeight="1" thickBot="1" x14ac:dyDescent="0.35">
      <c r="A52" s="638" t="s">
        <v>385</v>
      </c>
      <c r="B52" s="616">
        <v>0</v>
      </c>
      <c r="C52" s="616">
        <v>-0.95469000000000004</v>
      </c>
      <c r="D52" s="617">
        <v>-0.95469000000000004</v>
      </c>
      <c r="E52" s="626" t="s">
        <v>369</v>
      </c>
      <c r="F52" s="616">
        <v>0</v>
      </c>
      <c r="G52" s="617">
        <v>0</v>
      </c>
      <c r="H52" s="619">
        <v>0</v>
      </c>
      <c r="I52" s="616">
        <v>0</v>
      </c>
      <c r="J52" s="617">
        <v>0</v>
      </c>
      <c r="K52" s="627" t="s">
        <v>336</v>
      </c>
    </row>
    <row r="53" spans="1:11" ht="14.4" customHeight="1" thickBot="1" x14ac:dyDescent="0.35">
      <c r="A53" s="637" t="s">
        <v>386</v>
      </c>
      <c r="B53" s="621">
        <v>383.305589915322</v>
      </c>
      <c r="C53" s="621">
        <v>558.98690999999997</v>
      </c>
      <c r="D53" s="622">
        <v>175.68132008467799</v>
      </c>
      <c r="E53" s="628">
        <v>1.4583322672729999</v>
      </c>
      <c r="F53" s="621">
        <v>603.88556613614105</v>
      </c>
      <c r="G53" s="622">
        <v>452.91417460210602</v>
      </c>
      <c r="H53" s="624">
        <v>45.544260000000001</v>
      </c>
      <c r="I53" s="621">
        <v>547.33750999999995</v>
      </c>
      <c r="J53" s="622">
        <v>94.423335397893993</v>
      </c>
      <c r="K53" s="629">
        <v>0.90635964939799996</v>
      </c>
    </row>
    <row r="54" spans="1:11" ht="14.4" customHeight="1" thickBot="1" x14ac:dyDescent="0.35">
      <c r="A54" s="638" t="s">
        <v>387</v>
      </c>
      <c r="B54" s="616">
        <v>3.2053757642890002</v>
      </c>
      <c r="C54" s="616">
        <v>0</v>
      </c>
      <c r="D54" s="617">
        <v>-3.2053757642890002</v>
      </c>
      <c r="E54" s="618">
        <v>0</v>
      </c>
      <c r="F54" s="616">
        <v>0</v>
      </c>
      <c r="G54" s="617">
        <v>0</v>
      </c>
      <c r="H54" s="619">
        <v>0</v>
      </c>
      <c r="I54" s="616">
        <v>0</v>
      </c>
      <c r="J54" s="617">
        <v>0</v>
      </c>
      <c r="K54" s="620">
        <v>0</v>
      </c>
    </row>
    <row r="55" spans="1:11" ht="14.4" customHeight="1" thickBot="1" x14ac:dyDescent="0.35">
      <c r="A55" s="638" t="s">
        <v>388</v>
      </c>
      <c r="B55" s="616">
        <v>374.6019075072</v>
      </c>
      <c r="C55" s="616">
        <v>526.48419000000001</v>
      </c>
      <c r="D55" s="617">
        <v>151.88228249280101</v>
      </c>
      <c r="E55" s="618">
        <v>1.405449837411</v>
      </c>
      <c r="F55" s="616">
        <v>598.88556629362904</v>
      </c>
      <c r="G55" s="617">
        <v>449.16417472022198</v>
      </c>
      <c r="H55" s="619">
        <v>44.722459999999998</v>
      </c>
      <c r="I55" s="616">
        <v>534.05908999999997</v>
      </c>
      <c r="J55" s="617">
        <v>84.894915279778004</v>
      </c>
      <c r="K55" s="620">
        <v>0.89175481938000001</v>
      </c>
    </row>
    <row r="56" spans="1:11" ht="14.4" customHeight="1" thickBot="1" x14ac:dyDescent="0.35">
      <c r="A56" s="638" t="s">
        <v>389</v>
      </c>
      <c r="B56" s="616">
        <v>0</v>
      </c>
      <c r="C56" s="616">
        <v>28.1083</v>
      </c>
      <c r="D56" s="617">
        <v>28.1083</v>
      </c>
      <c r="E56" s="626" t="s">
        <v>369</v>
      </c>
      <c r="F56" s="616">
        <v>0</v>
      </c>
      <c r="G56" s="617">
        <v>0</v>
      </c>
      <c r="H56" s="619">
        <v>0.76229999999999998</v>
      </c>
      <c r="I56" s="616">
        <v>11.978999999999999</v>
      </c>
      <c r="J56" s="617">
        <v>11.978999999999999</v>
      </c>
      <c r="K56" s="627" t="s">
        <v>336</v>
      </c>
    </row>
    <row r="57" spans="1:11" ht="14.4" customHeight="1" thickBot="1" x14ac:dyDescent="0.35">
      <c r="A57" s="638" t="s">
        <v>390</v>
      </c>
      <c r="B57" s="616">
        <v>5.4983066438329997</v>
      </c>
      <c r="C57" s="616">
        <v>4.3944200000000002</v>
      </c>
      <c r="D57" s="617">
        <v>-1.1038866438329999</v>
      </c>
      <c r="E57" s="618">
        <v>0.79923152429599997</v>
      </c>
      <c r="F57" s="616">
        <v>4.9999998425119996</v>
      </c>
      <c r="G57" s="617">
        <v>3.7499998818839999</v>
      </c>
      <c r="H57" s="619">
        <v>5.9499999999999997E-2</v>
      </c>
      <c r="I57" s="616">
        <v>1.29942</v>
      </c>
      <c r="J57" s="617">
        <v>-2.4505798818839999</v>
      </c>
      <c r="K57" s="620">
        <v>0.25988400818500001</v>
      </c>
    </row>
    <row r="58" spans="1:11" ht="14.4" customHeight="1" thickBot="1" x14ac:dyDescent="0.35">
      <c r="A58" s="637" t="s">
        <v>391</v>
      </c>
      <c r="B58" s="621">
        <v>275.16368777954898</v>
      </c>
      <c r="C58" s="621">
        <v>266.85374000000002</v>
      </c>
      <c r="D58" s="622">
        <v>-8.3099477795480006</v>
      </c>
      <c r="E58" s="628">
        <v>0.96979998397800005</v>
      </c>
      <c r="F58" s="621">
        <v>311.99999017275599</v>
      </c>
      <c r="G58" s="622">
        <v>233.999992629567</v>
      </c>
      <c r="H58" s="624">
        <v>23.966609999999999</v>
      </c>
      <c r="I58" s="621">
        <v>232.75315000000001</v>
      </c>
      <c r="J58" s="622">
        <v>-1.246842629566</v>
      </c>
      <c r="K58" s="629">
        <v>0.74600370939399996</v>
      </c>
    </row>
    <row r="59" spans="1:11" ht="14.4" customHeight="1" thickBot="1" x14ac:dyDescent="0.35">
      <c r="A59" s="638" t="s">
        <v>392</v>
      </c>
      <c r="B59" s="616">
        <v>39.181692540957002</v>
      </c>
      <c r="C59" s="616">
        <v>34.987470000000002</v>
      </c>
      <c r="D59" s="617">
        <v>-4.194222540957</v>
      </c>
      <c r="E59" s="618">
        <v>0.89295453389099999</v>
      </c>
      <c r="F59" s="616">
        <v>29.999999055071999</v>
      </c>
      <c r="G59" s="617">
        <v>22.499999291304</v>
      </c>
      <c r="H59" s="619">
        <v>3.1770299999999998</v>
      </c>
      <c r="I59" s="616">
        <v>18.325150000000001</v>
      </c>
      <c r="J59" s="617">
        <v>-4.1748492913039996</v>
      </c>
      <c r="K59" s="620">
        <v>0.61083835257300001</v>
      </c>
    </row>
    <row r="60" spans="1:11" ht="14.4" customHeight="1" thickBot="1" x14ac:dyDescent="0.35">
      <c r="A60" s="638" t="s">
        <v>393</v>
      </c>
      <c r="B60" s="616">
        <v>0</v>
      </c>
      <c r="C60" s="616">
        <v>1.06162</v>
      </c>
      <c r="D60" s="617">
        <v>1.06162</v>
      </c>
      <c r="E60" s="626" t="s">
        <v>369</v>
      </c>
      <c r="F60" s="616">
        <v>0.99999996850200001</v>
      </c>
      <c r="G60" s="617">
        <v>0.74999997637600002</v>
      </c>
      <c r="H60" s="619">
        <v>0</v>
      </c>
      <c r="I60" s="616">
        <v>0.57889999999999997</v>
      </c>
      <c r="J60" s="617">
        <v>-0.171099976376</v>
      </c>
      <c r="K60" s="620">
        <v>0.57890001823299997</v>
      </c>
    </row>
    <row r="61" spans="1:11" ht="14.4" customHeight="1" thickBot="1" x14ac:dyDescent="0.35">
      <c r="A61" s="638" t="s">
        <v>394</v>
      </c>
      <c r="B61" s="616">
        <v>0</v>
      </c>
      <c r="C61" s="616">
        <v>3.7461099999999998</v>
      </c>
      <c r="D61" s="617">
        <v>3.7461099999999998</v>
      </c>
      <c r="E61" s="626" t="s">
        <v>336</v>
      </c>
      <c r="F61" s="616">
        <v>2.9999999055069999</v>
      </c>
      <c r="G61" s="617">
        <v>2.2499999291299999</v>
      </c>
      <c r="H61" s="619">
        <v>0</v>
      </c>
      <c r="I61" s="616">
        <v>0</v>
      </c>
      <c r="J61" s="617">
        <v>-2.2499999291299999</v>
      </c>
      <c r="K61" s="620">
        <v>0</v>
      </c>
    </row>
    <row r="62" spans="1:11" ht="14.4" customHeight="1" thickBot="1" x14ac:dyDescent="0.35">
      <c r="A62" s="638" t="s">
        <v>395</v>
      </c>
      <c r="B62" s="616">
        <v>29.002789627662001</v>
      </c>
      <c r="C62" s="616">
        <v>24.63571</v>
      </c>
      <c r="D62" s="617">
        <v>-4.3670796276620001</v>
      </c>
      <c r="E62" s="618">
        <v>0.84942553169099999</v>
      </c>
      <c r="F62" s="616">
        <v>29.999999055071999</v>
      </c>
      <c r="G62" s="617">
        <v>22.499999291304</v>
      </c>
      <c r="H62" s="619">
        <v>2.07992</v>
      </c>
      <c r="I62" s="616">
        <v>30.272919999999999</v>
      </c>
      <c r="J62" s="617">
        <v>7.7729207086949996</v>
      </c>
      <c r="K62" s="620">
        <v>1.0090973651170001</v>
      </c>
    </row>
    <row r="63" spans="1:11" ht="14.4" customHeight="1" thickBot="1" x14ac:dyDescent="0.35">
      <c r="A63" s="638" t="s">
        <v>396</v>
      </c>
      <c r="B63" s="616">
        <v>62.998776699809</v>
      </c>
      <c r="C63" s="616">
        <v>44.64573</v>
      </c>
      <c r="D63" s="617">
        <v>-18.353046699808999</v>
      </c>
      <c r="E63" s="618">
        <v>0.70867614164500004</v>
      </c>
      <c r="F63" s="616">
        <v>57.99999817314</v>
      </c>
      <c r="G63" s="617">
        <v>43.499998629855</v>
      </c>
      <c r="H63" s="619">
        <v>3.8096399999999999</v>
      </c>
      <c r="I63" s="616">
        <v>52.796100000000003</v>
      </c>
      <c r="J63" s="617">
        <v>9.2961013701439992</v>
      </c>
      <c r="K63" s="620">
        <v>0.91027761487799996</v>
      </c>
    </row>
    <row r="64" spans="1:11" ht="14.4" customHeight="1" thickBot="1" x14ac:dyDescent="0.35">
      <c r="A64" s="638" t="s">
        <v>397</v>
      </c>
      <c r="B64" s="616">
        <v>143.98042891111999</v>
      </c>
      <c r="C64" s="616">
        <v>157.77709999999999</v>
      </c>
      <c r="D64" s="617">
        <v>13.79667108888</v>
      </c>
      <c r="E64" s="618">
        <v>1.0958232392630001</v>
      </c>
      <c r="F64" s="616">
        <v>189.999994015461</v>
      </c>
      <c r="G64" s="617">
        <v>142.49999551159601</v>
      </c>
      <c r="H64" s="619">
        <v>14.90002</v>
      </c>
      <c r="I64" s="616">
        <v>130.78008</v>
      </c>
      <c r="J64" s="617">
        <v>-11.719915511595</v>
      </c>
      <c r="K64" s="620">
        <v>0.68831623220600002</v>
      </c>
    </row>
    <row r="65" spans="1:11" ht="14.4" customHeight="1" thickBot="1" x14ac:dyDescent="0.35">
      <c r="A65" s="637" t="s">
        <v>398</v>
      </c>
      <c r="B65" s="621">
        <v>0</v>
      </c>
      <c r="C65" s="621">
        <v>0.75292000000000003</v>
      </c>
      <c r="D65" s="622">
        <v>0.75292000000000003</v>
      </c>
      <c r="E65" s="623" t="s">
        <v>369</v>
      </c>
      <c r="F65" s="621">
        <v>0</v>
      </c>
      <c r="G65" s="622">
        <v>0</v>
      </c>
      <c r="H65" s="624">
        <v>0</v>
      </c>
      <c r="I65" s="621">
        <v>0</v>
      </c>
      <c r="J65" s="622">
        <v>0</v>
      </c>
      <c r="K65" s="625" t="s">
        <v>336</v>
      </c>
    </row>
    <row r="66" spans="1:11" ht="14.4" customHeight="1" thickBot="1" x14ac:dyDescent="0.35">
      <c r="A66" s="638" t="s">
        <v>399</v>
      </c>
      <c r="B66" s="616">
        <v>0</v>
      </c>
      <c r="C66" s="616">
        <v>0.75292000000000003</v>
      </c>
      <c r="D66" s="617">
        <v>0.75292000000000003</v>
      </c>
      <c r="E66" s="626" t="s">
        <v>369</v>
      </c>
      <c r="F66" s="616">
        <v>0</v>
      </c>
      <c r="G66" s="617">
        <v>0</v>
      </c>
      <c r="H66" s="619">
        <v>0</v>
      </c>
      <c r="I66" s="616">
        <v>0</v>
      </c>
      <c r="J66" s="617">
        <v>0</v>
      </c>
      <c r="K66" s="627" t="s">
        <v>336</v>
      </c>
    </row>
    <row r="67" spans="1:11" ht="14.4" customHeight="1" thickBot="1" x14ac:dyDescent="0.35">
      <c r="A67" s="637" t="s">
        <v>400</v>
      </c>
      <c r="B67" s="621">
        <v>0</v>
      </c>
      <c r="C67" s="621">
        <v>0</v>
      </c>
      <c r="D67" s="622">
        <v>0</v>
      </c>
      <c r="E67" s="623" t="s">
        <v>336</v>
      </c>
      <c r="F67" s="621">
        <v>0</v>
      </c>
      <c r="G67" s="622">
        <v>0</v>
      </c>
      <c r="H67" s="624">
        <v>0</v>
      </c>
      <c r="I67" s="621">
        <v>4.056</v>
      </c>
      <c r="J67" s="622">
        <v>4.056</v>
      </c>
      <c r="K67" s="625" t="s">
        <v>369</v>
      </c>
    </row>
    <row r="68" spans="1:11" ht="14.4" customHeight="1" thickBot="1" x14ac:dyDescent="0.35">
      <c r="A68" s="638" t="s">
        <v>401</v>
      </c>
      <c r="B68" s="616">
        <v>0</v>
      </c>
      <c r="C68" s="616">
        <v>0</v>
      </c>
      <c r="D68" s="617">
        <v>0</v>
      </c>
      <c r="E68" s="626" t="s">
        <v>336</v>
      </c>
      <c r="F68" s="616">
        <v>0</v>
      </c>
      <c r="G68" s="617">
        <v>0</v>
      </c>
      <c r="H68" s="619">
        <v>0</v>
      </c>
      <c r="I68" s="616">
        <v>4.056</v>
      </c>
      <c r="J68" s="617">
        <v>4.056</v>
      </c>
      <c r="K68" s="627" t="s">
        <v>369</v>
      </c>
    </row>
    <row r="69" spans="1:11" ht="14.4" customHeight="1" thickBot="1" x14ac:dyDescent="0.35">
      <c r="A69" s="636" t="s">
        <v>42</v>
      </c>
      <c r="B69" s="616">
        <v>1702.7321874153899</v>
      </c>
      <c r="C69" s="616">
        <v>1520.279</v>
      </c>
      <c r="D69" s="617">
        <v>-182.45318741539401</v>
      </c>
      <c r="E69" s="618">
        <v>0.89284680893199997</v>
      </c>
      <c r="F69" s="616">
        <v>1578.59074093657</v>
      </c>
      <c r="G69" s="617">
        <v>1183.94305570243</v>
      </c>
      <c r="H69" s="619">
        <v>82.296000000000006</v>
      </c>
      <c r="I69" s="616">
        <v>1006.354</v>
      </c>
      <c r="J69" s="617">
        <v>-177.58905570242999</v>
      </c>
      <c r="K69" s="620">
        <v>0.63750152202300003</v>
      </c>
    </row>
    <row r="70" spans="1:11" ht="14.4" customHeight="1" thickBot="1" x14ac:dyDescent="0.35">
      <c r="A70" s="637" t="s">
        <v>402</v>
      </c>
      <c r="B70" s="621">
        <v>1702.7321874153899</v>
      </c>
      <c r="C70" s="621">
        <v>1520.279</v>
      </c>
      <c r="D70" s="622">
        <v>-182.45318741539401</v>
      </c>
      <c r="E70" s="628">
        <v>0.89284680893199997</v>
      </c>
      <c r="F70" s="621">
        <v>1578.59074093657</v>
      </c>
      <c r="G70" s="622">
        <v>1183.94305570243</v>
      </c>
      <c r="H70" s="624">
        <v>82.296000000000006</v>
      </c>
      <c r="I70" s="621">
        <v>1006.354</v>
      </c>
      <c r="J70" s="622">
        <v>-177.58905570242999</v>
      </c>
      <c r="K70" s="629">
        <v>0.63750152202300003</v>
      </c>
    </row>
    <row r="71" spans="1:11" ht="14.4" customHeight="1" thickBot="1" x14ac:dyDescent="0.35">
      <c r="A71" s="638" t="s">
        <v>403</v>
      </c>
      <c r="B71" s="616">
        <v>480.95636649651601</v>
      </c>
      <c r="C71" s="616">
        <v>379.29599999999999</v>
      </c>
      <c r="D71" s="617">
        <v>-101.660366496516</v>
      </c>
      <c r="E71" s="618">
        <v>0.78862871233599996</v>
      </c>
      <c r="F71" s="616">
        <v>389.59077838718702</v>
      </c>
      <c r="G71" s="617">
        <v>292.19308379039001</v>
      </c>
      <c r="H71" s="619">
        <v>40.859000000000002</v>
      </c>
      <c r="I71" s="616">
        <v>375.93400000000003</v>
      </c>
      <c r="J71" s="617">
        <v>83.740916209608997</v>
      </c>
      <c r="K71" s="620">
        <v>0.96494583767099995</v>
      </c>
    </row>
    <row r="72" spans="1:11" ht="14.4" customHeight="1" thickBot="1" x14ac:dyDescent="0.35">
      <c r="A72" s="638" t="s">
        <v>404</v>
      </c>
      <c r="B72" s="616">
        <v>126.004540626758</v>
      </c>
      <c r="C72" s="616">
        <v>124.46</v>
      </c>
      <c r="D72" s="617">
        <v>-1.544540626758</v>
      </c>
      <c r="E72" s="618">
        <v>0.98774218278899995</v>
      </c>
      <c r="F72" s="616">
        <v>135.99999571633001</v>
      </c>
      <c r="G72" s="617">
        <v>101.999996787247</v>
      </c>
      <c r="H72" s="619">
        <v>10.928000000000001</v>
      </c>
      <c r="I72" s="616">
        <v>93.207999999999998</v>
      </c>
      <c r="J72" s="617">
        <v>-8.7919967872469993</v>
      </c>
      <c r="K72" s="620">
        <v>0.68535296276299995</v>
      </c>
    </row>
    <row r="73" spans="1:11" ht="14.4" customHeight="1" thickBot="1" x14ac:dyDescent="0.35">
      <c r="A73" s="638" t="s">
        <v>405</v>
      </c>
      <c r="B73" s="616">
        <v>1095.7712802921201</v>
      </c>
      <c r="C73" s="616">
        <v>1016.523</v>
      </c>
      <c r="D73" s="617">
        <v>-79.24828029212</v>
      </c>
      <c r="E73" s="618">
        <v>0.92767808235399996</v>
      </c>
      <c r="F73" s="616">
        <v>1052.9999668330599</v>
      </c>
      <c r="G73" s="617">
        <v>789.74997512479297</v>
      </c>
      <c r="H73" s="619">
        <v>30.509</v>
      </c>
      <c r="I73" s="616">
        <v>537.21199999999999</v>
      </c>
      <c r="J73" s="617">
        <v>-252.53797512479201</v>
      </c>
      <c r="K73" s="620">
        <v>0.51017285557500003</v>
      </c>
    </row>
    <row r="74" spans="1:11" ht="14.4" customHeight="1" thickBot="1" x14ac:dyDescent="0.35">
      <c r="A74" s="639" t="s">
        <v>406</v>
      </c>
      <c r="B74" s="621">
        <v>4584.0515190850501</v>
      </c>
      <c r="C74" s="621">
        <v>4612.2888199999998</v>
      </c>
      <c r="D74" s="622">
        <v>28.237300914946001</v>
      </c>
      <c r="E74" s="628">
        <v>1.006159900428</v>
      </c>
      <c r="F74" s="621">
        <v>5018.1507118628297</v>
      </c>
      <c r="G74" s="622">
        <v>3763.6130338971202</v>
      </c>
      <c r="H74" s="624">
        <v>444.99063999999998</v>
      </c>
      <c r="I74" s="621">
        <v>3669.2203599999998</v>
      </c>
      <c r="J74" s="622">
        <v>-94.392673897121995</v>
      </c>
      <c r="K74" s="629">
        <v>0.73118974910900003</v>
      </c>
    </row>
    <row r="75" spans="1:11" ht="14.4" customHeight="1" thickBot="1" x14ac:dyDescent="0.35">
      <c r="A75" s="636" t="s">
        <v>45</v>
      </c>
      <c r="B75" s="616">
        <v>1262.1686412359199</v>
      </c>
      <c r="C75" s="616">
        <v>1249.3491899999999</v>
      </c>
      <c r="D75" s="617">
        <v>-12.819451235921999</v>
      </c>
      <c r="E75" s="618">
        <v>0.98984331346999999</v>
      </c>
      <c r="F75" s="616">
        <v>1390.3488410468301</v>
      </c>
      <c r="G75" s="617">
        <v>1042.7616307851199</v>
      </c>
      <c r="H75" s="619">
        <v>108.97335</v>
      </c>
      <c r="I75" s="616">
        <v>1136.9550200000001</v>
      </c>
      <c r="J75" s="617">
        <v>94.193389214877001</v>
      </c>
      <c r="K75" s="620">
        <v>0.81774802584299999</v>
      </c>
    </row>
    <row r="76" spans="1:11" ht="14.4" customHeight="1" thickBot="1" x14ac:dyDescent="0.35">
      <c r="A76" s="640" t="s">
        <v>407</v>
      </c>
      <c r="B76" s="616">
        <v>1262.1686412359199</v>
      </c>
      <c r="C76" s="616">
        <v>1249.3491899999999</v>
      </c>
      <c r="D76" s="617">
        <v>-12.819451235921999</v>
      </c>
      <c r="E76" s="618">
        <v>0.98984331346999999</v>
      </c>
      <c r="F76" s="616">
        <v>1390.3488410468301</v>
      </c>
      <c r="G76" s="617">
        <v>1042.7616307851199</v>
      </c>
      <c r="H76" s="619">
        <v>108.97335</v>
      </c>
      <c r="I76" s="616">
        <v>1136.9550200000001</v>
      </c>
      <c r="J76" s="617">
        <v>94.193389214877001</v>
      </c>
      <c r="K76" s="620">
        <v>0.81774802584299999</v>
      </c>
    </row>
    <row r="77" spans="1:11" ht="14.4" customHeight="1" thickBot="1" x14ac:dyDescent="0.35">
      <c r="A77" s="638" t="s">
        <v>408</v>
      </c>
      <c r="B77" s="616">
        <v>1119.9429471910501</v>
      </c>
      <c r="C77" s="616">
        <v>1130.59394</v>
      </c>
      <c r="D77" s="617">
        <v>10.650992808950001</v>
      </c>
      <c r="E77" s="618">
        <v>1.009510299462</v>
      </c>
      <c r="F77" s="616">
        <v>946.84416146800595</v>
      </c>
      <c r="G77" s="617">
        <v>710.13312110100503</v>
      </c>
      <c r="H77" s="619">
        <v>65.722189999999998</v>
      </c>
      <c r="I77" s="616">
        <v>862.96612000000005</v>
      </c>
      <c r="J77" s="617">
        <v>152.83299889899499</v>
      </c>
      <c r="K77" s="620">
        <v>0.91141304463600004</v>
      </c>
    </row>
    <row r="78" spans="1:11" ht="14.4" customHeight="1" thickBot="1" x14ac:dyDescent="0.35">
      <c r="A78" s="638" t="s">
        <v>409</v>
      </c>
      <c r="B78" s="616">
        <v>21.309921317552</v>
      </c>
      <c r="C78" s="616">
        <v>2.0270000000000001</v>
      </c>
      <c r="D78" s="617">
        <v>-19.282921317551999</v>
      </c>
      <c r="E78" s="618">
        <v>9.5120013340000004E-2</v>
      </c>
      <c r="F78" s="616">
        <v>1.9107112998010001</v>
      </c>
      <c r="G78" s="617">
        <v>1.43303347485</v>
      </c>
      <c r="H78" s="619">
        <v>0</v>
      </c>
      <c r="I78" s="616">
        <v>4.4046200000000004</v>
      </c>
      <c r="J78" s="617">
        <v>2.9715865251490001</v>
      </c>
      <c r="K78" s="620">
        <v>2.3052252846660002</v>
      </c>
    </row>
    <row r="79" spans="1:11" ht="14.4" customHeight="1" thickBot="1" x14ac:dyDescent="0.35">
      <c r="A79" s="638" t="s">
        <v>410</v>
      </c>
      <c r="B79" s="616">
        <v>96.999836234566999</v>
      </c>
      <c r="C79" s="616">
        <v>90.758920000000003</v>
      </c>
      <c r="D79" s="617">
        <v>-6.240916234567</v>
      </c>
      <c r="E79" s="618">
        <v>0.93566054875100002</v>
      </c>
      <c r="F79" s="616">
        <v>420.999986739522</v>
      </c>
      <c r="G79" s="617">
        <v>315.74999005464099</v>
      </c>
      <c r="H79" s="619">
        <v>40.989849999999997</v>
      </c>
      <c r="I79" s="616">
        <v>246.05540999999999</v>
      </c>
      <c r="J79" s="617">
        <v>-69.694580054640994</v>
      </c>
      <c r="K79" s="620">
        <v>0.58445467398999995</v>
      </c>
    </row>
    <row r="80" spans="1:11" ht="14.4" customHeight="1" thickBot="1" x14ac:dyDescent="0.35">
      <c r="A80" s="638" t="s">
        <v>411</v>
      </c>
      <c r="B80" s="616">
        <v>23.915936492752</v>
      </c>
      <c r="C80" s="616">
        <v>25.969329999999999</v>
      </c>
      <c r="D80" s="617">
        <v>2.0533935072470002</v>
      </c>
      <c r="E80" s="618">
        <v>1.085858795781</v>
      </c>
      <c r="F80" s="616">
        <v>20.593981539501002</v>
      </c>
      <c r="G80" s="617">
        <v>15.445486154625</v>
      </c>
      <c r="H80" s="619">
        <v>2.2613099999999999</v>
      </c>
      <c r="I80" s="616">
        <v>23.528870000000001</v>
      </c>
      <c r="J80" s="617">
        <v>8.0833838453739997</v>
      </c>
      <c r="K80" s="620">
        <v>1.142511949662</v>
      </c>
    </row>
    <row r="81" spans="1:11" ht="14.4" customHeight="1" thickBot="1" x14ac:dyDescent="0.35">
      <c r="A81" s="641" t="s">
        <v>46</v>
      </c>
      <c r="B81" s="621">
        <v>0</v>
      </c>
      <c r="C81" s="621">
        <v>171.43010000000001</v>
      </c>
      <c r="D81" s="622">
        <v>171.43010000000001</v>
      </c>
      <c r="E81" s="623" t="s">
        <v>336</v>
      </c>
      <c r="F81" s="621">
        <v>0</v>
      </c>
      <c r="G81" s="622">
        <v>0</v>
      </c>
      <c r="H81" s="624">
        <v>25.707000000000001</v>
      </c>
      <c r="I81" s="621">
        <v>67.878</v>
      </c>
      <c r="J81" s="622">
        <v>67.878</v>
      </c>
      <c r="K81" s="625" t="s">
        <v>336</v>
      </c>
    </row>
    <row r="82" spans="1:11" ht="14.4" customHeight="1" thickBot="1" x14ac:dyDescent="0.35">
      <c r="A82" s="637" t="s">
        <v>412</v>
      </c>
      <c r="B82" s="621">
        <v>0</v>
      </c>
      <c r="C82" s="621">
        <v>83.325999999999993</v>
      </c>
      <c r="D82" s="622">
        <v>83.325999999999993</v>
      </c>
      <c r="E82" s="623" t="s">
        <v>336</v>
      </c>
      <c r="F82" s="621">
        <v>0</v>
      </c>
      <c r="G82" s="622">
        <v>0</v>
      </c>
      <c r="H82" s="624">
        <v>25.707000000000001</v>
      </c>
      <c r="I82" s="621">
        <v>66.905000000000001</v>
      </c>
      <c r="J82" s="622">
        <v>66.905000000000001</v>
      </c>
      <c r="K82" s="625" t="s">
        <v>336</v>
      </c>
    </row>
    <row r="83" spans="1:11" ht="14.4" customHeight="1" thickBot="1" x14ac:dyDescent="0.35">
      <c r="A83" s="638" t="s">
        <v>413</v>
      </c>
      <c r="B83" s="616">
        <v>0</v>
      </c>
      <c r="C83" s="616">
        <v>63.6</v>
      </c>
      <c r="D83" s="617">
        <v>63.6</v>
      </c>
      <c r="E83" s="626" t="s">
        <v>336</v>
      </c>
      <c r="F83" s="616">
        <v>0</v>
      </c>
      <c r="G83" s="617">
        <v>0</v>
      </c>
      <c r="H83" s="619">
        <v>22.626999999999999</v>
      </c>
      <c r="I83" s="616">
        <v>49.965000000000003</v>
      </c>
      <c r="J83" s="617">
        <v>49.965000000000003</v>
      </c>
      <c r="K83" s="627" t="s">
        <v>336</v>
      </c>
    </row>
    <row r="84" spans="1:11" ht="14.4" customHeight="1" thickBot="1" x14ac:dyDescent="0.35">
      <c r="A84" s="638" t="s">
        <v>414</v>
      </c>
      <c r="B84" s="616">
        <v>0</v>
      </c>
      <c r="C84" s="616">
        <v>19.725999999999999</v>
      </c>
      <c r="D84" s="617">
        <v>19.725999999999999</v>
      </c>
      <c r="E84" s="626" t="s">
        <v>336</v>
      </c>
      <c r="F84" s="616">
        <v>0</v>
      </c>
      <c r="G84" s="617">
        <v>0</v>
      </c>
      <c r="H84" s="619">
        <v>3.08</v>
      </c>
      <c r="I84" s="616">
        <v>16.940000000000001</v>
      </c>
      <c r="J84" s="617">
        <v>16.940000000000001</v>
      </c>
      <c r="K84" s="627" t="s">
        <v>336</v>
      </c>
    </row>
    <row r="85" spans="1:11" ht="14.4" customHeight="1" thickBot="1" x14ac:dyDescent="0.35">
      <c r="A85" s="637" t="s">
        <v>415</v>
      </c>
      <c r="B85" s="621">
        <v>0</v>
      </c>
      <c r="C85" s="621">
        <v>88.104100000000003</v>
      </c>
      <c r="D85" s="622">
        <v>88.104100000000003</v>
      </c>
      <c r="E85" s="623" t="s">
        <v>369</v>
      </c>
      <c r="F85" s="621">
        <v>0</v>
      </c>
      <c r="G85" s="622">
        <v>0</v>
      </c>
      <c r="H85" s="624">
        <v>0</v>
      </c>
      <c r="I85" s="621">
        <v>0.97299999999999998</v>
      </c>
      <c r="J85" s="622">
        <v>0.97299999999999998</v>
      </c>
      <c r="K85" s="625" t="s">
        <v>336</v>
      </c>
    </row>
    <row r="86" spans="1:11" ht="14.4" customHeight="1" thickBot="1" x14ac:dyDescent="0.35">
      <c r="A86" s="638" t="s">
        <v>416</v>
      </c>
      <c r="B86" s="616">
        <v>0</v>
      </c>
      <c r="C86" s="616">
        <v>68.971000000000004</v>
      </c>
      <c r="D86" s="617">
        <v>68.971000000000004</v>
      </c>
      <c r="E86" s="626" t="s">
        <v>369</v>
      </c>
      <c r="F86" s="616">
        <v>0</v>
      </c>
      <c r="G86" s="617">
        <v>0</v>
      </c>
      <c r="H86" s="619">
        <v>0</v>
      </c>
      <c r="I86" s="616">
        <v>0.97299999999999998</v>
      </c>
      <c r="J86" s="617">
        <v>0.97299999999999998</v>
      </c>
      <c r="K86" s="627" t="s">
        <v>336</v>
      </c>
    </row>
    <row r="87" spans="1:11" ht="14.4" customHeight="1" thickBot="1" x14ac:dyDescent="0.35">
      <c r="A87" s="638" t="s">
        <v>417</v>
      </c>
      <c r="B87" s="616">
        <v>0</v>
      </c>
      <c r="C87" s="616">
        <v>19.133099999999999</v>
      </c>
      <c r="D87" s="617">
        <v>19.133099999999999</v>
      </c>
      <c r="E87" s="626" t="s">
        <v>369</v>
      </c>
      <c r="F87" s="616">
        <v>0</v>
      </c>
      <c r="G87" s="617">
        <v>0</v>
      </c>
      <c r="H87" s="619">
        <v>0</v>
      </c>
      <c r="I87" s="616">
        <v>0</v>
      </c>
      <c r="J87" s="617">
        <v>0</v>
      </c>
      <c r="K87" s="627" t="s">
        <v>336</v>
      </c>
    </row>
    <row r="88" spans="1:11" ht="14.4" customHeight="1" thickBot="1" x14ac:dyDescent="0.35">
      <c r="A88" s="636" t="s">
        <v>47</v>
      </c>
      <c r="B88" s="616">
        <v>3321.8828778491302</v>
      </c>
      <c r="C88" s="616">
        <v>3191.5095299999998</v>
      </c>
      <c r="D88" s="617">
        <v>-130.37334784913301</v>
      </c>
      <c r="E88" s="618">
        <v>0.96075317744599997</v>
      </c>
      <c r="F88" s="616">
        <v>3627.8018708159998</v>
      </c>
      <c r="G88" s="617">
        <v>2720.8514031119998</v>
      </c>
      <c r="H88" s="619">
        <v>310.31029000000001</v>
      </c>
      <c r="I88" s="616">
        <v>2464.3873400000002</v>
      </c>
      <c r="J88" s="617">
        <v>-256.46406311200099</v>
      </c>
      <c r="K88" s="620">
        <v>0.67930593448999999</v>
      </c>
    </row>
    <row r="89" spans="1:11" ht="14.4" customHeight="1" thickBot="1" x14ac:dyDescent="0.35">
      <c r="A89" s="637" t="s">
        <v>418</v>
      </c>
      <c r="B89" s="621">
        <v>1.484880987748</v>
      </c>
      <c r="C89" s="621">
        <v>29.281600000000001</v>
      </c>
      <c r="D89" s="622">
        <v>27.796719012251</v>
      </c>
      <c r="E89" s="628">
        <v>19.719829563181001</v>
      </c>
      <c r="F89" s="621">
        <v>29.527397884027</v>
      </c>
      <c r="G89" s="622">
        <v>22.145548413019998</v>
      </c>
      <c r="H89" s="624">
        <v>0</v>
      </c>
      <c r="I89" s="621">
        <v>13.5528</v>
      </c>
      <c r="J89" s="622">
        <v>-8.5927484130200007</v>
      </c>
      <c r="K89" s="629">
        <v>0.45899066532100002</v>
      </c>
    </row>
    <row r="90" spans="1:11" ht="14.4" customHeight="1" thickBot="1" x14ac:dyDescent="0.35">
      <c r="A90" s="638" t="s">
        <v>419</v>
      </c>
      <c r="B90" s="616">
        <v>1.484880987748</v>
      </c>
      <c r="C90" s="616">
        <v>29.281600000000001</v>
      </c>
      <c r="D90" s="617">
        <v>27.796719012251</v>
      </c>
      <c r="E90" s="618">
        <v>19.719829563181001</v>
      </c>
      <c r="F90" s="616">
        <v>29.527397884027</v>
      </c>
      <c r="G90" s="617">
        <v>22.145548413019998</v>
      </c>
      <c r="H90" s="619">
        <v>0</v>
      </c>
      <c r="I90" s="616">
        <v>13.5528</v>
      </c>
      <c r="J90" s="617">
        <v>-8.5927484130200007</v>
      </c>
      <c r="K90" s="620">
        <v>0.45899066532100002</v>
      </c>
    </row>
    <row r="91" spans="1:11" ht="14.4" customHeight="1" thickBot="1" x14ac:dyDescent="0.35">
      <c r="A91" s="637" t="s">
        <v>420</v>
      </c>
      <c r="B91" s="621">
        <v>24.489591363542001</v>
      </c>
      <c r="C91" s="621">
        <v>21.819320000000001</v>
      </c>
      <c r="D91" s="622">
        <v>-2.6702713635420001</v>
      </c>
      <c r="E91" s="628">
        <v>0.89096300857300004</v>
      </c>
      <c r="F91" s="621">
        <v>22.998267360861998</v>
      </c>
      <c r="G91" s="622">
        <v>17.248700520646</v>
      </c>
      <c r="H91" s="624">
        <v>2.1625000000000001</v>
      </c>
      <c r="I91" s="621">
        <v>21.914870000000001</v>
      </c>
      <c r="J91" s="622">
        <v>4.666169479353</v>
      </c>
      <c r="K91" s="629">
        <v>0.95289221818900005</v>
      </c>
    </row>
    <row r="92" spans="1:11" ht="14.4" customHeight="1" thickBot="1" x14ac:dyDescent="0.35">
      <c r="A92" s="638" t="s">
        <v>421</v>
      </c>
      <c r="B92" s="616">
        <v>7.137272612326</v>
      </c>
      <c r="C92" s="616">
        <v>6.6161000000000003</v>
      </c>
      <c r="D92" s="617">
        <v>-0.52117261232599998</v>
      </c>
      <c r="E92" s="618">
        <v>0.92697874375300005</v>
      </c>
      <c r="F92" s="616">
        <v>6.2467389237899997</v>
      </c>
      <c r="G92" s="617">
        <v>4.6850541928420002</v>
      </c>
      <c r="H92" s="619">
        <v>0.76670000000000005</v>
      </c>
      <c r="I92" s="616">
        <v>5.6642000000000001</v>
      </c>
      <c r="J92" s="617">
        <v>0.97914580715699995</v>
      </c>
      <c r="K92" s="620">
        <v>0.90674511438700001</v>
      </c>
    </row>
    <row r="93" spans="1:11" ht="14.4" customHeight="1" thickBot="1" x14ac:dyDescent="0.35">
      <c r="A93" s="638" t="s">
        <v>422</v>
      </c>
      <c r="B93" s="616">
        <v>17.352318751215002</v>
      </c>
      <c r="C93" s="616">
        <v>15.20322</v>
      </c>
      <c r="D93" s="617">
        <v>-2.1490987512149999</v>
      </c>
      <c r="E93" s="618">
        <v>0.87614918893299998</v>
      </c>
      <c r="F93" s="616">
        <v>16.751528437072</v>
      </c>
      <c r="G93" s="617">
        <v>12.563646327803999</v>
      </c>
      <c r="H93" s="619">
        <v>1.3957999999999999</v>
      </c>
      <c r="I93" s="616">
        <v>16.25067</v>
      </c>
      <c r="J93" s="617">
        <v>3.6870236721960001</v>
      </c>
      <c r="K93" s="620">
        <v>0.97010073206400005</v>
      </c>
    </row>
    <row r="94" spans="1:11" ht="14.4" customHeight="1" thickBot="1" x14ac:dyDescent="0.35">
      <c r="A94" s="637" t="s">
        <v>423</v>
      </c>
      <c r="B94" s="621">
        <v>106.88134014518</v>
      </c>
      <c r="C94" s="621">
        <v>135.26430999999999</v>
      </c>
      <c r="D94" s="622">
        <v>28.382969854820001</v>
      </c>
      <c r="E94" s="628">
        <v>1.2655558941930001</v>
      </c>
      <c r="F94" s="621">
        <v>103.99999672425101</v>
      </c>
      <c r="G94" s="622">
        <v>77.999997543187007</v>
      </c>
      <c r="H94" s="624">
        <v>0.31580999999999998</v>
      </c>
      <c r="I94" s="621">
        <v>115.02413</v>
      </c>
      <c r="J94" s="622">
        <v>37.024132456811998</v>
      </c>
      <c r="K94" s="629">
        <v>1.1060012848359999</v>
      </c>
    </row>
    <row r="95" spans="1:11" ht="14.4" customHeight="1" thickBot="1" x14ac:dyDescent="0.35">
      <c r="A95" s="638" t="s">
        <v>424</v>
      </c>
      <c r="B95" s="616">
        <v>6.7120523065229998</v>
      </c>
      <c r="C95" s="616">
        <v>6.48</v>
      </c>
      <c r="D95" s="617">
        <v>-0.23205230652299999</v>
      </c>
      <c r="E95" s="618">
        <v>0.96542751815299999</v>
      </c>
      <c r="F95" s="616">
        <v>8.9999997165209997</v>
      </c>
      <c r="G95" s="617">
        <v>6.7499997873910003</v>
      </c>
      <c r="H95" s="619">
        <v>0</v>
      </c>
      <c r="I95" s="616">
        <v>5.94</v>
      </c>
      <c r="J95" s="617">
        <v>-0.80999978739099998</v>
      </c>
      <c r="K95" s="620">
        <v>0.66000002078800002</v>
      </c>
    </row>
    <row r="96" spans="1:11" ht="14.4" customHeight="1" thickBot="1" x14ac:dyDescent="0.35">
      <c r="A96" s="638" t="s">
        <v>425</v>
      </c>
      <c r="B96" s="616">
        <v>100.169287838657</v>
      </c>
      <c r="C96" s="616">
        <v>128.78431</v>
      </c>
      <c r="D96" s="617">
        <v>28.615022161342999</v>
      </c>
      <c r="E96" s="618">
        <v>1.2856666227619999</v>
      </c>
      <c r="F96" s="616">
        <v>94.999997007727998</v>
      </c>
      <c r="G96" s="617">
        <v>71.249997755796002</v>
      </c>
      <c r="H96" s="619">
        <v>0.31580999999999998</v>
      </c>
      <c r="I96" s="616">
        <v>109.08413</v>
      </c>
      <c r="J96" s="617">
        <v>37.834132244202998</v>
      </c>
      <c r="K96" s="620">
        <v>1.1482540361669999</v>
      </c>
    </row>
    <row r="97" spans="1:11" ht="14.4" customHeight="1" thickBot="1" x14ac:dyDescent="0.35">
      <c r="A97" s="637" t="s">
        <v>426</v>
      </c>
      <c r="B97" s="621">
        <v>0</v>
      </c>
      <c r="C97" s="621">
        <v>0</v>
      </c>
      <c r="D97" s="622">
        <v>0</v>
      </c>
      <c r="E97" s="628">
        <v>1</v>
      </c>
      <c r="F97" s="621">
        <v>0</v>
      </c>
      <c r="G97" s="622">
        <v>0</v>
      </c>
      <c r="H97" s="624">
        <v>0</v>
      </c>
      <c r="I97" s="621">
        <v>7.2</v>
      </c>
      <c r="J97" s="622">
        <v>7.2</v>
      </c>
      <c r="K97" s="625" t="s">
        <v>369</v>
      </c>
    </row>
    <row r="98" spans="1:11" ht="14.4" customHeight="1" thickBot="1" x14ac:dyDescent="0.35">
      <c r="A98" s="638" t="s">
        <v>427</v>
      </c>
      <c r="B98" s="616">
        <v>0</v>
      </c>
      <c r="C98" s="616">
        <v>0</v>
      </c>
      <c r="D98" s="617">
        <v>0</v>
      </c>
      <c r="E98" s="618">
        <v>1</v>
      </c>
      <c r="F98" s="616">
        <v>0</v>
      </c>
      <c r="G98" s="617">
        <v>0</v>
      </c>
      <c r="H98" s="619">
        <v>0</v>
      </c>
      <c r="I98" s="616">
        <v>7.2</v>
      </c>
      <c r="J98" s="617">
        <v>7.2</v>
      </c>
      <c r="K98" s="627" t="s">
        <v>369</v>
      </c>
    </row>
    <row r="99" spans="1:11" ht="14.4" customHeight="1" thickBot="1" x14ac:dyDescent="0.35">
      <c r="A99" s="637" t="s">
        <v>428</v>
      </c>
      <c r="B99" s="621">
        <v>681.34438929851001</v>
      </c>
      <c r="C99" s="621">
        <v>681.29156999999998</v>
      </c>
      <c r="D99" s="622">
        <v>-5.2819298509000003E-2</v>
      </c>
      <c r="E99" s="628">
        <v>0.99992247782499999</v>
      </c>
      <c r="F99" s="621">
        <v>736.97913446457005</v>
      </c>
      <c r="G99" s="622">
        <v>552.73435084842697</v>
      </c>
      <c r="H99" s="624">
        <v>61.534509999999997</v>
      </c>
      <c r="I99" s="621">
        <v>520.93124</v>
      </c>
      <c r="J99" s="622">
        <v>-31.803110848427</v>
      </c>
      <c r="K99" s="629">
        <v>0.70684666042599997</v>
      </c>
    </row>
    <row r="100" spans="1:11" ht="14.4" customHeight="1" thickBot="1" x14ac:dyDescent="0.35">
      <c r="A100" s="638" t="s">
        <v>429</v>
      </c>
      <c r="B100" s="616">
        <v>674.84997911754101</v>
      </c>
      <c r="C100" s="616">
        <v>674.43385000000001</v>
      </c>
      <c r="D100" s="617">
        <v>-0.41612911753999998</v>
      </c>
      <c r="E100" s="618">
        <v>0.99938337537099997</v>
      </c>
      <c r="F100" s="616">
        <v>730.12676812536404</v>
      </c>
      <c r="G100" s="617">
        <v>547.59507609402306</v>
      </c>
      <c r="H100" s="619">
        <v>60.092649999999999</v>
      </c>
      <c r="I100" s="616">
        <v>515.08505000000002</v>
      </c>
      <c r="J100" s="617">
        <v>-32.510026094022002</v>
      </c>
      <c r="K100" s="620">
        <v>0.70547344993500005</v>
      </c>
    </row>
    <row r="101" spans="1:11" ht="14.4" customHeight="1" thickBot="1" x14ac:dyDescent="0.35">
      <c r="A101" s="638" t="s">
        <v>430</v>
      </c>
      <c r="B101" s="616">
        <v>6.494410180969</v>
      </c>
      <c r="C101" s="616">
        <v>6.8577199999999996</v>
      </c>
      <c r="D101" s="617">
        <v>0.36330981902999998</v>
      </c>
      <c r="E101" s="618">
        <v>1.0559419268120001</v>
      </c>
      <c r="F101" s="616">
        <v>6.852366339205</v>
      </c>
      <c r="G101" s="617">
        <v>5.1392747544040001</v>
      </c>
      <c r="H101" s="619">
        <v>1.4418599999999999</v>
      </c>
      <c r="I101" s="616">
        <v>5.84619</v>
      </c>
      <c r="J101" s="617">
        <v>0.70691524559499996</v>
      </c>
      <c r="K101" s="620">
        <v>0.85316366793599996</v>
      </c>
    </row>
    <row r="102" spans="1:11" ht="14.4" customHeight="1" thickBot="1" x14ac:dyDescent="0.35">
      <c r="A102" s="637" t="s">
        <v>431</v>
      </c>
      <c r="B102" s="621">
        <v>2507.6826760541499</v>
      </c>
      <c r="C102" s="621">
        <v>2318.8872299999998</v>
      </c>
      <c r="D102" s="622">
        <v>-188.79544605415401</v>
      </c>
      <c r="E102" s="628">
        <v>0.92471318326700003</v>
      </c>
      <c r="F102" s="621">
        <v>2734.2970743822898</v>
      </c>
      <c r="G102" s="622">
        <v>2050.7228057867201</v>
      </c>
      <c r="H102" s="624">
        <v>246.29747</v>
      </c>
      <c r="I102" s="621">
        <v>1779.8353</v>
      </c>
      <c r="J102" s="622">
        <v>-270.88750578671801</v>
      </c>
      <c r="K102" s="629">
        <v>0.65092974595700004</v>
      </c>
    </row>
    <row r="103" spans="1:11" ht="14.4" customHeight="1" thickBot="1" x14ac:dyDescent="0.35">
      <c r="A103" s="638" t="s">
        <v>432</v>
      </c>
      <c r="B103" s="616">
        <v>24.736281323360998</v>
      </c>
      <c r="C103" s="616">
        <v>0</v>
      </c>
      <c r="D103" s="617">
        <v>-24.736281323360998</v>
      </c>
      <c r="E103" s="618">
        <v>0</v>
      </c>
      <c r="F103" s="616">
        <v>0</v>
      </c>
      <c r="G103" s="617">
        <v>0</v>
      </c>
      <c r="H103" s="619">
        <v>0</v>
      </c>
      <c r="I103" s="616">
        <v>33.546999999999997</v>
      </c>
      <c r="J103" s="617">
        <v>33.546999999999997</v>
      </c>
      <c r="K103" s="627" t="s">
        <v>369</v>
      </c>
    </row>
    <row r="104" spans="1:11" ht="14.4" customHeight="1" thickBot="1" x14ac:dyDescent="0.35">
      <c r="A104" s="638" t="s">
        <v>433</v>
      </c>
      <c r="B104" s="616">
        <v>1613.00378090872</v>
      </c>
      <c r="C104" s="616">
        <v>1648.8930600000001</v>
      </c>
      <c r="D104" s="617">
        <v>35.889279091276002</v>
      </c>
      <c r="E104" s="618">
        <v>1.022249965881</v>
      </c>
      <c r="F104" s="616">
        <v>1969.3484237333901</v>
      </c>
      <c r="G104" s="617">
        <v>1477.0113178000399</v>
      </c>
      <c r="H104" s="619">
        <v>175.77224000000001</v>
      </c>
      <c r="I104" s="616">
        <v>1157.0496800000001</v>
      </c>
      <c r="J104" s="617">
        <v>-319.96163780004201</v>
      </c>
      <c r="K104" s="620">
        <v>0.58752918785499997</v>
      </c>
    </row>
    <row r="105" spans="1:11" ht="14.4" customHeight="1" thickBot="1" x14ac:dyDescent="0.35">
      <c r="A105" s="638" t="s">
        <v>434</v>
      </c>
      <c r="B105" s="616">
        <v>1.0003644167400001</v>
      </c>
      <c r="C105" s="616">
        <v>0</v>
      </c>
      <c r="D105" s="617">
        <v>-1.0003644167400001</v>
      </c>
      <c r="E105" s="618">
        <v>0</v>
      </c>
      <c r="F105" s="616">
        <v>0</v>
      </c>
      <c r="G105" s="617">
        <v>0</v>
      </c>
      <c r="H105" s="619">
        <v>0</v>
      </c>
      <c r="I105" s="616">
        <v>0</v>
      </c>
      <c r="J105" s="617">
        <v>0</v>
      </c>
      <c r="K105" s="620">
        <v>0</v>
      </c>
    </row>
    <row r="106" spans="1:11" ht="14.4" customHeight="1" thickBot="1" x14ac:dyDescent="0.35">
      <c r="A106" s="638" t="s">
        <v>435</v>
      </c>
      <c r="B106" s="616">
        <v>4.6200517014060001</v>
      </c>
      <c r="C106" s="616">
        <v>0.96799999999999997</v>
      </c>
      <c r="D106" s="617">
        <v>-3.6520517014060001</v>
      </c>
      <c r="E106" s="618">
        <v>0.209521464815</v>
      </c>
      <c r="F106" s="616">
        <v>1.1804927089970001</v>
      </c>
      <c r="G106" s="617">
        <v>0.88536953174800004</v>
      </c>
      <c r="H106" s="619">
        <v>1.24542</v>
      </c>
      <c r="I106" s="616">
        <v>2.6853199999999999</v>
      </c>
      <c r="J106" s="617">
        <v>1.7999504682509999</v>
      </c>
      <c r="K106" s="620">
        <v>2.2747450954440001</v>
      </c>
    </row>
    <row r="107" spans="1:11" ht="14.4" customHeight="1" thickBot="1" x14ac:dyDescent="0.35">
      <c r="A107" s="638" t="s">
        <v>436</v>
      </c>
      <c r="B107" s="616">
        <v>864.32219770391998</v>
      </c>
      <c r="C107" s="616">
        <v>669.02616999999998</v>
      </c>
      <c r="D107" s="617">
        <v>-195.29602770392</v>
      </c>
      <c r="E107" s="618">
        <v>0.77404719186500004</v>
      </c>
      <c r="F107" s="616">
        <v>763.768157939905</v>
      </c>
      <c r="G107" s="617">
        <v>572.82611845492897</v>
      </c>
      <c r="H107" s="619">
        <v>69.279809999999998</v>
      </c>
      <c r="I107" s="616">
        <v>586.55330000000004</v>
      </c>
      <c r="J107" s="617">
        <v>13.727181545071</v>
      </c>
      <c r="K107" s="620">
        <v>0.767972969156</v>
      </c>
    </row>
    <row r="108" spans="1:11" ht="14.4" customHeight="1" thickBot="1" x14ac:dyDescent="0.35">
      <c r="A108" s="637" t="s">
        <v>437</v>
      </c>
      <c r="B108" s="621">
        <v>0</v>
      </c>
      <c r="C108" s="621">
        <v>4.9654999999999996</v>
      </c>
      <c r="D108" s="622">
        <v>4.9654999999999996</v>
      </c>
      <c r="E108" s="623" t="s">
        <v>369</v>
      </c>
      <c r="F108" s="621">
        <v>0</v>
      </c>
      <c r="G108" s="622">
        <v>0</v>
      </c>
      <c r="H108" s="624">
        <v>0</v>
      </c>
      <c r="I108" s="621">
        <v>5.9290000000000003</v>
      </c>
      <c r="J108" s="622">
        <v>5.9290000000000003</v>
      </c>
      <c r="K108" s="625" t="s">
        <v>336</v>
      </c>
    </row>
    <row r="109" spans="1:11" ht="14.4" customHeight="1" thickBot="1" x14ac:dyDescent="0.35">
      <c r="A109" s="638" t="s">
        <v>438</v>
      </c>
      <c r="B109" s="616">
        <v>0</v>
      </c>
      <c r="C109" s="616">
        <v>0.8105</v>
      </c>
      <c r="D109" s="617">
        <v>0.8105</v>
      </c>
      <c r="E109" s="626" t="s">
        <v>369</v>
      </c>
      <c r="F109" s="616">
        <v>0</v>
      </c>
      <c r="G109" s="617">
        <v>0</v>
      </c>
      <c r="H109" s="619">
        <v>0</v>
      </c>
      <c r="I109" s="616">
        <v>0</v>
      </c>
      <c r="J109" s="617">
        <v>0</v>
      </c>
      <c r="K109" s="627" t="s">
        <v>336</v>
      </c>
    </row>
    <row r="110" spans="1:11" ht="14.4" customHeight="1" thickBot="1" x14ac:dyDescent="0.35">
      <c r="A110" s="638" t="s">
        <v>439</v>
      </c>
      <c r="B110" s="616">
        <v>0</v>
      </c>
      <c r="C110" s="616">
        <v>4.1550000000000002</v>
      </c>
      <c r="D110" s="617">
        <v>4.1550000000000002</v>
      </c>
      <c r="E110" s="626" t="s">
        <v>369</v>
      </c>
      <c r="F110" s="616">
        <v>0</v>
      </c>
      <c r="G110" s="617">
        <v>0</v>
      </c>
      <c r="H110" s="619">
        <v>0</v>
      </c>
      <c r="I110" s="616">
        <v>0</v>
      </c>
      <c r="J110" s="617">
        <v>0</v>
      </c>
      <c r="K110" s="627" t="s">
        <v>336</v>
      </c>
    </row>
    <row r="111" spans="1:11" ht="14.4" customHeight="1" thickBot="1" x14ac:dyDescent="0.35">
      <c r="A111" s="638" t="s">
        <v>440</v>
      </c>
      <c r="B111" s="616">
        <v>0</v>
      </c>
      <c r="C111" s="616">
        <v>0</v>
      </c>
      <c r="D111" s="617">
        <v>0</v>
      </c>
      <c r="E111" s="618">
        <v>1</v>
      </c>
      <c r="F111" s="616">
        <v>0</v>
      </c>
      <c r="G111" s="617">
        <v>0</v>
      </c>
      <c r="H111" s="619">
        <v>0</v>
      </c>
      <c r="I111" s="616">
        <v>5.9290000000000003</v>
      </c>
      <c r="J111" s="617">
        <v>5.9290000000000003</v>
      </c>
      <c r="K111" s="627" t="s">
        <v>369</v>
      </c>
    </row>
    <row r="112" spans="1:11" ht="14.4" customHeight="1" thickBot="1" x14ac:dyDescent="0.35">
      <c r="A112" s="635" t="s">
        <v>48</v>
      </c>
      <c r="B112" s="616">
        <v>96278.473633319198</v>
      </c>
      <c r="C112" s="616">
        <v>108293.44586000001</v>
      </c>
      <c r="D112" s="617">
        <v>12014.9722266809</v>
      </c>
      <c r="E112" s="618">
        <v>1.124793962484</v>
      </c>
      <c r="F112" s="616">
        <v>106896.996633004</v>
      </c>
      <c r="G112" s="617">
        <v>80172.747474752701</v>
      </c>
      <c r="H112" s="619">
        <v>9452.1918499999992</v>
      </c>
      <c r="I112" s="616">
        <v>85779.423819999996</v>
      </c>
      <c r="J112" s="617">
        <v>5606.6763452473497</v>
      </c>
      <c r="K112" s="620">
        <v>0.80244933461000001</v>
      </c>
    </row>
    <row r="113" spans="1:11" ht="14.4" customHeight="1" thickBot="1" x14ac:dyDescent="0.35">
      <c r="A113" s="641" t="s">
        <v>441</v>
      </c>
      <c r="B113" s="621">
        <v>71515.999999998705</v>
      </c>
      <c r="C113" s="621">
        <v>80468.399999999994</v>
      </c>
      <c r="D113" s="622">
        <v>8952.4000000013002</v>
      </c>
      <c r="E113" s="628">
        <v>1.1251803792149999</v>
      </c>
      <c r="F113" s="621">
        <v>79354.997500509795</v>
      </c>
      <c r="G113" s="622">
        <v>59516.248125382401</v>
      </c>
      <c r="H113" s="624">
        <v>7004.8450000000003</v>
      </c>
      <c r="I113" s="621">
        <v>63586.031000000003</v>
      </c>
      <c r="J113" s="622">
        <v>4069.7828746176501</v>
      </c>
      <c r="K113" s="629">
        <v>0.80128577912900001</v>
      </c>
    </row>
    <row r="114" spans="1:11" ht="14.4" customHeight="1" thickBot="1" x14ac:dyDescent="0.35">
      <c r="A114" s="637" t="s">
        <v>442</v>
      </c>
      <c r="B114" s="621">
        <v>70737.999999998705</v>
      </c>
      <c r="C114" s="621">
        <v>79912.304999999993</v>
      </c>
      <c r="D114" s="622">
        <v>9174.3050000013009</v>
      </c>
      <c r="E114" s="628">
        <v>1.1296941530710001</v>
      </c>
      <c r="F114" s="621">
        <v>78699.9975211407</v>
      </c>
      <c r="G114" s="622">
        <v>59024.998140855503</v>
      </c>
      <c r="H114" s="624">
        <v>6890.7730000000001</v>
      </c>
      <c r="I114" s="621">
        <v>63019.173000000003</v>
      </c>
      <c r="J114" s="622">
        <v>3994.1748591444698</v>
      </c>
      <c r="K114" s="629">
        <v>0.80075190578</v>
      </c>
    </row>
    <row r="115" spans="1:11" ht="14.4" customHeight="1" thickBot="1" x14ac:dyDescent="0.35">
      <c r="A115" s="638" t="s">
        <v>443</v>
      </c>
      <c r="B115" s="616">
        <v>70737.999999998705</v>
      </c>
      <c r="C115" s="616">
        <v>79912.304999999993</v>
      </c>
      <c r="D115" s="617">
        <v>9174.3050000013009</v>
      </c>
      <c r="E115" s="618">
        <v>1.1296941530710001</v>
      </c>
      <c r="F115" s="616">
        <v>78699.9975211407</v>
      </c>
      <c r="G115" s="617">
        <v>59024.998140855503</v>
      </c>
      <c r="H115" s="619">
        <v>6890.7730000000001</v>
      </c>
      <c r="I115" s="616">
        <v>63019.173000000003</v>
      </c>
      <c r="J115" s="617">
        <v>3994.1748591444698</v>
      </c>
      <c r="K115" s="620">
        <v>0.80075190578</v>
      </c>
    </row>
    <row r="116" spans="1:11" ht="14.4" customHeight="1" thickBot="1" x14ac:dyDescent="0.35">
      <c r="A116" s="637" t="s">
        <v>444</v>
      </c>
      <c r="B116" s="621">
        <v>540.99999999999</v>
      </c>
      <c r="C116" s="621">
        <v>407.75</v>
      </c>
      <c r="D116" s="622">
        <v>-133.24999999999</v>
      </c>
      <c r="E116" s="628">
        <v>0.75369685767000005</v>
      </c>
      <c r="F116" s="621">
        <v>409.99998708599401</v>
      </c>
      <c r="G116" s="622">
        <v>307.49999031449499</v>
      </c>
      <c r="H116" s="624">
        <v>104.35</v>
      </c>
      <c r="I116" s="621">
        <v>397.02</v>
      </c>
      <c r="J116" s="622">
        <v>89.520009685503993</v>
      </c>
      <c r="K116" s="629">
        <v>0.96834149391500002</v>
      </c>
    </row>
    <row r="117" spans="1:11" ht="14.4" customHeight="1" thickBot="1" x14ac:dyDescent="0.35">
      <c r="A117" s="638" t="s">
        <v>445</v>
      </c>
      <c r="B117" s="616">
        <v>540.99999999999</v>
      </c>
      <c r="C117" s="616">
        <v>407.75</v>
      </c>
      <c r="D117" s="617">
        <v>-133.24999999999</v>
      </c>
      <c r="E117" s="618">
        <v>0.75369685767000005</v>
      </c>
      <c r="F117" s="616">
        <v>409.99998708599401</v>
      </c>
      <c r="G117" s="617">
        <v>307.49999031449499</v>
      </c>
      <c r="H117" s="619">
        <v>104.35</v>
      </c>
      <c r="I117" s="616">
        <v>397.02</v>
      </c>
      <c r="J117" s="617">
        <v>89.520009685503993</v>
      </c>
      <c r="K117" s="620">
        <v>0.96834149391500002</v>
      </c>
    </row>
    <row r="118" spans="1:11" ht="14.4" customHeight="1" thickBot="1" x14ac:dyDescent="0.35">
      <c r="A118" s="637" t="s">
        <v>446</v>
      </c>
      <c r="B118" s="621">
        <v>236.99999999999599</v>
      </c>
      <c r="C118" s="621">
        <v>148.345</v>
      </c>
      <c r="D118" s="622">
        <v>-88.654999999994999</v>
      </c>
      <c r="E118" s="628">
        <v>0.62592827004200002</v>
      </c>
      <c r="F118" s="621">
        <v>244.999992283094</v>
      </c>
      <c r="G118" s="622">
        <v>183.74999421231999</v>
      </c>
      <c r="H118" s="624">
        <v>9.7219999999999995</v>
      </c>
      <c r="I118" s="621">
        <v>169.83799999999999</v>
      </c>
      <c r="J118" s="622">
        <v>-13.91199421232</v>
      </c>
      <c r="K118" s="629">
        <v>0.69321634836500001</v>
      </c>
    </row>
    <row r="119" spans="1:11" ht="14.4" customHeight="1" thickBot="1" x14ac:dyDescent="0.35">
      <c r="A119" s="638" t="s">
        <v>447</v>
      </c>
      <c r="B119" s="616">
        <v>236.99999999999599</v>
      </c>
      <c r="C119" s="616">
        <v>148.345</v>
      </c>
      <c r="D119" s="617">
        <v>-88.654999999994999</v>
      </c>
      <c r="E119" s="618">
        <v>0.62592827004200002</v>
      </c>
      <c r="F119" s="616">
        <v>244.999992283094</v>
      </c>
      <c r="G119" s="617">
        <v>183.74999421231999</v>
      </c>
      <c r="H119" s="619">
        <v>9.7219999999999995</v>
      </c>
      <c r="I119" s="616">
        <v>169.83799999999999</v>
      </c>
      <c r="J119" s="617">
        <v>-13.91199421232</v>
      </c>
      <c r="K119" s="620">
        <v>0.69321634836500001</v>
      </c>
    </row>
    <row r="120" spans="1:11" ht="14.4" customHeight="1" thickBot="1" x14ac:dyDescent="0.35">
      <c r="A120" s="636" t="s">
        <v>448</v>
      </c>
      <c r="B120" s="616">
        <v>24053.4736333205</v>
      </c>
      <c r="C120" s="616">
        <v>27024.1188</v>
      </c>
      <c r="D120" s="617">
        <v>2970.6451666795301</v>
      </c>
      <c r="E120" s="618">
        <v>1.123501711726</v>
      </c>
      <c r="F120" s="616">
        <v>26754.999157282298</v>
      </c>
      <c r="G120" s="617">
        <v>20066.249367961798</v>
      </c>
      <c r="H120" s="619">
        <v>2378.3410699999999</v>
      </c>
      <c r="I120" s="616">
        <v>21561.501929999999</v>
      </c>
      <c r="J120" s="617">
        <v>1495.2525620382501</v>
      </c>
      <c r="K120" s="620">
        <v>0.80588684765899998</v>
      </c>
    </row>
    <row r="121" spans="1:11" ht="14.4" customHeight="1" thickBot="1" x14ac:dyDescent="0.35">
      <c r="A121" s="637" t="s">
        <v>449</v>
      </c>
      <c r="B121" s="621">
        <v>6368.4736333208402</v>
      </c>
      <c r="C121" s="621">
        <v>7228.78006</v>
      </c>
      <c r="D121" s="622">
        <v>860.30642667916504</v>
      </c>
      <c r="E121" s="628">
        <v>1.135088323547</v>
      </c>
      <c r="F121" s="621">
        <v>7080.9997769656602</v>
      </c>
      <c r="G121" s="622">
        <v>5310.7498327242402</v>
      </c>
      <c r="H121" s="624">
        <v>629.56032000000005</v>
      </c>
      <c r="I121" s="621">
        <v>5707.4536799999996</v>
      </c>
      <c r="J121" s="622">
        <v>396.703847275756</v>
      </c>
      <c r="K121" s="629">
        <v>0.80602370565799997</v>
      </c>
    </row>
    <row r="122" spans="1:11" ht="14.4" customHeight="1" thickBot="1" x14ac:dyDescent="0.35">
      <c r="A122" s="638" t="s">
        <v>450</v>
      </c>
      <c r="B122" s="616">
        <v>6368.4736333208402</v>
      </c>
      <c r="C122" s="616">
        <v>7228.78006</v>
      </c>
      <c r="D122" s="617">
        <v>860.30642667916504</v>
      </c>
      <c r="E122" s="618">
        <v>1.135088323547</v>
      </c>
      <c r="F122" s="616">
        <v>7080.9997769656602</v>
      </c>
      <c r="G122" s="617">
        <v>5310.7498327242402</v>
      </c>
      <c r="H122" s="619">
        <v>629.56032000000005</v>
      </c>
      <c r="I122" s="616">
        <v>5707.4536799999996</v>
      </c>
      <c r="J122" s="617">
        <v>396.703847275756</v>
      </c>
      <c r="K122" s="620">
        <v>0.80602370565799997</v>
      </c>
    </row>
    <row r="123" spans="1:11" ht="14.4" customHeight="1" thickBot="1" x14ac:dyDescent="0.35">
      <c r="A123" s="637" t="s">
        <v>451</v>
      </c>
      <c r="B123" s="621">
        <v>17684.9999999996</v>
      </c>
      <c r="C123" s="621">
        <v>19795.338739999999</v>
      </c>
      <c r="D123" s="622">
        <v>2110.3387400003699</v>
      </c>
      <c r="E123" s="628">
        <v>1.119329303929</v>
      </c>
      <c r="F123" s="621">
        <v>19673.999380316702</v>
      </c>
      <c r="G123" s="622">
        <v>14755.499535237501</v>
      </c>
      <c r="H123" s="624">
        <v>1748.7807499999999</v>
      </c>
      <c r="I123" s="621">
        <v>15854.04825</v>
      </c>
      <c r="J123" s="622">
        <v>1098.5487147624999</v>
      </c>
      <c r="K123" s="629">
        <v>0.80583759018800005</v>
      </c>
    </row>
    <row r="124" spans="1:11" ht="14.4" customHeight="1" thickBot="1" x14ac:dyDescent="0.35">
      <c r="A124" s="638" t="s">
        <v>452</v>
      </c>
      <c r="B124" s="616">
        <v>17684.9999999996</v>
      </c>
      <c r="C124" s="616">
        <v>19795.338739999999</v>
      </c>
      <c r="D124" s="617">
        <v>2110.3387400003699</v>
      </c>
      <c r="E124" s="618">
        <v>1.119329303929</v>
      </c>
      <c r="F124" s="616">
        <v>19673.999380316702</v>
      </c>
      <c r="G124" s="617">
        <v>14755.499535237501</v>
      </c>
      <c r="H124" s="619">
        <v>1748.7807499999999</v>
      </c>
      <c r="I124" s="616">
        <v>15854.04825</v>
      </c>
      <c r="J124" s="617">
        <v>1098.5487147624999</v>
      </c>
      <c r="K124" s="620">
        <v>0.80583759018800005</v>
      </c>
    </row>
    <row r="125" spans="1:11" ht="14.4" customHeight="1" thickBot="1" x14ac:dyDescent="0.35">
      <c r="A125" s="636" t="s">
        <v>453</v>
      </c>
      <c r="B125" s="616">
        <v>708.99999999998602</v>
      </c>
      <c r="C125" s="616">
        <v>800.92705999999998</v>
      </c>
      <c r="D125" s="617">
        <v>91.927060000013995</v>
      </c>
      <c r="E125" s="618">
        <v>1.1296573483779999</v>
      </c>
      <c r="F125" s="616">
        <v>786.99997521140699</v>
      </c>
      <c r="G125" s="617">
        <v>590.24998140855496</v>
      </c>
      <c r="H125" s="619">
        <v>69.005780000000001</v>
      </c>
      <c r="I125" s="616">
        <v>631.89089000000001</v>
      </c>
      <c r="J125" s="617">
        <v>41.640908591444003</v>
      </c>
      <c r="K125" s="620">
        <v>0.80291094015599995</v>
      </c>
    </row>
    <row r="126" spans="1:11" ht="14.4" customHeight="1" thickBot="1" x14ac:dyDescent="0.35">
      <c r="A126" s="637" t="s">
        <v>454</v>
      </c>
      <c r="B126" s="621">
        <v>708.99999999998602</v>
      </c>
      <c r="C126" s="621">
        <v>800.92705999999998</v>
      </c>
      <c r="D126" s="622">
        <v>91.927060000013995</v>
      </c>
      <c r="E126" s="628">
        <v>1.1296573483779999</v>
      </c>
      <c r="F126" s="621">
        <v>786.99997521140699</v>
      </c>
      <c r="G126" s="622">
        <v>590.24998140855496</v>
      </c>
      <c r="H126" s="624">
        <v>69.005780000000001</v>
      </c>
      <c r="I126" s="621">
        <v>631.89089000000001</v>
      </c>
      <c r="J126" s="622">
        <v>41.640908591444003</v>
      </c>
      <c r="K126" s="629">
        <v>0.80291094015599995</v>
      </c>
    </row>
    <row r="127" spans="1:11" ht="14.4" customHeight="1" thickBot="1" x14ac:dyDescent="0.35">
      <c r="A127" s="638" t="s">
        <v>455</v>
      </c>
      <c r="B127" s="616">
        <v>708.99999999998602</v>
      </c>
      <c r="C127" s="616">
        <v>800.92705999999998</v>
      </c>
      <c r="D127" s="617">
        <v>91.927060000013995</v>
      </c>
      <c r="E127" s="618">
        <v>1.1296573483779999</v>
      </c>
      <c r="F127" s="616">
        <v>786.99997521140699</v>
      </c>
      <c r="G127" s="617">
        <v>590.24998140855496</v>
      </c>
      <c r="H127" s="619">
        <v>69.005780000000001</v>
      </c>
      <c r="I127" s="616">
        <v>631.89089000000001</v>
      </c>
      <c r="J127" s="617">
        <v>41.640908591444003</v>
      </c>
      <c r="K127" s="620">
        <v>0.80291094015599995</v>
      </c>
    </row>
    <row r="128" spans="1:11" ht="14.4" customHeight="1" thickBot="1" x14ac:dyDescent="0.35">
      <c r="A128" s="635" t="s">
        <v>456</v>
      </c>
      <c r="B128" s="616">
        <v>0</v>
      </c>
      <c r="C128" s="616">
        <v>740.74940000000004</v>
      </c>
      <c r="D128" s="617">
        <v>740.74940000000004</v>
      </c>
      <c r="E128" s="626" t="s">
        <v>336</v>
      </c>
      <c r="F128" s="616">
        <v>0</v>
      </c>
      <c r="G128" s="617">
        <v>0</v>
      </c>
      <c r="H128" s="619">
        <v>18.789000000000001</v>
      </c>
      <c r="I128" s="616">
        <v>95.257900000000006</v>
      </c>
      <c r="J128" s="617">
        <v>95.257900000000006</v>
      </c>
      <c r="K128" s="627" t="s">
        <v>336</v>
      </c>
    </row>
    <row r="129" spans="1:11" ht="14.4" customHeight="1" thickBot="1" x14ac:dyDescent="0.35">
      <c r="A129" s="636" t="s">
        <v>457</v>
      </c>
      <c r="B129" s="616">
        <v>0</v>
      </c>
      <c r="C129" s="616">
        <v>530.20000000000005</v>
      </c>
      <c r="D129" s="617">
        <v>530.20000000000005</v>
      </c>
      <c r="E129" s="626" t="s">
        <v>336</v>
      </c>
      <c r="F129" s="616">
        <v>0</v>
      </c>
      <c r="G129" s="617">
        <v>0</v>
      </c>
      <c r="H129" s="619">
        <v>0</v>
      </c>
      <c r="I129" s="616">
        <v>0</v>
      </c>
      <c r="J129" s="617">
        <v>0</v>
      </c>
      <c r="K129" s="627" t="s">
        <v>336</v>
      </c>
    </row>
    <row r="130" spans="1:11" ht="14.4" customHeight="1" thickBot="1" x14ac:dyDescent="0.35">
      <c r="A130" s="637" t="s">
        <v>458</v>
      </c>
      <c r="B130" s="621">
        <v>0</v>
      </c>
      <c r="C130" s="621">
        <v>530.20000000000005</v>
      </c>
      <c r="D130" s="622">
        <v>530.20000000000005</v>
      </c>
      <c r="E130" s="623" t="s">
        <v>336</v>
      </c>
      <c r="F130" s="621">
        <v>0</v>
      </c>
      <c r="G130" s="622">
        <v>0</v>
      </c>
      <c r="H130" s="624">
        <v>0</v>
      </c>
      <c r="I130" s="621">
        <v>0</v>
      </c>
      <c r="J130" s="622">
        <v>0</v>
      </c>
      <c r="K130" s="625" t="s">
        <v>336</v>
      </c>
    </row>
    <row r="131" spans="1:11" ht="14.4" customHeight="1" thickBot="1" x14ac:dyDescent="0.35">
      <c r="A131" s="638" t="s">
        <v>459</v>
      </c>
      <c r="B131" s="616">
        <v>0</v>
      </c>
      <c r="C131" s="616">
        <v>530.20000000000005</v>
      </c>
      <c r="D131" s="617">
        <v>530.20000000000005</v>
      </c>
      <c r="E131" s="626" t="s">
        <v>336</v>
      </c>
      <c r="F131" s="616">
        <v>0</v>
      </c>
      <c r="G131" s="617">
        <v>0</v>
      </c>
      <c r="H131" s="619">
        <v>0</v>
      </c>
      <c r="I131" s="616">
        <v>0</v>
      </c>
      <c r="J131" s="617">
        <v>0</v>
      </c>
      <c r="K131" s="627" t="s">
        <v>336</v>
      </c>
    </row>
    <row r="132" spans="1:11" ht="14.4" customHeight="1" thickBot="1" x14ac:dyDescent="0.35">
      <c r="A132" s="636" t="s">
        <v>460</v>
      </c>
      <c r="B132" s="616">
        <v>0</v>
      </c>
      <c r="C132" s="616">
        <v>210.54939999999999</v>
      </c>
      <c r="D132" s="617">
        <v>210.54939999999999</v>
      </c>
      <c r="E132" s="626" t="s">
        <v>336</v>
      </c>
      <c r="F132" s="616">
        <v>0</v>
      </c>
      <c r="G132" s="617">
        <v>0</v>
      </c>
      <c r="H132" s="619">
        <v>18.789000000000001</v>
      </c>
      <c r="I132" s="616">
        <v>95.257900000000006</v>
      </c>
      <c r="J132" s="617">
        <v>95.257900000000006</v>
      </c>
      <c r="K132" s="627" t="s">
        <v>336</v>
      </c>
    </row>
    <row r="133" spans="1:11" ht="14.4" customHeight="1" thickBot="1" x14ac:dyDescent="0.35">
      <c r="A133" s="637" t="s">
        <v>461</v>
      </c>
      <c r="B133" s="621">
        <v>0</v>
      </c>
      <c r="C133" s="621">
        <v>64.464650000000006</v>
      </c>
      <c r="D133" s="622">
        <v>64.464650000000006</v>
      </c>
      <c r="E133" s="623" t="s">
        <v>336</v>
      </c>
      <c r="F133" s="621">
        <v>0</v>
      </c>
      <c r="G133" s="622">
        <v>0</v>
      </c>
      <c r="H133" s="624">
        <v>4.7389999999999999</v>
      </c>
      <c r="I133" s="621">
        <v>49.947899999999997</v>
      </c>
      <c r="J133" s="622">
        <v>49.947899999999997</v>
      </c>
      <c r="K133" s="625" t="s">
        <v>336</v>
      </c>
    </row>
    <row r="134" spans="1:11" ht="14.4" customHeight="1" thickBot="1" x14ac:dyDescent="0.35">
      <c r="A134" s="638" t="s">
        <v>462</v>
      </c>
      <c r="B134" s="616">
        <v>0</v>
      </c>
      <c r="C134" s="616">
        <v>2.9166500000000002</v>
      </c>
      <c r="D134" s="617">
        <v>2.9166500000000002</v>
      </c>
      <c r="E134" s="626" t="s">
        <v>336</v>
      </c>
      <c r="F134" s="616">
        <v>0</v>
      </c>
      <c r="G134" s="617">
        <v>0</v>
      </c>
      <c r="H134" s="619">
        <v>0</v>
      </c>
      <c r="I134" s="616">
        <v>2.0009000000000001</v>
      </c>
      <c r="J134" s="617">
        <v>2.0009000000000001</v>
      </c>
      <c r="K134" s="627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-4.1550000000000002</v>
      </c>
      <c r="D135" s="617">
        <v>-4.1550000000000002</v>
      </c>
      <c r="E135" s="626" t="s">
        <v>369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6.0039999999999996</v>
      </c>
      <c r="D136" s="617">
        <v>6.0039999999999996</v>
      </c>
      <c r="E136" s="626" t="s">
        <v>369</v>
      </c>
      <c r="F136" s="616">
        <v>0</v>
      </c>
      <c r="G136" s="617">
        <v>0</v>
      </c>
      <c r="H136" s="619">
        <v>0</v>
      </c>
      <c r="I136" s="616">
        <v>-4.0000000000000001E-3</v>
      </c>
      <c r="J136" s="617">
        <v>-4.0000000000000001E-3</v>
      </c>
      <c r="K136" s="627" t="s">
        <v>369</v>
      </c>
    </row>
    <row r="137" spans="1:11" ht="14.4" customHeight="1" thickBot="1" x14ac:dyDescent="0.35">
      <c r="A137" s="638" t="s">
        <v>465</v>
      </c>
      <c r="B137" s="616">
        <v>0</v>
      </c>
      <c r="C137" s="616">
        <v>59.598999999999997</v>
      </c>
      <c r="D137" s="617">
        <v>59.598999999999997</v>
      </c>
      <c r="E137" s="626" t="s">
        <v>336</v>
      </c>
      <c r="F137" s="616">
        <v>0</v>
      </c>
      <c r="G137" s="617">
        <v>0</v>
      </c>
      <c r="H137" s="619">
        <v>4.7389999999999999</v>
      </c>
      <c r="I137" s="616">
        <v>47.750999999999998</v>
      </c>
      <c r="J137" s="617">
        <v>47.750999999999998</v>
      </c>
      <c r="K137" s="627" t="s">
        <v>336</v>
      </c>
    </row>
    <row r="138" spans="1:11" ht="14.4" customHeight="1" thickBot="1" x14ac:dyDescent="0.35">
      <c r="A138" s="638" t="s">
        <v>466</v>
      </c>
      <c r="B138" s="616">
        <v>0</v>
      </c>
      <c r="C138" s="616">
        <v>0.1</v>
      </c>
      <c r="D138" s="617">
        <v>0.1</v>
      </c>
      <c r="E138" s="626" t="s">
        <v>336</v>
      </c>
      <c r="F138" s="616">
        <v>0</v>
      </c>
      <c r="G138" s="617">
        <v>0</v>
      </c>
      <c r="H138" s="619">
        <v>0</v>
      </c>
      <c r="I138" s="616">
        <v>0.2</v>
      </c>
      <c r="J138" s="617">
        <v>0.2</v>
      </c>
      <c r="K138" s="627" t="s">
        <v>336</v>
      </c>
    </row>
    <row r="139" spans="1:11" ht="14.4" customHeight="1" thickBot="1" x14ac:dyDescent="0.35">
      <c r="A139" s="637" t="s">
        <v>467</v>
      </c>
      <c r="B139" s="621">
        <v>0</v>
      </c>
      <c r="C139" s="621">
        <v>1.2</v>
      </c>
      <c r="D139" s="622">
        <v>1.2</v>
      </c>
      <c r="E139" s="623" t="s">
        <v>336</v>
      </c>
      <c r="F139" s="621">
        <v>0</v>
      </c>
      <c r="G139" s="622">
        <v>0</v>
      </c>
      <c r="H139" s="624">
        <v>0</v>
      </c>
      <c r="I139" s="621">
        <v>0</v>
      </c>
      <c r="J139" s="622">
        <v>0</v>
      </c>
      <c r="K139" s="625" t="s">
        <v>336</v>
      </c>
    </row>
    <row r="140" spans="1:11" ht="14.4" customHeight="1" thickBot="1" x14ac:dyDescent="0.35">
      <c r="A140" s="638" t="s">
        <v>468</v>
      </c>
      <c r="B140" s="616">
        <v>0</v>
      </c>
      <c r="C140" s="616">
        <v>1.2</v>
      </c>
      <c r="D140" s="617">
        <v>1.2</v>
      </c>
      <c r="E140" s="626" t="s">
        <v>336</v>
      </c>
      <c r="F140" s="616">
        <v>0</v>
      </c>
      <c r="G140" s="617">
        <v>0</v>
      </c>
      <c r="H140" s="619">
        <v>0</v>
      </c>
      <c r="I140" s="616">
        <v>0</v>
      </c>
      <c r="J140" s="617">
        <v>0</v>
      </c>
      <c r="K140" s="627" t="s">
        <v>336</v>
      </c>
    </row>
    <row r="141" spans="1:11" ht="14.4" customHeight="1" thickBot="1" x14ac:dyDescent="0.35">
      <c r="A141" s="640" t="s">
        <v>469</v>
      </c>
      <c r="B141" s="616">
        <v>0</v>
      </c>
      <c r="C141" s="616">
        <v>8.4320000000000004</v>
      </c>
      <c r="D141" s="617">
        <v>8.4320000000000004</v>
      </c>
      <c r="E141" s="626" t="s">
        <v>336</v>
      </c>
      <c r="F141" s="616">
        <v>0</v>
      </c>
      <c r="G141" s="617">
        <v>0</v>
      </c>
      <c r="H141" s="619">
        <v>0</v>
      </c>
      <c r="I141" s="616">
        <v>17.036999999999999</v>
      </c>
      <c r="J141" s="617">
        <v>17.036999999999999</v>
      </c>
      <c r="K141" s="627" t="s">
        <v>336</v>
      </c>
    </row>
    <row r="142" spans="1:11" ht="14.4" customHeight="1" thickBot="1" x14ac:dyDescent="0.35">
      <c r="A142" s="638" t="s">
        <v>470</v>
      </c>
      <c r="B142" s="616">
        <v>0</v>
      </c>
      <c r="C142" s="616">
        <v>8.4320000000000004</v>
      </c>
      <c r="D142" s="617">
        <v>8.4320000000000004</v>
      </c>
      <c r="E142" s="626" t="s">
        <v>336</v>
      </c>
      <c r="F142" s="616">
        <v>0</v>
      </c>
      <c r="G142" s="617">
        <v>0</v>
      </c>
      <c r="H142" s="619">
        <v>0</v>
      </c>
      <c r="I142" s="616">
        <v>17.036999999999999</v>
      </c>
      <c r="J142" s="617">
        <v>17.036999999999999</v>
      </c>
      <c r="K142" s="627" t="s">
        <v>336</v>
      </c>
    </row>
    <row r="143" spans="1:11" ht="14.4" customHeight="1" thickBot="1" x14ac:dyDescent="0.35">
      <c r="A143" s="637" t="s">
        <v>471</v>
      </c>
      <c r="B143" s="621">
        <v>0</v>
      </c>
      <c r="C143" s="621">
        <v>-21.007249999999999</v>
      </c>
      <c r="D143" s="622">
        <v>-21.007249999999999</v>
      </c>
      <c r="E143" s="623" t="s">
        <v>369</v>
      </c>
      <c r="F143" s="621">
        <v>0</v>
      </c>
      <c r="G143" s="622">
        <v>0</v>
      </c>
      <c r="H143" s="624">
        <v>0</v>
      </c>
      <c r="I143" s="621">
        <v>0</v>
      </c>
      <c r="J143" s="622">
        <v>0</v>
      </c>
      <c r="K143" s="625" t="s">
        <v>336</v>
      </c>
    </row>
    <row r="144" spans="1:11" ht="14.4" customHeight="1" thickBot="1" x14ac:dyDescent="0.35">
      <c r="A144" s="638" t="s">
        <v>472</v>
      </c>
      <c r="B144" s="616">
        <v>0</v>
      </c>
      <c r="C144" s="616">
        <v>-21.007249999999999</v>
      </c>
      <c r="D144" s="617">
        <v>-21.007249999999999</v>
      </c>
      <c r="E144" s="626" t="s">
        <v>369</v>
      </c>
      <c r="F144" s="616">
        <v>0</v>
      </c>
      <c r="G144" s="617">
        <v>0</v>
      </c>
      <c r="H144" s="619">
        <v>0</v>
      </c>
      <c r="I144" s="616">
        <v>0</v>
      </c>
      <c r="J144" s="617">
        <v>0</v>
      </c>
      <c r="K144" s="627" t="s">
        <v>336</v>
      </c>
    </row>
    <row r="145" spans="1:11" ht="14.4" customHeight="1" thickBot="1" x14ac:dyDescent="0.35">
      <c r="A145" s="640" t="s">
        <v>473</v>
      </c>
      <c r="B145" s="616">
        <v>0</v>
      </c>
      <c r="C145" s="616">
        <v>135.833</v>
      </c>
      <c r="D145" s="617">
        <v>135.833</v>
      </c>
      <c r="E145" s="626" t="s">
        <v>336</v>
      </c>
      <c r="F145" s="616">
        <v>0</v>
      </c>
      <c r="G145" s="617">
        <v>0</v>
      </c>
      <c r="H145" s="619">
        <v>11.95</v>
      </c>
      <c r="I145" s="616">
        <v>26.172999999999998</v>
      </c>
      <c r="J145" s="617">
        <v>26.172999999999998</v>
      </c>
      <c r="K145" s="627" t="s">
        <v>336</v>
      </c>
    </row>
    <row r="146" spans="1:11" ht="14.4" customHeight="1" thickBot="1" x14ac:dyDescent="0.35">
      <c r="A146" s="638" t="s">
        <v>474</v>
      </c>
      <c r="B146" s="616">
        <v>0</v>
      </c>
      <c r="C146" s="616">
        <v>135.833</v>
      </c>
      <c r="D146" s="617">
        <v>135.833</v>
      </c>
      <c r="E146" s="626" t="s">
        <v>336</v>
      </c>
      <c r="F146" s="616">
        <v>0</v>
      </c>
      <c r="G146" s="617">
        <v>0</v>
      </c>
      <c r="H146" s="619">
        <v>11.95</v>
      </c>
      <c r="I146" s="616">
        <v>26.172999999999998</v>
      </c>
      <c r="J146" s="617">
        <v>26.172999999999998</v>
      </c>
      <c r="K146" s="627" t="s">
        <v>336</v>
      </c>
    </row>
    <row r="147" spans="1:11" ht="14.4" customHeight="1" thickBot="1" x14ac:dyDescent="0.35">
      <c r="A147" s="640" t="s">
        <v>475</v>
      </c>
      <c r="B147" s="616">
        <v>0</v>
      </c>
      <c r="C147" s="616">
        <v>1.6</v>
      </c>
      <c r="D147" s="617">
        <v>1.6</v>
      </c>
      <c r="E147" s="626" t="s">
        <v>336</v>
      </c>
      <c r="F147" s="616">
        <v>0</v>
      </c>
      <c r="G147" s="617">
        <v>0</v>
      </c>
      <c r="H147" s="619">
        <v>2.1</v>
      </c>
      <c r="I147" s="616">
        <v>2.1</v>
      </c>
      <c r="J147" s="617">
        <v>2.1</v>
      </c>
      <c r="K147" s="627" t="s">
        <v>336</v>
      </c>
    </row>
    <row r="148" spans="1:11" ht="14.4" customHeight="1" thickBot="1" x14ac:dyDescent="0.35">
      <c r="A148" s="638" t="s">
        <v>476</v>
      </c>
      <c r="B148" s="616">
        <v>0</v>
      </c>
      <c r="C148" s="616">
        <v>1.6</v>
      </c>
      <c r="D148" s="617">
        <v>1.6</v>
      </c>
      <c r="E148" s="626" t="s">
        <v>336</v>
      </c>
      <c r="F148" s="616">
        <v>0</v>
      </c>
      <c r="G148" s="617">
        <v>0</v>
      </c>
      <c r="H148" s="619">
        <v>2.1</v>
      </c>
      <c r="I148" s="616">
        <v>2.1</v>
      </c>
      <c r="J148" s="617">
        <v>2.1</v>
      </c>
      <c r="K148" s="627" t="s">
        <v>336</v>
      </c>
    </row>
    <row r="149" spans="1:11" ht="14.4" customHeight="1" thickBot="1" x14ac:dyDescent="0.35">
      <c r="A149" s="640" t="s">
        <v>477</v>
      </c>
      <c r="B149" s="616">
        <v>0</v>
      </c>
      <c r="C149" s="616">
        <v>20.027000000000001</v>
      </c>
      <c r="D149" s="617">
        <v>20.027000000000001</v>
      </c>
      <c r="E149" s="626" t="s">
        <v>369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336</v>
      </c>
    </row>
    <row r="150" spans="1:11" ht="14.4" customHeight="1" thickBot="1" x14ac:dyDescent="0.35">
      <c r="A150" s="638" t="s">
        <v>478</v>
      </c>
      <c r="B150" s="616">
        <v>0</v>
      </c>
      <c r="C150" s="616">
        <v>20.027000000000001</v>
      </c>
      <c r="D150" s="617">
        <v>20.027000000000001</v>
      </c>
      <c r="E150" s="626" t="s">
        <v>369</v>
      </c>
      <c r="F150" s="616">
        <v>0</v>
      </c>
      <c r="G150" s="617">
        <v>0</v>
      </c>
      <c r="H150" s="619">
        <v>0</v>
      </c>
      <c r="I150" s="616">
        <v>0</v>
      </c>
      <c r="J150" s="617">
        <v>0</v>
      </c>
      <c r="K150" s="627" t="s">
        <v>336</v>
      </c>
    </row>
    <row r="151" spans="1:11" ht="14.4" customHeight="1" thickBot="1" x14ac:dyDescent="0.35">
      <c r="A151" s="635" t="s">
        <v>479</v>
      </c>
      <c r="B151" s="616">
        <v>7770.9827214534698</v>
      </c>
      <c r="C151" s="616">
        <v>8744.3428000000004</v>
      </c>
      <c r="D151" s="617">
        <v>973.36007854652803</v>
      </c>
      <c r="E151" s="618">
        <v>1.12525572549</v>
      </c>
      <c r="F151" s="616">
        <v>5397.9918610517398</v>
      </c>
      <c r="G151" s="617">
        <v>4048.4938957887998</v>
      </c>
      <c r="H151" s="619">
        <v>407.3458</v>
      </c>
      <c r="I151" s="616">
        <v>3871.26145</v>
      </c>
      <c r="J151" s="617">
        <v>-177.23244578880201</v>
      </c>
      <c r="K151" s="620">
        <v>0.71716696683600001</v>
      </c>
    </row>
    <row r="152" spans="1:11" ht="14.4" customHeight="1" thickBot="1" x14ac:dyDescent="0.35">
      <c r="A152" s="636" t="s">
        <v>480</v>
      </c>
      <c r="B152" s="616">
        <v>7680.9827214534698</v>
      </c>
      <c r="C152" s="616">
        <v>7864.45</v>
      </c>
      <c r="D152" s="617">
        <v>183.467278546529</v>
      </c>
      <c r="E152" s="618">
        <v>1.023885912154</v>
      </c>
      <c r="F152" s="616">
        <v>5374.9918610517398</v>
      </c>
      <c r="G152" s="617">
        <v>4031.2438957887998</v>
      </c>
      <c r="H152" s="619">
        <v>402.89299999999997</v>
      </c>
      <c r="I152" s="616">
        <v>3756.5320000000002</v>
      </c>
      <c r="J152" s="617">
        <v>-274.71189578880097</v>
      </c>
      <c r="K152" s="620">
        <v>0.69889073269400004</v>
      </c>
    </row>
    <row r="153" spans="1:11" ht="14.4" customHeight="1" thickBot="1" x14ac:dyDescent="0.35">
      <c r="A153" s="637" t="s">
        <v>481</v>
      </c>
      <c r="B153" s="621">
        <v>7680.9827214534698</v>
      </c>
      <c r="C153" s="621">
        <v>7683.3370000000004</v>
      </c>
      <c r="D153" s="622">
        <v>2.3542785465290001</v>
      </c>
      <c r="E153" s="628">
        <v>1.0003065074649999</v>
      </c>
      <c r="F153" s="621">
        <v>5374.9918610517398</v>
      </c>
      <c r="G153" s="622">
        <v>4031.2438957887998</v>
      </c>
      <c r="H153" s="624">
        <v>402.89299999999997</v>
      </c>
      <c r="I153" s="621">
        <v>3742.7159999999999</v>
      </c>
      <c r="J153" s="622">
        <v>-288.527895788801</v>
      </c>
      <c r="K153" s="629">
        <v>0.696320310198</v>
      </c>
    </row>
    <row r="154" spans="1:11" ht="14.4" customHeight="1" thickBot="1" x14ac:dyDescent="0.35">
      <c r="A154" s="638" t="s">
        <v>482</v>
      </c>
      <c r="B154" s="616">
        <v>193.992292422985</v>
      </c>
      <c r="C154" s="616">
        <v>195.93799999999999</v>
      </c>
      <c r="D154" s="617">
        <v>1.9457075770150001</v>
      </c>
      <c r="E154" s="618">
        <v>1.0100298189820001</v>
      </c>
      <c r="F154" s="616">
        <v>223.999992944539</v>
      </c>
      <c r="G154" s="617">
        <v>167.99999470840399</v>
      </c>
      <c r="H154" s="619">
        <v>22.524999999999999</v>
      </c>
      <c r="I154" s="616">
        <v>167.3</v>
      </c>
      <c r="J154" s="617">
        <v>-0.69999470840300004</v>
      </c>
      <c r="K154" s="620">
        <v>0.74687502352400004</v>
      </c>
    </row>
    <row r="155" spans="1:11" ht="14.4" customHeight="1" thickBot="1" x14ac:dyDescent="0.35">
      <c r="A155" s="638" t="s">
        <v>483</v>
      </c>
      <c r="B155" s="616">
        <v>1362.99999999998</v>
      </c>
      <c r="C155" s="616">
        <v>1369.326</v>
      </c>
      <c r="D155" s="617">
        <v>6.3260000000250001</v>
      </c>
      <c r="E155" s="618">
        <v>1.004641232575</v>
      </c>
      <c r="F155" s="616">
        <v>1501.9999526905899</v>
      </c>
      <c r="G155" s="617">
        <v>1126.49996451794</v>
      </c>
      <c r="H155" s="619">
        <v>119.46299999999999</v>
      </c>
      <c r="I155" s="616">
        <v>1076.4269999999999</v>
      </c>
      <c r="J155" s="617">
        <v>-50.072964517944001</v>
      </c>
      <c r="K155" s="620">
        <v>0.71666247263899996</v>
      </c>
    </row>
    <row r="156" spans="1:11" ht="14.4" customHeight="1" thickBot="1" x14ac:dyDescent="0.35">
      <c r="A156" s="638" t="s">
        <v>484</v>
      </c>
      <c r="B156" s="616">
        <v>0</v>
      </c>
      <c r="C156" s="616">
        <v>10.095000000000001</v>
      </c>
      <c r="D156" s="617">
        <v>10.095000000000001</v>
      </c>
      <c r="E156" s="626" t="s">
        <v>369</v>
      </c>
      <c r="F156" s="616">
        <v>23.999999244057001</v>
      </c>
      <c r="G156" s="617">
        <v>17.999999433043001</v>
      </c>
      <c r="H156" s="619">
        <v>2.0190000000000001</v>
      </c>
      <c r="I156" s="616">
        <v>18.170999999999999</v>
      </c>
      <c r="J156" s="617">
        <v>0.17100056695599999</v>
      </c>
      <c r="K156" s="620">
        <v>0.75712502384699998</v>
      </c>
    </row>
    <row r="157" spans="1:11" ht="14.4" customHeight="1" thickBot="1" x14ac:dyDescent="0.35">
      <c r="A157" s="638" t="s">
        <v>485</v>
      </c>
      <c r="B157" s="616">
        <v>776.99042903061195</v>
      </c>
      <c r="C157" s="616">
        <v>776.81</v>
      </c>
      <c r="D157" s="617">
        <v>-0.18042903061099999</v>
      </c>
      <c r="E157" s="618">
        <v>0.99976778474399997</v>
      </c>
      <c r="F157" s="616">
        <v>778.99200581472599</v>
      </c>
      <c r="G157" s="617">
        <v>584.24400436104395</v>
      </c>
      <c r="H157" s="619">
        <v>65.344999999999999</v>
      </c>
      <c r="I157" s="616">
        <v>585.154</v>
      </c>
      <c r="J157" s="617">
        <v>0.90999563895500002</v>
      </c>
      <c r="K157" s="620">
        <v>0.75116817070200004</v>
      </c>
    </row>
    <row r="158" spans="1:11" ht="14.4" customHeight="1" thickBot="1" x14ac:dyDescent="0.35">
      <c r="A158" s="638" t="s">
        <v>486</v>
      </c>
      <c r="B158" s="616">
        <v>5269.99999999991</v>
      </c>
      <c r="C158" s="616">
        <v>5256.6940000000004</v>
      </c>
      <c r="D158" s="617">
        <v>-13.305999999902999</v>
      </c>
      <c r="E158" s="618">
        <v>0.99747514231500001</v>
      </c>
      <c r="F158" s="616">
        <v>2829.9999108617799</v>
      </c>
      <c r="G158" s="617">
        <v>2122.49993314634</v>
      </c>
      <c r="H158" s="619">
        <v>193.541</v>
      </c>
      <c r="I158" s="616">
        <v>1879.596</v>
      </c>
      <c r="J158" s="617">
        <v>-242.90393314633701</v>
      </c>
      <c r="K158" s="620">
        <v>0.66416821879900001</v>
      </c>
    </row>
    <row r="159" spans="1:11" ht="14.4" customHeight="1" thickBot="1" x14ac:dyDescent="0.35">
      <c r="A159" s="638" t="s">
        <v>487</v>
      </c>
      <c r="B159" s="616">
        <v>76.999999999997996</v>
      </c>
      <c r="C159" s="616">
        <v>74.474000000000004</v>
      </c>
      <c r="D159" s="617">
        <v>-2.5259999999980001</v>
      </c>
      <c r="E159" s="618">
        <v>0.96719480519400003</v>
      </c>
      <c r="F159" s="616">
        <v>15.999999496038001</v>
      </c>
      <c r="G159" s="617">
        <v>11.999999622028</v>
      </c>
      <c r="H159" s="619">
        <v>0</v>
      </c>
      <c r="I159" s="616">
        <v>16.068000000000001</v>
      </c>
      <c r="J159" s="617">
        <v>4.0680003779709999</v>
      </c>
      <c r="K159" s="620">
        <v>1.0042500316309999</v>
      </c>
    </row>
    <row r="160" spans="1:11" ht="14.4" customHeight="1" thickBot="1" x14ac:dyDescent="0.35">
      <c r="A160" s="637" t="s">
        <v>488</v>
      </c>
      <c r="B160" s="621">
        <v>0</v>
      </c>
      <c r="C160" s="621">
        <v>181.113</v>
      </c>
      <c r="D160" s="622">
        <v>181.113</v>
      </c>
      <c r="E160" s="623" t="s">
        <v>336</v>
      </c>
      <c r="F160" s="621">
        <v>0</v>
      </c>
      <c r="G160" s="622">
        <v>0</v>
      </c>
      <c r="H160" s="624">
        <v>0</v>
      </c>
      <c r="I160" s="621">
        <v>13.816000000000001</v>
      </c>
      <c r="J160" s="622">
        <v>13.816000000000001</v>
      </c>
      <c r="K160" s="625" t="s">
        <v>336</v>
      </c>
    </row>
    <row r="161" spans="1:11" ht="14.4" customHeight="1" thickBot="1" x14ac:dyDescent="0.35">
      <c r="A161" s="638" t="s">
        <v>489</v>
      </c>
      <c r="B161" s="616">
        <v>0</v>
      </c>
      <c r="C161" s="616">
        <v>0</v>
      </c>
      <c r="D161" s="617">
        <v>0</v>
      </c>
      <c r="E161" s="618">
        <v>1</v>
      </c>
      <c r="F161" s="616">
        <v>0</v>
      </c>
      <c r="G161" s="617">
        <v>0</v>
      </c>
      <c r="H161" s="619">
        <v>0</v>
      </c>
      <c r="I161" s="616">
        <v>3.004</v>
      </c>
      <c r="J161" s="617">
        <v>3.004</v>
      </c>
      <c r="K161" s="627" t="s">
        <v>369</v>
      </c>
    </row>
    <row r="162" spans="1:11" ht="14.4" customHeight="1" thickBot="1" x14ac:dyDescent="0.35">
      <c r="A162" s="638" t="s">
        <v>490</v>
      </c>
      <c r="B162" s="616">
        <v>0</v>
      </c>
      <c r="C162" s="616">
        <v>174.77699999999999</v>
      </c>
      <c r="D162" s="617">
        <v>174.77699999999999</v>
      </c>
      <c r="E162" s="626" t="s">
        <v>336</v>
      </c>
      <c r="F162" s="616">
        <v>0</v>
      </c>
      <c r="G162" s="617">
        <v>0</v>
      </c>
      <c r="H162" s="619">
        <v>0</v>
      </c>
      <c r="I162" s="616">
        <v>10.811999999999999</v>
      </c>
      <c r="J162" s="617">
        <v>10.811999999999999</v>
      </c>
      <c r="K162" s="627" t="s">
        <v>336</v>
      </c>
    </row>
    <row r="163" spans="1:11" ht="14.4" customHeight="1" thickBot="1" x14ac:dyDescent="0.35">
      <c r="A163" s="638" t="s">
        <v>491</v>
      </c>
      <c r="B163" s="616">
        <v>0</v>
      </c>
      <c r="C163" s="616">
        <v>6.3360000000000003</v>
      </c>
      <c r="D163" s="617">
        <v>6.3360000000000003</v>
      </c>
      <c r="E163" s="626" t="s">
        <v>369</v>
      </c>
      <c r="F163" s="616">
        <v>0</v>
      </c>
      <c r="G163" s="617">
        <v>0</v>
      </c>
      <c r="H163" s="619">
        <v>0</v>
      </c>
      <c r="I163" s="616">
        <v>0</v>
      </c>
      <c r="J163" s="617">
        <v>0</v>
      </c>
      <c r="K163" s="627" t="s">
        <v>336</v>
      </c>
    </row>
    <row r="164" spans="1:11" ht="14.4" customHeight="1" thickBot="1" x14ac:dyDescent="0.35">
      <c r="A164" s="636" t="s">
        <v>492</v>
      </c>
      <c r="B164" s="616">
        <v>90</v>
      </c>
      <c r="C164" s="616">
        <v>879.89279999999997</v>
      </c>
      <c r="D164" s="617">
        <v>789.89279999999997</v>
      </c>
      <c r="E164" s="618">
        <v>9.7765866666660006</v>
      </c>
      <c r="F164" s="616">
        <v>23</v>
      </c>
      <c r="G164" s="617">
        <v>17.25</v>
      </c>
      <c r="H164" s="619">
        <v>4.4527999999999999</v>
      </c>
      <c r="I164" s="616">
        <v>114.72945</v>
      </c>
      <c r="J164" s="617">
        <v>97.47945</v>
      </c>
      <c r="K164" s="620">
        <v>4.9882369565209999</v>
      </c>
    </row>
    <row r="165" spans="1:11" ht="14.4" customHeight="1" thickBot="1" x14ac:dyDescent="0.35">
      <c r="A165" s="637" t="s">
        <v>493</v>
      </c>
      <c r="B165" s="621">
        <v>90</v>
      </c>
      <c r="C165" s="621">
        <v>427.09865000000002</v>
      </c>
      <c r="D165" s="622">
        <v>337.09865000000002</v>
      </c>
      <c r="E165" s="628">
        <v>4.7455405555550003</v>
      </c>
      <c r="F165" s="621">
        <v>23</v>
      </c>
      <c r="G165" s="622">
        <v>17.25</v>
      </c>
      <c r="H165" s="624">
        <v>0</v>
      </c>
      <c r="I165" s="621">
        <v>15</v>
      </c>
      <c r="J165" s="622">
        <v>-2.25</v>
      </c>
      <c r="K165" s="629">
        <v>0.65217391304299999</v>
      </c>
    </row>
    <row r="166" spans="1:11" ht="14.4" customHeight="1" thickBot="1" x14ac:dyDescent="0.35">
      <c r="A166" s="638" t="s">
        <v>494</v>
      </c>
      <c r="B166" s="616">
        <v>90</v>
      </c>
      <c r="C166" s="616">
        <v>427.09865000000002</v>
      </c>
      <c r="D166" s="617">
        <v>337.09865000000002</v>
      </c>
      <c r="E166" s="618">
        <v>4.7455405555550003</v>
      </c>
      <c r="F166" s="616">
        <v>23</v>
      </c>
      <c r="G166" s="617">
        <v>17.25</v>
      </c>
      <c r="H166" s="619">
        <v>0</v>
      </c>
      <c r="I166" s="616">
        <v>15</v>
      </c>
      <c r="J166" s="617">
        <v>-2.25</v>
      </c>
      <c r="K166" s="620">
        <v>0.65217391304299999</v>
      </c>
    </row>
    <row r="167" spans="1:11" ht="14.4" customHeight="1" thickBot="1" x14ac:dyDescent="0.35">
      <c r="A167" s="637" t="s">
        <v>495</v>
      </c>
      <c r="B167" s="621">
        <v>0</v>
      </c>
      <c r="C167" s="621">
        <v>54.083849999999998</v>
      </c>
      <c r="D167" s="622">
        <v>54.083849999999998</v>
      </c>
      <c r="E167" s="623" t="s">
        <v>369</v>
      </c>
      <c r="F167" s="621">
        <v>0</v>
      </c>
      <c r="G167" s="622">
        <v>0</v>
      </c>
      <c r="H167" s="624">
        <v>0</v>
      </c>
      <c r="I167" s="621">
        <v>3.19</v>
      </c>
      <c r="J167" s="622">
        <v>3.19</v>
      </c>
      <c r="K167" s="625" t="s">
        <v>336</v>
      </c>
    </row>
    <row r="168" spans="1:11" ht="14.4" customHeight="1" thickBot="1" x14ac:dyDescent="0.35">
      <c r="A168" s="638" t="s">
        <v>496</v>
      </c>
      <c r="B168" s="616">
        <v>0</v>
      </c>
      <c r="C168" s="616">
        <v>0</v>
      </c>
      <c r="D168" s="617">
        <v>0</v>
      </c>
      <c r="E168" s="618">
        <v>1</v>
      </c>
      <c r="F168" s="616">
        <v>0</v>
      </c>
      <c r="G168" s="617">
        <v>0</v>
      </c>
      <c r="H168" s="619">
        <v>0</v>
      </c>
      <c r="I168" s="616">
        <v>3.19</v>
      </c>
      <c r="J168" s="617">
        <v>3.19</v>
      </c>
      <c r="K168" s="627" t="s">
        <v>369</v>
      </c>
    </row>
    <row r="169" spans="1:11" ht="14.4" customHeight="1" thickBot="1" x14ac:dyDescent="0.35">
      <c r="A169" s="638" t="s">
        <v>497</v>
      </c>
      <c r="B169" s="616">
        <v>0</v>
      </c>
      <c r="C169" s="616">
        <v>47.088850000000001</v>
      </c>
      <c r="D169" s="617">
        <v>47.088850000000001</v>
      </c>
      <c r="E169" s="626" t="s">
        <v>369</v>
      </c>
      <c r="F169" s="616">
        <v>0</v>
      </c>
      <c r="G169" s="617">
        <v>0</v>
      </c>
      <c r="H169" s="619">
        <v>0</v>
      </c>
      <c r="I169" s="616">
        <v>7.9936057773011302E-15</v>
      </c>
      <c r="J169" s="617">
        <v>7.9936057773011302E-15</v>
      </c>
      <c r="K169" s="627" t="s">
        <v>336</v>
      </c>
    </row>
    <row r="170" spans="1:11" ht="14.4" customHeight="1" thickBot="1" x14ac:dyDescent="0.35">
      <c r="A170" s="638" t="s">
        <v>498</v>
      </c>
      <c r="B170" s="616">
        <v>0</v>
      </c>
      <c r="C170" s="616">
        <v>6.9950000000000001</v>
      </c>
      <c r="D170" s="617">
        <v>6.9950000000000001</v>
      </c>
      <c r="E170" s="626" t="s">
        <v>369</v>
      </c>
      <c r="F170" s="616">
        <v>0</v>
      </c>
      <c r="G170" s="617">
        <v>0</v>
      </c>
      <c r="H170" s="619">
        <v>0</v>
      </c>
      <c r="I170" s="616">
        <v>0</v>
      </c>
      <c r="J170" s="617">
        <v>0</v>
      </c>
      <c r="K170" s="627" t="s">
        <v>336</v>
      </c>
    </row>
    <row r="171" spans="1:11" ht="14.4" customHeight="1" thickBot="1" x14ac:dyDescent="0.35">
      <c r="A171" s="637" t="s">
        <v>499</v>
      </c>
      <c r="B171" s="621">
        <v>0</v>
      </c>
      <c r="C171" s="621">
        <v>319.298</v>
      </c>
      <c r="D171" s="622">
        <v>319.298</v>
      </c>
      <c r="E171" s="623" t="s">
        <v>369</v>
      </c>
      <c r="F171" s="621">
        <v>0</v>
      </c>
      <c r="G171" s="622">
        <v>0</v>
      </c>
      <c r="H171" s="624">
        <v>4.4527999999999999</v>
      </c>
      <c r="I171" s="621">
        <v>74.681200000000004</v>
      </c>
      <c r="J171" s="622">
        <v>74.681200000000004</v>
      </c>
      <c r="K171" s="625" t="s">
        <v>336</v>
      </c>
    </row>
    <row r="172" spans="1:11" ht="14.4" customHeight="1" thickBot="1" x14ac:dyDescent="0.35">
      <c r="A172" s="638" t="s">
        <v>500</v>
      </c>
      <c r="B172" s="616">
        <v>0</v>
      </c>
      <c r="C172" s="616">
        <v>219.25200000000001</v>
      </c>
      <c r="D172" s="617">
        <v>219.25200000000001</v>
      </c>
      <c r="E172" s="626" t="s">
        <v>369</v>
      </c>
      <c r="F172" s="616">
        <v>0</v>
      </c>
      <c r="G172" s="617">
        <v>0</v>
      </c>
      <c r="H172" s="619">
        <v>4.4527999999999999</v>
      </c>
      <c r="I172" s="616">
        <v>74.681200000000004</v>
      </c>
      <c r="J172" s="617">
        <v>74.681200000000004</v>
      </c>
      <c r="K172" s="627" t="s">
        <v>336</v>
      </c>
    </row>
    <row r="173" spans="1:11" ht="14.4" customHeight="1" thickBot="1" x14ac:dyDescent="0.35">
      <c r="A173" s="638" t="s">
        <v>501</v>
      </c>
      <c r="B173" s="616">
        <v>0</v>
      </c>
      <c r="C173" s="616">
        <v>100.04600000000001</v>
      </c>
      <c r="D173" s="617">
        <v>100.04600000000001</v>
      </c>
      <c r="E173" s="626" t="s">
        <v>369</v>
      </c>
      <c r="F173" s="616">
        <v>0</v>
      </c>
      <c r="G173" s="617">
        <v>0</v>
      </c>
      <c r="H173" s="619">
        <v>0</v>
      </c>
      <c r="I173" s="616">
        <v>0</v>
      </c>
      <c r="J173" s="617">
        <v>0</v>
      </c>
      <c r="K173" s="627" t="s">
        <v>336</v>
      </c>
    </row>
    <row r="174" spans="1:11" ht="14.4" customHeight="1" thickBot="1" x14ac:dyDescent="0.35">
      <c r="A174" s="637" t="s">
        <v>502</v>
      </c>
      <c r="B174" s="621">
        <v>0</v>
      </c>
      <c r="C174" s="621">
        <v>79.412300000000002</v>
      </c>
      <c r="D174" s="622">
        <v>79.412300000000002</v>
      </c>
      <c r="E174" s="623" t="s">
        <v>369</v>
      </c>
      <c r="F174" s="621">
        <v>0</v>
      </c>
      <c r="G174" s="622">
        <v>0</v>
      </c>
      <c r="H174" s="624">
        <v>0</v>
      </c>
      <c r="I174" s="621">
        <v>21.858250000000002</v>
      </c>
      <c r="J174" s="622">
        <v>21.858250000000002</v>
      </c>
      <c r="K174" s="625" t="s">
        <v>369</v>
      </c>
    </row>
    <row r="175" spans="1:11" ht="14.4" customHeight="1" thickBot="1" x14ac:dyDescent="0.35">
      <c r="A175" s="638" t="s">
        <v>503</v>
      </c>
      <c r="B175" s="616">
        <v>0</v>
      </c>
      <c r="C175" s="616">
        <v>79.412300000000002</v>
      </c>
      <c r="D175" s="617">
        <v>79.412300000000002</v>
      </c>
      <c r="E175" s="626" t="s">
        <v>369</v>
      </c>
      <c r="F175" s="616">
        <v>0</v>
      </c>
      <c r="G175" s="617">
        <v>0</v>
      </c>
      <c r="H175" s="619">
        <v>0</v>
      </c>
      <c r="I175" s="616">
        <v>21.858250000000002</v>
      </c>
      <c r="J175" s="617">
        <v>21.858250000000002</v>
      </c>
      <c r="K175" s="627" t="s">
        <v>369</v>
      </c>
    </row>
    <row r="176" spans="1:11" ht="14.4" customHeight="1" thickBot="1" x14ac:dyDescent="0.35">
      <c r="A176" s="634" t="s">
        <v>504</v>
      </c>
      <c r="B176" s="616">
        <v>156100.50734474399</v>
      </c>
      <c r="C176" s="616">
        <v>183990.62026</v>
      </c>
      <c r="D176" s="617">
        <v>27890.112915255901</v>
      </c>
      <c r="E176" s="618">
        <v>1.1786676634790001</v>
      </c>
      <c r="F176" s="616">
        <v>184300.76988206501</v>
      </c>
      <c r="G176" s="617">
        <v>138225.57741154899</v>
      </c>
      <c r="H176" s="619">
        <v>24590.12398</v>
      </c>
      <c r="I176" s="616">
        <v>145669.20564</v>
      </c>
      <c r="J176" s="617">
        <v>7443.6282284511299</v>
      </c>
      <c r="K176" s="620">
        <v>0.79038848146499996</v>
      </c>
    </row>
    <row r="177" spans="1:11" ht="14.4" customHeight="1" thickBot="1" x14ac:dyDescent="0.35">
      <c r="A177" s="635" t="s">
        <v>505</v>
      </c>
      <c r="B177" s="616">
        <v>155804.47216224199</v>
      </c>
      <c r="C177" s="616">
        <v>183495.56146</v>
      </c>
      <c r="D177" s="617">
        <v>27691.089297758001</v>
      </c>
      <c r="E177" s="618">
        <v>1.177729746222</v>
      </c>
      <c r="F177" s="616">
        <v>184056.175424585</v>
      </c>
      <c r="G177" s="617">
        <v>138042.13156843901</v>
      </c>
      <c r="H177" s="619">
        <v>24563.135740000002</v>
      </c>
      <c r="I177" s="616">
        <v>145383.48301</v>
      </c>
      <c r="J177" s="617">
        <v>7341.3514415613899</v>
      </c>
      <c r="K177" s="620">
        <v>0.78988647175000004</v>
      </c>
    </row>
    <row r="178" spans="1:11" ht="14.4" customHeight="1" thickBot="1" x14ac:dyDescent="0.35">
      <c r="A178" s="636" t="s">
        <v>506</v>
      </c>
      <c r="B178" s="616">
        <v>155804.47216224199</v>
      </c>
      <c r="C178" s="616">
        <v>183495.56146</v>
      </c>
      <c r="D178" s="617">
        <v>27691.089297758001</v>
      </c>
      <c r="E178" s="618">
        <v>1.177729746222</v>
      </c>
      <c r="F178" s="616">
        <v>184056.175424585</v>
      </c>
      <c r="G178" s="617">
        <v>138042.13156843901</v>
      </c>
      <c r="H178" s="619">
        <v>24563.135740000002</v>
      </c>
      <c r="I178" s="616">
        <v>145383.48301</v>
      </c>
      <c r="J178" s="617">
        <v>7341.3514415613899</v>
      </c>
      <c r="K178" s="620">
        <v>0.78988647175000004</v>
      </c>
    </row>
    <row r="179" spans="1:11" ht="14.4" customHeight="1" thickBot="1" x14ac:dyDescent="0.35">
      <c r="A179" s="637" t="s">
        <v>507</v>
      </c>
      <c r="B179" s="621">
        <v>643.47232920274098</v>
      </c>
      <c r="C179" s="621">
        <v>372.52350000000001</v>
      </c>
      <c r="D179" s="622">
        <v>-270.94882920274102</v>
      </c>
      <c r="E179" s="628">
        <v>0.57892699202999998</v>
      </c>
      <c r="F179" s="621">
        <v>340.17542453684399</v>
      </c>
      <c r="G179" s="622">
        <v>255.13156840263301</v>
      </c>
      <c r="H179" s="624">
        <v>56.32405</v>
      </c>
      <c r="I179" s="621">
        <v>324.34674000000001</v>
      </c>
      <c r="J179" s="622">
        <v>69.215171597365995</v>
      </c>
      <c r="K179" s="629">
        <v>0.95346905333200005</v>
      </c>
    </row>
    <row r="180" spans="1:11" ht="14.4" customHeight="1" thickBot="1" x14ac:dyDescent="0.35">
      <c r="A180" s="638" t="s">
        <v>508</v>
      </c>
      <c r="B180" s="616">
        <v>1.036554359553</v>
      </c>
      <c r="C180" s="616">
        <v>0.71323999999999999</v>
      </c>
      <c r="D180" s="617">
        <v>-0.32331435955299997</v>
      </c>
      <c r="E180" s="618">
        <v>0.68808740557199999</v>
      </c>
      <c r="F180" s="616">
        <v>0.80919864123999996</v>
      </c>
      <c r="G180" s="617">
        <v>0.60689898093000005</v>
      </c>
      <c r="H180" s="619">
        <v>0</v>
      </c>
      <c r="I180" s="616">
        <v>0.21981000000000001</v>
      </c>
      <c r="J180" s="617">
        <v>-0.38708898092999999</v>
      </c>
      <c r="K180" s="620">
        <v>0.27163911158100001</v>
      </c>
    </row>
    <row r="181" spans="1:11" ht="14.4" customHeight="1" thickBot="1" x14ac:dyDescent="0.35">
      <c r="A181" s="638" t="s">
        <v>509</v>
      </c>
      <c r="B181" s="616">
        <v>0.73648338506800004</v>
      </c>
      <c r="C181" s="616">
        <v>0.50800000000000001</v>
      </c>
      <c r="D181" s="617">
        <v>-0.22848338506800001</v>
      </c>
      <c r="E181" s="618">
        <v>0.68976437255599998</v>
      </c>
      <c r="F181" s="616">
        <v>0.50014534243300002</v>
      </c>
      <c r="G181" s="617">
        <v>0.37510900682499998</v>
      </c>
      <c r="H181" s="619">
        <v>0</v>
      </c>
      <c r="I181" s="616">
        <v>0</v>
      </c>
      <c r="J181" s="617">
        <v>-0.37510900682499998</v>
      </c>
      <c r="K181" s="620">
        <v>0</v>
      </c>
    </row>
    <row r="182" spans="1:11" ht="14.4" customHeight="1" thickBot="1" x14ac:dyDescent="0.35">
      <c r="A182" s="638" t="s">
        <v>510</v>
      </c>
      <c r="B182" s="616">
        <v>395.84474379521703</v>
      </c>
      <c r="C182" s="616">
        <v>161.05206999999999</v>
      </c>
      <c r="D182" s="617">
        <v>-234.79267379521701</v>
      </c>
      <c r="E182" s="618">
        <v>0.40685665914300001</v>
      </c>
      <c r="F182" s="616">
        <v>161.572815614006</v>
      </c>
      <c r="G182" s="617">
        <v>121.17961171050401</v>
      </c>
      <c r="H182" s="619">
        <v>19.0168</v>
      </c>
      <c r="I182" s="616">
        <v>152.39832000000001</v>
      </c>
      <c r="J182" s="617">
        <v>31.218708289495002</v>
      </c>
      <c r="K182" s="620">
        <v>0.94321757915000004</v>
      </c>
    </row>
    <row r="183" spans="1:11" ht="14.4" customHeight="1" thickBot="1" x14ac:dyDescent="0.35">
      <c r="A183" s="638" t="s">
        <v>511</v>
      </c>
      <c r="B183" s="616">
        <v>245.854547662903</v>
      </c>
      <c r="C183" s="616">
        <v>210.25019</v>
      </c>
      <c r="D183" s="617">
        <v>-35.604357662902999</v>
      </c>
      <c r="E183" s="618">
        <v>0.85518121181200002</v>
      </c>
      <c r="F183" s="616">
        <v>177.293264939164</v>
      </c>
      <c r="G183" s="617">
        <v>132.969948704373</v>
      </c>
      <c r="H183" s="619">
        <v>37.307250000000003</v>
      </c>
      <c r="I183" s="616">
        <v>171.72861</v>
      </c>
      <c r="J183" s="617">
        <v>38.758661295627</v>
      </c>
      <c r="K183" s="620">
        <v>0.96861327506600003</v>
      </c>
    </row>
    <row r="184" spans="1:11" ht="14.4" customHeight="1" thickBot="1" x14ac:dyDescent="0.35">
      <c r="A184" s="637" t="s">
        <v>512</v>
      </c>
      <c r="B184" s="621">
        <v>0</v>
      </c>
      <c r="C184" s="621">
        <v>732.95402000000001</v>
      </c>
      <c r="D184" s="622">
        <v>732.95402000000001</v>
      </c>
      <c r="E184" s="623" t="s">
        <v>336</v>
      </c>
      <c r="F184" s="621">
        <v>881.00000000022999</v>
      </c>
      <c r="G184" s="622">
        <v>660.75000000017303</v>
      </c>
      <c r="H184" s="624">
        <v>23.509340000000002</v>
      </c>
      <c r="I184" s="621">
        <v>450.50948</v>
      </c>
      <c r="J184" s="622">
        <v>-210.24052000017301</v>
      </c>
      <c r="K184" s="629">
        <v>0.51136149829699995</v>
      </c>
    </row>
    <row r="185" spans="1:11" ht="14.4" customHeight="1" thickBot="1" x14ac:dyDescent="0.35">
      <c r="A185" s="638" t="s">
        <v>513</v>
      </c>
      <c r="B185" s="616">
        <v>0</v>
      </c>
      <c r="C185" s="616">
        <v>1.0999999999999999E-2</v>
      </c>
      <c r="D185" s="617">
        <v>1.0999999999999999E-2</v>
      </c>
      <c r="E185" s="626" t="s">
        <v>369</v>
      </c>
      <c r="F185" s="616">
        <v>0</v>
      </c>
      <c r="G185" s="617">
        <v>0</v>
      </c>
      <c r="H185" s="619">
        <v>0</v>
      </c>
      <c r="I185" s="616">
        <v>0</v>
      </c>
      <c r="J185" s="617">
        <v>0</v>
      </c>
      <c r="K185" s="627" t="s">
        <v>336</v>
      </c>
    </row>
    <row r="186" spans="1:11" ht="14.4" customHeight="1" thickBot="1" x14ac:dyDescent="0.35">
      <c r="A186" s="638" t="s">
        <v>514</v>
      </c>
      <c r="B186" s="616">
        <v>0</v>
      </c>
      <c r="C186" s="616">
        <v>704.93921999999998</v>
      </c>
      <c r="D186" s="617">
        <v>704.93921999999998</v>
      </c>
      <c r="E186" s="626" t="s">
        <v>336</v>
      </c>
      <c r="F186" s="616">
        <v>860.00000000022499</v>
      </c>
      <c r="G186" s="617">
        <v>645.00000000016803</v>
      </c>
      <c r="H186" s="619">
        <v>18.395990000000001</v>
      </c>
      <c r="I186" s="616">
        <v>442.30183</v>
      </c>
      <c r="J186" s="617">
        <v>-202.69817000016801</v>
      </c>
      <c r="K186" s="620">
        <v>0.51430445348800002</v>
      </c>
    </row>
    <row r="187" spans="1:11" ht="14.4" customHeight="1" thickBot="1" x14ac:dyDescent="0.35">
      <c r="A187" s="638" t="s">
        <v>515</v>
      </c>
      <c r="B187" s="616">
        <v>0</v>
      </c>
      <c r="C187" s="616">
        <v>28.003799999999998</v>
      </c>
      <c r="D187" s="617">
        <v>28.003799999999998</v>
      </c>
      <c r="E187" s="626" t="s">
        <v>336</v>
      </c>
      <c r="F187" s="616">
        <v>21.000000000004999</v>
      </c>
      <c r="G187" s="617">
        <v>15.750000000004</v>
      </c>
      <c r="H187" s="619">
        <v>5.1133499999999996</v>
      </c>
      <c r="I187" s="616">
        <v>8.2076499999999992</v>
      </c>
      <c r="J187" s="617">
        <v>-7.5423500000040002</v>
      </c>
      <c r="K187" s="620">
        <v>0.39084047619000001</v>
      </c>
    </row>
    <row r="188" spans="1:11" ht="14.4" customHeight="1" thickBot="1" x14ac:dyDescent="0.35">
      <c r="A188" s="637" t="s">
        <v>516</v>
      </c>
      <c r="B188" s="621">
        <v>24.999833039230001</v>
      </c>
      <c r="C188" s="621">
        <v>518.54735000000005</v>
      </c>
      <c r="D188" s="622">
        <v>493.54751696077</v>
      </c>
      <c r="E188" s="628">
        <v>20.742032524228001</v>
      </c>
      <c r="F188" s="621">
        <v>186.000000000049</v>
      </c>
      <c r="G188" s="622">
        <v>139.50000000003601</v>
      </c>
      <c r="H188" s="624">
        <v>7.3412199999999999</v>
      </c>
      <c r="I188" s="621">
        <v>67.573490000000007</v>
      </c>
      <c r="J188" s="622">
        <v>-71.926510000036004</v>
      </c>
      <c r="K188" s="629">
        <v>0.36329833333299999</v>
      </c>
    </row>
    <row r="189" spans="1:11" ht="14.4" customHeight="1" thickBot="1" x14ac:dyDescent="0.35">
      <c r="A189" s="638" t="s">
        <v>517</v>
      </c>
      <c r="B189" s="616">
        <v>24.999833039230001</v>
      </c>
      <c r="C189" s="616">
        <v>14.39565</v>
      </c>
      <c r="D189" s="617">
        <v>-10.60418303923</v>
      </c>
      <c r="E189" s="618">
        <v>0.57582984563899997</v>
      </c>
      <c r="F189" s="616">
        <v>14.000000000003</v>
      </c>
      <c r="G189" s="617">
        <v>10.500000000002</v>
      </c>
      <c r="H189" s="619">
        <v>7.3412199999999999</v>
      </c>
      <c r="I189" s="616">
        <v>39.783859999999997</v>
      </c>
      <c r="J189" s="617">
        <v>29.283859999996999</v>
      </c>
      <c r="K189" s="620">
        <v>2.8417042857129999</v>
      </c>
    </row>
    <row r="190" spans="1:11" ht="14.4" customHeight="1" thickBot="1" x14ac:dyDescent="0.35">
      <c r="A190" s="638" t="s">
        <v>518</v>
      </c>
      <c r="B190" s="616">
        <v>0</v>
      </c>
      <c r="C190" s="616">
        <v>504.15170000000001</v>
      </c>
      <c r="D190" s="617">
        <v>504.15170000000001</v>
      </c>
      <c r="E190" s="626" t="s">
        <v>336</v>
      </c>
      <c r="F190" s="616">
        <v>172.00000000004499</v>
      </c>
      <c r="G190" s="617">
        <v>129.00000000003399</v>
      </c>
      <c r="H190" s="619">
        <v>0</v>
      </c>
      <c r="I190" s="616">
        <v>27.789629999999999</v>
      </c>
      <c r="J190" s="617">
        <v>-101.210370000034</v>
      </c>
      <c r="K190" s="620">
        <v>0.16156761627899999</v>
      </c>
    </row>
    <row r="191" spans="1:11" ht="14.4" customHeight="1" thickBot="1" x14ac:dyDescent="0.35">
      <c r="A191" s="637" t="s">
        <v>519</v>
      </c>
      <c r="B191" s="621">
        <v>155136</v>
      </c>
      <c r="C191" s="621">
        <v>172364.70970000001</v>
      </c>
      <c r="D191" s="622">
        <v>17228.709699999901</v>
      </c>
      <c r="E191" s="628">
        <v>1.1110555235399999</v>
      </c>
      <c r="F191" s="621">
        <v>182649.00000004799</v>
      </c>
      <c r="G191" s="622">
        <v>136986.750000036</v>
      </c>
      <c r="H191" s="624">
        <v>25104.69023</v>
      </c>
      <c r="I191" s="621">
        <v>137300.33077</v>
      </c>
      <c r="J191" s="622">
        <v>313.58076996423199</v>
      </c>
      <c r="K191" s="629">
        <v>0.75171684909199998</v>
      </c>
    </row>
    <row r="192" spans="1:11" ht="14.4" customHeight="1" thickBot="1" x14ac:dyDescent="0.35">
      <c r="A192" s="638" t="s">
        <v>520</v>
      </c>
      <c r="B192" s="616">
        <v>73283</v>
      </c>
      <c r="C192" s="616">
        <v>78543.344370000006</v>
      </c>
      <c r="D192" s="617">
        <v>5260.3443699999798</v>
      </c>
      <c r="E192" s="618">
        <v>1.0717812367120001</v>
      </c>
      <c r="F192" s="616">
        <v>87318.000000022803</v>
      </c>
      <c r="G192" s="617">
        <v>65488.500000017099</v>
      </c>
      <c r="H192" s="619">
        <v>15924.290139999999</v>
      </c>
      <c r="I192" s="616">
        <v>70673.88811</v>
      </c>
      <c r="J192" s="617">
        <v>5185.3881099828996</v>
      </c>
      <c r="K192" s="620">
        <v>0.80938509940600001</v>
      </c>
    </row>
    <row r="193" spans="1:11" ht="14.4" customHeight="1" thickBot="1" x14ac:dyDescent="0.35">
      <c r="A193" s="638" t="s">
        <v>521</v>
      </c>
      <c r="B193" s="616">
        <v>81853</v>
      </c>
      <c r="C193" s="616">
        <v>93821.365330000001</v>
      </c>
      <c r="D193" s="617">
        <v>11968.365330000001</v>
      </c>
      <c r="E193" s="618">
        <v>1.1462177969039999</v>
      </c>
      <c r="F193" s="616">
        <v>95331.000000024898</v>
      </c>
      <c r="G193" s="617">
        <v>71498.250000018699</v>
      </c>
      <c r="H193" s="619">
        <v>9180.4000899999992</v>
      </c>
      <c r="I193" s="616">
        <v>66626.442660000001</v>
      </c>
      <c r="J193" s="617">
        <v>-4871.8073400187004</v>
      </c>
      <c r="K193" s="620">
        <v>0.69889587500299999</v>
      </c>
    </row>
    <row r="194" spans="1:11" ht="14.4" customHeight="1" thickBot="1" x14ac:dyDescent="0.35">
      <c r="A194" s="637" t="s">
        <v>522</v>
      </c>
      <c r="B194" s="621">
        <v>0</v>
      </c>
      <c r="C194" s="621">
        <v>9506.8268900000003</v>
      </c>
      <c r="D194" s="622">
        <v>9506.8268900000003</v>
      </c>
      <c r="E194" s="623" t="s">
        <v>336</v>
      </c>
      <c r="F194" s="621">
        <v>0</v>
      </c>
      <c r="G194" s="622">
        <v>0</v>
      </c>
      <c r="H194" s="624">
        <v>-628.72910000000002</v>
      </c>
      <c r="I194" s="621">
        <v>7240.72253</v>
      </c>
      <c r="J194" s="622">
        <v>7240.72253</v>
      </c>
      <c r="K194" s="625" t="s">
        <v>336</v>
      </c>
    </row>
    <row r="195" spans="1:11" ht="14.4" customHeight="1" thickBot="1" x14ac:dyDescent="0.35">
      <c r="A195" s="638" t="s">
        <v>523</v>
      </c>
      <c r="B195" s="616">
        <v>0</v>
      </c>
      <c r="C195" s="616">
        <v>484.34679</v>
      </c>
      <c r="D195" s="617">
        <v>484.34679</v>
      </c>
      <c r="E195" s="626" t="s">
        <v>336</v>
      </c>
      <c r="F195" s="616">
        <v>0</v>
      </c>
      <c r="G195" s="617">
        <v>0</v>
      </c>
      <c r="H195" s="619">
        <v>0</v>
      </c>
      <c r="I195" s="616">
        <v>1771.65651</v>
      </c>
      <c r="J195" s="617">
        <v>1771.65651</v>
      </c>
      <c r="K195" s="627" t="s">
        <v>336</v>
      </c>
    </row>
    <row r="196" spans="1:11" ht="14.4" customHeight="1" thickBot="1" x14ac:dyDescent="0.35">
      <c r="A196" s="638" t="s">
        <v>524</v>
      </c>
      <c r="B196" s="616">
        <v>0</v>
      </c>
      <c r="C196" s="616">
        <v>9022.4801000000007</v>
      </c>
      <c r="D196" s="617">
        <v>9022.4801000000007</v>
      </c>
      <c r="E196" s="626" t="s">
        <v>336</v>
      </c>
      <c r="F196" s="616">
        <v>0</v>
      </c>
      <c r="G196" s="617">
        <v>0</v>
      </c>
      <c r="H196" s="619">
        <v>-628.72910000000002</v>
      </c>
      <c r="I196" s="616">
        <v>5469.0660200000002</v>
      </c>
      <c r="J196" s="617">
        <v>5469.0660200000002</v>
      </c>
      <c r="K196" s="627" t="s">
        <v>336</v>
      </c>
    </row>
    <row r="197" spans="1:11" ht="14.4" customHeight="1" thickBot="1" x14ac:dyDescent="0.35">
      <c r="A197" s="635" t="s">
        <v>525</v>
      </c>
      <c r="B197" s="616">
        <v>208.03518250208501</v>
      </c>
      <c r="C197" s="616">
        <v>376.28280000000001</v>
      </c>
      <c r="D197" s="617">
        <v>168.247617497915</v>
      </c>
      <c r="E197" s="618">
        <v>1.8087459797629999</v>
      </c>
      <c r="F197" s="616">
        <v>169</v>
      </c>
      <c r="G197" s="617">
        <v>126.75</v>
      </c>
      <c r="H197" s="619">
        <v>25.544239999999999</v>
      </c>
      <c r="I197" s="616">
        <v>244.13663</v>
      </c>
      <c r="J197" s="617">
        <v>117.38663</v>
      </c>
      <c r="K197" s="620">
        <v>1.444595443786</v>
      </c>
    </row>
    <row r="198" spans="1:11" ht="14.4" customHeight="1" thickBot="1" x14ac:dyDescent="0.35">
      <c r="A198" s="636" t="s">
        <v>526</v>
      </c>
      <c r="B198" s="616">
        <v>0</v>
      </c>
      <c r="C198" s="616">
        <v>100.04600000000001</v>
      </c>
      <c r="D198" s="617">
        <v>100.04600000000001</v>
      </c>
      <c r="E198" s="626" t="s">
        <v>336</v>
      </c>
      <c r="F198" s="616">
        <v>0</v>
      </c>
      <c r="G198" s="617">
        <v>0</v>
      </c>
      <c r="H198" s="619">
        <v>0</v>
      </c>
      <c r="I198" s="616">
        <v>0</v>
      </c>
      <c r="J198" s="617">
        <v>0</v>
      </c>
      <c r="K198" s="627" t="s">
        <v>336</v>
      </c>
    </row>
    <row r="199" spans="1:11" ht="14.4" customHeight="1" thickBot="1" x14ac:dyDescent="0.35">
      <c r="A199" s="637" t="s">
        <v>527</v>
      </c>
      <c r="B199" s="621">
        <v>0</v>
      </c>
      <c r="C199" s="621">
        <v>100.04600000000001</v>
      </c>
      <c r="D199" s="622">
        <v>100.04600000000001</v>
      </c>
      <c r="E199" s="623" t="s">
        <v>369</v>
      </c>
      <c r="F199" s="621">
        <v>0</v>
      </c>
      <c r="G199" s="622">
        <v>0</v>
      </c>
      <c r="H199" s="624">
        <v>0</v>
      </c>
      <c r="I199" s="621">
        <v>0</v>
      </c>
      <c r="J199" s="622">
        <v>0</v>
      </c>
      <c r="K199" s="625" t="s">
        <v>336</v>
      </c>
    </row>
    <row r="200" spans="1:11" ht="14.4" customHeight="1" thickBot="1" x14ac:dyDescent="0.35">
      <c r="A200" s="638" t="s">
        <v>528</v>
      </c>
      <c r="B200" s="616">
        <v>0</v>
      </c>
      <c r="C200" s="616">
        <v>100.04600000000001</v>
      </c>
      <c r="D200" s="617">
        <v>100.04600000000001</v>
      </c>
      <c r="E200" s="626" t="s">
        <v>369</v>
      </c>
      <c r="F200" s="616">
        <v>0</v>
      </c>
      <c r="G200" s="617">
        <v>0</v>
      </c>
      <c r="H200" s="619">
        <v>0</v>
      </c>
      <c r="I200" s="616">
        <v>0</v>
      </c>
      <c r="J200" s="617">
        <v>0</v>
      </c>
      <c r="K200" s="627" t="s">
        <v>336</v>
      </c>
    </row>
    <row r="201" spans="1:11" ht="14.4" customHeight="1" thickBot="1" x14ac:dyDescent="0.35">
      <c r="A201" s="641" t="s">
        <v>529</v>
      </c>
      <c r="B201" s="621">
        <v>208.03518250208501</v>
      </c>
      <c r="C201" s="621">
        <v>276.23680000000002</v>
      </c>
      <c r="D201" s="622">
        <v>68.201617497914</v>
      </c>
      <c r="E201" s="628">
        <v>1.3278369392980001</v>
      </c>
      <c r="F201" s="621">
        <v>169</v>
      </c>
      <c r="G201" s="622">
        <v>126.75</v>
      </c>
      <c r="H201" s="624">
        <v>25.544239999999999</v>
      </c>
      <c r="I201" s="621">
        <v>244.13663</v>
      </c>
      <c r="J201" s="622">
        <v>117.38663</v>
      </c>
      <c r="K201" s="629">
        <v>1.444595443786</v>
      </c>
    </row>
    <row r="202" spans="1:11" ht="14.4" customHeight="1" thickBot="1" x14ac:dyDescent="0.35">
      <c r="A202" s="637" t="s">
        <v>530</v>
      </c>
      <c r="B202" s="621">
        <v>0</v>
      </c>
      <c r="C202" s="621">
        <v>79.482740000000007</v>
      </c>
      <c r="D202" s="622">
        <v>79.482740000000007</v>
      </c>
      <c r="E202" s="623" t="s">
        <v>336</v>
      </c>
      <c r="F202" s="621">
        <v>0</v>
      </c>
      <c r="G202" s="622">
        <v>0</v>
      </c>
      <c r="H202" s="624">
        <v>-3.5E-4</v>
      </c>
      <c r="I202" s="621">
        <v>32.037239999999997</v>
      </c>
      <c r="J202" s="622">
        <v>32.037239999999997</v>
      </c>
      <c r="K202" s="625" t="s">
        <v>336</v>
      </c>
    </row>
    <row r="203" spans="1:11" ht="14.4" customHeight="1" thickBot="1" x14ac:dyDescent="0.35">
      <c r="A203" s="638" t="s">
        <v>531</v>
      </c>
      <c r="B203" s="616">
        <v>0</v>
      </c>
      <c r="C203" s="616">
        <v>-2.5999999999999998E-4</v>
      </c>
      <c r="D203" s="617">
        <v>-2.5999999999999998E-4</v>
      </c>
      <c r="E203" s="626" t="s">
        <v>336</v>
      </c>
      <c r="F203" s="616">
        <v>0</v>
      </c>
      <c r="G203" s="617">
        <v>0</v>
      </c>
      <c r="H203" s="619">
        <v>-3.5E-4</v>
      </c>
      <c r="I203" s="616">
        <v>2.4000000000000001E-4</v>
      </c>
      <c r="J203" s="617">
        <v>2.4000000000000001E-4</v>
      </c>
      <c r="K203" s="627" t="s">
        <v>336</v>
      </c>
    </row>
    <row r="204" spans="1:11" ht="14.4" customHeight="1" thickBot="1" x14ac:dyDescent="0.35">
      <c r="A204" s="638" t="s">
        <v>532</v>
      </c>
      <c r="B204" s="616">
        <v>0</v>
      </c>
      <c r="C204" s="616">
        <v>39</v>
      </c>
      <c r="D204" s="617">
        <v>39</v>
      </c>
      <c r="E204" s="626" t="s">
        <v>369</v>
      </c>
      <c r="F204" s="616">
        <v>0</v>
      </c>
      <c r="G204" s="617">
        <v>0</v>
      </c>
      <c r="H204" s="619">
        <v>0</v>
      </c>
      <c r="I204" s="616">
        <v>15</v>
      </c>
      <c r="J204" s="617">
        <v>15</v>
      </c>
      <c r="K204" s="627" t="s">
        <v>336</v>
      </c>
    </row>
    <row r="205" spans="1:11" ht="14.4" customHeight="1" thickBot="1" x14ac:dyDescent="0.35">
      <c r="A205" s="638" t="s">
        <v>533</v>
      </c>
      <c r="B205" s="616">
        <v>0</v>
      </c>
      <c r="C205" s="616">
        <v>40.482999999999997</v>
      </c>
      <c r="D205" s="617">
        <v>40.482999999999997</v>
      </c>
      <c r="E205" s="626" t="s">
        <v>336</v>
      </c>
      <c r="F205" s="616">
        <v>0</v>
      </c>
      <c r="G205" s="617">
        <v>0</v>
      </c>
      <c r="H205" s="619">
        <v>0</v>
      </c>
      <c r="I205" s="616">
        <v>17.036999999999999</v>
      </c>
      <c r="J205" s="617">
        <v>17.036999999999999</v>
      </c>
      <c r="K205" s="627" t="s">
        <v>336</v>
      </c>
    </row>
    <row r="206" spans="1:11" ht="14.4" customHeight="1" thickBot="1" x14ac:dyDescent="0.35">
      <c r="A206" s="637" t="s">
        <v>534</v>
      </c>
      <c r="B206" s="621">
        <v>208.03518250208501</v>
      </c>
      <c r="C206" s="621">
        <v>196.75406000000001</v>
      </c>
      <c r="D206" s="622">
        <v>-11.281122502084999</v>
      </c>
      <c r="E206" s="628">
        <v>0.945773006438</v>
      </c>
      <c r="F206" s="621">
        <v>169</v>
      </c>
      <c r="G206" s="622">
        <v>126.75</v>
      </c>
      <c r="H206" s="624">
        <v>25.544589999999999</v>
      </c>
      <c r="I206" s="621">
        <v>208.04338999999999</v>
      </c>
      <c r="J206" s="622">
        <v>81.293390000000002</v>
      </c>
      <c r="K206" s="629">
        <v>1.2310259763310001</v>
      </c>
    </row>
    <row r="207" spans="1:11" ht="14.4" customHeight="1" thickBot="1" x14ac:dyDescent="0.35">
      <c r="A207" s="638" t="s">
        <v>535</v>
      </c>
      <c r="B207" s="616">
        <v>0</v>
      </c>
      <c r="C207" s="616">
        <v>3.1E-2</v>
      </c>
      <c r="D207" s="617">
        <v>3.1E-2</v>
      </c>
      <c r="E207" s="626" t="s">
        <v>336</v>
      </c>
      <c r="F207" s="616">
        <v>0</v>
      </c>
      <c r="G207" s="617">
        <v>0</v>
      </c>
      <c r="H207" s="619">
        <v>0</v>
      </c>
      <c r="I207" s="616">
        <v>0</v>
      </c>
      <c r="J207" s="617">
        <v>0</v>
      </c>
      <c r="K207" s="627" t="s">
        <v>336</v>
      </c>
    </row>
    <row r="208" spans="1:11" ht="14.4" customHeight="1" thickBot="1" x14ac:dyDescent="0.35">
      <c r="A208" s="638" t="s">
        <v>536</v>
      </c>
      <c r="B208" s="616">
        <v>0</v>
      </c>
      <c r="C208" s="616">
        <v>3.5</v>
      </c>
      <c r="D208" s="617">
        <v>3.5</v>
      </c>
      <c r="E208" s="626" t="s">
        <v>336</v>
      </c>
      <c r="F208" s="616">
        <v>3</v>
      </c>
      <c r="G208" s="617">
        <v>2.25</v>
      </c>
      <c r="H208" s="619">
        <v>4.9000000000000004</v>
      </c>
      <c r="I208" s="616">
        <v>51.274999999999999</v>
      </c>
      <c r="J208" s="617">
        <v>49.024999999999999</v>
      </c>
      <c r="K208" s="620">
        <v>17.091666666666001</v>
      </c>
    </row>
    <row r="209" spans="1:11" ht="14.4" customHeight="1" thickBot="1" x14ac:dyDescent="0.35">
      <c r="A209" s="638" t="s">
        <v>537</v>
      </c>
      <c r="B209" s="616">
        <v>208.03518250208501</v>
      </c>
      <c r="C209" s="616">
        <v>193.22306</v>
      </c>
      <c r="D209" s="617">
        <v>-14.812122502085</v>
      </c>
      <c r="E209" s="618">
        <v>0.92879991584099997</v>
      </c>
      <c r="F209" s="616">
        <v>166</v>
      </c>
      <c r="G209" s="617">
        <v>124.5</v>
      </c>
      <c r="H209" s="619">
        <v>20.644590000000001</v>
      </c>
      <c r="I209" s="616">
        <v>156.76839000000001</v>
      </c>
      <c r="J209" s="617">
        <v>32.268389999999997</v>
      </c>
      <c r="K209" s="620">
        <v>0.944387891566</v>
      </c>
    </row>
    <row r="210" spans="1:11" ht="14.4" customHeight="1" thickBot="1" x14ac:dyDescent="0.35">
      <c r="A210" s="637" t="s">
        <v>538</v>
      </c>
      <c r="B210" s="621">
        <v>0</v>
      </c>
      <c r="C210" s="621">
        <v>0</v>
      </c>
      <c r="D210" s="622">
        <v>0</v>
      </c>
      <c r="E210" s="623" t="s">
        <v>336</v>
      </c>
      <c r="F210" s="621">
        <v>0</v>
      </c>
      <c r="G210" s="622">
        <v>0</v>
      </c>
      <c r="H210" s="624">
        <v>0</v>
      </c>
      <c r="I210" s="621">
        <v>4.056</v>
      </c>
      <c r="J210" s="622">
        <v>4.056</v>
      </c>
      <c r="K210" s="625" t="s">
        <v>369</v>
      </c>
    </row>
    <row r="211" spans="1:11" ht="14.4" customHeight="1" thickBot="1" x14ac:dyDescent="0.35">
      <c r="A211" s="638" t="s">
        <v>539</v>
      </c>
      <c r="B211" s="616">
        <v>0</v>
      </c>
      <c r="C211" s="616">
        <v>0</v>
      </c>
      <c r="D211" s="617">
        <v>0</v>
      </c>
      <c r="E211" s="626" t="s">
        <v>336</v>
      </c>
      <c r="F211" s="616">
        <v>0</v>
      </c>
      <c r="G211" s="617">
        <v>0</v>
      </c>
      <c r="H211" s="619">
        <v>0</v>
      </c>
      <c r="I211" s="616">
        <v>4.056</v>
      </c>
      <c r="J211" s="617">
        <v>4.056</v>
      </c>
      <c r="K211" s="627" t="s">
        <v>369</v>
      </c>
    </row>
    <row r="212" spans="1:11" ht="14.4" customHeight="1" thickBot="1" x14ac:dyDescent="0.35">
      <c r="A212" s="635" t="s">
        <v>540</v>
      </c>
      <c r="B212" s="616">
        <v>88</v>
      </c>
      <c r="C212" s="616">
        <v>118.776</v>
      </c>
      <c r="D212" s="617">
        <v>30.776</v>
      </c>
      <c r="E212" s="618">
        <v>1.349727272727</v>
      </c>
      <c r="F212" s="616">
        <v>75.594457480315995</v>
      </c>
      <c r="G212" s="617">
        <v>56.695843110237</v>
      </c>
      <c r="H212" s="619">
        <v>1.444</v>
      </c>
      <c r="I212" s="616">
        <v>41.585999999999999</v>
      </c>
      <c r="J212" s="617">
        <v>-15.109843110237</v>
      </c>
      <c r="K212" s="620">
        <v>0.55011969641799996</v>
      </c>
    </row>
    <row r="213" spans="1:11" ht="14.4" customHeight="1" thickBot="1" x14ac:dyDescent="0.35">
      <c r="A213" s="641" t="s">
        <v>541</v>
      </c>
      <c r="B213" s="621">
        <v>88</v>
      </c>
      <c r="C213" s="621">
        <v>118.776</v>
      </c>
      <c r="D213" s="622">
        <v>30.776</v>
      </c>
      <c r="E213" s="628">
        <v>1.349727272727</v>
      </c>
      <c r="F213" s="621">
        <v>75.594457480315995</v>
      </c>
      <c r="G213" s="622">
        <v>56.695843110237</v>
      </c>
      <c r="H213" s="624">
        <v>1.444</v>
      </c>
      <c r="I213" s="621">
        <v>41.585999999999999</v>
      </c>
      <c r="J213" s="622">
        <v>-15.109843110237</v>
      </c>
      <c r="K213" s="629">
        <v>0.55011969641799996</v>
      </c>
    </row>
    <row r="214" spans="1:11" ht="14.4" customHeight="1" thickBot="1" x14ac:dyDescent="0.35">
      <c r="A214" s="637" t="s">
        <v>542</v>
      </c>
      <c r="B214" s="621">
        <v>88</v>
      </c>
      <c r="C214" s="621">
        <v>101.44799999999999</v>
      </c>
      <c r="D214" s="622">
        <v>13.448</v>
      </c>
      <c r="E214" s="628">
        <v>1.1528181818180001</v>
      </c>
      <c r="F214" s="621">
        <v>55.000000000013998</v>
      </c>
      <c r="G214" s="622">
        <v>41.250000000009997</v>
      </c>
      <c r="H214" s="624">
        <v>0</v>
      </c>
      <c r="I214" s="621">
        <v>28.59</v>
      </c>
      <c r="J214" s="622">
        <v>-12.660000000009999</v>
      </c>
      <c r="K214" s="629">
        <v>0.51981818181799999</v>
      </c>
    </row>
    <row r="215" spans="1:11" ht="14.4" customHeight="1" thickBot="1" x14ac:dyDescent="0.35">
      <c r="A215" s="638" t="s">
        <v>543</v>
      </c>
      <c r="B215" s="616">
        <v>88</v>
      </c>
      <c r="C215" s="616">
        <v>101.44799999999999</v>
      </c>
      <c r="D215" s="617">
        <v>13.448</v>
      </c>
      <c r="E215" s="618">
        <v>1.1528181818180001</v>
      </c>
      <c r="F215" s="616">
        <v>55.000000000013998</v>
      </c>
      <c r="G215" s="617">
        <v>41.250000000009997</v>
      </c>
      <c r="H215" s="619">
        <v>0</v>
      </c>
      <c r="I215" s="616">
        <v>28.59</v>
      </c>
      <c r="J215" s="617">
        <v>-12.660000000009999</v>
      </c>
      <c r="K215" s="620">
        <v>0.51981818181799999</v>
      </c>
    </row>
    <row r="216" spans="1:11" ht="14.4" customHeight="1" thickBot="1" x14ac:dyDescent="0.35">
      <c r="A216" s="640" t="s">
        <v>544</v>
      </c>
      <c r="B216" s="616">
        <v>0</v>
      </c>
      <c r="C216" s="616">
        <v>17.327999999999999</v>
      </c>
      <c r="D216" s="617">
        <v>17.327999999999999</v>
      </c>
      <c r="E216" s="626" t="s">
        <v>336</v>
      </c>
      <c r="F216" s="616">
        <v>20.594457480300999</v>
      </c>
      <c r="G216" s="617">
        <v>15.445843110226001</v>
      </c>
      <c r="H216" s="619">
        <v>1.444</v>
      </c>
      <c r="I216" s="616">
        <v>12.996</v>
      </c>
      <c r="J216" s="617">
        <v>-2.4498431102259999</v>
      </c>
      <c r="K216" s="620">
        <v>0.63104357142800005</v>
      </c>
    </row>
    <row r="217" spans="1:11" ht="14.4" customHeight="1" thickBot="1" x14ac:dyDescent="0.35">
      <c r="A217" s="638" t="s">
        <v>545</v>
      </c>
      <c r="B217" s="616">
        <v>0</v>
      </c>
      <c r="C217" s="616">
        <v>17.327999999999999</v>
      </c>
      <c r="D217" s="617">
        <v>17.327999999999999</v>
      </c>
      <c r="E217" s="626" t="s">
        <v>336</v>
      </c>
      <c r="F217" s="616">
        <v>20.594457480300999</v>
      </c>
      <c r="G217" s="617">
        <v>15.445843110226001</v>
      </c>
      <c r="H217" s="619">
        <v>1.444</v>
      </c>
      <c r="I217" s="616">
        <v>12.996</v>
      </c>
      <c r="J217" s="617">
        <v>-2.4498431102259999</v>
      </c>
      <c r="K217" s="620">
        <v>0.63104357142800005</v>
      </c>
    </row>
    <row r="218" spans="1:11" ht="14.4" customHeight="1" thickBot="1" x14ac:dyDescent="0.35">
      <c r="A218" s="634" t="s">
        <v>546</v>
      </c>
      <c r="B218" s="616">
        <v>12483.006095832199</v>
      </c>
      <c r="C218" s="616">
        <v>15864.27291</v>
      </c>
      <c r="D218" s="617">
        <v>3381.26681416785</v>
      </c>
      <c r="E218" s="618">
        <v>1.2708695956889999</v>
      </c>
      <c r="F218" s="616">
        <v>14155.8566167387</v>
      </c>
      <c r="G218" s="617">
        <v>10616.892462554</v>
      </c>
      <c r="H218" s="619">
        <v>1504.3168800000001</v>
      </c>
      <c r="I218" s="616">
        <v>12257.941849999999</v>
      </c>
      <c r="J218" s="617">
        <v>1641.0493874459801</v>
      </c>
      <c r="K218" s="620">
        <v>0.86592724000200005</v>
      </c>
    </row>
    <row r="219" spans="1:11" ht="14.4" customHeight="1" thickBot="1" x14ac:dyDescent="0.35">
      <c r="A219" s="639" t="s">
        <v>547</v>
      </c>
      <c r="B219" s="621">
        <v>12483.006095832199</v>
      </c>
      <c r="C219" s="621">
        <v>15864.27291</v>
      </c>
      <c r="D219" s="622">
        <v>3381.26681416785</v>
      </c>
      <c r="E219" s="628">
        <v>1.2708695956889999</v>
      </c>
      <c r="F219" s="621">
        <v>14155.8566167387</v>
      </c>
      <c r="G219" s="622">
        <v>10616.892462554</v>
      </c>
      <c r="H219" s="624">
        <v>1504.3168800000001</v>
      </c>
      <c r="I219" s="621">
        <v>12257.941849999999</v>
      </c>
      <c r="J219" s="622">
        <v>1641.0493874459801</v>
      </c>
      <c r="K219" s="629">
        <v>0.86592724000200005</v>
      </c>
    </row>
    <row r="220" spans="1:11" ht="14.4" customHeight="1" thickBot="1" x14ac:dyDescent="0.35">
      <c r="A220" s="641" t="s">
        <v>54</v>
      </c>
      <c r="B220" s="621">
        <v>12483.006095832199</v>
      </c>
      <c r="C220" s="621">
        <v>15864.27291</v>
      </c>
      <c r="D220" s="622">
        <v>3381.26681416785</v>
      </c>
      <c r="E220" s="628">
        <v>1.2708695956889999</v>
      </c>
      <c r="F220" s="621">
        <v>14155.8566167387</v>
      </c>
      <c r="G220" s="622">
        <v>10616.892462554</v>
      </c>
      <c r="H220" s="624">
        <v>1504.3168800000001</v>
      </c>
      <c r="I220" s="621">
        <v>12257.941849999999</v>
      </c>
      <c r="J220" s="622">
        <v>1641.0493874459801</v>
      </c>
      <c r="K220" s="629">
        <v>0.86592724000200005</v>
      </c>
    </row>
    <row r="221" spans="1:11" ht="14.4" customHeight="1" thickBot="1" x14ac:dyDescent="0.35">
      <c r="A221" s="637" t="s">
        <v>548</v>
      </c>
      <c r="B221" s="621">
        <v>23</v>
      </c>
      <c r="C221" s="621">
        <v>101.57389999999999</v>
      </c>
      <c r="D221" s="622">
        <v>78.573899999999995</v>
      </c>
      <c r="E221" s="628">
        <v>4.4162565217390002</v>
      </c>
      <c r="F221" s="621">
        <v>109.950614392755</v>
      </c>
      <c r="G221" s="622">
        <v>82.462960794566001</v>
      </c>
      <c r="H221" s="624">
        <v>8.6340000000000003</v>
      </c>
      <c r="I221" s="621">
        <v>80.195250000000001</v>
      </c>
      <c r="J221" s="622">
        <v>-2.2677107945650001</v>
      </c>
      <c r="K221" s="629">
        <v>0.729375187604</v>
      </c>
    </row>
    <row r="222" spans="1:11" ht="14.4" customHeight="1" thickBot="1" x14ac:dyDescent="0.35">
      <c r="A222" s="638" t="s">
        <v>549</v>
      </c>
      <c r="B222" s="616">
        <v>23</v>
      </c>
      <c r="C222" s="616">
        <v>101.57389999999999</v>
      </c>
      <c r="D222" s="617">
        <v>78.573899999999995</v>
      </c>
      <c r="E222" s="618">
        <v>4.4162565217390002</v>
      </c>
      <c r="F222" s="616">
        <v>109.950614392755</v>
      </c>
      <c r="G222" s="617">
        <v>82.462960794566001</v>
      </c>
      <c r="H222" s="619">
        <v>8.6340000000000003</v>
      </c>
      <c r="I222" s="616">
        <v>80.195250000000001</v>
      </c>
      <c r="J222" s="617">
        <v>-2.2677107945650001</v>
      </c>
      <c r="K222" s="620">
        <v>0.729375187604</v>
      </c>
    </row>
    <row r="223" spans="1:11" ht="14.4" customHeight="1" thickBot="1" x14ac:dyDescent="0.35">
      <c r="A223" s="637" t="s">
        <v>550</v>
      </c>
      <c r="B223" s="621">
        <v>43.006095832151999</v>
      </c>
      <c r="C223" s="621">
        <v>56.782600000000002</v>
      </c>
      <c r="D223" s="622">
        <v>13.776504167848</v>
      </c>
      <c r="E223" s="628">
        <v>1.3203384055509999</v>
      </c>
      <c r="F223" s="621">
        <v>67.552193841033002</v>
      </c>
      <c r="G223" s="622">
        <v>50.664145380774997</v>
      </c>
      <c r="H223" s="624">
        <v>6.1003600000000002</v>
      </c>
      <c r="I223" s="621">
        <v>70.3673</v>
      </c>
      <c r="J223" s="622">
        <v>19.703154619225</v>
      </c>
      <c r="K223" s="629">
        <v>1.04167305307</v>
      </c>
    </row>
    <row r="224" spans="1:11" ht="14.4" customHeight="1" thickBot="1" x14ac:dyDescent="0.35">
      <c r="A224" s="638" t="s">
        <v>551</v>
      </c>
      <c r="B224" s="616">
        <v>43.006095832151999</v>
      </c>
      <c r="C224" s="616">
        <v>56.782600000000002</v>
      </c>
      <c r="D224" s="617">
        <v>13.776504167848</v>
      </c>
      <c r="E224" s="618">
        <v>1.3203384055509999</v>
      </c>
      <c r="F224" s="616">
        <v>0</v>
      </c>
      <c r="G224" s="617">
        <v>0</v>
      </c>
      <c r="H224" s="619">
        <v>0</v>
      </c>
      <c r="I224" s="616">
        <v>1.2079226507921701E-13</v>
      </c>
      <c r="J224" s="617">
        <v>1.2079226507921701E-13</v>
      </c>
      <c r="K224" s="627" t="s">
        <v>336</v>
      </c>
    </row>
    <row r="225" spans="1:11" ht="14.4" customHeight="1" thickBot="1" x14ac:dyDescent="0.35">
      <c r="A225" s="638" t="s">
        <v>552</v>
      </c>
      <c r="B225" s="616">
        <v>0</v>
      </c>
      <c r="C225" s="616">
        <v>0</v>
      </c>
      <c r="D225" s="617">
        <v>0</v>
      </c>
      <c r="E225" s="618">
        <v>1</v>
      </c>
      <c r="F225" s="616">
        <v>22.001948558066999</v>
      </c>
      <c r="G225" s="617">
        <v>16.501461418550001</v>
      </c>
      <c r="H225" s="619">
        <v>2.59</v>
      </c>
      <c r="I225" s="616">
        <v>40.33</v>
      </c>
      <c r="J225" s="617">
        <v>23.828538581448999</v>
      </c>
      <c r="K225" s="620">
        <v>1.8330194661420001</v>
      </c>
    </row>
    <row r="226" spans="1:11" ht="14.4" customHeight="1" thickBot="1" x14ac:dyDescent="0.35">
      <c r="A226" s="638" t="s">
        <v>553</v>
      </c>
      <c r="B226" s="616">
        <v>0</v>
      </c>
      <c r="C226" s="616">
        <v>0</v>
      </c>
      <c r="D226" s="617">
        <v>0</v>
      </c>
      <c r="E226" s="618">
        <v>1</v>
      </c>
      <c r="F226" s="616">
        <v>9.7455068296179999</v>
      </c>
      <c r="G226" s="617">
        <v>7.3091301222140004</v>
      </c>
      <c r="H226" s="619">
        <v>0</v>
      </c>
      <c r="I226" s="616">
        <v>0.1522</v>
      </c>
      <c r="J226" s="617">
        <v>-7.1569301222139998</v>
      </c>
      <c r="K226" s="620">
        <v>1.5617453526E-2</v>
      </c>
    </row>
    <row r="227" spans="1:11" ht="14.4" customHeight="1" thickBot="1" x14ac:dyDescent="0.35">
      <c r="A227" s="638" t="s">
        <v>554</v>
      </c>
      <c r="B227" s="616">
        <v>0</v>
      </c>
      <c r="C227" s="616">
        <v>0</v>
      </c>
      <c r="D227" s="617">
        <v>0</v>
      </c>
      <c r="E227" s="618">
        <v>1</v>
      </c>
      <c r="F227" s="616">
        <v>35.804738453346999</v>
      </c>
      <c r="G227" s="617">
        <v>26.853553840010001</v>
      </c>
      <c r="H227" s="619">
        <v>3.5103599999999999</v>
      </c>
      <c r="I227" s="616">
        <v>29.885100000000001</v>
      </c>
      <c r="J227" s="617">
        <v>3.0315461599889999</v>
      </c>
      <c r="K227" s="620">
        <v>0.83466885364700005</v>
      </c>
    </row>
    <row r="228" spans="1:11" ht="14.4" customHeight="1" thickBot="1" x14ac:dyDescent="0.35">
      <c r="A228" s="637" t="s">
        <v>555</v>
      </c>
      <c r="B228" s="621">
        <v>1160</v>
      </c>
      <c r="C228" s="621">
        <v>1021.30698</v>
      </c>
      <c r="D228" s="622">
        <v>-138.69301999999999</v>
      </c>
      <c r="E228" s="628">
        <v>0.880437051724</v>
      </c>
      <c r="F228" s="621">
        <v>1006.21267231084</v>
      </c>
      <c r="G228" s="622">
        <v>754.65950423312995</v>
      </c>
      <c r="H228" s="624">
        <v>87.025239999999997</v>
      </c>
      <c r="I228" s="621">
        <v>802.02192000000105</v>
      </c>
      <c r="J228" s="622">
        <v>47.362415766870001</v>
      </c>
      <c r="K228" s="629">
        <v>0.79706998537200002</v>
      </c>
    </row>
    <row r="229" spans="1:11" ht="14.4" customHeight="1" thickBot="1" x14ac:dyDescent="0.35">
      <c r="A229" s="638" t="s">
        <v>556</v>
      </c>
      <c r="B229" s="616">
        <v>1160</v>
      </c>
      <c r="C229" s="616">
        <v>1021.30698</v>
      </c>
      <c r="D229" s="617">
        <v>-138.69301999999999</v>
      </c>
      <c r="E229" s="618">
        <v>0.880437051724</v>
      </c>
      <c r="F229" s="616">
        <v>1006.21267231084</v>
      </c>
      <c r="G229" s="617">
        <v>754.65950423312995</v>
      </c>
      <c r="H229" s="619">
        <v>87.025239999999997</v>
      </c>
      <c r="I229" s="616">
        <v>802.02192000000105</v>
      </c>
      <c r="J229" s="617">
        <v>47.362415766870001</v>
      </c>
      <c r="K229" s="620">
        <v>0.79706998537200002</v>
      </c>
    </row>
    <row r="230" spans="1:11" ht="14.4" customHeight="1" thickBot="1" x14ac:dyDescent="0.35">
      <c r="A230" s="637" t="s">
        <v>557</v>
      </c>
      <c r="B230" s="621">
        <v>0</v>
      </c>
      <c r="C230" s="621">
        <v>7.6980000000000004</v>
      </c>
      <c r="D230" s="622">
        <v>7.6980000000000004</v>
      </c>
      <c r="E230" s="623" t="s">
        <v>369</v>
      </c>
      <c r="F230" s="621">
        <v>0</v>
      </c>
      <c r="G230" s="622">
        <v>0</v>
      </c>
      <c r="H230" s="624">
        <v>7.4999999999999997E-2</v>
      </c>
      <c r="I230" s="621">
        <v>2.9790000000000001</v>
      </c>
      <c r="J230" s="622">
        <v>2.9790000000000001</v>
      </c>
      <c r="K230" s="625" t="s">
        <v>336</v>
      </c>
    </row>
    <row r="231" spans="1:11" ht="14.4" customHeight="1" thickBot="1" x14ac:dyDescent="0.35">
      <c r="A231" s="638" t="s">
        <v>558</v>
      </c>
      <c r="B231" s="616">
        <v>0</v>
      </c>
      <c r="C231" s="616">
        <v>7.6980000000000004</v>
      </c>
      <c r="D231" s="617">
        <v>7.6980000000000004</v>
      </c>
      <c r="E231" s="626" t="s">
        <v>369</v>
      </c>
      <c r="F231" s="616">
        <v>0</v>
      </c>
      <c r="G231" s="617">
        <v>0</v>
      </c>
      <c r="H231" s="619">
        <v>7.4999999999999997E-2</v>
      </c>
      <c r="I231" s="616">
        <v>2.9790000000000001</v>
      </c>
      <c r="J231" s="617">
        <v>2.9790000000000001</v>
      </c>
      <c r="K231" s="627" t="s">
        <v>336</v>
      </c>
    </row>
    <row r="232" spans="1:11" ht="14.4" customHeight="1" thickBot="1" x14ac:dyDescent="0.35">
      <c r="A232" s="637" t="s">
        <v>559</v>
      </c>
      <c r="B232" s="621">
        <v>650</v>
      </c>
      <c r="C232" s="621">
        <v>578.56880999999998</v>
      </c>
      <c r="D232" s="622">
        <v>-71.431190000000001</v>
      </c>
      <c r="E232" s="628">
        <v>0.89010586153799998</v>
      </c>
      <c r="F232" s="621">
        <v>1189</v>
      </c>
      <c r="G232" s="622">
        <v>891.75</v>
      </c>
      <c r="H232" s="624">
        <v>88.280569999999997</v>
      </c>
      <c r="I232" s="621">
        <v>755.54378000000099</v>
      </c>
      <c r="J232" s="622">
        <v>-136.20621999999901</v>
      </c>
      <c r="K232" s="629">
        <v>0.63544472666100005</v>
      </c>
    </row>
    <row r="233" spans="1:11" ht="14.4" customHeight="1" thickBot="1" x14ac:dyDescent="0.35">
      <c r="A233" s="638" t="s">
        <v>560</v>
      </c>
      <c r="B233" s="616">
        <v>619</v>
      </c>
      <c r="C233" s="616">
        <v>542.29398000000003</v>
      </c>
      <c r="D233" s="617">
        <v>-76.706019999999995</v>
      </c>
      <c r="E233" s="618">
        <v>0.87608074313399997</v>
      </c>
      <c r="F233" s="616">
        <v>1189</v>
      </c>
      <c r="G233" s="617">
        <v>891.75</v>
      </c>
      <c r="H233" s="619">
        <v>88.280569999999997</v>
      </c>
      <c r="I233" s="616">
        <v>755.54378000000099</v>
      </c>
      <c r="J233" s="617">
        <v>-136.20621999999901</v>
      </c>
      <c r="K233" s="620">
        <v>0.63544472666100005</v>
      </c>
    </row>
    <row r="234" spans="1:11" ht="14.4" customHeight="1" thickBot="1" x14ac:dyDescent="0.35">
      <c r="A234" s="638" t="s">
        <v>561</v>
      </c>
      <c r="B234" s="616">
        <v>31</v>
      </c>
      <c r="C234" s="616">
        <v>36.274830000000001</v>
      </c>
      <c r="D234" s="617">
        <v>5.2748299999989996</v>
      </c>
      <c r="E234" s="618">
        <v>1.170155806451</v>
      </c>
      <c r="F234" s="616">
        <v>0</v>
      </c>
      <c r="G234" s="617">
        <v>0</v>
      </c>
      <c r="H234" s="619">
        <v>0</v>
      </c>
      <c r="I234" s="616">
        <v>0</v>
      </c>
      <c r="J234" s="617">
        <v>0</v>
      </c>
      <c r="K234" s="627" t="s">
        <v>336</v>
      </c>
    </row>
    <row r="235" spans="1:11" ht="14.4" customHeight="1" thickBot="1" x14ac:dyDescent="0.35">
      <c r="A235" s="637" t="s">
        <v>562</v>
      </c>
      <c r="B235" s="621">
        <v>0</v>
      </c>
      <c r="C235" s="621">
        <v>1944.29375</v>
      </c>
      <c r="D235" s="622">
        <v>1944.29375</v>
      </c>
      <c r="E235" s="623" t="s">
        <v>369</v>
      </c>
      <c r="F235" s="621">
        <v>0</v>
      </c>
      <c r="G235" s="622">
        <v>0</v>
      </c>
      <c r="H235" s="624">
        <v>273.16676000000001</v>
      </c>
      <c r="I235" s="621">
        <v>1657.0143599999999</v>
      </c>
      <c r="J235" s="622">
        <v>1657.0143599999999</v>
      </c>
      <c r="K235" s="625" t="s">
        <v>336</v>
      </c>
    </row>
    <row r="236" spans="1:11" ht="14.4" customHeight="1" thickBot="1" x14ac:dyDescent="0.35">
      <c r="A236" s="638" t="s">
        <v>563</v>
      </c>
      <c r="B236" s="616">
        <v>0</v>
      </c>
      <c r="C236" s="616">
        <v>1944.29375</v>
      </c>
      <c r="D236" s="617">
        <v>1944.29375</v>
      </c>
      <c r="E236" s="626" t="s">
        <v>369</v>
      </c>
      <c r="F236" s="616">
        <v>0</v>
      </c>
      <c r="G236" s="617">
        <v>0</v>
      </c>
      <c r="H236" s="619">
        <v>273.16676000000001</v>
      </c>
      <c r="I236" s="616">
        <v>1657.0143599999999</v>
      </c>
      <c r="J236" s="617">
        <v>1657.0143599999999</v>
      </c>
      <c r="K236" s="627" t="s">
        <v>336</v>
      </c>
    </row>
    <row r="237" spans="1:11" ht="14.4" customHeight="1" thickBot="1" x14ac:dyDescent="0.35">
      <c r="A237" s="637" t="s">
        <v>564</v>
      </c>
      <c r="B237" s="621">
        <v>10607</v>
      </c>
      <c r="C237" s="621">
        <v>12154.048870000001</v>
      </c>
      <c r="D237" s="622">
        <v>1547.0488700000001</v>
      </c>
      <c r="E237" s="628">
        <v>1.1458516894499999</v>
      </c>
      <c r="F237" s="621">
        <v>11783.141136194101</v>
      </c>
      <c r="G237" s="622">
        <v>8837.3558521455707</v>
      </c>
      <c r="H237" s="624">
        <v>1041.03495</v>
      </c>
      <c r="I237" s="621">
        <v>8889.82024000001</v>
      </c>
      <c r="J237" s="622">
        <v>52.464387854446002</v>
      </c>
      <c r="K237" s="629">
        <v>0.75445249592100005</v>
      </c>
    </row>
    <row r="238" spans="1:11" ht="14.4" customHeight="1" thickBot="1" x14ac:dyDescent="0.35">
      <c r="A238" s="638" t="s">
        <v>565</v>
      </c>
      <c r="B238" s="616">
        <v>10607</v>
      </c>
      <c r="C238" s="616">
        <v>12154.048870000001</v>
      </c>
      <c r="D238" s="617">
        <v>1547.0488700000001</v>
      </c>
      <c r="E238" s="618">
        <v>1.1458516894499999</v>
      </c>
      <c r="F238" s="616">
        <v>11783.141136194101</v>
      </c>
      <c r="G238" s="617">
        <v>8837.3558521455707</v>
      </c>
      <c r="H238" s="619">
        <v>1041.03495</v>
      </c>
      <c r="I238" s="616">
        <v>8889.82024000001</v>
      </c>
      <c r="J238" s="617">
        <v>52.464387854446002</v>
      </c>
      <c r="K238" s="620">
        <v>0.75445249592100005</v>
      </c>
    </row>
    <row r="239" spans="1:11" ht="14.4" customHeight="1" thickBot="1" x14ac:dyDescent="0.35">
      <c r="A239" s="642" t="s">
        <v>566</v>
      </c>
      <c r="B239" s="621">
        <v>0</v>
      </c>
      <c r="C239" s="621">
        <v>0.47292000000000001</v>
      </c>
      <c r="D239" s="622">
        <v>0.47292000000000001</v>
      </c>
      <c r="E239" s="623" t="s">
        <v>369</v>
      </c>
      <c r="F239" s="621">
        <v>0</v>
      </c>
      <c r="G239" s="622">
        <v>0</v>
      </c>
      <c r="H239" s="624">
        <v>0</v>
      </c>
      <c r="I239" s="621">
        <v>0</v>
      </c>
      <c r="J239" s="622">
        <v>0</v>
      </c>
      <c r="K239" s="625" t="s">
        <v>336</v>
      </c>
    </row>
    <row r="240" spans="1:11" ht="14.4" customHeight="1" thickBot="1" x14ac:dyDescent="0.35">
      <c r="A240" s="639" t="s">
        <v>567</v>
      </c>
      <c r="B240" s="621">
        <v>0</v>
      </c>
      <c r="C240" s="621">
        <v>0.47292000000000001</v>
      </c>
      <c r="D240" s="622">
        <v>0.47292000000000001</v>
      </c>
      <c r="E240" s="623" t="s">
        <v>369</v>
      </c>
      <c r="F240" s="621">
        <v>0</v>
      </c>
      <c r="G240" s="622">
        <v>0</v>
      </c>
      <c r="H240" s="624">
        <v>0</v>
      </c>
      <c r="I240" s="621">
        <v>0</v>
      </c>
      <c r="J240" s="622">
        <v>0</v>
      </c>
      <c r="K240" s="625" t="s">
        <v>336</v>
      </c>
    </row>
    <row r="241" spans="1:11" ht="14.4" customHeight="1" thickBot="1" x14ac:dyDescent="0.35">
      <c r="A241" s="641" t="s">
        <v>568</v>
      </c>
      <c r="B241" s="621">
        <v>0</v>
      </c>
      <c r="C241" s="621">
        <v>0.47292000000000001</v>
      </c>
      <c r="D241" s="622">
        <v>0.47292000000000001</v>
      </c>
      <c r="E241" s="623" t="s">
        <v>369</v>
      </c>
      <c r="F241" s="621">
        <v>0</v>
      </c>
      <c r="G241" s="622">
        <v>0</v>
      </c>
      <c r="H241" s="624">
        <v>0</v>
      </c>
      <c r="I241" s="621">
        <v>0</v>
      </c>
      <c r="J241" s="622">
        <v>0</v>
      </c>
      <c r="K241" s="625" t="s">
        <v>336</v>
      </c>
    </row>
    <row r="242" spans="1:11" ht="14.4" customHeight="1" thickBot="1" x14ac:dyDescent="0.35">
      <c r="A242" s="637" t="s">
        <v>569</v>
      </c>
      <c r="B242" s="621">
        <v>0</v>
      </c>
      <c r="C242" s="621">
        <v>0.47292000000000001</v>
      </c>
      <c r="D242" s="622">
        <v>0.47292000000000001</v>
      </c>
      <c r="E242" s="623" t="s">
        <v>369</v>
      </c>
      <c r="F242" s="621">
        <v>0</v>
      </c>
      <c r="G242" s="622">
        <v>0</v>
      </c>
      <c r="H242" s="624">
        <v>0</v>
      </c>
      <c r="I242" s="621">
        <v>0</v>
      </c>
      <c r="J242" s="622">
        <v>0</v>
      </c>
      <c r="K242" s="625" t="s">
        <v>336</v>
      </c>
    </row>
    <row r="243" spans="1:11" ht="14.4" customHeight="1" thickBot="1" x14ac:dyDescent="0.35">
      <c r="A243" s="638" t="s">
        <v>570</v>
      </c>
      <c r="B243" s="616">
        <v>0</v>
      </c>
      <c r="C243" s="616">
        <v>0.47292000000000001</v>
      </c>
      <c r="D243" s="617">
        <v>0.47292000000000001</v>
      </c>
      <c r="E243" s="626" t="s">
        <v>369</v>
      </c>
      <c r="F243" s="616">
        <v>0</v>
      </c>
      <c r="G243" s="617">
        <v>0</v>
      </c>
      <c r="H243" s="619">
        <v>0</v>
      </c>
      <c r="I243" s="616">
        <v>0</v>
      </c>
      <c r="J243" s="617">
        <v>0</v>
      </c>
      <c r="K243" s="627" t="s">
        <v>336</v>
      </c>
    </row>
    <row r="244" spans="1:11" ht="14.4" customHeight="1" thickBot="1" x14ac:dyDescent="0.35">
      <c r="A244" s="643"/>
      <c r="B244" s="616">
        <v>-4086.2059623821701</v>
      </c>
      <c r="C244" s="616">
        <v>4303.5984699999399</v>
      </c>
      <c r="D244" s="617">
        <v>8389.8044323821105</v>
      </c>
      <c r="E244" s="618">
        <v>-1.053201554111</v>
      </c>
      <c r="F244" s="616">
        <v>11982.9174192336</v>
      </c>
      <c r="G244" s="617">
        <v>8987.1880644251905</v>
      </c>
      <c r="H244" s="619">
        <v>8964.2562400000006</v>
      </c>
      <c r="I244" s="616">
        <v>8485.4311399999497</v>
      </c>
      <c r="J244" s="617">
        <v>-501.75692442524797</v>
      </c>
      <c r="K244" s="620">
        <v>0.70812731517100003</v>
      </c>
    </row>
    <row r="245" spans="1:11" ht="14.4" customHeight="1" thickBot="1" x14ac:dyDescent="0.35">
      <c r="A245" s="644" t="s">
        <v>66</v>
      </c>
      <c r="B245" s="630">
        <v>-4086.2059623821701</v>
      </c>
      <c r="C245" s="630">
        <v>4303.5984699999399</v>
      </c>
      <c r="D245" s="631">
        <v>8389.8044323821105</v>
      </c>
      <c r="E245" s="632" t="s">
        <v>369</v>
      </c>
      <c r="F245" s="630">
        <v>11982.9174192336</v>
      </c>
      <c r="G245" s="631">
        <v>8987.1880644251905</v>
      </c>
      <c r="H245" s="630">
        <v>8964.2562400000006</v>
      </c>
      <c r="I245" s="630">
        <v>8485.4311399999406</v>
      </c>
      <c r="J245" s="631">
        <v>-501.75692442525502</v>
      </c>
      <c r="K245" s="633">
        <v>0.70812731517100003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571</v>
      </c>
      <c r="B5" s="646" t="s">
        <v>572</v>
      </c>
      <c r="C5" s="647" t="s">
        <v>573</v>
      </c>
      <c r="D5" s="647" t="s">
        <v>573</v>
      </c>
      <c r="E5" s="647"/>
      <c r="F5" s="647" t="s">
        <v>573</v>
      </c>
      <c r="G5" s="647" t="s">
        <v>573</v>
      </c>
      <c r="H5" s="647" t="s">
        <v>573</v>
      </c>
      <c r="I5" s="648" t="s">
        <v>573</v>
      </c>
      <c r="J5" s="649" t="s">
        <v>74</v>
      </c>
    </row>
    <row r="6" spans="1:10" ht="14.4" customHeight="1" x14ac:dyDescent="0.3">
      <c r="A6" s="645" t="s">
        <v>571</v>
      </c>
      <c r="B6" s="646" t="s">
        <v>344</v>
      </c>
      <c r="C6" s="647">
        <v>9953.7616599999983</v>
      </c>
      <c r="D6" s="647">
        <v>10273.838590000003</v>
      </c>
      <c r="E6" s="647"/>
      <c r="F6" s="647">
        <v>10724.626490000002</v>
      </c>
      <c r="G6" s="647">
        <v>10778.485348675558</v>
      </c>
      <c r="H6" s="647">
        <v>-53.858858675555894</v>
      </c>
      <c r="I6" s="648">
        <v>0.99500311435853328</v>
      </c>
      <c r="J6" s="649" t="s">
        <v>1</v>
      </c>
    </row>
    <row r="7" spans="1:10" ht="14.4" customHeight="1" x14ac:dyDescent="0.3">
      <c r="A7" s="645" t="s">
        <v>571</v>
      </c>
      <c r="B7" s="646" t="s">
        <v>345</v>
      </c>
      <c r="C7" s="647" t="s">
        <v>573</v>
      </c>
      <c r="D7" s="647" t="s">
        <v>573</v>
      </c>
      <c r="E7" s="647"/>
      <c r="F7" s="647">
        <v>821.95670000000007</v>
      </c>
      <c r="G7" s="647">
        <v>822</v>
      </c>
      <c r="H7" s="647">
        <v>-4.329999999993106E-2</v>
      </c>
      <c r="I7" s="648">
        <v>0.99994732360097327</v>
      </c>
      <c r="J7" s="649" t="s">
        <v>1</v>
      </c>
    </row>
    <row r="8" spans="1:10" ht="14.4" customHeight="1" x14ac:dyDescent="0.3">
      <c r="A8" s="645" t="s">
        <v>571</v>
      </c>
      <c r="B8" s="646" t="s">
        <v>346</v>
      </c>
      <c r="C8" s="647">
        <v>1161.0731800000003</v>
      </c>
      <c r="D8" s="647">
        <v>1019.5215000000001</v>
      </c>
      <c r="E8" s="647"/>
      <c r="F8" s="647">
        <v>353.89191000000005</v>
      </c>
      <c r="G8" s="647">
        <v>167.25</v>
      </c>
      <c r="H8" s="647">
        <v>186.64191000000005</v>
      </c>
      <c r="I8" s="648">
        <v>2.1159456502242158</v>
      </c>
      <c r="J8" s="649" t="s">
        <v>1</v>
      </c>
    </row>
    <row r="9" spans="1:10" ht="14.4" customHeight="1" x14ac:dyDescent="0.3">
      <c r="A9" s="645" t="s">
        <v>571</v>
      </c>
      <c r="B9" s="646" t="s">
        <v>347</v>
      </c>
      <c r="C9" s="647">
        <v>20.297070000000001</v>
      </c>
      <c r="D9" s="647">
        <v>40.94</v>
      </c>
      <c r="E9" s="647"/>
      <c r="F9" s="647">
        <v>0</v>
      </c>
      <c r="G9" s="647">
        <v>14.340277326093748</v>
      </c>
      <c r="H9" s="647">
        <v>-14.340277326093748</v>
      </c>
      <c r="I9" s="648">
        <v>0</v>
      </c>
      <c r="J9" s="649" t="s">
        <v>1</v>
      </c>
    </row>
    <row r="10" spans="1:10" ht="14.4" customHeight="1" x14ac:dyDescent="0.3">
      <c r="A10" s="645" t="s">
        <v>571</v>
      </c>
      <c r="B10" s="646" t="s">
        <v>348</v>
      </c>
      <c r="C10" s="647">
        <v>585.26267999999902</v>
      </c>
      <c r="D10" s="647">
        <v>643.30637999999999</v>
      </c>
      <c r="E10" s="647"/>
      <c r="F10" s="647">
        <v>999.69924000000003</v>
      </c>
      <c r="G10" s="647">
        <v>703.04020188852303</v>
      </c>
      <c r="H10" s="647">
        <v>296.659038111477</v>
      </c>
      <c r="I10" s="648">
        <v>1.4219659662627893</v>
      </c>
      <c r="J10" s="649" t="s">
        <v>1</v>
      </c>
    </row>
    <row r="11" spans="1:10" ht="14.4" customHeight="1" x14ac:dyDescent="0.3">
      <c r="A11" s="645" t="s">
        <v>571</v>
      </c>
      <c r="B11" s="646" t="s">
        <v>349</v>
      </c>
      <c r="C11" s="647">
        <v>21.78078</v>
      </c>
      <c r="D11" s="647">
        <v>65.21520000000001</v>
      </c>
      <c r="E11" s="647"/>
      <c r="F11" s="647">
        <v>32.468809999999998</v>
      </c>
      <c r="G11" s="647">
        <v>31.5598772197425</v>
      </c>
      <c r="H11" s="647">
        <v>0.9089327802574978</v>
      </c>
      <c r="I11" s="648">
        <v>1.0288002635095459</v>
      </c>
      <c r="J11" s="649" t="s">
        <v>1</v>
      </c>
    </row>
    <row r="12" spans="1:10" ht="14.4" customHeight="1" x14ac:dyDescent="0.3">
      <c r="A12" s="645" t="s">
        <v>571</v>
      </c>
      <c r="B12" s="646" t="s">
        <v>350</v>
      </c>
      <c r="C12" s="647">
        <v>1261.7296000000001</v>
      </c>
      <c r="D12" s="647">
        <v>1293.3270000000011</v>
      </c>
      <c r="E12" s="647"/>
      <c r="F12" s="647">
        <v>1096.2636</v>
      </c>
      <c r="G12" s="647">
        <v>1308.4834888691473</v>
      </c>
      <c r="H12" s="647">
        <v>-212.21988886914733</v>
      </c>
      <c r="I12" s="648">
        <v>0.83781232955980389</v>
      </c>
      <c r="J12" s="649" t="s">
        <v>1</v>
      </c>
    </row>
    <row r="13" spans="1:10" ht="14.4" customHeight="1" x14ac:dyDescent="0.3">
      <c r="A13" s="645" t="s">
        <v>571</v>
      </c>
      <c r="B13" s="646" t="s">
        <v>351</v>
      </c>
      <c r="C13" s="647">
        <v>659.00731999999903</v>
      </c>
      <c r="D13" s="647">
        <v>1863.7325200000009</v>
      </c>
      <c r="E13" s="647"/>
      <c r="F13" s="647">
        <v>1588.4257400000001</v>
      </c>
      <c r="G13" s="647">
        <v>1519.4373676154701</v>
      </c>
      <c r="H13" s="647">
        <v>68.988372384530066</v>
      </c>
      <c r="I13" s="648">
        <v>1.0454038934772263</v>
      </c>
      <c r="J13" s="649" t="s">
        <v>1</v>
      </c>
    </row>
    <row r="14" spans="1:10" ht="14.4" customHeight="1" x14ac:dyDescent="0.3">
      <c r="A14" s="645" t="s">
        <v>571</v>
      </c>
      <c r="B14" s="646" t="s">
        <v>352</v>
      </c>
      <c r="C14" s="647">
        <v>513.34878999999898</v>
      </c>
      <c r="D14" s="647">
        <v>542.46902</v>
      </c>
      <c r="E14" s="647"/>
      <c r="F14" s="647">
        <v>553.65380000000005</v>
      </c>
      <c r="G14" s="647">
        <v>541.82383705243581</v>
      </c>
      <c r="H14" s="647">
        <v>11.82996294756424</v>
      </c>
      <c r="I14" s="648">
        <v>1.0218335963436385</v>
      </c>
      <c r="J14" s="649" t="s">
        <v>1</v>
      </c>
    </row>
    <row r="15" spans="1:10" ht="14.4" customHeight="1" x14ac:dyDescent="0.3">
      <c r="A15" s="645" t="s">
        <v>571</v>
      </c>
      <c r="B15" s="646" t="s">
        <v>574</v>
      </c>
      <c r="C15" s="647">
        <v>14176.261079999997</v>
      </c>
      <c r="D15" s="647">
        <v>15742.350210000008</v>
      </c>
      <c r="E15" s="647"/>
      <c r="F15" s="647">
        <v>16170.986290000004</v>
      </c>
      <c r="G15" s="647">
        <v>15886.420398646971</v>
      </c>
      <c r="H15" s="647">
        <v>284.56589135303329</v>
      </c>
      <c r="I15" s="648">
        <v>1.0179125242951061</v>
      </c>
      <c r="J15" s="649" t="s">
        <v>575</v>
      </c>
    </row>
    <row r="17" spans="1:10" ht="14.4" customHeight="1" x14ac:dyDescent="0.3">
      <c r="A17" s="645" t="s">
        <v>571</v>
      </c>
      <c r="B17" s="646" t="s">
        <v>572</v>
      </c>
      <c r="C17" s="647" t="s">
        <v>573</v>
      </c>
      <c r="D17" s="647" t="s">
        <v>573</v>
      </c>
      <c r="E17" s="647"/>
      <c r="F17" s="647" t="s">
        <v>573</v>
      </c>
      <c r="G17" s="647" t="s">
        <v>573</v>
      </c>
      <c r="H17" s="647" t="s">
        <v>573</v>
      </c>
      <c r="I17" s="648" t="s">
        <v>573</v>
      </c>
      <c r="J17" s="649" t="s">
        <v>74</v>
      </c>
    </row>
    <row r="18" spans="1:10" ht="14.4" customHeight="1" x14ac:dyDescent="0.3">
      <c r="A18" s="645" t="s">
        <v>576</v>
      </c>
      <c r="B18" s="646" t="s">
        <v>577</v>
      </c>
      <c r="C18" s="647" t="s">
        <v>573</v>
      </c>
      <c r="D18" s="647" t="s">
        <v>573</v>
      </c>
      <c r="E18" s="647"/>
      <c r="F18" s="647" t="s">
        <v>573</v>
      </c>
      <c r="G18" s="647" t="s">
        <v>573</v>
      </c>
      <c r="H18" s="647" t="s">
        <v>573</v>
      </c>
      <c r="I18" s="648" t="s">
        <v>573</v>
      </c>
      <c r="J18" s="649" t="s">
        <v>0</v>
      </c>
    </row>
    <row r="19" spans="1:10" ht="14.4" customHeight="1" x14ac:dyDescent="0.3">
      <c r="A19" s="645" t="s">
        <v>576</v>
      </c>
      <c r="B19" s="646" t="s">
        <v>344</v>
      </c>
      <c r="C19" s="647">
        <v>26.934540000000005</v>
      </c>
      <c r="D19" s="647">
        <v>11.10553</v>
      </c>
      <c r="E19" s="647"/>
      <c r="F19" s="647">
        <v>14.958359999999999</v>
      </c>
      <c r="G19" s="647">
        <v>14.882478365589</v>
      </c>
      <c r="H19" s="647">
        <v>7.5881634410999155E-2</v>
      </c>
      <c r="I19" s="648">
        <v>1.0050987229779182</v>
      </c>
      <c r="J19" s="649" t="s">
        <v>1</v>
      </c>
    </row>
    <row r="20" spans="1:10" ht="14.4" customHeight="1" x14ac:dyDescent="0.3">
      <c r="A20" s="645" t="s">
        <v>576</v>
      </c>
      <c r="B20" s="646" t="s">
        <v>348</v>
      </c>
      <c r="C20" s="647" t="s">
        <v>573</v>
      </c>
      <c r="D20" s="647">
        <v>0</v>
      </c>
      <c r="E20" s="647"/>
      <c r="F20" s="647">
        <v>12.9162</v>
      </c>
      <c r="G20" s="647">
        <v>29.792341883245502</v>
      </c>
      <c r="H20" s="647">
        <v>-16.876141883245502</v>
      </c>
      <c r="I20" s="648">
        <v>0.43354094319331643</v>
      </c>
      <c r="J20" s="649" t="s">
        <v>1</v>
      </c>
    </row>
    <row r="21" spans="1:10" ht="14.4" customHeight="1" x14ac:dyDescent="0.3">
      <c r="A21" s="645" t="s">
        <v>576</v>
      </c>
      <c r="B21" s="646" t="s">
        <v>578</v>
      </c>
      <c r="C21" s="647">
        <v>26.934540000000005</v>
      </c>
      <c r="D21" s="647">
        <v>11.10553</v>
      </c>
      <c r="E21" s="647"/>
      <c r="F21" s="647">
        <v>27.874559999999999</v>
      </c>
      <c r="G21" s="647">
        <v>44.6748202488345</v>
      </c>
      <c r="H21" s="647">
        <v>-16.800260248834501</v>
      </c>
      <c r="I21" s="648">
        <v>0.62394341700182232</v>
      </c>
      <c r="J21" s="649" t="s">
        <v>579</v>
      </c>
    </row>
    <row r="22" spans="1:10" ht="14.4" customHeight="1" x14ac:dyDescent="0.3">
      <c r="A22" s="645" t="s">
        <v>573</v>
      </c>
      <c r="B22" s="646" t="s">
        <v>573</v>
      </c>
      <c r="C22" s="647" t="s">
        <v>573</v>
      </c>
      <c r="D22" s="647" t="s">
        <v>573</v>
      </c>
      <c r="E22" s="647"/>
      <c r="F22" s="647" t="s">
        <v>573</v>
      </c>
      <c r="G22" s="647" t="s">
        <v>573</v>
      </c>
      <c r="H22" s="647" t="s">
        <v>573</v>
      </c>
      <c r="I22" s="648" t="s">
        <v>573</v>
      </c>
      <c r="J22" s="649" t="s">
        <v>580</v>
      </c>
    </row>
    <row r="23" spans="1:10" ht="14.4" customHeight="1" x14ac:dyDescent="0.3">
      <c r="A23" s="645" t="s">
        <v>581</v>
      </c>
      <c r="B23" s="646" t="s">
        <v>582</v>
      </c>
      <c r="C23" s="647" t="s">
        <v>573</v>
      </c>
      <c r="D23" s="647" t="s">
        <v>573</v>
      </c>
      <c r="E23" s="647"/>
      <c r="F23" s="647" t="s">
        <v>573</v>
      </c>
      <c r="G23" s="647" t="s">
        <v>573</v>
      </c>
      <c r="H23" s="647" t="s">
        <v>573</v>
      </c>
      <c r="I23" s="648" t="s">
        <v>573</v>
      </c>
      <c r="J23" s="649" t="s">
        <v>0</v>
      </c>
    </row>
    <row r="24" spans="1:10" ht="14.4" customHeight="1" x14ac:dyDescent="0.3">
      <c r="A24" s="645" t="s">
        <v>581</v>
      </c>
      <c r="B24" s="646" t="s">
        <v>344</v>
      </c>
      <c r="C24" s="647">
        <v>4809.8433299999997</v>
      </c>
      <c r="D24" s="647">
        <v>5660.5296400000025</v>
      </c>
      <c r="E24" s="647"/>
      <c r="F24" s="647">
        <v>5904.7515400000011</v>
      </c>
      <c r="G24" s="647">
        <v>6415.4998414411957</v>
      </c>
      <c r="H24" s="647">
        <v>-510.7483014411946</v>
      </c>
      <c r="I24" s="648">
        <v>0.92038838530678557</v>
      </c>
      <c r="J24" s="649" t="s">
        <v>1</v>
      </c>
    </row>
    <row r="25" spans="1:10" ht="14.4" customHeight="1" x14ac:dyDescent="0.3">
      <c r="A25" s="645" t="s">
        <v>581</v>
      </c>
      <c r="B25" s="646" t="s">
        <v>345</v>
      </c>
      <c r="C25" s="647" t="s">
        <v>573</v>
      </c>
      <c r="D25" s="647" t="s">
        <v>573</v>
      </c>
      <c r="E25" s="647"/>
      <c r="F25" s="647">
        <v>820.28483000000006</v>
      </c>
      <c r="G25" s="647">
        <v>820.5</v>
      </c>
      <c r="H25" s="647">
        <v>-0.21516999999994368</v>
      </c>
      <c r="I25" s="648">
        <v>0.99973775746496041</v>
      </c>
      <c r="J25" s="649" t="s">
        <v>1</v>
      </c>
    </row>
    <row r="26" spans="1:10" ht="14.4" customHeight="1" x14ac:dyDescent="0.3">
      <c r="A26" s="645" t="s">
        <v>581</v>
      </c>
      <c r="B26" s="646" t="s">
        <v>346</v>
      </c>
      <c r="C26" s="647">
        <v>1086.9127600000002</v>
      </c>
      <c r="D26" s="647">
        <v>1019.5215000000001</v>
      </c>
      <c r="E26" s="647"/>
      <c r="F26" s="647">
        <v>353.89191000000005</v>
      </c>
      <c r="G26" s="647">
        <v>161.25</v>
      </c>
      <c r="H26" s="647">
        <v>192.64191000000005</v>
      </c>
      <c r="I26" s="648">
        <v>2.1946785116279073</v>
      </c>
      <c r="J26" s="649" t="s">
        <v>1</v>
      </c>
    </row>
    <row r="27" spans="1:10" ht="14.4" customHeight="1" x14ac:dyDescent="0.3">
      <c r="A27" s="645" t="s">
        <v>581</v>
      </c>
      <c r="B27" s="646" t="s">
        <v>347</v>
      </c>
      <c r="C27" s="647">
        <v>20.297070000000001</v>
      </c>
      <c r="D27" s="647">
        <v>40.94</v>
      </c>
      <c r="E27" s="647"/>
      <c r="F27" s="647">
        <v>0</v>
      </c>
      <c r="G27" s="647">
        <v>14.340277326093748</v>
      </c>
      <c r="H27" s="647">
        <v>-14.340277326093748</v>
      </c>
      <c r="I27" s="648">
        <v>0</v>
      </c>
      <c r="J27" s="649" t="s">
        <v>1</v>
      </c>
    </row>
    <row r="28" spans="1:10" ht="14.4" customHeight="1" x14ac:dyDescent="0.3">
      <c r="A28" s="645" t="s">
        <v>581</v>
      </c>
      <c r="B28" s="646" t="s">
        <v>348</v>
      </c>
      <c r="C28" s="647">
        <v>585.26267999999902</v>
      </c>
      <c r="D28" s="647">
        <v>643.30637999999999</v>
      </c>
      <c r="E28" s="647"/>
      <c r="F28" s="647">
        <v>986.78304000000003</v>
      </c>
      <c r="G28" s="647">
        <v>673.24786000527752</v>
      </c>
      <c r="H28" s="647">
        <v>313.53517999472251</v>
      </c>
      <c r="I28" s="648">
        <v>1.4657054238423644</v>
      </c>
      <c r="J28" s="649" t="s">
        <v>1</v>
      </c>
    </row>
    <row r="29" spans="1:10" ht="14.4" customHeight="1" x14ac:dyDescent="0.3">
      <c r="A29" s="645" t="s">
        <v>581</v>
      </c>
      <c r="B29" s="646" t="s">
        <v>349</v>
      </c>
      <c r="C29" s="647">
        <v>21.78078</v>
      </c>
      <c r="D29" s="647">
        <v>65.21520000000001</v>
      </c>
      <c r="E29" s="647"/>
      <c r="F29" s="647">
        <v>32.468809999999998</v>
      </c>
      <c r="G29" s="647">
        <v>31.5598772197425</v>
      </c>
      <c r="H29" s="647">
        <v>0.9089327802574978</v>
      </c>
      <c r="I29" s="648">
        <v>1.0288002635095459</v>
      </c>
      <c r="J29" s="649" t="s">
        <v>1</v>
      </c>
    </row>
    <row r="30" spans="1:10" ht="14.4" customHeight="1" x14ac:dyDescent="0.3">
      <c r="A30" s="645" t="s">
        <v>581</v>
      </c>
      <c r="B30" s="646" t="s">
        <v>350</v>
      </c>
      <c r="C30" s="647">
        <v>1261.7296000000001</v>
      </c>
      <c r="D30" s="647">
        <v>1293.3270000000011</v>
      </c>
      <c r="E30" s="647"/>
      <c r="F30" s="647">
        <v>1096.2636</v>
      </c>
      <c r="G30" s="647">
        <v>1308.4834888691473</v>
      </c>
      <c r="H30" s="647">
        <v>-212.21988886914733</v>
      </c>
      <c r="I30" s="648">
        <v>0.83781232955980389</v>
      </c>
      <c r="J30" s="649" t="s">
        <v>1</v>
      </c>
    </row>
    <row r="31" spans="1:10" ht="14.4" customHeight="1" x14ac:dyDescent="0.3">
      <c r="A31" s="645" t="s">
        <v>581</v>
      </c>
      <c r="B31" s="646" t="s">
        <v>351</v>
      </c>
      <c r="C31" s="647">
        <v>659.00731999999903</v>
      </c>
      <c r="D31" s="647">
        <v>1863.7325200000009</v>
      </c>
      <c r="E31" s="647"/>
      <c r="F31" s="647">
        <v>1588.4257400000001</v>
      </c>
      <c r="G31" s="647">
        <v>1519.4373676154701</v>
      </c>
      <c r="H31" s="647">
        <v>68.988372384530066</v>
      </c>
      <c r="I31" s="648">
        <v>1.0454038934772263</v>
      </c>
      <c r="J31" s="649" t="s">
        <v>1</v>
      </c>
    </row>
    <row r="32" spans="1:10" ht="14.4" customHeight="1" x14ac:dyDescent="0.3">
      <c r="A32" s="645" t="s">
        <v>581</v>
      </c>
      <c r="B32" s="646" t="s">
        <v>352</v>
      </c>
      <c r="C32" s="647">
        <v>147.45366000000001</v>
      </c>
      <c r="D32" s="647">
        <v>132.91570000000002</v>
      </c>
      <c r="E32" s="647"/>
      <c r="F32" s="647">
        <v>144.52379999999999</v>
      </c>
      <c r="G32" s="647">
        <v>139.77934183587973</v>
      </c>
      <c r="H32" s="647">
        <v>4.7444581641202603</v>
      </c>
      <c r="I32" s="648">
        <v>1.0339424846461998</v>
      </c>
      <c r="J32" s="649" t="s">
        <v>1</v>
      </c>
    </row>
    <row r="33" spans="1:10" ht="14.4" customHeight="1" x14ac:dyDescent="0.3">
      <c r="A33" s="645" t="s">
        <v>581</v>
      </c>
      <c r="B33" s="646" t="s">
        <v>583</v>
      </c>
      <c r="C33" s="647">
        <v>8592.287199999997</v>
      </c>
      <c r="D33" s="647">
        <v>10719.487940000005</v>
      </c>
      <c r="E33" s="647"/>
      <c r="F33" s="647">
        <v>10927.393270000004</v>
      </c>
      <c r="G33" s="647">
        <v>11084.098054312806</v>
      </c>
      <c r="H33" s="647">
        <v>-156.70478431280208</v>
      </c>
      <c r="I33" s="648">
        <v>0.98586219793934171</v>
      </c>
      <c r="J33" s="649" t="s">
        <v>579</v>
      </c>
    </row>
    <row r="34" spans="1:10" ht="14.4" customHeight="1" x14ac:dyDescent="0.3">
      <c r="A34" s="645" t="s">
        <v>573</v>
      </c>
      <c r="B34" s="646" t="s">
        <v>573</v>
      </c>
      <c r="C34" s="647" t="s">
        <v>573</v>
      </c>
      <c r="D34" s="647" t="s">
        <v>573</v>
      </c>
      <c r="E34" s="647"/>
      <c r="F34" s="647" t="s">
        <v>573</v>
      </c>
      <c r="G34" s="647" t="s">
        <v>573</v>
      </c>
      <c r="H34" s="647" t="s">
        <v>573</v>
      </c>
      <c r="I34" s="648" t="s">
        <v>573</v>
      </c>
      <c r="J34" s="649" t="s">
        <v>580</v>
      </c>
    </row>
    <row r="35" spans="1:10" ht="14.4" customHeight="1" x14ac:dyDescent="0.3">
      <c r="A35" s="645" t="s">
        <v>584</v>
      </c>
      <c r="B35" s="646" t="s">
        <v>585</v>
      </c>
      <c r="C35" s="647" t="s">
        <v>573</v>
      </c>
      <c r="D35" s="647" t="s">
        <v>573</v>
      </c>
      <c r="E35" s="647"/>
      <c r="F35" s="647" t="s">
        <v>573</v>
      </c>
      <c r="G35" s="647" t="s">
        <v>573</v>
      </c>
      <c r="H35" s="647" t="s">
        <v>573</v>
      </c>
      <c r="I35" s="648" t="s">
        <v>573</v>
      </c>
      <c r="J35" s="649" t="s">
        <v>0</v>
      </c>
    </row>
    <row r="36" spans="1:10" ht="14.4" customHeight="1" x14ac:dyDescent="0.3">
      <c r="A36" s="645" t="s">
        <v>584</v>
      </c>
      <c r="B36" s="646" t="s">
        <v>344</v>
      </c>
      <c r="C36" s="647">
        <v>2697.4445999999998</v>
      </c>
      <c r="D36" s="647">
        <v>2201.0660500000013</v>
      </c>
      <c r="E36" s="647"/>
      <c r="F36" s="647">
        <v>2230.2697000000012</v>
      </c>
      <c r="G36" s="647">
        <v>2132.8755004211775</v>
      </c>
      <c r="H36" s="647">
        <v>97.394199578823645</v>
      </c>
      <c r="I36" s="648">
        <v>1.0456633308224466</v>
      </c>
      <c r="J36" s="649" t="s">
        <v>1</v>
      </c>
    </row>
    <row r="37" spans="1:10" ht="14.4" customHeight="1" x14ac:dyDescent="0.3">
      <c r="A37" s="645" t="s">
        <v>584</v>
      </c>
      <c r="B37" s="646" t="s">
        <v>346</v>
      </c>
      <c r="C37" s="647">
        <v>34.922699999999999</v>
      </c>
      <c r="D37" s="647">
        <v>0</v>
      </c>
      <c r="E37" s="647"/>
      <c r="F37" s="647" t="s">
        <v>573</v>
      </c>
      <c r="G37" s="647" t="s">
        <v>573</v>
      </c>
      <c r="H37" s="647" t="s">
        <v>573</v>
      </c>
      <c r="I37" s="648" t="s">
        <v>573</v>
      </c>
      <c r="J37" s="649" t="s">
        <v>1</v>
      </c>
    </row>
    <row r="38" spans="1:10" ht="14.4" customHeight="1" x14ac:dyDescent="0.3">
      <c r="A38" s="645" t="s">
        <v>584</v>
      </c>
      <c r="B38" s="646" t="s">
        <v>352</v>
      </c>
      <c r="C38" s="647">
        <v>365.15452999999894</v>
      </c>
      <c r="D38" s="647">
        <v>407.63972000000001</v>
      </c>
      <c r="E38" s="647"/>
      <c r="F38" s="647">
        <v>406.64600000000002</v>
      </c>
      <c r="G38" s="647">
        <v>395.59519571803202</v>
      </c>
      <c r="H38" s="647">
        <v>11.050804281967999</v>
      </c>
      <c r="I38" s="648">
        <v>1.0279346271177789</v>
      </c>
      <c r="J38" s="649" t="s">
        <v>1</v>
      </c>
    </row>
    <row r="39" spans="1:10" ht="14.4" customHeight="1" x14ac:dyDescent="0.3">
      <c r="A39" s="645" t="s">
        <v>584</v>
      </c>
      <c r="B39" s="646" t="s">
        <v>586</v>
      </c>
      <c r="C39" s="647">
        <v>3097.5218299999988</v>
      </c>
      <c r="D39" s="647">
        <v>2608.7057700000014</v>
      </c>
      <c r="E39" s="647"/>
      <c r="F39" s="647">
        <v>2636.9157000000014</v>
      </c>
      <c r="G39" s="647">
        <v>2528.4706961392094</v>
      </c>
      <c r="H39" s="647">
        <v>108.44500386079199</v>
      </c>
      <c r="I39" s="648">
        <v>1.0428895632551247</v>
      </c>
      <c r="J39" s="649" t="s">
        <v>579</v>
      </c>
    </row>
    <row r="40" spans="1:10" ht="14.4" customHeight="1" x14ac:dyDescent="0.3">
      <c r="A40" s="645" t="s">
        <v>573</v>
      </c>
      <c r="B40" s="646" t="s">
        <v>573</v>
      </c>
      <c r="C40" s="647" t="s">
        <v>573</v>
      </c>
      <c r="D40" s="647" t="s">
        <v>573</v>
      </c>
      <c r="E40" s="647"/>
      <c r="F40" s="647" t="s">
        <v>573</v>
      </c>
      <c r="G40" s="647" t="s">
        <v>573</v>
      </c>
      <c r="H40" s="647" t="s">
        <v>573</v>
      </c>
      <c r="I40" s="648" t="s">
        <v>573</v>
      </c>
      <c r="J40" s="649" t="s">
        <v>580</v>
      </c>
    </row>
    <row r="41" spans="1:10" ht="14.4" customHeight="1" x14ac:dyDescent="0.3">
      <c r="A41" s="645" t="s">
        <v>587</v>
      </c>
      <c r="B41" s="646" t="s">
        <v>588</v>
      </c>
      <c r="C41" s="647" t="s">
        <v>573</v>
      </c>
      <c r="D41" s="647" t="s">
        <v>573</v>
      </c>
      <c r="E41" s="647"/>
      <c r="F41" s="647" t="s">
        <v>573</v>
      </c>
      <c r="G41" s="647" t="s">
        <v>573</v>
      </c>
      <c r="H41" s="647" t="s">
        <v>573</v>
      </c>
      <c r="I41" s="648" t="s">
        <v>573</v>
      </c>
      <c r="J41" s="649" t="s">
        <v>0</v>
      </c>
    </row>
    <row r="42" spans="1:10" ht="14.4" customHeight="1" x14ac:dyDescent="0.3">
      <c r="A42" s="645" t="s">
        <v>587</v>
      </c>
      <c r="B42" s="646" t="s">
        <v>344</v>
      </c>
      <c r="C42" s="647">
        <v>2106.0172400000001</v>
      </c>
      <c r="D42" s="647">
        <v>2101.5726700000009</v>
      </c>
      <c r="E42" s="647"/>
      <c r="F42" s="647">
        <v>2093.5908400000012</v>
      </c>
      <c r="G42" s="647">
        <v>1892.3371605881325</v>
      </c>
      <c r="H42" s="647">
        <v>201.25367941186869</v>
      </c>
      <c r="I42" s="648">
        <v>1.1063519142377987</v>
      </c>
      <c r="J42" s="649" t="s">
        <v>1</v>
      </c>
    </row>
    <row r="43" spans="1:10" ht="14.4" customHeight="1" x14ac:dyDescent="0.3">
      <c r="A43" s="645" t="s">
        <v>587</v>
      </c>
      <c r="B43" s="646" t="s">
        <v>345</v>
      </c>
      <c r="C43" s="647" t="s">
        <v>573</v>
      </c>
      <c r="D43" s="647" t="s">
        <v>573</v>
      </c>
      <c r="E43" s="647"/>
      <c r="F43" s="647">
        <v>1.67187</v>
      </c>
      <c r="G43" s="647">
        <v>1.5</v>
      </c>
      <c r="H43" s="647">
        <v>0.17186999999999997</v>
      </c>
      <c r="I43" s="648">
        <v>1.1145799999999999</v>
      </c>
      <c r="J43" s="649" t="s">
        <v>1</v>
      </c>
    </row>
    <row r="44" spans="1:10" ht="14.4" customHeight="1" x14ac:dyDescent="0.3">
      <c r="A44" s="645" t="s">
        <v>587</v>
      </c>
      <c r="B44" s="646" t="s">
        <v>346</v>
      </c>
      <c r="C44" s="647">
        <v>39.237720000000003</v>
      </c>
      <c r="D44" s="647">
        <v>0</v>
      </c>
      <c r="E44" s="647"/>
      <c r="F44" s="647">
        <v>0</v>
      </c>
      <c r="G44" s="647">
        <v>6</v>
      </c>
      <c r="H44" s="647">
        <v>-6</v>
      </c>
      <c r="I44" s="648">
        <v>0</v>
      </c>
      <c r="J44" s="649" t="s">
        <v>1</v>
      </c>
    </row>
    <row r="45" spans="1:10" ht="14.4" customHeight="1" x14ac:dyDescent="0.3">
      <c r="A45" s="645" t="s">
        <v>587</v>
      </c>
      <c r="B45" s="646" t="s">
        <v>352</v>
      </c>
      <c r="C45" s="647" t="s">
        <v>573</v>
      </c>
      <c r="D45" s="647">
        <v>1.9136</v>
      </c>
      <c r="E45" s="647"/>
      <c r="F45" s="647">
        <v>0</v>
      </c>
      <c r="G45" s="647">
        <v>6.4492994985239998</v>
      </c>
      <c r="H45" s="647">
        <v>-6.4492994985239998</v>
      </c>
      <c r="I45" s="648">
        <v>0</v>
      </c>
      <c r="J45" s="649" t="s">
        <v>1</v>
      </c>
    </row>
    <row r="46" spans="1:10" ht="14.4" customHeight="1" x14ac:dyDescent="0.3">
      <c r="A46" s="645" t="s">
        <v>587</v>
      </c>
      <c r="B46" s="646" t="s">
        <v>589</v>
      </c>
      <c r="C46" s="647">
        <v>2145.2549600000002</v>
      </c>
      <c r="D46" s="647">
        <v>2103.4862700000008</v>
      </c>
      <c r="E46" s="647"/>
      <c r="F46" s="647">
        <v>2095.2627100000013</v>
      </c>
      <c r="G46" s="647">
        <v>1906.2864600866565</v>
      </c>
      <c r="H46" s="647">
        <v>188.97624991334487</v>
      </c>
      <c r="I46" s="648">
        <v>1.0991331858406812</v>
      </c>
      <c r="J46" s="649" t="s">
        <v>579</v>
      </c>
    </row>
    <row r="47" spans="1:10" ht="14.4" customHeight="1" x14ac:dyDescent="0.3">
      <c r="A47" s="645" t="s">
        <v>573</v>
      </c>
      <c r="B47" s="646" t="s">
        <v>573</v>
      </c>
      <c r="C47" s="647" t="s">
        <v>573</v>
      </c>
      <c r="D47" s="647" t="s">
        <v>573</v>
      </c>
      <c r="E47" s="647"/>
      <c r="F47" s="647" t="s">
        <v>573</v>
      </c>
      <c r="G47" s="647" t="s">
        <v>573</v>
      </c>
      <c r="H47" s="647" t="s">
        <v>573</v>
      </c>
      <c r="I47" s="648" t="s">
        <v>573</v>
      </c>
      <c r="J47" s="649" t="s">
        <v>580</v>
      </c>
    </row>
    <row r="48" spans="1:10" ht="14.4" customHeight="1" x14ac:dyDescent="0.3">
      <c r="A48" s="645" t="s">
        <v>590</v>
      </c>
      <c r="B48" s="646" t="s">
        <v>591</v>
      </c>
      <c r="C48" s="647" t="s">
        <v>573</v>
      </c>
      <c r="D48" s="647" t="s">
        <v>573</v>
      </c>
      <c r="E48" s="647"/>
      <c r="F48" s="647" t="s">
        <v>573</v>
      </c>
      <c r="G48" s="647" t="s">
        <v>573</v>
      </c>
      <c r="H48" s="647" t="s">
        <v>573</v>
      </c>
      <c r="I48" s="648" t="s">
        <v>573</v>
      </c>
      <c r="J48" s="649" t="s">
        <v>0</v>
      </c>
    </row>
    <row r="49" spans="1:10" ht="14.4" customHeight="1" x14ac:dyDescent="0.3">
      <c r="A49" s="645" t="s">
        <v>590</v>
      </c>
      <c r="B49" s="646" t="s">
        <v>344</v>
      </c>
      <c r="C49" s="647">
        <v>115.52087999999898</v>
      </c>
      <c r="D49" s="647">
        <v>106.08628999999999</v>
      </c>
      <c r="E49" s="647"/>
      <c r="F49" s="647">
        <v>126.74424999999999</v>
      </c>
      <c r="G49" s="647">
        <v>103.506229455186</v>
      </c>
      <c r="H49" s="647">
        <v>23.238020544813992</v>
      </c>
      <c r="I49" s="648">
        <v>1.2245084249240779</v>
      </c>
      <c r="J49" s="649" t="s">
        <v>1</v>
      </c>
    </row>
    <row r="50" spans="1:10" ht="14.4" customHeight="1" x14ac:dyDescent="0.3">
      <c r="A50" s="645" t="s">
        <v>590</v>
      </c>
      <c r="B50" s="646" t="s">
        <v>346</v>
      </c>
      <c r="C50" s="647">
        <v>0</v>
      </c>
      <c r="D50" s="647" t="s">
        <v>573</v>
      </c>
      <c r="E50" s="647"/>
      <c r="F50" s="647" t="s">
        <v>573</v>
      </c>
      <c r="G50" s="647" t="s">
        <v>573</v>
      </c>
      <c r="H50" s="647" t="s">
        <v>573</v>
      </c>
      <c r="I50" s="648" t="s">
        <v>573</v>
      </c>
      <c r="J50" s="649" t="s">
        <v>1</v>
      </c>
    </row>
    <row r="51" spans="1:10" ht="14.4" customHeight="1" x14ac:dyDescent="0.3">
      <c r="A51" s="645" t="s">
        <v>590</v>
      </c>
      <c r="B51" s="646" t="s">
        <v>352</v>
      </c>
      <c r="C51" s="647">
        <v>0.74060000000000004</v>
      </c>
      <c r="D51" s="647">
        <v>0</v>
      </c>
      <c r="E51" s="647"/>
      <c r="F51" s="647">
        <v>2.484</v>
      </c>
      <c r="G51" s="647">
        <v>0</v>
      </c>
      <c r="H51" s="647">
        <v>2.484</v>
      </c>
      <c r="I51" s="648" t="s">
        <v>573</v>
      </c>
      <c r="J51" s="649" t="s">
        <v>1</v>
      </c>
    </row>
    <row r="52" spans="1:10" ht="14.4" customHeight="1" x14ac:dyDescent="0.3">
      <c r="A52" s="645" t="s">
        <v>590</v>
      </c>
      <c r="B52" s="646" t="s">
        <v>592</v>
      </c>
      <c r="C52" s="647">
        <v>116.26147999999898</v>
      </c>
      <c r="D52" s="647">
        <v>106.08628999999999</v>
      </c>
      <c r="E52" s="647"/>
      <c r="F52" s="647">
        <v>129.22825</v>
      </c>
      <c r="G52" s="647">
        <v>103.506229455186</v>
      </c>
      <c r="H52" s="647">
        <v>25.722020544814001</v>
      </c>
      <c r="I52" s="648">
        <v>1.2485069804996674</v>
      </c>
      <c r="J52" s="649" t="s">
        <v>579</v>
      </c>
    </row>
    <row r="53" spans="1:10" ht="14.4" customHeight="1" x14ac:dyDescent="0.3">
      <c r="A53" s="645" t="s">
        <v>573</v>
      </c>
      <c r="B53" s="646" t="s">
        <v>573</v>
      </c>
      <c r="C53" s="647" t="s">
        <v>573</v>
      </c>
      <c r="D53" s="647" t="s">
        <v>573</v>
      </c>
      <c r="E53" s="647"/>
      <c r="F53" s="647" t="s">
        <v>573</v>
      </c>
      <c r="G53" s="647" t="s">
        <v>573</v>
      </c>
      <c r="H53" s="647" t="s">
        <v>573</v>
      </c>
      <c r="I53" s="648" t="s">
        <v>573</v>
      </c>
      <c r="J53" s="649" t="s">
        <v>580</v>
      </c>
    </row>
    <row r="54" spans="1:10" ht="14.4" customHeight="1" x14ac:dyDescent="0.3">
      <c r="A54" s="645" t="s">
        <v>593</v>
      </c>
      <c r="B54" s="646" t="s">
        <v>594</v>
      </c>
      <c r="C54" s="647" t="s">
        <v>573</v>
      </c>
      <c r="D54" s="647" t="s">
        <v>573</v>
      </c>
      <c r="E54" s="647"/>
      <c r="F54" s="647" t="s">
        <v>573</v>
      </c>
      <c r="G54" s="647" t="s">
        <v>573</v>
      </c>
      <c r="H54" s="647" t="s">
        <v>573</v>
      </c>
      <c r="I54" s="648" t="s">
        <v>573</v>
      </c>
      <c r="J54" s="649" t="s">
        <v>0</v>
      </c>
    </row>
    <row r="55" spans="1:10" ht="14.4" customHeight="1" x14ac:dyDescent="0.3">
      <c r="A55" s="645" t="s">
        <v>593</v>
      </c>
      <c r="B55" s="646" t="s">
        <v>344</v>
      </c>
      <c r="C55" s="647">
        <v>197.57447000000002</v>
      </c>
      <c r="D55" s="647">
        <v>193.47841</v>
      </c>
      <c r="E55" s="647"/>
      <c r="F55" s="647">
        <v>354.31179999999995</v>
      </c>
      <c r="G55" s="647">
        <v>219.38413840427626</v>
      </c>
      <c r="H55" s="647">
        <v>134.92766159572369</v>
      </c>
      <c r="I55" s="648">
        <v>1.6150292476800761</v>
      </c>
      <c r="J55" s="649" t="s">
        <v>1</v>
      </c>
    </row>
    <row r="56" spans="1:10" ht="14.4" customHeight="1" x14ac:dyDescent="0.3">
      <c r="A56" s="645" t="s">
        <v>593</v>
      </c>
      <c r="B56" s="646" t="s">
        <v>595</v>
      </c>
      <c r="C56" s="647">
        <v>197.57447000000002</v>
      </c>
      <c r="D56" s="647">
        <v>193.47841</v>
      </c>
      <c r="E56" s="647"/>
      <c r="F56" s="647">
        <v>354.31179999999995</v>
      </c>
      <c r="G56" s="647">
        <v>219.38413840427626</v>
      </c>
      <c r="H56" s="647">
        <v>134.92766159572369</v>
      </c>
      <c r="I56" s="648">
        <v>1.6150292476800761</v>
      </c>
      <c r="J56" s="649" t="s">
        <v>579</v>
      </c>
    </row>
    <row r="57" spans="1:10" ht="14.4" customHeight="1" x14ac:dyDescent="0.3">
      <c r="A57" s="645" t="s">
        <v>573</v>
      </c>
      <c r="B57" s="646" t="s">
        <v>573</v>
      </c>
      <c r="C57" s="647" t="s">
        <v>573</v>
      </c>
      <c r="D57" s="647" t="s">
        <v>573</v>
      </c>
      <c r="E57" s="647"/>
      <c r="F57" s="647" t="s">
        <v>573</v>
      </c>
      <c r="G57" s="647" t="s">
        <v>573</v>
      </c>
      <c r="H57" s="647" t="s">
        <v>573</v>
      </c>
      <c r="I57" s="648" t="s">
        <v>573</v>
      </c>
      <c r="J57" s="649" t="s">
        <v>580</v>
      </c>
    </row>
    <row r="58" spans="1:10" ht="14.4" customHeight="1" x14ac:dyDescent="0.3">
      <c r="A58" s="645" t="s">
        <v>596</v>
      </c>
      <c r="B58" s="646" t="s">
        <v>597</v>
      </c>
      <c r="C58" s="647" t="s">
        <v>573</v>
      </c>
      <c r="D58" s="647" t="s">
        <v>573</v>
      </c>
      <c r="E58" s="647"/>
      <c r="F58" s="647" t="s">
        <v>573</v>
      </c>
      <c r="G58" s="647" t="s">
        <v>573</v>
      </c>
      <c r="H58" s="647" t="s">
        <v>573</v>
      </c>
      <c r="I58" s="648" t="s">
        <v>573</v>
      </c>
      <c r="J58" s="649" t="s">
        <v>0</v>
      </c>
    </row>
    <row r="59" spans="1:10" ht="14.4" customHeight="1" x14ac:dyDescent="0.3">
      <c r="A59" s="645" t="s">
        <v>596</v>
      </c>
      <c r="B59" s="646" t="s">
        <v>344</v>
      </c>
      <c r="C59" s="647">
        <v>0.42659999999999998</v>
      </c>
      <c r="D59" s="647">
        <v>0</v>
      </c>
      <c r="E59" s="647"/>
      <c r="F59" s="647" t="s">
        <v>573</v>
      </c>
      <c r="G59" s="647" t="s">
        <v>573</v>
      </c>
      <c r="H59" s="647" t="s">
        <v>573</v>
      </c>
      <c r="I59" s="648" t="s">
        <v>573</v>
      </c>
      <c r="J59" s="649" t="s">
        <v>1</v>
      </c>
    </row>
    <row r="60" spans="1:10" ht="14.4" customHeight="1" x14ac:dyDescent="0.3">
      <c r="A60" s="645" t="s">
        <v>596</v>
      </c>
      <c r="B60" s="646" t="s">
        <v>598</v>
      </c>
      <c r="C60" s="647">
        <v>0.42659999999999998</v>
      </c>
      <c r="D60" s="647">
        <v>0</v>
      </c>
      <c r="E60" s="647"/>
      <c r="F60" s="647" t="s">
        <v>573</v>
      </c>
      <c r="G60" s="647" t="s">
        <v>573</v>
      </c>
      <c r="H60" s="647" t="s">
        <v>573</v>
      </c>
      <c r="I60" s="648" t="s">
        <v>573</v>
      </c>
      <c r="J60" s="649" t="s">
        <v>579</v>
      </c>
    </row>
    <row r="61" spans="1:10" ht="14.4" customHeight="1" x14ac:dyDescent="0.3">
      <c r="A61" s="645" t="s">
        <v>573</v>
      </c>
      <c r="B61" s="646" t="s">
        <v>573</v>
      </c>
      <c r="C61" s="647" t="s">
        <v>573</v>
      </c>
      <c r="D61" s="647" t="s">
        <v>573</v>
      </c>
      <c r="E61" s="647"/>
      <c r="F61" s="647" t="s">
        <v>573</v>
      </c>
      <c r="G61" s="647" t="s">
        <v>573</v>
      </c>
      <c r="H61" s="647" t="s">
        <v>573</v>
      </c>
      <c r="I61" s="648" t="s">
        <v>573</v>
      </c>
      <c r="J61" s="649" t="s">
        <v>580</v>
      </c>
    </row>
    <row r="62" spans="1:10" ht="14.4" customHeight="1" x14ac:dyDescent="0.3">
      <c r="A62" s="645" t="s">
        <v>571</v>
      </c>
      <c r="B62" s="646" t="s">
        <v>574</v>
      </c>
      <c r="C62" s="647">
        <v>14176.261079999993</v>
      </c>
      <c r="D62" s="647">
        <v>15742.350210000004</v>
      </c>
      <c r="E62" s="647"/>
      <c r="F62" s="647">
        <v>16170.986290000006</v>
      </c>
      <c r="G62" s="647">
        <v>15886.420398646971</v>
      </c>
      <c r="H62" s="647">
        <v>284.56589135303511</v>
      </c>
      <c r="I62" s="648">
        <v>1.0179125242951061</v>
      </c>
      <c r="J62" s="649" t="s">
        <v>575</v>
      </c>
    </row>
  </sheetData>
  <mergeCells count="3">
    <mergeCell ref="F3:I3"/>
    <mergeCell ref="C4:D4"/>
    <mergeCell ref="A1:I1"/>
  </mergeCells>
  <conditionalFormatting sqref="F16 F63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62">
    <cfRule type="expression" dxfId="63" priority="5">
      <formula>$H17&gt;0</formula>
    </cfRule>
  </conditionalFormatting>
  <conditionalFormatting sqref="A17:A62">
    <cfRule type="expression" dxfId="62" priority="2">
      <formula>AND($J17&lt;&gt;"mezeraKL",$J17&lt;&gt;"")</formula>
    </cfRule>
  </conditionalFormatting>
  <conditionalFormatting sqref="I17:I62">
    <cfRule type="expression" dxfId="61" priority="6">
      <formula>$I17&gt;1</formula>
    </cfRule>
  </conditionalFormatting>
  <conditionalFormatting sqref="B17:B62">
    <cfRule type="expression" dxfId="60" priority="1">
      <formula>OR($J17="NS",$J17="SumaNS",$J17="Účet")</formula>
    </cfRule>
  </conditionalFormatting>
  <conditionalFormatting sqref="A17:D62 F17:I62">
    <cfRule type="expression" dxfId="59" priority="8">
      <formula>AND($J17&lt;&gt;"",$J17&lt;&gt;"mezeraKL")</formula>
    </cfRule>
  </conditionalFormatting>
  <conditionalFormatting sqref="B17:D62 F17:I62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2 F17:I62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304.39217546667817</v>
      </c>
      <c r="M3" s="207">
        <f>SUBTOTAL(9,M5:M1048576)</f>
        <v>51309.366999999998</v>
      </c>
      <c r="N3" s="208">
        <f>SUBTOTAL(9,N5:N1048576)</f>
        <v>15618169.842948185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571</v>
      </c>
      <c r="B5" s="656" t="s">
        <v>2765</v>
      </c>
      <c r="C5" s="657" t="s">
        <v>576</v>
      </c>
      <c r="D5" s="658" t="s">
        <v>2766</v>
      </c>
      <c r="E5" s="657" t="s">
        <v>599</v>
      </c>
      <c r="F5" s="658" t="s">
        <v>2772</v>
      </c>
      <c r="G5" s="657" t="s">
        <v>600</v>
      </c>
      <c r="H5" s="657" t="s">
        <v>601</v>
      </c>
      <c r="I5" s="657" t="s">
        <v>602</v>
      </c>
      <c r="J5" s="657" t="s">
        <v>603</v>
      </c>
      <c r="K5" s="657" t="s">
        <v>604</v>
      </c>
      <c r="L5" s="659">
        <v>96.82</v>
      </c>
      <c r="M5" s="659">
        <v>1</v>
      </c>
      <c r="N5" s="660">
        <v>96.82</v>
      </c>
    </row>
    <row r="6" spans="1:14" ht="14.4" customHeight="1" x14ac:dyDescent="0.3">
      <c r="A6" s="661" t="s">
        <v>571</v>
      </c>
      <c r="B6" s="662" t="s">
        <v>2765</v>
      </c>
      <c r="C6" s="663" t="s">
        <v>576</v>
      </c>
      <c r="D6" s="664" t="s">
        <v>2766</v>
      </c>
      <c r="E6" s="663" t="s">
        <v>599</v>
      </c>
      <c r="F6" s="664" t="s">
        <v>2772</v>
      </c>
      <c r="G6" s="663" t="s">
        <v>600</v>
      </c>
      <c r="H6" s="663" t="s">
        <v>605</v>
      </c>
      <c r="I6" s="663" t="s">
        <v>606</v>
      </c>
      <c r="J6" s="663" t="s">
        <v>607</v>
      </c>
      <c r="K6" s="663" t="s">
        <v>608</v>
      </c>
      <c r="L6" s="665">
        <v>167.76974747870395</v>
      </c>
      <c r="M6" s="665">
        <v>4</v>
      </c>
      <c r="N6" s="666">
        <v>671.07898991481579</v>
      </c>
    </row>
    <row r="7" spans="1:14" ht="14.4" customHeight="1" x14ac:dyDescent="0.3">
      <c r="A7" s="661" t="s">
        <v>571</v>
      </c>
      <c r="B7" s="662" t="s">
        <v>2765</v>
      </c>
      <c r="C7" s="663" t="s">
        <v>576</v>
      </c>
      <c r="D7" s="664" t="s">
        <v>2766</v>
      </c>
      <c r="E7" s="663" t="s">
        <v>599</v>
      </c>
      <c r="F7" s="664" t="s">
        <v>2772</v>
      </c>
      <c r="G7" s="663" t="s">
        <v>600</v>
      </c>
      <c r="H7" s="663" t="s">
        <v>609</v>
      </c>
      <c r="I7" s="663" t="s">
        <v>610</v>
      </c>
      <c r="J7" s="663" t="s">
        <v>611</v>
      </c>
      <c r="K7" s="663"/>
      <c r="L7" s="665">
        <v>205.6</v>
      </c>
      <c r="M7" s="665">
        <v>1</v>
      </c>
      <c r="N7" s="666">
        <v>205.6</v>
      </c>
    </row>
    <row r="8" spans="1:14" ht="14.4" customHeight="1" x14ac:dyDescent="0.3">
      <c r="A8" s="661" t="s">
        <v>571</v>
      </c>
      <c r="B8" s="662" t="s">
        <v>2765</v>
      </c>
      <c r="C8" s="663" t="s">
        <v>576</v>
      </c>
      <c r="D8" s="664" t="s">
        <v>2766</v>
      </c>
      <c r="E8" s="663" t="s">
        <v>599</v>
      </c>
      <c r="F8" s="664" t="s">
        <v>2772</v>
      </c>
      <c r="G8" s="663" t="s">
        <v>600</v>
      </c>
      <c r="H8" s="663" t="s">
        <v>612</v>
      </c>
      <c r="I8" s="663" t="s">
        <v>613</v>
      </c>
      <c r="J8" s="663" t="s">
        <v>614</v>
      </c>
      <c r="K8" s="663" t="s">
        <v>615</v>
      </c>
      <c r="L8" s="665">
        <v>1592.8</v>
      </c>
      <c r="M8" s="665">
        <v>2</v>
      </c>
      <c r="N8" s="666">
        <v>3185.6</v>
      </c>
    </row>
    <row r="9" spans="1:14" ht="14.4" customHeight="1" x14ac:dyDescent="0.3">
      <c r="A9" s="661" t="s">
        <v>571</v>
      </c>
      <c r="B9" s="662" t="s">
        <v>2765</v>
      </c>
      <c r="C9" s="663" t="s">
        <v>576</v>
      </c>
      <c r="D9" s="664" t="s">
        <v>2766</v>
      </c>
      <c r="E9" s="663" t="s">
        <v>599</v>
      </c>
      <c r="F9" s="664" t="s">
        <v>2772</v>
      </c>
      <c r="G9" s="663" t="s">
        <v>600</v>
      </c>
      <c r="H9" s="663" t="s">
        <v>616</v>
      </c>
      <c r="I9" s="663" t="s">
        <v>617</v>
      </c>
      <c r="J9" s="663" t="s">
        <v>618</v>
      </c>
      <c r="K9" s="663" t="s">
        <v>619</v>
      </c>
      <c r="L9" s="665">
        <v>531.26116471071919</v>
      </c>
      <c r="M9" s="665">
        <v>2</v>
      </c>
      <c r="N9" s="666">
        <v>1062.5223294214384</v>
      </c>
    </row>
    <row r="10" spans="1:14" ht="14.4" customHeight="1" x14ac:dyDescent="0.3">
      <c r="A10" s="661" t="s">
        <v>571</v>
      </c>
      <c r="B10" s="662" t="s">
        <v>2765</v>
      </c>
      <c r="C10" s="663" t="s">
        <v>576</v>
      </c>
      <c r="D10" s="664" t="s">
        <v>2766</v>
      </c>
      <c r="E10" s="663" t="s">
        <v>599</v>
      </c>
      <c r="F10" s="664" t="s">
        <v>2772</v>
      </c>
      <c r="G10" s="663" t="s">
        <v>600</v>
      </c>
      <c r="H10" s="663" t="s">
        <v>620</v>
      </c>
      <c r="I10" s="663" t="s">
        <v>621</v>
      </c>
      <c r="J10" s="663" t="s">
        <v>618</v>
      </c>
      <c r="K10" s="663" t="s">
        <v>622</v>
      </c>
      <c r="L10" s="665">
        <v>312.83999999999997</v>
      </c>
      <c r="M10" s="665">
        <v>1</v>
      </c>
      <c r="N10" s="666">
        <v>312.83999999999997</v>
      </c>
    </row>
    <row r="11" spans="1:14" ht="14.4" customHeight="1" x14ac:dyDescent="0.3">
      <c r="A11" s="661" t="s">
        <v>571</v>
      </c>
      <c r="B11" s="662" t="s">
        <v>2765</v>
      </c>
      <c r="C11" s="663" t="s">
        <v>576</v>
      </c>
      <c r="D11" s="664" t="s">
        <v>2766</v>
      </c>
      <c r="E11" s="663" t="s">
        <v>599</v>
      </c>
      <c r="F11" s="664" t="s">
        <v>2772</v>
      </c>
      <c r="G11" s="663" t="s">
        <v>600</v>
      </c>
      <c r="H11" s="663" t="s">
        <v>623</v>
      </c>
      <c r="I11" s="663" t="s">
        <v>215</v>
      </c>
      <c r="J11" s="663" t="s">
        <v>624</v>
      </c>
      <c r="K11" s="663"/>
      <c r="L11" s="665">
        <v>630.99044827325076</v>
      </c>
      <c r="M11" s="665">
        <v>1</v>
      </c>
      <c r="N11" s="666">
        <v>630.99044827325076</v>
      </c>
    </row>
    <row r="12" spans="1:14" ht="14.4" customHeight="1" x14ac:dyDescent="0.3">
      <c r="A12" s="661" t="s">
        <v>571</v>
      </c>
      <c r="B12" s="662" t="s">
        <v>2765</v>
      </c>
      <c r="C12" s="663" t="s">
        <v>576</v>
      </c>
      <c r="D12" s="664" t="s">
        <v>2766</v>
      </c>
      <c r="E12" s="663" t="s">
        <v>599</v>
      </c>
      <c r="F12" s="664" t="s">
        <v>2772</v>
      </c>
      <c r="G12" s="663" t="s">
        <v>600</v>
      </c>
      <c r="H12" s="663" t="s">
        <v>625</v>
      </c>
      <c r="I12" s="663" t="s">
        <v>626</v>
      </c>
      <c r="J12" s="663" t="s">
        <v>627</v>
      </c>
      <c r="K12" s="663" t="s">
        <v>628</v>
      </c>
      <c r="L12" s="665">
        <v>278.79227556925144</v>
      </c>
      <c r="M12" s="665">
        <v>21</v>
      </c>
      <c r="N12" s="666">
        <v>5854.6377869542803</v>
      </c>
    </row>
    <row r="13" spans="1:14" ht="14.4" customHeight="1" x14ac:dyDescent="0.3">
      <c r="A13" s="661" t="s">
        <v>571</v>
      </c>
      <c r="B13" s="662" t="s">
        <v>2765</v>
      </c>
      <c r="C13" s="663" t="s">
        <v>576</v>
      </c>
      <c r="D13" s="664" t="s">
        <v>2766</v>
      </c>
      <c r="E13" s="663" t="s">
        <v>599</v>
      </c>
      <c r="F13" s="664" t="s">
        <v>2772</v>
      </c>
      <c r="G13" s="663" t="s">
        <v>600</v>
      </c>
      <c r="H13" s="663" t="s">
        <v>629</v>
      </c>
      <c r="I13" s="663" t="s">
        <v>215</v>
      </c>
      <c r="J13" s="663" t="s">
        <v>630</v>
      </c>
      <c r="K13" s="663"/>
      <c r="L13" s="665">
        <v>246.82638413049162</v>
      </c>
      <c r="M13" s="665">
        <v>2</v>
      </c>
      <c r="N13" s="666">
        <v>493.65276826098324</v>
      </c>
    </row>
    <row r="14" spans="1:14" ht="14.4" customHeight="1" x14ac:dyDescent="0.3">
      <c r="A14" s="661" t="s">
        <v>571</v>
      </c>
      <c r="B14" s="662" t="s">
        <v>2765</v>
      </c>
      <c r="C14" s="663" t="s">
        <v>576</v>
      </c>
      <c r="D14" s="664" t="s">
        <v>2766</v>
      </c>
      <c r="E14" s="663" t="s">
        <v>599</v>
      </c>
      <c r="F14" s="664" t="s">
        <v>2772</v>
      </c>
      <c r="G14" s="663" t="s">
        <v>631</v>
      </c>
      <c r="H14" s="663" t="s">
        <v>632</v>
      </c>
      <c r="I14" s="663" t="s">
        <v>633</v>
      </c>
      <c r="J14" s="663" t="s">
        <v>634</v>
      </c>
      <c r="K14" s="663" t="s">
        <v>635</v>
      </c>
      <c r="L14" s="665">
        <v>34.749950700921765</v>
      </c>
      <c r="M14" s="665">
        <v>40</v>
      </c>
      <c r="N14" s="666">
        <v>1389.9980280368707</v>
      </c>
    </row>
    <row r="15" spans="1:14" ht="14.4" customHeight="1" x14ac:dyDescent="0.3">
      <c r="A15" s="661" t="s">
        <v>571</v>
      </c>
      <c r="B15" s="662" t="s">
        <v>2765</v>
      </c>
      <c r="C15" s="663" t="s">
        <v>576</v>
      </c>
      <c r="D15" s="664" t="s">
        <v>2766</v>
      </c>
      <c r="E15" s="663" t="s">
        <v>599</v>
      </c>
      <c r="F15" s="664" t="s">
        <v>2772</v>
      </c>
      <c r="G15" s="663" t="s">
        <v>631</v>
      </c>
      <c r="H15" s="663" t="s">
        <v>636</v>
      </c>
      <c r="I15" s="663" t="s">
        <v>637</v>
      </c>
      <c r="J15" s="663" t="s">
        <v>638</v>
      </c>
      <c r="K15" s="663" t="s">
        <v>639</v>
      </c>
      <c r="L15" s="665">
        <v>133.59968545400318</v>
      </c>
      <c r="M15" s="665">
        <v>2</v>
      </c>
      <c r="N15" s="666">
        <v>267.19937090800636</v>
      </c>
    </row>
    <row r="16" spans="1:14" ht="14.4" customHeight="1" x14ac:dyDescent="0.3">
      <c r="A16" s="661" t="s">
        <v>571</v>
      </c>
      <c r="B16" s="662" t="s">
        <v>2765</v>
      </c>
      <c r="C16" s="663" t="s">
        <v>576</v>
      </c>
      <c r="D16" s="664" t="s">
        <v>2766</v>
      </c>
      <c r="E16" s="663" t="s">
        <v>599</v>
      </c>
      <c r="F16" s="664" t="s">
        <v>2772</v>
      </c>
      <c r="G16" s="663" t="s">
        <v>631</v>
      </c>
      <c r="H16" s="663" t="s">
        <v>640</v>
      </c>
      <c r="I16" s="663" t="s">
        <v>641</v>
      </c>
      <c r="J16" s="663" t="s">
        <v>642</v>
      </c>
      <c r="K16" s="663" t="s">
        <v>643</v>
      </c>
      <c r="L16" s="665">
        <v>37.495712002852649</v>
      </c>
      <c r="M16" s="665">
        <v>21</v>
      </c>
      <c r="N16" s="666">
        <v>787.40995205990566</v>
      </c>
    </row>
    <row r="17" spans="1:14" ht="14.4" customHeight="1" x14ac:dyDescent="0.3">
      <c r="A17" s="661" t="s">
        <v>571</v>
      </c>
      <c r="B17" s="662" t="s">
        <v>2765</v>
      </c>
      <c r="C17" s="663" t="s">
        <v>576</v>
      </c>
      <c r="D17" s="664" t="s">
        <v>2766</v>
      </c>
      <c r="E17" s="663" t="s">
        <v>644</v>
      </c>
      <c r="F17" s="664" t="s">
        <v>2773</v>
      </c>
      <c r="G17" s="663"/>
      <c r="H17" s="663"/>
      <c r="I17" s="663" t="s">
        <v>645</v>
      </c>
      <c r="J17" s="663" t="s">
        <v>646</v>
      </c>
      <c r="K17" s="663"/>
      <c r="L17" s="665">
        <v>4305.4000000000005</v>
      </c>
      <c r="M17" s="665">
        <v>3</v>
      </c>
      <c r="N17" s="666">
        <v>12916.2</v>
      </c>
    </row>
    <row r="18" spans="1:14" ht="14.4" customHeight="1" x14ac:dyDescent="0.3">
      <c r="A18" s="661" t="s">
        <v>571</v>
      </c>
      <c r="B18" s="662" t="s">
        <v>2765</v>
      </c>
      <c r="C18" s="663" t="s">
        <v>581</v>
      </c>
      <c r="D18" s="664" t="s">
        <v>2767</v>
      </c>
      <c r="E18" s="663" t="s">
        <v>599</v>
      </c>
      <c r="F18" s="664" t="s">
        <v>2772</v>
      </c>
      <c r="G18" s="663"/>
      <c r="H18" s="663" t="s">
        <v>647</v>
      </c>
      <c r="I18" s="663" t="s">
        <v>648</v>
      </c>
      <c r="J18" s="663" t="s">
        <v>649</v>
      </c>
      <c r="K18" s="663" t="s">
        <v>650</v>
      </c>
      <c r="L18" s="665">
        <v>70.7</v>
      </c>
      <c r="M18" s="665">
        <v>1</v>
      </c>
      <c r="N18" s="666">
        <v>70.7</v>
      </c>
    </row>
    <row r="19" spans="1:14" ht="14.4" customHeight="1" x14ac:dyDescent="0.3">
      <c r="A19" s="661" t="s">
        <v>571</v>
      </c>
      <c r="B19" s="662" t="s">
        <v>2765</v>
      </c>
      <c r="C19" s="663" t="s">
        <v>581</v>
      </c>
      <c r="D19" s="664" t="s">
        <v>2767</v>
      </c>
      <c r="E19" s="663" t="s">
        <v>599</v>
      </c>
      <c r="F19" s="664" t="s">
        <v>2772</v>
      </c>
      <c r="G19" s="663"/>
      <c r="H19" s="663" t="s">
        <v>651</v>
      </c>
      <c r="I19" s="663" t="s">
        <v>652</v>
      </c>
      <c r="J19" s="663" t="s">
        <v>653</v>
      </c>
      <c r="K19" s="663" t="s">
        <v>654</v>
      </c>
      <c r="L19" s="665">
        <v>90.990074404632537</v>
      </c>
      <c r="M19" s="665">
        <v>2</v>
      </c>
      <c r="N19" s="666">
        <v>181.98014880926507</v>
      </c>
    </row>
    <row r="20" spans="1:14" ht="14.4" customHeight="1" x14ac:dyDescent="0.3">
      <c r="A20" s="661" t="s">
        <v>571</v>
      </c>
      <c r="B20" s="662" t="s">
        <v>2765</v>
      </c>
      <c r="C20" s="663" t="s">
        <v>581</v>
      </c>
      <c r="D20" s="664" t="s">
        <v>2767</v>
      </c>
      <c r="E20" s="663" t="s">
        <v>599</v>
      </c>
      <c r="F20" s="664" t="s">
        <v>2772</v>
      </c>
      <c r="G20" s="663"/>
      <c r="H20" s="663" t="s">
        <v>655</v>
      </c>
      <c r="I20" s="663" t="s">
        <v>656</v>
      </c>
      <c r="J20" s="663" t="s">
        <v>657</v>
      </c>
      <c r="K20" s="663" t="s">
        <v>658</v>
      </c>
      <c r="L20" s="665">
        <v>363.97999999999996</v>
      </c>
      <c r="M20" s="665">
        <v>2</v>
      </c>
      <c r="N20" s="666">
        <v>727.95999999999992</v>
      </c>
    </row>
    <row r="21" spans="1:14" ht="14.4" customHeight="1" x14ac:dyDescent="0.3">
      <c r="A21" s="661" t="s">
        <v>571</v>
      </c>
      <c r="B21" s="662" t="s">
        <v>2765</v>
      </c>
      <c r="C21" s="663" t="s">
        <v>581</v>
      </c>
      <c r="D21" s="664" t="s">
        <v>2767</v>
      </c>
      <c r="E21" s="663" t="s">
        <v>599</v>
      </c>
      <c r="F21" s="664" t="s">
        <v>2772</v>
      </c>
      <c r="G21" s="663"/>
      <c r="H21" s="663" t="s">
        <v>659</v>
      </c>
      <c r="I21" s="663" t="s">
        <v>660</v>
      </c>
      <c r="J21" s="663" t="s">
        <v>661</v>
      </c>
      <c r="K21" s="663" t="s">
        <v>662</v>
      </c>
      <c r="L21" s="665">
        <v>26.109999999999985</v>
      </c>
      <c r="M21" s="665">
        <v>1</v>
      </c>
      <c r="N21" s="666">
        <v>26.109999999999985</v>
      </c>
    </row>
    <row r="22" spans="1:14" ht="14.4" customHeight="1" x14ac:dyDescent="0.3">
      <c r="A22" s="661" t="s">
        <v>571</v>
      </c>
      <c r="B22" s="662" t="s">
        <v>2765</v>
      </c>
      <c r="C22" s="663" t="s">
        <v>581</v>
      </c>
      <c r="D22" s="664" t="s">
        <v>2767</v>
      </c>
      <c r="E22" s="663" t="s">
        <v>599</v>
      </c>
      <c r="F22" s="664" t="s">
        <v>2772</v>
      </c>
      <c r="G22" s="663"/>
      <c r="H22" s="663" t="s">
        <v>663</v>
      </c>
      <c r="I22" s="663" t="s">
        <v>664</v>
      </c>
      <c r="J22" s="663" t="s">
        <v>665</v>
      </c>
      <c r="K22" s="663" t="s">
        <v>666</v>
      </c>
      <c r="L22" s="665">
        <v>151.54</v>
      </c>
      <c r="M22" s="665">
        <v>1</v>
      </c>
      <c r="N22" s="666">
        <v>151.54</v>
      </c>
    </row>
    <row r="23" spans="1:14" ht="14.4" customHeight="1" x14ac:dyDescent="0.3">
      <c r="A23" s="661" t="s">
        <v>571</v>
      </c>
      <c r="B23" s="662" t="s">
        <v>2765</v>
      </c>
      <c r="C23" s="663" t="s">
        <v>581</v>
      </c>
      <c r="D23" s="664" t="s">
        <v>2767</v>
      </c>
      <c r="E23" s="663" t="s">
        <v>599</v>
      </c>
      <c r="F23" s="664" t="s">
        <v>2772</v>
      </c>
      <c r="G23" s="663"/>
      <c r="H23" s="663" t="s">
        <v>667</v>
      </c>
      <c r="I23" s="663" t="s">
        <v>667</v>
      </c>
      <c r="J23" s="663" t="s">
        <v>668</v>
      </c>
      <c r="K23" s="663" t="s">
        <v>669</v>
      </c>
      <c r="L23" s="665">
        <v>453.59000000000003</v>
      </c>
      <c r="M23" s="665">
        <v>1.3</v>
      </c>
      <c r="N23" s="666">
        <v>589.66700000000003</v>
      </c>
    </row>
    <row r="24" spans="1:14" ht="14.4" customHeight="1" x14ac:dyDescent="0.3">
      <c r="A24" s="661" t="s">
        <v>571</v>
      </c>
      <c r="B24" s="662" t="s">
        <v>2765</v>
      </c>
      <c r="C24" s="663" t="s">
        <v>581</v>
      </c>
      <c r="D24" s="664" t="s">
        <v>2767</v>
      </c>
      <c r="E24" s="663" t="s">
        <v>599</v>
      </c>
      <c r="F24" s="664" t="s">
        <v>2772</v>
      </c>
      <c r="G24" s="663"/>
      <c r="H24" s="663" t="s">
        <v>670</v>
      </c>
      <c r="I24" s="663" t="s">
        <v>671</v>
      </c>
      <c r="J24" s="663" t="s">
        <v>672</v>
      </c>
      <c r="K24" s="663" t="s">
        <v>673</v>
      </c>
      <c r="L24" s="665">
        <v>86.02000000000001</v>
      </c>
      <c r="M24" s="665">
        <v>1</v>
      </c>
      <c r="N24" s="666">
        <v>86.02000000000001</v>
      </c>
    </row>
    <row r="25" spans="1:14" ht="14.4" customHeight="1" x14ac:dyDescent="0.3">
      <c r="A25" s="661" t="s">
        <v>571</v>
      </c>
      <c r="B25" s="662" t="s">
        <v>2765</v>
      </c>
      <c r="C25" s="663" t="s">
        <v>581</v>
      </c>
      <c r="D25" s="664" t="s">
        <v>2767</v>
      </c>
      <c r="E25" s="663" t="s">
        <v>599</v>
      </c>
      <c r="F25" s="664" t="s">
        <v>2772</v>
      </c>
      <c r="G25" s="663" t="s">
        <v>600</v>
      </c>
      <c r="H25" s="663" t="s">
        <v>674</v>
      </c>
      <c r="I25" s="663" t="s">
        <v>674</v>
      </c>
      <c r="J25" s="663" t="s">
        <v>675</v>
      </c>
      <c r="K25" s="663" t="s">
        <v>676</v>
      </c>
      <c r="L25" s="665">
        <v>174.00349206349202</v>
      </c>
      <c r="M25" s="665">
        <v>126</v>
      </c>
      <c r="N25" s="666">
        <v>21924.439999999995</v>
      </c>
    </row>
    <row r="26" spans="1:14" ht="14.4" customHeight="1" x14ac:dyDescent="0.3">
      <c r="A26" s="661" t="s">
        <v>571</v>
      </c>
      <c r="B26" s="662" t="s">
        <v>2765</v>
      </c>
      <c r="C26" s="663" t="s">
        <v>581</v>
      </c>
      <c r="D26" s="664" t="s">
        <v>2767</v>
      </c>
      <c r="E26" s="663" t="s">
        <v>599</v>
      </c>
      <c r="F26" s="664" t="s">
        <v>2772</v>
      </c>
      <c r="G26" s="663" t="s">
        <v>600</v>
      </c>
      <c r="H26" s="663" t="s">
        <v>677</v>
      </c>
      <c r="I26" s="663" t="s">
        <v>677</v>
      </c>
      <c r="J26" s="663" t="s">
        <v>678</v>
      </c>
      <c r="K26" s="663" t="s">
        <v>676</v>
      </c>
      <c r="L26" s="665">
        <v>143</v>
      </c>
      <c r="M26" s="665">
        <v>2</v>
      </c>
      <c r="N26" s="666">
        <v>286</v>
      </c>
    </row>
    <row r="27" spans="1:14" ht="14.4" customHeight="1" x14ac:dyDescent="0.3">
      <c r="A27" s="661" t="s">
        <v>571</v>
      </c>
      <c r="B27" s="662" t="s">
        <v>2765</v>
      </c>
      <c r="C27" s="663" t="s">
        <v>581</v>
      </c>
      <c r="D27" s="664" t="s">
        <v>2767</v>
      </c>
      <c r="E27" s="663" t="s">
        <v>599</v>
      </c>
      <c r="F27" s="664" t="s">
        <v>2772</v>
      </c>
      <c r="G27" s="663" t="s">
        <v>600</v>
      </c>
      <c r="H27" s="663" t="s">
        <v>679</v>
      </c>
      <c r="I27" s="663" t="s">
        <v>679</v>
      </c>
      <c r="J27" s="663" t="s">
        <v>678</v>
      </c>
      <c r="K27" s="663" t="s">
        <v>680</v>
      </c>
      <c r="L27" s="665">
        <v>126.5</v>
      </c>
      <c r="M27" s="665">
        <v>20</v>
      </c>
      <c r="N27" s="666">
        <v>2530</v>
      </c>
    </row>
    <row r="28" spans="1:14" ht="14.4" customHeight="1" x14ac:dyDescent="0.3">
      <c r="A28" s="661" t="s">
        <v>571</v>
      </c>
      <c r="B28" s="662" t="s">
        <v>2765</v>
      </c>
      <c r="C28" s="663" t="s">
        <v>581</v>
      </c>
      <c r="D28" s="664" t="s">
        <v>2767</v>
      </c>
      <c r="E28" s="663" t="s">
        <v>599</v>
      </c>
      <c r="F28" s="664" t="s">
        <v>2772</v>
      </c>
      <c r="G28" s="663" t="s">
        <v>600</v>
      </c>
      <c r="H28" s="663" t="s">
        <v>681</v>
      </c>
      <c r="I28" s="663" t="s">
        <v>681</v>
      </c>
      <c r="J28" s="663" t="s">
        <v>678</v>
      </c>
      <c r="K28" s="663" t="s">
        <v>682</v>
      </c>
      <c r="L28" s="665">
        <v>222.19999999999996</v>
      </c>
      <c r="M28" s="665">
        <v>24</v>
      </c>
      <c r="N28" s="666">
        <v>5332.7999999999993</v>
      </c>
    </row>
    <row r="29" spans="1:14" ht="14.4" customHeight="1" x14ac:dyDescent="0.3">
      <c r="A29" s="661" t="s">
        <v>571</v>
      </c>
      <c r="B29" s="662" t="s">
        <v>2765</v>
      </c>
      <c r="C29" s="663" t="s">
        <v>581</v>
      </c>
      <c r="D29" s="664" t="s">
        <v>2767</v>
      </c>
      <c r="E29" s="663" t="s">
        <v>599</v>
      </c>
      <c r="F29" s="664" t="s">
        <v>2772</v>
      </c>
      <c r="G29" s="663" t="s">
        <v>600</v>
      </c>
      <c r="H29" s="663" t="s">
        <v>683</v>
      </c>
      <c r="I29" s="663" t="s">
        <v>683</v>
      </c>
      <c r="J29" s="663" t="s">
        <v>684</v>
      </c>
      <c r="K29" s="663" t="s">
        <v>685</v>
      </c>
      <c r="L29" s="665">
        <v>92.95</v>
      </c>
      <c r="M29" s="665">
        <v>2</v>
      </c>
      <c r="N29" s="666">
        <v>185.9</v>
      </c>
    </row>
    <row r="30" spans="1:14" ht="14.4" customHeight="1" x14ac:dyDescent="0.3">
      <c r="A30" s="661" t="s">
        <v>571</v>
      </c>
      <c r="B30" s="662" t="s">
        <v>2765</v>
      </c>
      <c r="C30" s="663" t="s">
        <v>581</v>
      </c>
      <c r="D30" s="664" t="s">
        <v>2767</v>
      </c>
      <c r="E30" s="663" t="s">
        <v>599</v>
      </c>
      <c r="F30" s="664" t="s">
        <v>2772</v>
      </c>
      <c r="G30" s="663" t="s">
        <v>600</v>
      </c>
      <c r="H30" s="663" t="s">
        <v>686</v>
      </c>
      <c r="I30" s="663" t="s">
        <v>687</v>
      </c>
      <c r="J30" s="663" t="s">
        <v>688</v>
      </c>
      <c r="K30" s="663" t="s">
        <v>689</v>
      </c>
      <c r="L30" s="665">
        <v>38.343333333333341</v>
      </c>
      <c r="M30" s="665">
        <v>3</v>
      </c>
      <c r="N30" s="666">
        <v>115.03000000000002</v>
      </c>
    </row>
    <row r="31" spans="1:14" ht="14.4" customHeight="1" x14ac:dyDescent="0.3">
      <c r="A31" s="661" t="s">
        <v>571</v>
      </c>
      <c r="B31" s="662" t="s">
        <v>2765</v>
      </c>
      <c r="C31" s="663" t="s">
        <v>581</v>
      </c>
      <c r="D31" s="664" t="s">
        <v>2767</v>
      </c>
      <c r="E31" s="663" t="s">
        <v>599</v>
      </c>
      <c r="F31" s="664" t="s">
        <v>2772</v>
      </c>
      <c r="G31" s="663" t="s">
        <v>600</v>
      </c>
      <c r="H31" s="663" t="s">
        <v>690</v>
      </c>
      <c r="I31" s="663" t="s">
        <v>691</v>
      </c>
      <c r="J31" s="663" t="s">
        <v>692</v>
      </c>
      <c r="K31" s="663" t="s">
        <v>693</v>
      </c>
      <c r="L31" s="665">
        <v>51.320000000000007</v>
      </c>
      <c r="M31" s="665">
        <v>1</v>
      </c>
      <c r="N31" s="666">
        <v>51.320000000000007</v>
      </c>
    </row>
    <row r="32" spans="1:14" ht="14.4" customHeight="1" x14ac:dyDescent="0.3">
      <c r="A32" s="661" t="s">
        <v>571</v>
      </c>
      <c r="B32" s="662" t="s">
        <v>2765</v>
      </c>
      <c r="C32" s="663" t="s">
        <v>581</v>
      </c>
      <c r="D32" s="664" t="s">
        <v>2767</v>
      </c>
      <c r="E32" s="663" t="s">
        <v>599</v>
      </c>
      <c r="F32" s="664" t="s">
        <v>2772</v>
      </c>
      <c r="G32" s="663" t="s">
        <v>600</v>
      </c>
      <c r="H32" s="663" t="s">
        <v>694</v>
      </c>
      <c r="I32" s="663" t="s">
        <v>695</v>
      </c>
      <c r="J32" s="663" t="s">
        <v>696</v>
      </c>
      <c r="K32" s="663" t="s">
        <v>697</v>
      </c>
      <c r="L32" s="665">
        <v>87.029689320323598</v>
      </c>
      <c r="M32" s="665">
        <v>96</v>
      </c>
      <c r="N32" s="666">
        <v>8354.8501747510654</v>
      </c>
    </row>
    <row r="33" spans="1:14" ht="14.4" customHeight="1" x14ac:dyDescent="0.3">
      <c r="A33" s="661" t="s">
        <v>571</v>
      </c>
      <c r="B33" s="662" t="s">
        <v>2765</v>
      </c>
      <c r="C33" s="663" t="s">
        <v>581</v>
      </c>
      <c r="D33" s="664" t="s">
        <v>2767</v>
      </c>
      <c r="E33" s="663" t="s">
        <v>599</v>
      </c>
      <c r="F33" s="664" t="s">
        <v>2772</v>
      </c>
      <c r="G33" s="663" t="s">
        <v>600</v>
      </c>
      <c r="H33" s="663" t="s">
        <v>601</v>
      </c>
      <c r="I33" s="663" t="s">
        <v>602</v>
      </c>
      <c r="J33" s="663" t="s">
        <v>603</v>
      </c>
      <c r="K33" s="663" t="s">
        <v>604</v>
      </c>
      <c r="L33" s="665">
        <v>96.834277962005331</v>
      </c>
      <c r="M33" s="665">
        <v>171</v>
      </c>
      <c r="N33" s="666">
        <v>16558.661531502912</v>
      </c>
    </row>
    <row r="34" spans="1:14" ht="14.4" customHeight="1" x14ac:dyDescent="0.3">
      <c r="A34" s="661" t="s">
        <v>571</v>
      </c>
      <c r="B34" s="662" t="s">
        <v>2765</v>
      </c>
      <c r="C34" s="663" t="s">
        <v>581</v>
      </c>
      <c r="D34" s="664" t="s">
        <v>2767</v>
      </c>
      <c r="E34" s="663" t="s">
        <v>599</v>
      </c>
      <c r="F34" s="664" t="s">
        <v>2772</v>
      </c>
      <c r="G34" s="663" t="s">
        <v>600</v>
      </c>
      <c r="H34" s="663" t="s">
        <v>698</v>
      </c>
      <c r="I34" s="663" t="s">
        <v>699</v>
      </c>
      <c r="J34" s="663" t="s">
        <v>603</v>
      </c>
      <c r="K34" s="663" t="s">
        <v>700</v>
      </c>
      <c r="L34" s="665">
        <v>100.80562522118056</v>
      </c>
      <c r="M34" s="665">
        <v>88</v>
      </c>
      <c r="N34" s="666">
        <v>8870.8950194638892</v>
      </c>
    </row>
    <row r="35" spans="1:14" ht="14.4" customHeight="1" x14ac:dyDescent="0.3">
      <c r="A35" s="661" t="s">
        <v>571</v>
      </c>
      <c r="B35" s="662" t="s">
        <v>2765</v>
      </c>
      <c r="C35" s="663" t="s">
        <v>581</v>
      </c>
      <c r="D35" s="664" t="s">
        <v>2767</v>
      </c>
      <c r="E35" s="663" t="s">
        <v>599</v>
      </c>
      <c r="F35" s="664" t="s">
        <v>2772</v>
      </c>
      <c r="G35" s="663" t="s">
        <v>600</v>
      </c>
      <c r="H35" s="663" t="s">
        <v>605</v>
      </c>
      <c r="I35" s="663" t="s">
        <v>606</v>
      </c>
      <c r="J35" s="663" t="s">
        <v>607</v>
      </c>
      <c r="K35" s="663" t="s">
        <v>608</v>
      </c>
      <c r="L35" s="665">
        <v>167.62566427816662</v>
      </c>
      <c r="M35" s="665">
        <v>28</v>
      </c>
      <c r="N35" s="666">
        <v>4693.5185997886656</v>
      </c>
    </row>
    <row r="36" spans="1:14" ht="14.4" customHeight="1" x14ac:dyDescent="0.3">
      <c r="A36" s="661" t="s">
        <v>571</v>
      </c>
      <c r="B36" s="662" t="s">
        <v>2765</v>
      </c>
      <c r="C36" s="663" t="s">
        <v>581</v>
      </c>
      <c r="D36" s="664" t="s">
        <v>2767</v>
      </c>
      <c r="E36" s="663" t="s">
        <v>599</v>
      </c>
      <c r="F36" s="664" t="s">
        <v>2772</v>
      </c>
      <c r="G36" s="663" t="s">
        <v>600</v>
      </c>
      <c r="H36" s="663" t="s">
        <v>701</v>
      </c>
      <c r="I36" s="663" t="s">
        <v>702</v>
      </c>
      <c r="J36" s="663" t="s">
        <v>703</v>
      </c>
      <c r="K36" s="663" t="s">
        <v>704</v>
      </c>
      <c r="L36" s="665">
        <v>64.545713486811451</v>
      </c>
      <c r="M36" s="665">
        <v>300</v>
      </c>
      <c r="N36" s="666">
        <v>19363.714046043435</v>
      </c>
    </row>
    <row r="37" spans="1:14" ht="14.4" customHeight="1" x14ac:dyDescent="0.3">
      <c r="A37" s="661" t="s">
        <v>571</v>
      </c>
      <c r="B37" s="662" t="s">
        <v>2765</v>
      </c>
      <c r="C37" s="663" t="s">
        <v>581</v>
      </c>
      <c r="D37" s="664" t="s">
        <v>2767</v>
      </c>
      <c r="E37" s="663" t="s">
        <v>599</v>
      </c>
      <c r="F37" s="664" t="s">
        <v>2772</v>
      </c>
      <c r="G37" s="663" t="s">
        <v>600</v>
      </c>
      <c r="H37" s="663" t="s">
        <v>705</v>
      </c>
      <c r="I37" s="663" t="s">
        <v>706</v>
      </c>
      <c r="J37" s="663" t="s">
        <v>707</v>
      </c>
      <c r="K37" s="663" t="s">
        <v>708</v>
      </c>
      <c r="L37" s="665">
        <v>41.339081755533712</v>
      </c>
      <c r="M37" s="665">
        <v>14</v>
      </c>
      <c r="N37" s="666">
        <v>578.747144577472</v>
      </c>
    </row>
    <row r="38" spans="1:14" ht="14.4" customHeight="1" x14ac:dyDescent="0.3">
      <c r="A38" s="661" t="s">
        <v>571</v>
      </c>
      <c r="B38" s="662" t="s">
        <v>2765</v>
      </c>
      <c r="C38" s="663" t="s">
        <v>581</v>
      </c>
      <c r="D38" s="664" t="s">
        <v>2767</v>
      </c>
      <c r="E38" s="663" t="s">
        <v>599</v>
      </c>
      <c r="F38" s="664" t="s">
        <v>2772</v>
      </c>
      <c r="G38" s="663" t="s">
        <v>600</v>
      </c>
      <c r="H38" s="663" t="s">
        <v>709</v>
      </c>
      <c r="I38" s="663" t="s">
        <v>710</v>
      </c>
      <c r="J38" s="663" t="s">
        <v>711</v>
      </c>
      <c r="K38" s="663" t="s">
        <v>712</v>
      </c>
      <c r="L38" s="665">
        <v>44.410547273385284</v>
      </c>
      <c r="M38" s="665">
        <v>130</v>
      </c>
      <c r="N38" s="666">
        <v>5773.3711455400871</v>
      </c>
    </row>
    <row r="39" spans="1:14" ht="14.4" customHeight="1" x14ac:dyDescent="0.3">
      <c r="A39" s="661" t="s">
        <v>571</v>
      </c>
      <c r="B39" s="662" t="s">
        <v>2765</v>
      </c>
      <c r="C39" s="663" t="s">
        <v>581</v>
      </c>
      <c r="D39" s="664" t="s">
        <v>2767</v>
      </c>
      <c r="E39" s="663" t="s">
        <v>599</v>
      </c>
      <c r="F39" s="664" t="s">
        <v>2772</v>
      </c>
      <c r="G39" s="663" t="s">
        <v>600</v>
      </c>
      <c r="H39" s="663" t="s">
        <v>713</v>
      </c>
      <c r="I39" s="663" t="s">
        <v>714</v>
      </c>
      <c r="J39" s="663" t="s">
        <v>715</v>
      </c>
      <c r="K39" s="663" t="s">
        <v>716</v>
      </c>
      <c r="L39" s="665">
        <v>63.922044254349942</v>
      </c>
      <c r="M39" s="665">
        <v>336</v>
      </c>
      <c r="N39" s="666">
        <v>21477.806869461579</v>
      </c>
    </row>
    <row r="40" spans="1:14" ht="14.4" customHeight="1" x14ac:dyDescent="0.3">
      <c r="A40" s="661" t="s">
        <v>571</v>
      </c>
      <c r="B40" s="662" t="s">
        <v>2765</v>
      </c>
      <c r="C40" s="663" t="s">
        <v>581</v>
      </c>
      <c r="D40" s="664" t="s">
        <v>2767</v>
      </c>
      <c r="E40" s="663" t="s">
        <v>599</v>
      </c>
      <c r="F40" s="664" t="s">
        <v>2772</v>
      </c>
      <c r="G40" s="663" t="s">
        <v>600</v>
      </c>
      <c r="H40" s="663" t="s">
        <v>717</v>
      </c>
      <c r="I40" s="663" t="s">
        <v>718</v>
      </c>
      <c r="J40" s="663" t="s">
        <v>719</v>
      </c>
      <c r="K40" s="663" t="s">
        <v>720</v>
      </c>
      <c r="L40" s="665">
        <v>30.242937474998968</v>
      </c>
      <c r="M40" s="665">
        <v>46</v>
      </c>
      <c r="N40" s="666">
        <v>1391.1751238499526</v>
      </c>
    </row>
    <row r="41" spans="1:14" ht="14.4" customHeight="1" x14ac:dyDescent="0.3">
      <c r="A41" s="661" t="s">
        <v>571</v>
      </c>
      <c r="B41" s="662" t="s">
        <v>2765</v>
      </c>
      <c r="C41" s="663" t="s">
        <v>581</v>
      </c>
      <c r="D41" s="664" t="s">
        <v>2767</v>
      </c>
      <c r="E41" s="663" t="s">
        <v>599</v>
      </c>
      <c r="F41" s="664" t="s">
        <v>2772</v>
      </c>
      <c r="G41" s="663" t="s">
        <v>600</v>
      </c>
      <c r="H41" s="663" t="s">
        <v>721</v>
      </c>
      <c r="I41" s="663" t="s">
        <v>722</v>
      </c>
      <c r="J41" s="663" t="s">
        <v>723</v>
      </c>
      <c r="K41" s="663" t="s">
        <v>724</v>
      </c>
      <c r="L41" s="665">
        <v>66.029999999999987</v>
      </c>
      <c r="M41" s="665">
        <v>1</v>
      </c>
      <c r="N41" s="666">
        <v>66.029999999999987</v>
      </c>
    </row>
    <row r="42" spans="1:14" ht="14.4" customHeight="1" x14ac:dyDescent="0.3">
      <c r="A42" s="661" t="s">
        <v>571</v>
      </c>
      <c r="B42" s="662" t="s">
        <v>2765</v>
      </c>
      <c r="C42" s="663" t="s">
        <v>581</v>
      </c>
      <c r="D42" s="664" t="s">
        <v>2767</v>
      </c>
      <c r="E42" s="663" t="s">
        <v>599</v>
      </c>
      <c r="F42" s="664" t="s">
        <v>2772</v>
      </c>
      <c r="G42" s="663" t="s">
        <v>600</v>
      </c>
      <c r="H42" s="663" t="s">
        <v>725</v>
      </c>
      <c r="I42" s="663" t="s">
        <v>726</v>
      </c>
      <c r="J42" s="663" t="s">
        <v>727</v>
      </c>
      <c r="K42" s="663" t="s">
        <v>728</v>
      </c>
      <c r="L42" s="665">
        <v>27.76550614046641</v>
      </c>
      <c r="M42" s="665">
        <v>161</v>
      </c>
      <c r="N42" s="666">
        <v>4470.2464886150919</v>
      </c>
    </row>
    <row r="43" spans="1:14" ht="14.4" customHeight="1" x14ac:dyDescent="0.3">
      <c r="A43" s="661" t="s">
        <v>571</v>
      </c>
      <c r="B43" s="662" t="s">
        <v>2765</v>
      </c>
      <c r="C43" s="663" t="s">
        <v>581</v>
      </c>
      <c r="D43" s="664" t="s">
        <v>2767</v>
      </c>
      <c r="E43" s="663" t="s">
        <v>599</v>
      </c>
      <c r="F43" s="664" t="s">
        <v>2772</v>
      </c>
      <c r="G43" s="663" t="s">
        <v>600</v>
      </c>
      <c r="H43" s="663" t="s">
        <v>729</v>
      </c>
      <c r="I43" s="663" t="s">
        <v>730</v>
      </c>
      <c r="J43" s="663" t="s">
        <v>731</v>
      </c>
      <c r="K43" s="663" t="s">
        <v>732</v>
      </c>
      <c r="L43" s="665">
        <v>63.969784182529139</v>
      </c>
      <c r="M43" s="665">
        <v>3</v>
      </c>
      <c r="N43" s="666">
        <v>191.90935254758742</v>
      </c>
    </row>
    <row r="44" spans="1:14" ht="14.4" customHeight="1" x14ac:dyDescent="0.3">
      <c r="A44" s="661" t="s">
        <v>571</v>
      </c>
      <c r="B44" s="662" t="s">
        <v>2765</v>
      </c>
      <c r="C44" s="663" t="s">
        <v>581</v>
      </c>
      <c r="D44" s="664" t="s">
        <v>2767</v>
      </c>
      <c r="E44" s="663" t="s">
        <v>599</v>
      </c>
      <c r="F44" s="664" t="s">
        <v>2772</v>
      </c>
      <c r="G44" s="663" t="s">
        <v>600</v>
      </c>
      <c r="H44" s="663" t="s">
        <v>733</v>
      </c>
      <c r="I44" s="663" t="s">
        <v>734</v>
      </c>
      <c r="J44" s="663" t="s">
        <v>735</v>
      </c>
      <c r="K44" s="663" t="s">
        <v>736</v>
      </c>
      <c r="L44" s="665">
        <v>38.189999999999984</v>
      </c>
      <c r="M44" s="665">
        <v>2</v>
      </c>
      <c r="N44" s="666">
        <v>76.379999999999967</v>
      </c>
    </row>
    <row r="45" spans="1:14" ht="14.4" customHeight="1" x14ac:dyDescent="0.3">
      <c r="A45" s="661" t="s">
        <v>571</v>
      </c>
      <c r="B45" s="662" t="s">
        <v>2765</v>
      </c>
      <c r="C45" s="663" t="s">
        <v>581</v>
      </c>
      <c r="D45" s="664" t="s">
        <v>2767</v>
      </c>
      <c r="E45" s="663" t="s">
        <v>599</v>
      </c>
      <c r="F45" s="664" t="s">
        <v>2772</v>
      </c>
      <c r="G45" s="663" t="s">
        <v>600</v>
      </c>
      <c r="H45" s="663" t="s">
        <v>737</v>
      </c>
      <c r="I45" s="663" t="s">
        <v>738</v>
      </c>
      <c r="J45" s="663" t="s">
        <v>735</v>
      </c>
      <c r="K45" s="663" t="s">
        <v>739</v>
      </c>
      <c r="L45" s="665">
        <v>56.559786025449206</v>
      </c>
      <c r="M45" s="665">
        <v>3</v>
      </c>
      <c r="N45" s="666">
        <v>169.67935807634763</v>
      </c>
    </row>
    <row r="46" spans="1:14" ht="14.4" customHeight="1" x14ac:dyDescent="0.3">
      <c r="A46" s="661" t="s">
        <v>571</v>
      </c>
      <c r="B46" s="662" t="s">
        <v>2765</v>
      </c>
      <c r="C46" s="663" t="s">
        <v>581</v>
      </c>
      <c r="D46" s="664" t="s">
        <v>2767</v>
      </c>
      <c r="E46" s="663" t="s">
        <v>599</v>
      </c>
      <c r="F46" s="664" t="s">
        <v>2772</v>
      </c>
      <c r="G46" s="663" t="s">
        <v>600</v>
      </c>
      <c r="H46" s="663" t="s">
        <v>740</v>
      </c>
      <c r="I46" s="663" t="s">
        <v>741</v>
      </c>
      <c r="J46" s="663" t="s">
        <v>742</v>
      </c>
      <c r="K46" s="663" t="s">
        <v>743</v>
      </c>
      <c r="L46" s="665">
        <v>63.049961025868924</v>
      </c>
      <c r="M46" s="665">
        <v>2</v>
      </c>
      <c r="N46" s="666">
        <v>126.09992205173785</v>
      </c>
    </row>
    <row r="47" spans="1:14" ht="14.4" customHeight="1" x14ac:dyDescent="0.3">
      <c r="A47" s="661" t="s">
        <v>571</v>
      </c>
      <c r="B47" s="662" t="s">
        <v>2765</v>
      </c>
      <c r="C47" s="663" t="s">
        <v>581</v>
      </c>
      <c r="D47" s="664" t="s">
        <v>2767</v>
      </c>
      <c r="E47" s="663" t="s">
        <v>599</v>
      </c>
      <c r="F47" s="664" t="s">
        <v>2772</v>
      </c>
      <c r="G47" s="663" t="s">
        <v>600</v>
      </c>
      <c r="H47" s="663" t="s">
        <v>744</v>
      </c>
      <c r="I47" s="663" t="s">
        <v>745</v>
      </c>
      <c r="J47" s="663" t="s">
        <v>746</v>
      </c>
      <c r="K47" s="663" t="s">
        <v>689</v>
      </c>
      <c r="L47" s="665">
        <v>40.17982596156908</v>
      </c>
      <c r="M47" s="665">
        <v>4</v>
      </c>
      <c r="N47" s="666">
        <v>160.71930384627632</v>
      </c>
    </row>
    <row r="48" spans="1:14" ht="14.4" customHeight="1" x14ac:dyDescent="0.3">
      <c r="A48" s="661" t="s">
        <v>571</v>
      </c>
      <c r="B48" s="662" t="s">
        <v>2765</v>
      </c>
      <c r="C48" s="663" t="s">
        <v>581</v>
      </c>
      <c r="D48" s="664" t="s">
        <v>2767</v>
      </c>
      <c r="E48" s="663" t="s">
        <v>599</v>
      </c>
      <c r="F48" s="664" t="s">
        <v>2772</v>
      </c>
      <c r="G48" s="663" t="s">
        <v>600</v>
      </c>
      <c r="H48" s="663" t="s">
        <v>747</v>
      </c>
      <c r="I48" s="663" t="s">
        <v>748</v>
      </c>
      <c r="J48" s="663" t="s">
        <v>749</v>
      </c>
      <c r="K48" s="663" t="s">
        <v>720</v>
      </c>
      <c r="L48" s="665">
        <v>66.047677206747736</v>
      </c>
      <c r="M48" s="665">
        <v>46</v>
      </c>
      <c r="N48" s="666">
        <v>3038.1931515103961</v>
      </c>
    </row>
    <row r="49" spans="1:14" ht="14.4" customHeight="1" x14ac:dyDescent="0.3">
      <c r="A49" s="661" t="s">
        <v>571</v>
      </c>
      <c r="B49" s="662" t="s">
        <v>2765</v>
      </c>
      <c r="C49" s="663" t="s">
        <v>581</v>
      </c>
      <c r="D49" s="664" t="s">
        <v>2767</v>
      </c>
      <c r="E49" s="663" t="s">
        <v>599</v>
      </c>
      <c r="F49" s="664" t="s">
        <v>2772</v>
      </c>
      <c r="G49" s="663" t="s">
        <v>600</v>
      </c>
      <c r="H49" s="663" t="s">
        <v>750</v>
      </c>
      <c r="I49" s="663" t="s">
        <v>751</v>
      </c>
      <c r="J49" s="663" t="s">
        <v>752</v>
      </c>
      <c r="K49" s="663" t="s">
        <v>753</v>
      </c>
      <c r="L49" s="665">
        <v>58.365834298125897</v>
      </c>
      <c r="M49" s="665">
        <v>26</v>
      </c>
      <c r="N49" s="666">
        <v>1517.5116917512732</v>
      </c>
    </row>
    <row r="50" spans="1:14" ht="14.4" customHeight="1" x14ac:dyDescent="0.3">
      <c r="A50" s="661" t="s">
        <v>571</v>
      </c>
      <c r="B50" s="662" t="s">
        <v>2765</v>
      </c>
      <c r="C50" s="663" t="s">
        <v>581</v>
      </c>
      <c r="D50" s="664" t="s">
        <v>2767</v>
      </c>
      <c r="E50" s="663" t="s">
        <v>599</v>
      </c>
      <c r="F50" s="664" t="s">
        <v>2772</v>
      </c>
      <c r="G50" s="663" t="s">
        <v>600</v>
      </c>
      <c r="H50" s="663" t="s">
        <v>754</v>
      </c>
      <c r="I50" s="663" t="s">
        <v>755</v>
      </c>
      <c r="J50" s="663" t="s">
        <v>756</v>
      </c>
      <c r="K50" s="663" t="s">
        <v>757</v>
      </c>
      <c r="L50" s="665">
        <v>354.00636363636352</v>
      </c>
      <c r="M50" s="665">
        <v>11</v>
      </c>
      <c r="N50" s="666">
        <v>3894.0699999999988</v>
      </c>
    </row>
    <row r="51" spans="1:14" ht="14.4" customHeight="1" x14ac:dyDescent="0.3">
      <c r="A51" s="661" t="s">
        <v>571</v>
      </c>
      <c r="B51" s="662" t="s">
        <v>2765</v>
      </c>
      <c r="C51" s="663" t="s">
        <v>581</v>
      </c>
      <c r="D51" s="664" t="s">
        <v>2767</v>
      </c>
      <c r="E51" s="663" t="s">
        <v>599</v>
      </c>
      <c r="F51" s="664" t="s">
        <v>2772</v>
      </c>
      <c r="G51" s="663" t="s">
        <v>600</v>
      </c>
      <c r="H51" s="663" t="s">
        <v>758</v>
      </c>
      <c r="I51" s="663" t="s">
        <v>759</v>
      </c>
      <c r="J51" s="663" t="s">
        <v>760</v>
      </c>
      <c r="K51" s="663" t="s">
        <v>761</v>
      </c>
      <c r="L51" s="665">
        <v>28.45</v>
      </c>
      <c r="M51" s="665">
        <v>11</v>
      </c>
      <c r="N51" s="666">
        <v>312.95</v>
      </c>
    </row>
    <row r="52" spans="1:14" ht="14.4" customHeight="1" x14ac:dyDescent="0.3">
      <c r="A52" s="661" t="s">
        <v>571</v>
      </c>
      <c r="B52" s="662" t="s">
        <v>2765</v>
      </c>
      <c r="C52" s="663" t="s">
        <v>581</v>
      </c>
      <c r="D52" s="664" t="s">
        <v>2767</v>
      </c>
      <c r="E52" s="663" t="s">
        <v>599</v>
      </c>
      <c r="F52" s="664" t="s">
        <v>2772</v>
      </c>
      <c r="G52" s="663" t="s">
        <v>600</v>
      </c>
      <c r="H52" s="663" t="s">
        <v>762</v>
      </c>
      <c r="I52" s="663" t="s">
        <v>763</v>
      </c>
      <c r="J52" s="663" t="s">
        <v>764</v>
      </c>
      <c r="K52" s="663" t="s">
        <v>765</v>
      </c>
      <c r="L52" s="665">
        <v>57.565462972921551</v>
      </c>
      <c r="M52" s="665">
        <v>93</v>
      </c>
      <c r="N52" s="666">
        <v>5353.5880564817044</v>
      </c>
    </row>
    <row r="53" spans="1:14" ht="14.4" customHeight="1" x14ac:dyDescent="0.3">
      <c r="A53" s="661" t="s">
        <v>571</v>
      </c>
      <c r="B53" s="662" t="s">
        <v>2765</v>
      </c>
      <c r="C53" s="663" t="s">
        <v>581</v>
      </c>
      <c r="D53" s="664" t="s">
        <v>2767</v>
      </c>
      <c r="E53" s="663" t="s">
        <v>599</v>
      </c>
      <c r="F53" s="664" t="s">
        <v>2772</v>
      </c>
      <c r="G53" s="663" t="s">
        <v>600</v>
      </c>
      <c r="H53" s="663" t="s">
        <v>766</v>
      </c>
      <c r="I53" s="663" t="s">
        <v>767</v>
      </c>
      <c r="J53" s="663" t="s">
        <v>768</v>
      </c>
      <c r="K53" s="663" t="s">
        <v>769</v>
      </c>
      <c r="L53" s="665">
        <v>107.70674665624279</v>
      </c>
      <c r="M53" s="665">
        <v>45</v>
      </c>
      <c r="N53" s="666">
        <v>4846.8035995309256</v>
      </c>
    </row>
    <row r="54" spans="1:14" ht="14.4" customHeight="1" x14ac:dyDescent="0.3">
      <c r="A54" s="661" t="s">
        <v>571</v>
      </c>
      <c r="B54" s="662" t="s">
        <v>2765</v>
      </c>
      <c r="C54" s="663" t="s">
        <v>581</v>
      </c>
      <c r="D54" s="664" t="s">
        <v>2767</v>
      </c>
      <c r="E54" s="663" t="s">
        <v>599</v>
      </c>
      <c r="F54" s="664" t="s">
        <v>2772</v>
      </c>
      <c r="G54" s="663" t="s">
        <v>600</v>
      </c>
      <c r="H54" s="663" t="s">
        <v>770</v>
      </c>
      <c r="I54" s="663" t="s">
        <v>771</v>
      </c>
      <c r="J54" s="663" t="s">
        <v>772</v>
      </c>
      <c r="K54" s="663" t="s">
        <v>773</v>
      </c>
      <c r="L54" s="665">
        <v>41.41</v>
      </c>
      <c r="M54" s="665">
        <v>8</v>
      </c>
      <c r="N54" s="666">
        <v>331.28</v>
      </c>
    </row>
    <row r="55" spans="1:14" ht="14.4" customHeight="1" x14ac:dyDescent="0.3">
      <c r="A55" s="661" t="s">
        <v>571</v>
      </c>
      <c r="B55" s="662" t="s">
        <v>2765</v>
      </c>
      <c r="C55" s="663" t="s">
        <v>581</v>
      </c>
      <c r="D55" s="664" t="s">
        <v>2767</v>
      </c>
      <c r="E55" s="663" t="s">
        <v>599</v>
      </c>
      <c r="F55" s="664" t="s">
        <v>2772</v>
      </c>
      <c r="G55" s="663" t="s">
        <v>600</v>
      </c>
      <c r="H55" s="663" t="s">
        <v>774</v>
      </c>
      <c r="I55" s="663" t="s">
        <v>775</v>
      </c>
      <c r="J55" s="663" t="s">
        <v>776</v>
      </c>
      <c r="K55" s="663" t="s">
        <v>777</v>
      </c>
      <c r="L55" s="665">
        <v>64.269999999999982</v>
      </c>
      <c r="M55" s="665">
        <v>8</v>
      </c>
      <c r="N55" s="666">
        <v>514.15999999999985</v>
      </c>
    </row>
    <row r="56" spans="1:14" ht="14.4" customHeight="1" x14ac:dyDescent="0.3">
      <c r="A56" s="661" t="s">
        <v>571</v>
      </c>
      <c r="B56" s="662" t="s">
        <v>2765</v>
      </c>
      <c r="C56" s="663" t="s">
        <v>581</v>
      </c>
      <c r="D56" s="664" t="s">
        <v>2767</v>
      </c>
      <c r="E56" s="663" t="s">
        <v>599</v>
      </c>
      <c r="F56" s="664" t="s">
        <v>2772</v>
      </c>
      <c r="G56" s="663" t="s">
        <v>600</v>
      </c>
      <c r="H56" s="663" t="s">
        <v>778</v>
      </c>
      <c r="I56" s="663" t="s">
        <v>779</v>
      </c>
      <c r="J56" s="663" t="s">
        <v>780</v>
      </c>
      <c r="K56" s="663" t="s">
        <v>781</v>
      </c>
      <c r="L56" s="665">
        <v>231.03214285714287</v>
      </c>
      <c r="M56" s="665">
        <v>140</v>
      </c>
      <c r="N56" s="666">
        <v>32344.500000000004</v>
      </c>
    </row>
    <row r="57" spans="1:14" ht="14.4" customHeight="1" x14ac:dyDescent="0.3">
      <c r="A57" s="661" t="s">
        <v>571</v>
      </c>
      <c r="B57" s="662" t="s">
        <v>2765</v>
      </c>
      <c r="C57" s="663" t="s">
        <v>581</v>
      </c>
      <c r="D57" s="664" t="s">
        <v>2767</v>
      </c>
      <c r="E57" s="663" t="s">
        <v>599</v>
      </c>
      <c r="F57" s="664" t="s">
        <v>2772</v>
      </c>
      <c r="G57" s="663" t="s">
        <v>600</v>
      </c>
      <c r="H57" s="663" t="s">
        <v>782</v>
      </c>
      <c r="I57" s="663" t="s">
        <v>783</v>
      </c>
      <c r="J57" s="663" t="s">
        <v>784</v>
      </c>
      <c r="K57" s="663" t="s">
        <v>785</v>
      </c>
      <c r="L57" s="665">
        <v>144.64347148834565</v>
      </c>
      <c r="M57" s="665">
        <v>57</v>
      </c>
      <c r="N57" s="666">
        <v>8244.6778748357028</v>
      </c>
    </row>
    <row r="58" spans="1:14" ht="14.4" customHeight="1" x14ac:dyDescent="0.3">
      <c r="A58" s="661" t="s">
        <v>571</v>
      </c>
      <c r="B58" s="662" t="s">
        <v>2765</v>
      </c>
      <c r="C58" s="663" t="s">
        <v>581</v>
      </c>
      <c r="D58" s="664" t="s">
        <v>2767</v>
      </c>
      <c r="E58" s="663" t="s">
        <v>599</v>
      </c>
      <c r="F58" s="664" t="s">
        <v>2772</v>
      </c>
      <c r="G58" s="663" t="s">
        <v>600</v>
      </c>
      <c r="H58" s="663" t="s">
        <v>786</v>
      </c>
      <c r="I58" s="663" t="s">
        <v>787</v>
      </c>
      <c r="J58" s="663" t="s">
        <v>788</v>
      </c>
      <c r="K58" s="663" t="s">
        <v>789</v>
      </c>
      <c r="L58" s="665">
        <v>439.68471428571422</v>
      </c>
      <c r="M58" s="665">
        <v>21</v>
      </c>
      <c r="N58" s="666">
        <v>9233.378999999999</v>
      </c>
    </row>
    <row r="59" spans="1:14" ht="14.4" customHeight="1" x14ac:dyDescent="0.3">
      <c r="A59" s="661" t="s">
        <v>571</v>
      </c>
      <c r="B59" s="662" t="s">
        <v>2765</v>
      </c>
      <c r="C59" s="663" t="s">
        <v>581</v>
      </c>
      <c r="D59" s="664" t="s">
        <v>2767</v>
      </c>
      <c r="E59" s="663" t="s">
        <v>599</v>
      </c>
      <c r="F59" s="664" t="s">
        <v>2772</v>
      </c>
      <c r="G59" s="663" t="s">
        <v>600</v>
      </c>
      <c r="H59" s="663" t="s">
        <v>790</v>
      </c>
      <c r="I59" s="663" t="s">
        <v>791</v>
      </c>
      <c r="J59" s="663" t="s">
        <v>792</v>
      </c>
      <c r="K59" s="663" t="s">
        <v>793</v>
      </c>
      <c r="L59" s="665">
        <v>80.388513608130324</v>
      </c>
      <c r="M59" s="665">
        <v>1</v>
      </c>
      <c r="N59" s="666">
        <v>80.388513608130324</v>
      </c>
    </row>
    <row r="60" spans="1:14" ht="14.4" customHeight="1" x14ac:dyDescent="0.3">
      <c r="A60" s="661" t="s">
        <v>571</v>
      </c>
      <c r="B60" s="662" t="s">
        <v>2765</v>
      </c>
      <c r="C60" s="663" t="s">
        <v>581</v>
      </c>
      <c r="D60" s="664" t="s">
        <v>2767</v>
      </c>
      <c r="E60" s="663" t="s">
        <v>599</v>
      </c>
      <c r="F60" s="664" t="s">
        <v>2772</v>
      </c>
      <c r="G60" s="663" t="s">
        <v>600</v>
      </c>
      <c r="H60" s="663" t="s">
        <v>794</v>
      </c>
      <c r="I60" s="663" t="s">
        <v>795</v>
      </c>
      <c r="J60" s="663" t="s">
        <v>796</v>
      </c>
      <c r="K60" s="663" t="s">
        <v>797</v>
      </c>
      <c r="L60" s="665">
        <v>40.349992140455036</v>
      </c>
      <c r="M60" s="665">
        <v>1</v>
      </c>
      <c r="N60" s="666">
        <v>40.349992140455036</v>
      </c>
    </row>
    <row r="61" spans="1:14" ht="14.4" customHeight="1" x14ac:dyDescent="0.3">
      <c r="A61" s="661" t="s">
        <v>571</v>
      </c>
      <c r="B61" s="662" t="s">
        <v>2765</v>
      </c>
      <c r="C61" s="663" t="s">
        <v>581</v>
      </c>
      <c r="D61" s="664" t="s">
        <v>2767</v>
      </c>
      <c r="E61" s="663" t="s">
        <v>599</v>
      </c>
      <c r="F61" s="664" t="s">
        <v>2772</v>
      </c>
      <c r="G61" s="663" t="s">
        <v>600</v>
      </c>
      <c r="H61" s="663" t="s">
        <v>798</v>
      </c>
      <c r="I61" s="663" t="s">
        <v>799</v>
      </c>
      <c r="J61" s="663" t="s">
        <v>800</v>
      </c>
      <c r="K61" s="663" t="s">
        <v>801</v>
      </c>
      <c r="L61" s="665">
        <v>130.45962428411545</v>
      </c>
      <c r="M61" s="665">
        <v>2</v>
      </c>
      <c r="N61" s="666">
        <v>260.9192485682309</v>
      </c>
    </row>
    <row r="62" spans="1:14" ht="14.4" customHeight="1" x14ac:dyDescent="0.3">
      <c r="A62" s="661" t="s">
        <v>571</v>
      </c>
      <c r="B62" s="662" t="s">
        <v>2765</v>
      </c>
      <c r="C62" s="663" t="s">
        <v>581</v>
      </c>
      <c r="D62" s="664" t="s">
        <v>2767</v>
      </c>
      <c r="E62" s="663" t="s">
        <v>599</v>
      </c>
      <c r="F62" s="664" t="s">
        <v>2772</v>
      </c>
      <c r="G62" s="663" t="s">
        <v>600</v>
      </c>
      <c r="H62" s="663" t="s">
        <v>802</v>
      </c>
      <c r="I62" s="663" t="s">
        <v>802</v>
      </c>
      <c r="J62" s="663" t="s">
        <v>803</v>
      </c>
      <c r="K62" s="663" t="s">
        <v>804</v>
      </c>
      <c r="L62" s="665">
        <v>36.553345168279428</v>
      </c>
      <c r="M62" s="665">
        <v>1235</v>
      </c>
      <c r="N62" s="666">
        <v>45143.381282825096</v>
      </c>
    </row>
    <row r="63" spans="1:14" ht="14.4" customHeight="1" x14ac:dyDescent="0.3">
      <c r="A63" s="661" t="s">
        <v>571</v>
      </c>
      <c r="B63" s="662" t="s">
        <v>2765</v>
      </c>
      <c r="C63" s="663" t="s">
        <v>581</v>
      </c>
      <c r="D63" s="664" t="s">
        <v>2767</v>
      </c>
      <c r="E63" s="663" t="s">
        <v>599</v>
      </c>
      <c r="F63" s="664" t="s">
        <v>2772</v>
      </c>
      <c r="G63" s="663" t="s">
        <v>600</v>
      </c>
      <c r="H63" s="663" t="s">
        <v>805</v>
      </c>
      <c r="I63" s="663" t="s">
        <v>806</v>
      </c>
      <c r="J63" s="663" t="s">
        <v>746</v>
      </c>
      <c r="K63" s="663" t="s">
        <v>807</v>
      </c>
      <c r="L63" s="665">
        <v>157.78707609079595</v>
      </c>
      <c r="M63" s="665">
        <v>4</v>
      </c>
      <c r="N63" s="666">
        <v>631.1483043631838</v>
      </c>
    </row>
    <row r="64" spans="1:14" ht="14.4" customHeight="1" x14ac:dyDescent="0.3">
      <c r="A64" s="661" t="s">
        <v>571</v>
      </c>
      <c r="B64" s="662" t="s">
        <v>2765</v>
      </c>
      <c r="C64" s="663" t="s">
        <v>581</v>
      </c>
      <c r="D64" s="664" t="s">
        <v>2767</v>
      </c>
      <c r="E64" s="663" t="s">
        <v>599</v>
      </c>
      <c r="F64" s="664" t="s">
        <v>2772</v>
      </c>
      <c r="G64" s="663" t="s">
        <v>600</v>
      </c>
      <c r="H64" s="663" t="s">
        <v>808</v>
      </c>
      <c r="I64" s="663" t="s">
        <v>809</v>
      </c>
      <c r="J64" s="663" t="s">
        <v>810</v>
      </c>
      <c r="K64" s="663" t="s">
        <v>811</v>
      </c>
      <c r="L64" s="665">
        <v>75.465000000000018</v>
      </c>
      <c r="M64" s="665">
        <v>2</v>
      </c>
      <c r="N64" s="666">
        <v>150.93000000000004</v>
      </c>
    </row>
    <row r="65" spans="1:14" ht="14.4" customHeight="1" x14ac:dyDescent="0.3">
      <c r="A65" s="661" t="s">
        <v>571</v>
      </c>
      <c r="B65" s="662" t="s">
        <v>2765</v>
      </c>
      <c r="C65" s="663" t="s">
        <v>581</v>
      </c>
      <c r="D65" s="664" t="s">
        <v>2767</v>
      </c>
      <c r="E65" s="663" t="s">
        <v>599</v>
      </c>
      <c r="F65" s="664" t="s">
        <v>2772</v>
      </c>
      <c r="G65" s="663" t="s">
        <v>600</v>
      </c>
      <c r="H65" s="663" t="s">
        <v>812</v>
      </c>
      <c r="I65" s="663" t="s">
        <v>813</v>
      </c>
      <c r="J65" s="663" t="s">
        <v>814</v>
      </c>
      <c r="K65" s="663" t="s">
        <v>815</v>
      </c>
      <c r="L65" s="665">
        <v>81.999936061332562</v>
      </c>
      <c r="M65" s="665">
        <v>4</v>
      </c>
      <c r="N65" s="666">
        <v>327.99974424533025</v>
      </c>
    </row>
    <row r="66" spans="1:14" ht="14.4" customHeight="1" x14ac:dyDescent="0.3">
      <c r="A66" s="661" t="s">
        <v>571</v>
      </c>
      <c r="B66" s="662" t="s">
        <v>2765</v>
      </c>
      <c r="C66" s="663" t="s">
        <v>581</v>
      </c>
      <c r="D66" s="664" t="s">
        <v>2767</v>
      </c>
      <c r="E66" s="663" t="s">
        <v>599</v>
      </c>
      <c r="F66" s="664" t="s">
        <v>2772</v>
      </c>
      <c r="G66" s="663" t="s">
        <v>600</v>
      </c>
      <c r="H66" s="663" t="s">
        <v>816</v>
      </c>
      <c r="I66" s="663" t="s">
        <v>817</v>
      </c>
      <c r="J66" s="663" t="s">
        <v>818</v>
      </c>
      <c r="K66" s="663" t="s">
        <v>819</v>
      </c>
      <c r="L66" s="665">
        <v>103.78999603090462</v>
      </c>
      <c r="M66" s="665">
        <v>2</v>
      </c>
      <c r="N66" s="666">
        <v>207.57999206180924</v>
      </c>
    </row>
    <row r="67" spans="1:14" ht="14.4" customHeight="1" x14ac:dyDescent="0.3">
      <c r="A67" s="661" t="s">
        <v>571</v>
      </c>
      <c r="B67" s="662" t="s">
        <v>2765</v>
      </c>
      <c r="C67" s="663" t="s">
        <v>581</v>
      </c>
      <c r="D67" s="664" t="s">
        <v>2767</v>
      </c>
      <c r="E67" s="663" t="s">
        <v>599</v>
      </c>
      <c r="F67" s="664" t="s">
        <v>2772</v>
      </c>
      <c r="G67" s="663" t="s">
        <v>600</v>
      </c>
      <c r="H67" s="663" t="s">
        <v>820</v>
      </c>
      <c r="I67" s="663" t="s">
        <v>821</v>
      </c>
      <c r="J67" s="663" t="s">
        <v>822</v>
      </c>
      <c r="K67" s="663" t="s">
        <v>823</v>
      </c>
      <c r="L67" s="665">
        <v>97.160208166495082</v>
      </c>
      <c r="M67" s="665">
        <v>1</v>
      </c>
      <c r="N67" s="666">
        <v>97.160208166495082</v>
      </c>
    </row>
    <row r="68" spans="1:14" ht="14.4" customHeight="1" x14ac:dyDescent="0.3">
      <c r="A68" s="661" t="s">
        <v>571</v>
      </c>
      <c r="B68" s="662" t="s">
        <v>2765</v>
      </c>
      <c r="C68" s="663" t="s">
        <v>581</v>
      </c>
      <c r="D68" s="664" t="s">
        <v>2767</v>
      </c>
      <c r="E68" s="663" t="s">
        <v>599</v>
      </c>
      <c r="F68" s="664" t="s">
        <v>2772</v>
      </c>
      <c r="G68" s="663" t="s">
        <v>600</v>
      </c>
      <c r="H68" s="663" t="s">
        <v>824</v>
      </c>
      <c r="I68" s="663" t="s">
        <v>825</v>
      </c>
      <c r="J68" s="663" t="s">
        <v>826</v>
      </c>
      <c r="K68" s="663" t="s">
        <v>827</v>
      </c>
      <c r="L68" s="665">
        <v>62.259999999999984</v>
      </c>
      <c r="M68" s="665">
        <v>1</v>
      </c>
      <c r="N68" s="666">
        <v>62.259999999999984</v>
      </c>
    </row>
    <row r="69" spans="1:14" ht="14.4" customHeight="1" x14ac:dyDescent="0.3">
      <c r="A69" s="661" t="s">
        <v>571</v>
      </c>
      <c r="B69" s="662" t="s">
        <v>2765</v>
      </c>
      <c r="C69" s="663" t="s">
        <v>581</v>
      </c>
      <c r="D69" s="664" t="s">
        <v>2767</v>
      </c>
      <c r="E69" s="663" t="s">
        <v>599</v>
      </c>
      <c r="F69" s="664" t="s">
        <v>2772</v>
      </c>
      <c r="G69" s="663" t="s">
        <v>600</v>
      </c>
      <c r="H69" s="663" t="s">
        <v>828</v>
      </c>
      <c r="I69" s="663" t="s">
        <v>829</v>
      </c>
      <c r="J69" s="663" t="s">
        <v>830</v>
      </c>
      <c r="K69" s="663" t="s">
        <v>831</v>
      </c>
      <c r="L69" s="665">
        <v>90.234999999999985</v>
      </c>
      <c r="M69" s="665">
        <v>4</v>
      </c>
      <c r="N69" s="666">
        <v>360.93999999999994</v>
      </c>
    </row>
    <row r="70" spans="1:14" ht="14.4" customHeight="1" x14ac:dyDescent="0.3">
      <c r="A70" s="661" t="s">
        <v>571</v>
      </c>
      <c r="B70" s="662" t="s">
        <v>2765</v>
      </c>
      <c r="C70" s="663" t="s">
        <v>581</v>
      </c>
      <c r="D70" s="664" t="s">
        <v>2767</v>
      </c>
      <c r="E70" s="663" t="s">
        <v>599</v>
      </c>
      <c r="F70" s="664" t="s">
        <v>2772</v>
      </c>
      <c r="G70" s="663" t="s">
        <v>600</v>
      </c>
      <c r="H70" s="663" t="s">
        <v>832</v>
      </c>
      <c r="I70" s="663" t="s">
        <v>833</v>
      </c>
      <c r="J70" s="663" t="s">
        <v>764</v>
      </c>
      <c r="K70" s="663" t="s">
        <v>834</v>
      </c>
      <c r="L70" s="665">
        <v>38.188361532518833</v>
      </c>
      <c r="M70" s="665">
        <v>24</v>
      </c>
      <c r="N70" s="666">
        <v>916.52067678045205</v>
      </c>
    </row>
    <row r="71" spans="1:14" ht="14.4" customHeight="1" x14ac:dyDescent="0.3">
      <c r="A71" s="661" t="s">
        <v>571</v>
      </c>
      <c r="B71" s="662" t="s">
        <v>2765</v>
      </c>
      <c r="C71" s="663" t="s">
        <v>581</v>
      </c>
      <c r="D71" s="664" t="s">
        <v>2767</v>
      </c>
      <c r="E71" s="663" t="s">
        <v>599</v>
      </c>
      <c r="F71" s="664" t="s">
        <v>2772</v>
      </c>
      <c r="G71" s="663" t="s">
        <v>600</v>
      </c>
      <c r="H71" s="663" t="s">
        <v>835</v>
      </c>
      <c r="I71" s="663" t="s">
        <v>836</v>
      </c>
      <c r="J71" s="663" t="s">
        <v>837</v>
      </c>
      <c r="K71" s="663" t="s">
        <v>838</v>
      </c>
      <c r="L71" s="665">
        <v>95.77</v>
      </c>
      <c r="M71" s="665">
        <v>1</v>
      </c>
      <c r="N71" s="666">
        <v>95.77</v>
      </c>
    </row>
    <row r="72" spans="1:14" ht="14.4" customHeight="1" x14ac:dyDescent="0.3">
      <c r="A72" s="661" t="s">
        <v>571</v>
      </c>
      <c r="B72" s="662" t="s">
        <v>2765</v>
      </c>
      <c r="C72" s="663" t="s">
        <v>581</v>
      </c>
      <c r="D72" s="664" t="s">
        <v>2767</v>
      </c>
      <c r="E72" s="663" t="s">
        <v>599</v>
      </c>
      <c r="F72" s="664" t="s">
        <v>2772</v>
      </c>
      <c r="G72" s="663" t="s">
        <v>600</v>
      </c>
      <c r="H72" s="663" t="s">
        <v>839</v>
      </c>
      <c r="I72" s="663" t="s">
        <v>840</v>
      </c>
      <c r="J72" s="663" t="s">
        <v>841</v>
      </c>
      <c r="K72" s="663" t="s">
        <v>842</v>
      </c>
      <c r="L72" s="665">
        <v>154.78</v>
      </c>
      <c r="M72" s="665">
        <v>2</v>
      </c>
      <c r="N72" s="666">
        <v>309.56</v>
      </c>
    </row>
    <row r="73" spans="1:14" ht="14.4" customHeight="1" x14ac:dyDescent="0.3">
      <c r="A73" s="661" t="s">
        <v>571</v>
      </c>
      <c r="B73" s="662" t="s">
        <v>2765</v>
      </c>
      <c r="C73" s="663" t="s">
        <v>581</v>
      </c>
      <c r="D73" s="664" t="s">
        <v>2767</v>
      </c>
      <c r="E73" s="663" t="s">
        <v>599</v>
      </c>
      <c r="F73" s="664" t="s">
        <v>2772</v>
      </c>
      <c r="G73" s="663" t="s">
        <v>600</v>
      </c>
      <c r="H73" s="663" t="s">
        <v>843</v>
      </c>
      <c r="I73" s="663" t="s">
        <v>844</v>
      </c>
      <c r="J73" s="663" t="s">
        <v>845</v>
      </c>
      <c r="K73" s="663" t="s">
        <v>846</v>
      </c>
      <c r="L73" s="665">
        <v>210.90490676725128</v>
      </c>
      <c r="M73" s="665">
        <v>14</v>
      </c>
      <c r="N73" s="666">
        <v>2952.6686947415178</v>
      </c>
    </row>
    <row r="74" spans="1:14" ht="14.4" customHeight="1" x14ac:dyDescent="0.3">
      <c r="A74" s="661" t="s">
        <v>571</v>
      </c>
      <c r="B74" s="662" t="s">
        <v>2765</v>
      </c>
      <c r="C74" s="663" t="s">
        <v>581</v>
      </c>
      <c r="D74" s="664" t="s">
        <v>2767</v>
      </c>
      <c r="E74" s="663" t="s">
        <v>599</v>
      </c>
      <c r="F74" s="664" t="s">
        <v>2772</v>
      </c>
      <c r="G74" s="663" t="s">
        <v>600</v>
      </c>
      <c r="H74" s="663" t="s">
        <v>847</v>
      </c>
      <c r="I74" s="663" t="s">
        <v>848</v>
      </c>
      <c r="J74" s="663" t="s">
        <v>849</v>
      </c>
      <c r="K74" s="663" t="s">
        <v>850</v>
      </c>
      <c r="L74" s="665">
        <v>75.104727255938229</v>
      </c>
      <c r="M74" s="665">
        <v>78</v>
      </c>
      <c r="N74" s="666">
        <v>5858.1687259631817</v>
      </c>
    </row>
    <row r="75" spans="1:14" ht="14.4" customHeight="1" x14ac:dyDescent="0.3">
      <c r="A75" s="661" t="s">
        <v>571</v>
      </c>
      <c r="B75" s="662" t="s">
        <v>2765</v>
      </c>
      <c r="C75" s="663" t="s">
        <v>581</v>
      </c>
      <c r="D75" s="664" t="s">
        <v>2767</v>
      </c>
      <c r="E75" s="663" t="s">
        <v>599</v>
      </c>
      <c r="F75" s="664" t="s">
        <v>2772</v>
      </c>
      <c r="G75" s="663" t="s">
        <v>600</v>
      </c>
      <c r="H75" s="663" t="s">
        <v>851</v>
      </c>
      <c r="I75" s="663" t="s">
        <v>852</v>
      </c>
      <c r="J75" s="663" t="s">
        <v>853</v>
      </c>
      <c r="K75" s="663" t="s">
        <v>854</v>
      </c>
      <c r="L75" s="665">
        <v>117.51978001946975</v>
      </c>
      <c r="M75" s="665">
        <v>8</v>
      </c>
      <c r="N75" s="666">
        <v>940.15824015575799</v>
      </c>
    </row>
    <row r="76" spans="1:14" ht="14.4" customHeight="1" x14ac:dyDescent="0.3">
      <c r="A76" s="661" t="s">
        <v>571</v>
      </c>
      <c r="B76" s="662" t="s">
        <v>2765</v>
      </c>
      <c r="C76" s="663" t="s">
        <v>581</v>
      </c>
      <c r="D76" s="664" t="s">
        <v>2767</v>
      </c>
      <c r="E76" s="663" t="s">
        <v>599</v>
      </c>
      <c r="F76" s="664" t="s">
        <v>2772</v>
      </c>
      <c r="G76" s="663" t="s">
        <v>600</v>
      </c>
      <c r="H76" s="663" t="s">
        <v>855</v>
      </c>
      <c r="I76" s="663" t="s">
        <v>855</v>
      </c>
      <c r="J76" s="663" t="s">
        <v>856</v>
      </c>
      <c r="K76" s="663" t="s">
        <v>857</v>
      </c>
      <c r="L76" s="665">
        <v>1624.92</v>
      </c>
      <c r="M76" s="665">
        <v>1</v>
      </c>
      <c r="N76" s="666">
        <v>1624.92</v>
      </c>
    </row>
    <row r="77" spans="1:14" ht="14.4" customHeight="1" x14ac:dyDescent="0.3">
      <c r="A77" s="661" t="s">
        <v>571</v>
      </c>
      <c r="B77" s="662" t="s">
        <v>2765</v>
      </c>
      <c r="C77" s="663" t="s">
        <v>581</v>
      </c>
      <c r="D77" s="664" t="s">
        <v>2767</v>
      </c>
      <c r="E77" s="663" t="s">
        <v>599</v>
      </c>
      <c r="F77" s="664" t="s">
        <v>2772</v>
      </c>
      <c r="G77" s="663" t="s">
        <v>600</v>
      </c>
      <c r="H77" s="663" t="s">
        <v>858</v>
      </c>
      <c r="I77" s="663" t="s">
        <v>859</v>
      </c>
      <c r="J77" s="663" t="s">
        <v>860</v>
      </c>
      <c r="K77" s="663" t="s">
        <v>861</v>
      </c>
      <c r="L77" s="665">
        <v>125.16364414418253</v>
      </c>
      <c r="M77" s="665">
        <v>440</v>
      </c>
      <c r="N77" s="666">
        <v>55072.003423440314</v>
      </c>
    </row>
    <row r="78" spans="1:14" ht="14.4" customHeight="1" x14ac:dyDescent="0.3">
      <c r="A78" s="661" t="s">
        <v>571</v>
      </c>
      <c r="B78" s="662" t="s">
        <v>2765</v>
      </c>
      <c r="C78" s="663" t="s">
        <v>581</v>
      </c>
      <c r="D78" s="664" t="s">
        <v>2767</v>
      </c>
      <c r="E78" s="663" t="s">
        <v>599</v>
      </c>
      <c r="F78" s="664" t="s">
        <v>2772</v>
      </c>
      <c r="G78" s="663" t="s">
        <v>600</v>
      </c>
      <c r="H78" s="663" t="s">
        <v>862</v>
      </c>
      <c r="I78" s="663" t="s">
        <v>863</v>
      </c>
      <c r="J78" s="663" t="s">
        <v>864</v>
      </c>
      <c r="K78" s="663" t="s">
        <v>865</v>
      </c>
      <c r="L78" s="665">
        <v>103.88000000000002</v>
      </c>
      <c r="M78" s="665">
        <v>1</v>
      </c>
      <c r="N78" s="666">
        <v>103.88000000000002</v>
      </c>
    </row>
    <row r="79" spans="1:14" ht="14.4" customHeight="1" x14ac:dyDescent="0.3">
      <c r="A79" s="661" t="s">
        <v>571</v>
      </c>
      <c r="B79" s="662" t="s">
        <v>2765</v>
      </c>
      <c r="C79" s="663" t="s">
        <v>581</v>
      </c>
      <c r="D79" s="664" t="s">
        <v>2767</v>
      </c>
      <c r="E79" s="663" t="s">
        <v>599</v>
      </c>
      <c r="F79" s="664" t="s">
        <v>2772</v>
      </c>
      <c r="G79" s="663" t="s">
        <v>600</v>
      </c>
      <c r="H79" s="663" t="s">
        <v>866</v>
      </c>
      <c r="I79" s="663" t="s">
        <v>867</v>
      </c>
      <c r="J79" s="663" t="s">
        <v>868</v>
      </c>
      <c r="K79" s="663" t="s">
        <v>869</v>
      </c>
      <c r="L79" s="665">
        <v>150.93000000000006</v>
      </c>
      <c r="M79" s="665">
        <v>1</v>
      </c>
      <c r="N79" s="666">
        <v>150.93000000000006</v>
      </c>
    </row>
    <row r="80" spans="1:14" ht="14.4" customHeight="1" x14ac:dyDescent="0.3">
      <c r="A80" s="661" t="s">
        <v>571</v>
      </c>
      <c r="B80" s="662" t="s">
        <v>2765</v>
      </c>
      <c r="C80" s="663" t="s">
        <v>581</v>
      </c>
      <c r="D80" s="664" t="s">
        <v>2767</v>
      </c>
      <c r="E80" s="663" t="s">
        <v>599</v>
      </c>
      <c r="F80" s="664" t="s">
        <v>2772</v>
      </c>
      <c r="G80" s="663" t="s">
        <v>600</v>
      </c>
      <c r="H80" s="663" t="s">
        <v>870</v>
      </c>
      <c r="I80" s="663" t="s">
        <v>871</v>
      </c>
      <c r="J80" s="663" t="s">
        <v>872</v>
      </c>
      <c r="K80" s="663" t="s">
        <v>873</v>
      </c>
      <c r="L80" s="665">
        <v>21.329999999999995</v>
      </c>
      <c r="M80" s="665">
        <v>1</v>
      </c>
      <c r="N80" s="666">
        <v>21.329999999999995</v>
      </c>
    </row>
    <row r="81" spans="1:14" ht="14.4" customHeight="1" x14ac:dyDescent="0.3">
      <c r="A81" s="661" t="s">
        <v>571</v>
      </c>
      <c r="B81" s="662" t="s">
        <v>2765</v>
      </c>
      <c r="C81" s="663" t="s">
        <v>581</v>
      </c>
      <c r="D81" s="664" t="s">
        <v>2767</v>
      </c>
      <c r="E81" s="663" t="s">
        <v>599</v>
      </c>
      <c r="F81" s="664" t="s">
        <v>2772</v>
      </c>
      <c r="G81" s="663" t="s">
        <v>600</v>
      </c>
      <c r="H81" s="663" t="s">
        <v>874</v>
      </c>
      <c r="I81" s="663" t="s">
        <v>875</v>
      </c>
      <c r="J81" s="663" t="s">
        <v>876</v>
      </c>
      <c r="K81" s="663" t="s">
        <v>877</v>
      </c>
      <c r="L81" s="665">
        <v>359.68</v>
      </c>
      <c r="M81" s="665">
        <v>5</v>
      </c>
      <c r="N81" s="666">
        <v>1798.4</v>
      </c>
    </row>
    <row r="82" spans="1:14" ht="14.4" customHeight="1" x14ac:dyDescent="0.3">
      <c r="A82" s="661" t="s">
        <v>571</v>
      </c>
      <c r="B82" s="662" t="s">
        <v>2765</v>
      </c>
      <c r="C82" s="663" t="s">
        <v>581</v>
      </c>
      <c r="D82" s="664" t="s">
        <v>2767</v>
      </c>
      <c r="E82" s="663" t="s">
        <v>599</v>
      </c>
      <c r="F82" s="664" t="s">
        <v>2772</v>
      </c>
      <c r="G82" s="663" t="s">
        <v>600</v>
      </c>
      <c r="H82" s="663" t="s">
        <v>878</v>
      </c>
      <c r="I82" s="663" t="s">
        <v>879</v>
      </c>
      <c r="J82" s="663" t="s">
        <v>880</v>
      </c>
      <c r="K82" s="663" t="s">
        <v>881</v>
      </c>
      <c r="L82" s="665">
        <v>63.579999999999991</v>
      </c>
      <c r="M82" s="665">
        <v>31</v>
      </c>
      <c r="N82" s="666">
        <v>1970.9799999999998</v>
      </c>
    </row>
    <row r="83" spans="1:14" ht="14.4" customHeight="1" x14ac:dyDescent="0.3">
      <c r="A83" s="661" t="s">
        <v>571</v>
      </c>
      <c r="B83" s="662" t="s">
        <v>2765</v>
      </c>
      <c r="C83" s="663" t="s">
        <v>581</v>
      </c>
      <c r="D83" s="664" t="s">
        <v>2767</v>
      </c>
      <c r="E83" s="663" t="s">
        <v>599</v>
      </c>
      <c r="F83" s="664" t="s">
        <v>2772</v>
      </c>
      <c r="G83" s="663" t="s">
        <v>600</v>
      </c>
      <c r="H83" s="663" t="s">
        <v>882</v>
      </c>
      <c r="I83" s="663" t="s">
        <v>882</v>
      </c>
      <c r="J83" s="663" t="s">
        <v>883</v>
      </c>
      <c r="K83" s="663" t="s">
        <v>884</v>
      </c>
      <c r="L83" s="665">
        <v>154.49979949444446</v>
      </c>
      <c r="M83" s="665">
        <v>1</v>
      </c>
      <c r="N83" s="666">
        <v>154.49979949444446</v>
      </c>
    </row>
    <row r="84" spans="1:14" ht="14.4" customHeight="1" x14ac:dyDescent="0.3">
      <c r="A84" s="661" t="s">
        <v>571</v>
      </c>
      <c r="B84" s="662" t="s">
        <v>2765</v>
      </c>
      <c r="C84" s="663" t="s">
        <v>581</v>
      </c>
      <c r="D84" s="664" t="s">
        <v>2767</v>
      </c>
      <c r="E84" s="663" t="s">
        <v>599</v>
      </c>
      <c r="F84" s="664" t="s">
        <v>2772</v>
      </c>
      <c r="G84" s="663" t="s">
        <v>600</v>
      </c>
      <c r="H84" s="663" t="s">
        <v>885</v>
      </c>
      <c r="I84" s="663" t="s">
        <v>885</v>
      </c>
      <c r="J84" s="663" t="s">
        <v>886</v>
      </c>
      <c r="K84" s="663" t="s">
        <v>884</v>
      </c>
      <c r="L84" s="665">
        <v>158.63999999999999</v>
      </c>
      <c r="M84" s="665">
        <v>1</v>
      </c>
      <c r="N84" s="666">
        <v>158.63999999999999</v>
      </c>
    </row>
    <row r="85" spans="1:14" ht="14.4" customHeight="1" x14ac:dyDescent="0.3">
      <c r="A85" s="661" t="s">
        <v>571</v>
      </c>
      <c r="B85" s="662" t="s">
        <v>2765</v>
      </c>
      <c r="C85" s="663" t="s">
        <v>581</v>
      </c>
      <c r="D85" s="664" t="s">
        <v>2767</v>
      </c>
      <c r="E85" s="663" t="s">
        <v>599</v>
      </c>
      <c r="F85" s="664" t="s">
        <v>2772</v>
      </c>
      <c r="G85" s="663" t="s">
        <v>600</v>
      </c>
      <c r="H85" s="663" t="s">
        <v>887</v>
      </c>
      <c r="I85" s="663" t="s">
        <v>888</v>
      </c>
      <c r="J85" s="663" t="s">
        <v>889</v>
      </c>
      <c r="K85" s="663" t="s">
        <v>890</v>
      </c>
      <c r="L85" s="665">
        <v>121.83929139289069</v>
      </c>
      <c r="M85" s="665">
        <v>1</v>
      </c>
      <c r="N85" s="666">
        <v>121.83929139289069</v>
      </c>
    </row>
    <row r="86" spans="1:14" ht="14.4" customHeight="1" x14ac:dyDescent="0.3">
      <c r="A86" s="661" t="s">
        <v>571</v>
      </c>
      <c r="B86" s="662" t="s">
        <v>2765</v>
      </c>
      <c r="C86" s="663" t="s">
        <v>581</v>
      </c>
      <c r="D86" s="664" t="s">
        <v>2767</v>
      </c>
      <c r="E86" s="663" t="s">
        <v>599</v>
      </c>
      <c r="F86" s="664" t="s">
        <v>2772</v>
      </c>
      <c r="G86" s="663" t="s">
        <v>600</v>
      </c>
      <c r="H86" s="663" t="s">
        <v>891</v>
      </c>
      <c r="I86" s="663" t="s">
        <v>892</v>
      </c>
      <c r="J86" s="663" t="s">
        <v>893</v>
      </c>
      <c r="K86" s="663" t="s">
        <v>894</v>
      </c>
      <c r="L86" s="665">
        <v>123.96000000000004</v>
      </c>
      <c r="M86" s="665">
        <v>4</v>
      </c>
      <c r="N86" s="666">
        <v>495.84000000000015</v>
      </c>
    </row>
    <row r="87" spans="1:14" ht="14.4" customHeight="1" x14ac:dyDescent="0.3">
      <c r="A87" s="661" t="s">
        <v>571</v>
      </c>
      <c r="B87" s="662" t="s">
        <v>2765</v>
      </c>
      <c r="C87" s="663" t="s">
        <v>581</v>
      </c>
      <c r="D87" s="664" t="s">
        <v>2767</v>
      </c>
      <c r="E87" s="663" t="s">
        <v>599</v>
      </c>
      <c r="F87" s="664" t="s">
        <v>2772</v>
      </c>
      <c r="G87" s="663" t="s">
        <v>600</v>
      </c>
      <c r="H87" s="663" t="s">
        <v>895</v>
      </c>
      <c r="I87" s="663" t="s">
        <v>896</v>
      </c>
      <c r="J87" s="663" t="s">
        <v>893</v>
      </c>
      <c r="K87" s="663" t="s">
        <v>897</v>
      </c>
      <c r="L87" s="665">
        <v>137.79499907773533</v>
      </c>
      <c r="M87" s="665">
        <v>4</v>
      </c>
      <c r="N87" s="666">
        <v>551.17999631094131</v>
      </c>
    </row>
    <row r="88" spans="1:14" ht="14.4" customHeight="1" x14ac:dyDescent="0.3">
      <c r="A88" s="661" t="s">
        <v>571</v>
      </c>
      <c r="B88" s="662" t="s">
        <v>2765</v>
      </c>
      <c r="C88" s="663" t="s">
        <v>581</v>
      </c>
      <c r="D88" s="664" t="s">
        <v>2767</v>
      </c>
      <c r="E88" s="663" t="s">
        <v>599</v>
      </c>
      <c r="F88" s="664" t="s">
        <v>2772</v>
      </c>
      <c r="G88" s="663" t="s">
        <v>600</v>
      </c>
      <c r="H88" s="663" t="s">
        <v>898</v>
      </c>
      <c r="I88" s="663" t="s">
        <v>899</v>
      </c>
      <c r="J88" s="663" t="s">
        <v>900</v>
      </c>
      <c r="K88" s="663" t="s">
        <v>901</v>
      </c>
      <c r="L88" s="665">
        <v>128.34</v>
      </c>
      <c r="M88" s="665">
        <v>1</v>
      </c>
      <c r="N88" s="666">
        <v>128.34</v>
      </c>
    </row>
    <row r="89" spans="1:14" ht="14.4" customHeight="1" x14ac:dyDescent="0.3">
      <c r="A89" s="661" t="s">
        <v>571</v>
      </c>
      <c r="B89" s="662" t="s">
        <v>2765</v>
      </c>
      <c r="C89" s="663" t="s">
        <v>581</v>
      </c>
      <c r="D89" s="664" t="s">
        <v>2767</v>
      </c>
      <c r="E89" s="663" t="s">
        <v>599</v>
      </c>
      <c r="F89" s="664" t="s">
        <v>2772</v>
      </c>
      <c r="G89" s="663" t="s">
        <v>600</v>
      </c>
      <c r="H89" s="663" t="s">
        <v>902</v>
      </c>
      <c r="I89" s="663" t="s">
        <v>903</v>
      </c>
      <c r="J89" s="663" t="s">
        <v>904</v>
      </c>
      <c r="K89" s="663" t="s">
        <v>905</v>
      </c>
      <c r="L89" s="665">
        <v>88.575525259913022</v>
      </c>
      <c r="M89" s="665">
        <v>120</v>
      </c>
      <c r="N89" s="666">
        <v>10629.063031189562</v>
      </c>
    </row>
    <row r="90" spans="1:14" ht="14.4" customHeight="1" x14ac:dyDescent="0.3">
      <c r="A90" s="661" t="s">
        <v>571</v>
      </c>
      <c r="B90" s="662" t="s">
        <v>2765</v>
      </c>
      <c r="C90" s="663" t="s">
        <v>581</v>
      </c>
      <c r="D90" s="664" t="s">
        <v>2767</v>
      </c>
      <c r="E90" s="663" t="s">
        <v>599</v>
      </c>
      <c r="F90" s="664" t="s">
        <v>2772</v>
      </c>
      <c r="G90" s="663" t="s">
        <v>600</v>
      </c>
      <c r="H90" s="663" t="s">
        <v>906</v>
      </c>
      <c r="I90" s="663" t="s">
        <v>907</v>
      </c>
      <c r="J90" s="663" t="s">
        <v>908</v>
      </c>
      <c r="K90" s="663" t="s">
        <v>909</v>
      </c>
      <c r="L90" s="665">
        <v>49.005204141850619</v>
      </c>
      <c r="M90" s="665">
        <v>43</v>
      </c>
      <c r="N90" s="666">
        <v>2107.2237780995765</v>
      </c>
    </row>
    <row r="91" spans="1:14" ht="14.4" customHeight="1" x14ac:dyDescent="0.3">
      <c r="A91" s="661" t="s">
        <v>571</v>
      </c>
      <c r="B91" s="662" t="s">
        <v>2765</v>
      </c>
      <c r="C91" s="663" t="s">
        <v>581</v>
      </c>
      <c r="D91" s="664" t="s">
        <v>2767</v>
      </c>
      <c r="E91" s="663" t="s">
        <v>599</v>
      </c>
      <c r="F91" s="664" t="s">
        <v>2772</v>
      </c>
      <c r="G91" s="663" t="s">
        <v>600</v>
      </c>
      <c r="H91" s="663" t="s">
        <v>910</v>
      </c>
      <c r="I91" s="663" t="s">
        <v>910</v>
      </c>
      <c r="J91" s="663" t="s">
        <v>776</v>
      </c>
      <c r="K91" s="663" t="s">
        <v>911</v>
      </c>
      <c r="L91" s="665">
        <v>106.45009790271062</v>
      </c>
      <c r="M91" s="665">
        <v>6</v>
      </c>
      <c r="N91" s="666">
        <v>638.70058741626372</v>
      </c>
    </row>
    <row r="92" spans="1:14" ht="14.4" customHeight="1" x14ac:dyDescent="0.3">
      <c r="A92" s="661" t="s">
        <v>571</v>
      </c>
      <c r="B92" s="662" t="s">
        <v>2765</v>
      </c>
      <c r="C92" s="663" t="s">
        <v>581</v>
      </c>
      <c r="D92" s="664" t="s">
        <v>2767</v>
      </c>
      <c r="E92" s="663" t="s">
        <v>599</v>
      </c>
      <c r="F92" s="664" t="s">
        <v>2772</v>
      </c>
      <c r="G92" s="663" t="s">
        <v>600</v>
      </c>
      <c r="H92" s="663" t="s">
        <v>912</v>
      </c>
      <c r="I92" s="663" t="s">
        <v>913</v>
      </c>
      <c r="J92" s="663" t="s">
        <v>914</v>
      </c>
      <c r="K92" s="663" t="s">
        <v>915</v>
      </c>
      <c r="L92" s="665">
        <v>40.429668831275222</v>
      </c>
      <c r="M92" s="665">
        <v>1</v>
      </c>
      <c r="N92" s="666">
        <v>40.429668831275222</v>
      </c>
    </row>
    <row r="93" spans="1:14" ht="14.4" customHeight="1" x14ac:dyDescent="0.3">
      <c r="A93" s="661" t="s">
        <v>571</v>
      </c>
      <c r="B93" s="662" t="s">
        <v>2765</v>
      </c>
      <c r="C93" s="663" t="s">
        <v>581</v>
      </c>
      <c r="D93" s="664" t="s">
        <v>2767</v>
      </c>
      <c r="E93" s="663" t="s">
        <v>599</v>
      </c>
      <c r="F93" s="664" t="s">
        <v>2772</v>
      </c>
      <c r="G93" s="663" t="s">
        <v>600</v>
      </c>
      <c r="H93" s="663" t="s">
        <v>916</v>
      </c>
      <c r="I93" s="663" t="s">
        <v>917</v>
      </c>
      <c r="J93" s="663" t="s">
        <v>914</v>
      </c>
      <c r="K93" s="663" t="s">
        <v>918</v>
      </c>
      <c r="L93" s="665">
        <v>279.78771847585369</v>
      </c>
      <c r="M93" s="665">
        <v>57</v>
      </c>
      <c r="N93" s="666">
        <v>15947.89995312366</v>
      </c>
    </row>
    <row r="94" spans="1:14" ht="14.4" customHeight="1" x14ac:dyDescent="0.3">
      <c r="A94" s="661" t="s">
        <v>571</v>
      </c>
      <c r="B94" s="662" t="s">
        <v>2765</v>
      </c>
      <c r="C94" s="663" t="s">
        <v>581</v>
      </c>
      <c r="D94" s="664" t="s">
        <v>2767</v>
      </c>
      <c r="E94" s="663" t="s">
        <v>599</v>
      </c>
      <c r="F94" s="664" t="s">
        <v>2772</v>
      </c>
      <c r="G94" s="663" t="s">
        <v>600</v>
      </c>
      <c r="H94" s="663" t="s">
        <v>919</v>
      </c>
      <c r="I94" s="663" t="s">
        <v>920</v>
      </c>
      <c r="J94" s="663" t="s">
        <v>921</v>
      </c>
      <c r="K94" s="663" t="s">
        <v>922</v>
      </c>
      <c r="L94" s="665">
        <v>67.779999999999973</v>
      </c>
      <c r="M94" s="665">
        <v>1</v>
      </c>
      <c r="N94" s="666">
        <v>67.779999999999973</v>
      </c>
    </row>
    <row r="95" spans="1:14" ht="14.4" customHeight="1" x14ac:dyDescent="0.3">
      <c r="A95" s="661" t="s">
        <v>571</v>
      </c>
      <c r="B95" s="662" t="s">
        <v>2765</v>
      </c>
      <c r="C95" s="663" t="s">
        <v>581</v>
      </c>
      <c r="D95" s="664" t="s">
        <v>2767</v>
      </c>
      <c r="E95" s="663" t="s">
        <v>599</v>
      </c>
      <c r="F95" s="664" t="s">
        <v>2772</v>
      </c>
      <c r="G95" s="663" t="s">
        <v>600</v>
      </c>
      <c r="H95" s="663" t="s">
        <v>923</v>
      </c>
      <c r="I95" s="663" t="s">
        <v>924</v>
      </c>
      <c r="J95" s="663" t="s">
        <v>925</v>
      </c>
      <c r="K95" s="663" t="s">
        <v>926</v>
      </c>
      <c r="L95" s="665">
        <v>375.79942176677474</v>
      </c>
      <c r="M95" s="665">
        <v>78</v>
      </c>
      <c r="N95" s="666">
        <v>29312.354897808429</v>
      </c>
    </row>
    <row r="96" spans="1:14" ht="14.4" customHeight="1" x14ac:dyDescent="0.3">
      <c r="A96" s="661" t="s">
        <v>571</v>
      </c>
      <c r="B96" s="662" t="s">
        <v>2765</v>
      </c>
      <c r="C96" s="663" t="s">
        <v>581</v>
      </c>
      <c r="D96" s="664" t="s">
        <v>2767</v>
      </c>
      <c r="E96" s="663" t="s">
        <v>599</v>
      </c>
      <c r="F96" s="664" t="s">
        <v>2772</v>
      </c>
      <c r="G96" s="663" t="s">
        <v>600</v>
      </c>
      <c r="H96" s="663" t="s">
        <v>927</v>
      </c>
      <c r="I96" s="663" t="s">
        <v>928</v>
      </c>
      <c r="J96" s="663" t="s">
        <v>929</v>
      </c>
      <c r="K96" s="663" t="s">
        <v>930</v>
      </c>
      <c r="L96" s="665">
        <v>37.839999999999968</v>
      </c>
      <c r="M96" s="665">
        <v>1</v>
      </c>
      <c r="N96" s="666">
        <v>37.839999999999968</v>
      </c>
    </row>
    <row r="97" spans="1:14" ht="14.4" customHeight="1" x14ac:dyDescent="0.3">
      <c r="A97" s="661" t="s">
        <v>571</v>
      </c>
      <c r="B97" s="662" t="s">
        <v>2765</v>
      </c>
      <c r="C97" s="663" t="s">
        <v>581</v>
      </c>
      <c r="D97" s="664" t="s">
        <v>2767</v>
      </c>
      <c r="E97" s="663" t="s">
        <v>599</v>
      </c>
      <c r="F97" s="664" t="s">
        <v>2772</v>
      </c>
      <c r="G97" s="663" t="s">
        <v>600</v>
      </c>
      <c r="H97" s="663" t="s">
        <v>931</v>
      </c>
      <c r="I97" s="663" t="s">
        <v>932</v>
      </c>
      <c r="J97" s="663" t="s">
        <v>933</v>
      </c>
      <c r="K97" s="663" t="s">
        <v>934</v>
      </c>
      <c r="L97" s="665">
        <v>153.54758448255808</v>
      </c>
      <c r="M97" s="665">
        <v>1</v>
      </c>
      <c r="N97" s="666">
        <v>153.54758448255808</v>
      </c>
    </row>
    <row r="98" spans="1:14" ht="14.4" customHeight="1" x14ac:dyDescent="0.3">
      <c r="A98" s="661" t="s">
        <v>571</v>
      </c>
      <c r="B98" s="662" t="s">
        <v>2765</v>
      </c>
      <c r="C98" s="663" t="s">
        <v>581</v>
      </c>
      <c r="D98" s="664" t="s">
        <v>2767</v>
      </c>
      <c r="E98" s="663" t="s">
        <v>599</v>
      </c>
      <c r="F98" s="664" t="s">
        <v>2772</v>
      </c>
      <c r="G98" s="663" t="s">
        <v>600</v>
      </c>
      <c r="H98" s="663" t="s">
        <v>935</v>
      </c>
      <c r="I98" s="663" t="s">
        <v>936</v>
      </c>
      <c r="J98" s="663" t="s">
        <v>937</v>
      </c>
      <c r="K98" s="663" t="s">
        <v>938</v>
      </c>
      <c r="L98" s="665">
        <v>132.06838339583356</v>
      </c>
      <c r="M98" s="665">
        <v>1</v>
      </c>
      <c r="N98" s="666">
        <v>132.06838339583356</v>
      </c>
    </row>
    <row r="99" spans="1:14" ht="14.4" customHeight="1" x14ac:dyDescent="0.3">
      <c r="A99" s="661" t="s">
        <v>571</v>
      </c>
      <c r="B99" s="662" t="s">
        <v>2765</v>
      </c>
      <c r="C99" s="663" t="s">
        <v>581</v>
      </c>
      <c r="D99" s="664" t="s">
        <v>2767</v>
      </c>
      <c r="E99" s="663" t="s">
        <v>599</v>
      </c>
      <c r="F99" s="664" t="s">
        <v>2772</v>
      </c>
      <c r="G99" s="663" t="s">
        <v>600</v>
      </c>
      <c r="H99" s="663" t="s">
        <v>939</v>
      </c>
      <c r="I99" s="663" t="s">
        <v>940</v>
      </c>
      <c r="J99" s="663" t="s">
        <v>941</v>
      </c>
      <c r="K99" s="663" t="s">
        <v>942</v>
      </c>
      <c r="L99" s="665">
        <v>159.83999999999997</v>
      </c>
      <c r="M99" s="665">
        <v>1</v>
      </c>
      <c r="N99" s="666">
        <v>159.83999999999997</v>
      </c>
    </row>
    <row r="100" spans="1:14" ht="14.4" customHeight="1" x14ac:dyDescent="0.3">
      <c r="A100" s="661" t="s">
        <v>571</v>
      </c>
      <c r="B100" s="662" t="s">
        <v>2765</v>
      </c>
      <c r="C100" s="663" t="s">
        <v>581</v>
      </c>
      <c r="D100" s="664" t="s">
        <v>2767</v>
      </c>
      <c r="E100" s="663" t="s">
        <v>599</v>
      </c>
      <c r="F100" s="664" t="s">
        <v>2772</v>
      </c>
      <c r="G100" s="663" t="s">
        <v>600</v>
      </c>
      <c r="H100" s="663" t="s">
        <v>943</v>
      </c>
      <c r="I100" s="663" t="s">
        <v>944</v>
      </c>
      <c r="J100" s="663" t="s">
        <v>945</v>
      </c>
      <c r="K100" s="663" t="s">
        <v>946</v>
      </c>
      <c r="L100" s="665">
        <v>48.289970364695492</v>
      </c>
      <c r="M100" s="665">
        <v>4</v>
      </c>
      <c r="N100" s="666">
        <v>193.15988145878197</v>
      </c>
    </row>
    <row r="101" spans="1:14" ht="14.4" customHeight="1" x14ac:dyDescent="0.3">
      <c r="A101" s="661" t="s">
        <v>571</v>
      </c>
      <c r="B101" s="662" t="s">
        <v>2765</v>
      </c>
      <c r="C101" s="663" t="s">
        <v>581</v>
      </c>
      <c r="D101" s="664" t="s">
        <v>2767</v>
      </c>
      <c r="E101" s="663" t="s">
        <v>599</v>
      </c>
      <c r="F101" s="664" t="s">
        <v>2772</v>
      </c>
      <c r="G101" s="663" t="s">
        <v>600</v>
      </c>
      <c r="H101" s="663" t="s">
        <v>947</v>
      </c>
      <c r="I101" s="663" t="s">
        <v>948</v>
      </c>
      <c r="J101" s="663" t="s">
        <v>949</v>
      </c>
      <c r="K101" s="663" t="s">
        <v>950</v>
      </c>
      <c r="L101" s="665">
        <v>220.03652396494144</v>
      </c>
      <c r="M101" s="665">
        <v>648</v>
      </c>
      <c r="N101" s="666">
        <v>142583.66752928204</v>
      </c>
    </row>
    <row r="102" spans="1:14" ht="14.4" customHeight="1" x14ac:dyDescent="0.3">
      <c r="A102" s="661" t="s">
        <v>571</v>
      </c>
      <c r="B102" s="662" t="s">
        <v>2765</v>
      </c>
      <c r="C102" s="663" t="s">
        <v>581</v>
      </c>
      <c r="D102" s="664" t="s">
        <v>2767</v>
      </c>
      <c r="E102" s="663" t="s">
        <v>599</v>
      </c>
      <c r="F102" s="664" t="s">
        <v>2772</v>
      </c>
      <c r="G102" s="663" t="s">
        <v>600</v>
      </c>
      <c r="H102" s="663" t="s">
        <v>951</v>
      </c>
      <c r="I102" s="663" t="s">
        <v>952</v>
      </c>
      <c r="J102" s="663" t="s">
        <v>953</v>
      </c>
      <c r="K102" s="663" t="s">
        <v>954</v>
      </c>
      <c r="L102" s="665">
        <v>149.24999999999997</v>
      </c>
      <c r="M102" s="665">
        <v>1</v>
      </c>
      <c r="N102" s="666">
        <v>149.24999999999997</v>
      </c>
    </row>
    <row r="103" spans="1:14" ht="14.4" customHeight="1" x14ac:dyDescent="0.3">
      <c r="A103" s="661" t="s">
        <v>571</v>
      </c>
      <c r="B103" s="662" t="s">
        <v>2765</v>
      </c>
      <c r="C103" s="663" t="s">
        <v>581</v>
      </c>
      <c r="D103" s="664" t="s">
        <v>2767</v>
      </c>
      <c r="E103" s="663" t="s">
        <v>599</v>
      </c>
      <c r="F103" s="664" t="s">
        <v>2772</v>
      </c>
      <c r="G103" s="663" t="s">
        <v>600</v>
      </c>
      <c r="H103" s="663" t="s">
        <v>955</v>
      </c>
      <c r="I103" s="663" t="s">
        <v>215</v>
      </c>
      <c r="J103" s="663" t="s">
        <v>956</v>
      </c>
      <c r="K103" s="663"/>
      <c r="L103" s="665">
        <v>97.319908720446804</v>
      </c>
      <c r="M103" s="665">
        <v>5</v>
      </c>
      <c r="N103" s="666">
        <v>486.59954360223401</v>
      </c>
    </row>
    <row r="104" spans="1:14" ht="14.4" customHeight="1" x14ac:dyDescent="0.3">
      <c r="A104" s="661" t="s">
        <v>571</v>
      </c>
      <c r="B104" s="662" t="s">
        <v>2765</v>
      </c>
      <c r="C104" s="663" t="s">
        <v>581</v>
      </c>
      <c r="D104" s="664" t="s">
        <v>2767</v>
      </c>
      <c r="E104" s="663" t="s">
        <v>599</v>
      </c>
      <c r="F104" s="664" t="s">
        <v>2772</v>
      </c>
      <c r="G104" s="663" t="s">
        <v>600</v>
      </c>
      <c r="H104" s="663" t="s">
        <v>957</v>
      </c>
      <c r="I104" s="663" t="s">
        <v>958</v>
      </c>
      <c r="J104" s="663" t="s">
        <v>959</v>
      </c>
      <c r="K104" s="663" t="s">
        <v>960</v>
      </c>
      <c r="L104" s="665">
        <v>243.97422694646497</v>
      </c>
      <c r="M104" s="665">
        <v>2</v>
      </c>
      <c r="N104" s="666">
        <v>487.94845389292993</v>
      </c>
    </row>
    <row r="105" spans="1:14" ht="14.4" customHeight="1" x14ac:dyDescent="0.3">
      <c r="A105" s="661" t="s">
        <v>571</v>
      </c>
      <c r="B105" s="662" t="s">
        <v>2765</v>
      </c>
      <c r="C105" s="663" t="s">
        <v>581</v>
      </c>
      <c r="D105" s="664" t="s">
        <v>2767</v>
      </c>
      <c r="E105" s="663" t="s">
        <v>599</v>
      </c>
      <c r="F105" s="664" t="s">
        <v>2772</v>
      </c>
      <c r="G105" s="663" t="s">
        <v>600</v>
      </c>
      <c r="H105" s="663" t="s">
        <v>961</v>
      </c>
      <c r="I105" s="663" t="s">
        <v>215</v>
      </c>
      <c r="J105" s="663" t="s">
        <v>962</v>
      </c>
      <c r="K105" s="663"/>
      <c r="L105" s="665">
        <v>72.219999999999985</v>
      </c>
      <c r="M105" s="665">
        <v>3</v>
      </c>
      <c r="N105" s="666">
        <v>216.65999999999997</v>
      </c>
    </row>
    <row r="106" spans="1:14" ht="14.4" customHeight="1" x14ac:dyDescent="0.3">
      <c r="A106" s="661" t="s">
        <v>571</v>
      </c>
      <c r="B106" s="662" t="s">
        <v>2765</v>
      </c>
      <c r="C106" s="663" t="s">
        <v>581</v>
      </c>
      <c r="D106" s="664" t="s">
        <v>2767</v>
      </c>
      <c r="E106" s="663" t="s">
        <v>599</v>
      </c>
      <c r="F106" s="664" t="s">
        <v>2772</v>
      </c>
      <c r="G106" s="663" t="s">
        <v>600</v>
      </c>
      <c r="H106" s="663" t="s">
        <v>963</v>
      </c>
      <c r="I106" s="663" t="s">
        <v>215</v>
      </c>
      <c r="J106" s="663" t="s">
        <v>964</v>
      </c>
      <c r="K106" s="663"/>
      <c r="L106" s="665">
        <v>142.04890106916827</v>
      </c>
      <c r="M106" s="665">
        <v>62</v>
      </c>
      <c r="N106" s="666">
        <v>8807.0318662884329</v>
      </c>
    </row>
    <row r="107" spans="1:14" ht="14.4" customHeight="1" x14ac:dyDescent="0.3">
      <c r="A107" s="661" t="s">
        <v>571</v>
      </c>
      <c r="B107" s="662" t="s">
        <v>2765</v>
      </c>
      <c r="C107" s="663" t="s">
        <v>581</v>
      </c>
      <c r="D107" s="664" t="s">
        <v>2767</v>
      </c>
      <c r="E107" s="663" t="s">
        <v>599</v>
      </c>
      <c r="F107" s="664" t="s">
        <v>2772</v>
      </c>
      <c r="G107" s="663" t="s">
        <v>600</v>
      </c>
      <c r="H107" s="663" t="s">
        <v>965</v>
      </c>
      <c r="I107" s="663" t="s">
        <v>215</v>
      </c>
      <c r="J107" s="663" t="s">
        <v>966</v>
      </c>
      <c r="K107" s="663"/>
      <c r="L107" s="665">
        <v>97.290077496980885</v>
      </c>
      <c r="M107" s="665">
        <v>199</v>
      </c>
      <c r="N107" s="666">
        <v>19360.725421899195</v>
      </c>
    </row>
    <row r="108" spans="1:14" ht="14.4" customHeight="1" x14ac:dyDescent="0.3">
      <c r="A108" s="661" t="s">
        <v>571</v>
      </c>
      <c r="B108" s="662" t="s">
        <v>2765</v>
      </c>
      <c r="C108" s="663" t="s">
        <v>581</v>
      </c>
      <c r="D108" s="664" t="s">
        <v>2767</v>
      </c>
      <c r="E108" s="663" t="s">
        <v>599</v>
      </c>
      <c r="F108" s="664" t="s">
        <v>2772</v>
      </c>
      <c r="G108" s="663" t="s">
        <v>600</v>
      </c>
      <c r="H108" s="663" t="s">
        <v>967</v>
      </c>
      <c r="I108" s="663" t="s">
        <v>215</v>
      </c>
      <c r="J108" s="663" t="s">
        <v>968</v>
      </c>
      <c r="K108" s="663" t="s">
        <v>969</v>
      </c>
      <c r="L108" s="665">
        <v>1377.5091428571429</v>
      </c>
      <c r="M108" s="665">
        <v>7</v>
      </c>
      <c r="N108" s="666">
        <v>9642.5640000000003</v>
      </c>
    </row>
    <row r="109" spans="1:14" ht="14.4" customHeight="1" x14ac:dyDescent="0.3">
      <c r="A109" s="661" t="s">
        <v>571</v>
      </c>
      <c r="B109" s="662" t="s">
        <v>2765</v>
      </c>
      <c r="C109" s="663" t="s">
        <v>581</v>
      </c>
      <c r="D109" s="664" t="s">
        <v>2767</v>
      </c>
      <c r="E109" s="663" t="s">
        <v>599</v>
      </c>
      <c r="F109" s="664" t="s">
        <v>2772</v>
      </c>
      <c r="G109" s="663" t="s">
        <v>600</v>
      </c>
      <c r="H109" s="663" t="s">
        <v>970</v>
      </c>
      <c r="I109" s="663" t="s">
        <v>971</v>
      </c>
      <c r="J109" s="663" t="s">
        <v>972</v>
      </c>
      <c r="K109" s="663" t="s">
        <v>973</v>
      </c>
      <c r="L109" s="665">
        <v>58.24956076686248</v>
      </c>
      <c r="M109" s="665">
        <v>3</v>
      </c>
      <c r="N109" s="666">
        <v>174.74868230058743</v>
      </c>
    </row>
    <row r="110" spans="1:14" ht="14.4" customHeight="1" x14ac:dyDescent="0.3">
      <c r="A110" s="661" t="s">
        <v>571</v>
      </c>
      <c r="B110" s="662" t="s">
        <v>2765</v>
      </c>
      <c r="C110" s="663" t="s">
        <v>581</v>
      </c>
      <c r="D110" s="664" t="s">
        <v>2767</v>
      </c>
      <c r="E110" s="663" t="s">
        <v>599</v>
      </c>
      <c r="F110" s="664" t="s">
        <v>2772</v>
      </c>
      <c r="G110" s="663" t="s">
        <v>600</v>
      </c>
      <c r="H110" s="663" t="s">
        <v>974</v>
      </c>
      <c r="I110" s="663" t="s">
        <v>975</v>
      </c>
      <c r="J110" s="663" t="s">
        <v>976</v>
      </c>
      <c r="K110" s="663" t="s">
        <v>977</v>
      </c>
      <c r="L110" s="665">
        <v>62.709568657783343</v>
      </c>
      <c r="M110" s="665">
        <v>36</v>
      </c>
      <c r="N110" s="666">
        <v>2257.5444716802003</v>
      </c>
    </row>
    <row r="111" spans="1:14" ht="14.4" customHeight="1" x14ac:dyDescent="0.3">
      <c r="A111" s="661" t="s">
        <v>571</v>
      </c>
      <c r="B111" s="662" t="s">
        <v>2765</v>
      </c>
      <c r="C111" s="663" t="s">
        <v>581</v>
      </c>
      <c r="D111" s="664" t="s">
        <v>2767</v>
      </c>
      <c r="E111" s="663" t="s">
        <v>599</v>
      </c>
      <c r="F111" s="664" t="s">
        <v>2772</v>
      </c>
      <c r="G111" s="663" t="s">
        <v>600</v>
      </c>
      <c r="H111" s="663" t="s">
        <v>978</v>
      </c>
      <c r="I111" s="663" t="s">
        <v>979</v>
      </c>
      <c r="J111" s="663" t="s">
        <v>980</v>
      </c>
      <c r="K111" s="663" t="s">
        <v>981</v>
      </c>
      <c r="L111" s="665">
        <v>59.400000000000006</v>
      </c>
      <c r="M111" s="665">
        <v>1</v>
      </c>
      <c r="N111" s="666">
        <v>59.400000000000006</v>
      </c>
    </row>
    <row r="112" spans="1:14" ht="14.4" customHeight="1" x14ac:dyDescent="0.3">
      <c r="A112" s="661" t="s">
        <v>571</v>
      </c>
      <c r="B112" s="662" t="s">
        <v>2765</v>
      </c>
      <c r="C112" s="663" t="s">
        <v>581</v>
      </c>
      <c r="D112" s="664" t="s">
        <v>2767</v>
      </c>
      <c r="E112" s="663" t="s">
        <v>599</v>
      </c>
      <c r="F112" s="664" t="s">
        <v>2772</v>
      </c>
      <c r="G112" s="663" t="s">
        <v>600</v>
      </c>
      <c r="H112" s="663" t="s">
        <v>982</v>
      </c>
      <c r="I112" s="663" t="s">
        <v>983</v>
      </c>
      <c r="J112" s="663" t="s">
        <v>984</v>
      </c>
      <c r="K112" s="663" t="s">
        <v>985</v>
      </c>
      <c r="L112" s="665">
        <v>112.95999506888027</v>
      </c>
      <c r="M112" s="665">
        <v>18</v>
      </c>
      <c r="N112" s="666">
        <v>2033.279911239845</v>
      </c>
    </row>
    <row r="113" spans="1:14" ht="14.4" customHeight="1" x14ac:dyDescent="0.3">
      <c r="A113" s="661" t="s">
        <v>571</v>
      </c>
      <c r="B113" s="662" t="s">
        <v>2765</v>
      </c>
      <c r="C113" s="663" t="s">
        <v>581</v>
      </c>
      <c r="D113" s="664" t="s">
        <v>2767</v>
      </c>
      <c r="E113" s="663" t="s">
        <v>599</v>
      </c>
      <c r="F113" s="664" t="s">
        <v>2772</v>
      </c>
      <c r="G113" s="663" t="s">
        <v>600</v>
      </c>
      <c r="H113" s="663" t="s">
        <v>986</v>
      </c>
      <c r="I113" s="663" t="s">
        <v>987</v>
      </c>
      <c r="J113" s="663" t="s">
        <v>988</v>
      </c>
      <c r="K113" s="663" t="s">
        <v>989</v>
      </c>
      <c r="L113" s="665">
        <v>34.329579783288914</v>
      </c>
      <c r="M113" s="665">
        <v>2</v>
      </c>
      <c r="N113" s="666">
        <v>68.659159566577827</v>
      </c>
    </row>
    <row r="114" spans="1:14" ht="14.4" customHeight="1" x14ac:dyDescent="0.3">
      <c r="A114" s="661" t="s">
        <v>571</v>
      </c>
      <c r="B114" s="662" t="s">
        <v>2765</v>
      </c>
      <c r="C114" s="663" t="s">
        <v>581</v>
      </c>
      <c r="D114" s="664" t="s">
        <v>2767</v>
      </c>
      <c r="E114" s="663" t="s">
        <v>599</v>
      </c>
      <c r="F114" s="664" t="s">
        <v>2772</v>
      </c>
      <c r="G114" s="663" t="s">
        <v>600</v>
      </c>
      <c r="H114" s="663" t="s">
        <v>990</v>
      </c>
      <c r="I114" s="663" t="s">
        <v>991</v>
      </c>
      <c r="J114" s="663" t="s">
        <v>992</v>
      </c>
      <c r="K114" s="663"/>
      <c r="L114" s="665">
        <v>134.09999617063897</v>
      </c>
      <c r="M114" s="665">
        <v>13</v>
      </c>
      <c r="N114" s="666">
        <v>1743.2999502183068</v>
      </c>
    </row>
    <row r="115" spans="1:14" ht="14.4" customHeight="1" x14ac:dyDescent="0.3">
      <c r="A115" s="661" t="s">
        <v>571</v>
      </c>
      <c r="B115" s="662" t="s">
        <v>2765</v>
      </c>
      <c r="C115" s="663" t="s">
        <v>581</v>
      </c>
      <c r="D115" s="664" t="s">
        <v>2767</v>
      </c>
      <c r="E115" s="663" t="s">
        <v>599</v>
      </c>
      <c r="F115" s="664" t="s">
        <v>2772</v>
      </c>
      <c r="G115" s="663" t="s">
        <v>600</v>
      </c>
      <c r="H115" s="663" t="s">
        <v>993</v>
      </c>
      <c r="I115" s="663" t="s">
        <v>994</v>
      </c>
      <c r="J115" s="663" t="s">
        <v>995</v>
      </c>
      <c r="K115" s="663" t="s">
        <v>996</v>
      </c>
      <c r="L115" s="665">
        <v>40.588368966401028</v>
      </c>
      <c r="M115" s="665">
        <v>575</v>
      </c>
      <c r="N115" s="666">
        <v>23338.312155680593</v>
      </c>
    </row>
    <row r="116" spans="1:14" ht="14.4" customHeight="1" x14ac:dyDescent="0.3">
      <c r="A116" s="661" t="s">
        <v>571</v>
      </c>
      <c r="B116" s="662" t="s">
        <v>2765</v>
      </c>
      <c r="C116" s="663" t="s">
        <v>581</v>
      </c>
      <c r="D116" s="664" t="s">
        <v>2767</v>
      </c>
      <c r="E116" s="663" t="s">
        <v>599</v>
      </c>
      <c r="F116" s="664" t="s">
        <v>2772</v>
      </c>
      <c r="G116" s="663" t="s">
        <v>600</v>
      </c>
      <c r="H116" s="663" t="s">
        <v>997</v>
      </c>
      <c r="I116" s="663" t="s">
        <v>998</v>
      </c>
      <c r="J116" s="663" t="s">
        <v>999</v>
      </c>
      <c r="K116" s="663" t="s">
        <v>1000</v>
      </c>
      <c r="L116" s="665">
        <v>90.696441161532277</v>
      </c>
      <c r="M116" s="665">
        <v>3</v>
      </c>
      <c r="N116" s="666">
        <v>272.08932348459683</v>
      </c>
    </row>
    <row r="117" spans="1:14" ht="14.4" customHeight="1" x14ac:dyDescent="0.3">
      <c r="A117" s="661" t="s">
        <v>571</v>
      </c>
      <c r="B117" s="662" t="s">
        <v>2765</v>
      </c>
      <c r="C117" s="663" t="s">
        <v>581</v>
      </c>
      <c r="D117" s="664" t="s">
        <v>2767</v>
      </c>
      <c r="E117" s="663" t="s">
        <v>599</v>
      </c>
      <c r="F117" s="664" t="s">
        <v>2772</v>
      </c>
      <c r="G117" s="663" t="s">
        <v>600</v>
      </c>
      <c r="H117" s="663" t="s">
        <v>1001</v>
      </c>
      <c r="I117" s="663" t="s">
        <v>1002</v>
      </c>
      <c r="J117" s="663" t="s">
        <v>999</v>
      </c>
      <c r="K117" s="663" t="s">
        <v>1003</v>
      </c>
      <c r="L117" s="665">
        <v>37.989886813899602</v>
      </c>
      <c r="M117" s="665">
        <v>15</v>
      </c>
      <c r="N117" s="666">
        <v>569.84830220849403</v>
      </c>
    </row>
    <row r="118" spans="1:14" ht="14.4" customHeight="1" x14ac:dyDescent="0.3">
      <c r="A118" s="661" t="s">
        <v>571</v>
      </c>
      <c r="B118" s="662" t="s">
        <v>2765</v>
      </c>
      <c r="C118" s="663" t="s">
        <v>581</v>
      </c>
      <c r="D118" s="664" t="s">
        <v>2767</v>
      </c>
      <c r="E118" s="663" t="s">
        <v>599</v>
      </c>
      <c r="F118" s="664" t="s">
        <v>2772</v>
      </c>
      <c r="G118" s="663" t="s">
        <v>600</v>
      </c>
      <c r="H118" s="663" t="s">
        <v>1004</v>
      </c>
      <c r="I118" s="663" t="s">
        <v>1005</v>
      </c>
      <c r="J118" s="663" t="s">
        <v>1006</v>
      </c>
      <c r="K118" s="663" t="s">
        <v>1007</v>
      </c>
      <c r="L118" s="665">
        <v>53.010000000000019</v>
      </c>
      <c r="M118" s="665">
        <v>4</v>
      </c>
      <c r="N118" s="666">
        <v>212.04000000000008</v>
      </c>
    </row>
    <row r="119" spans="1:14" ht="14.4" customHeight="1" x14ac:dyDescent="0.3">
      <c r="A119" s="661" t="s">
        <v>571</v>
      </c>
      <c r="B119" s="662" t="s">
        <v>2765</v>
      </c>
      <c r="C119" s="663" t="s">
        <v>581</v>
      </c>
      <c r="D119" s="664" t="s">
        <v>2767</v>
      </c>
      <c r="E119" s="663" t="s">
        <v>599</v>
      </c>
      <c r="F119" s="664" t="s">
        <v>2772</v>
      </c>
      <c r="G119" s="663" t="s">
        <v>600</v>
      </c>
      <c r="H119" s="663" t="s">
        <v>1008</v>
      </c>
      <c r="I119" s="663" t="s">
        <v>1009</v>
      </c>
      <c r="J119" s="663" t="s">
        <v>830</v>
      </c>
      <c r="K119" s="663" t="s">
        <v>1010</v>
      </c>
      <c r="L119" s="665">
        <v>58.920434754210163</v>
      </c>
      <c r="M119" s="665">
        <v>130</v>
      </c>
      <c r="N119" s="666">
        <v>7659.6565180473208</v>
      </c>
    </row>
    <row r="120" spans="1:14" ht="14.4" customHeight="1" x14ac:dyDescent="0.3">
      <c r="A120" s="661" t="s">
        <v>571</v>
      </c>
      <c r="B120" s="662" t="s">
        <v>2765</v>
      </c>
      <c r="C120" s="663" t="s">
        <v>581</v>
      </c>
      <c r="D120" s="664" t="s">
        <v>2767</v>
      </c>
      <c r="E120" s="663" t="s">
        <v>599</v>
      </c>
      <c r="F120" s="664" t="s">
        <v>2772</v>
      </c>
      <c r="G120" s="663" t="s">
        <v>600</v>
      </c>
      <c r="H120" s="663" t="s">
        <v>1011</v>
      </c>
      <c r="I120" s="663" t="s">
        <v>1012</v>
      </c>
      <c r="J120" s="663" t="s">
        <v>1006</v>
      </c>
      <c r="K120" s="663" t="s">
        <v>827</v>
      </c>
      <c r="L120" s="665">
        <v>26.052477507069124</v>
      </c>
      <c r="M120" s="665">
        <v>8</v>
      </c>
      <c r="N120" s="666">
        <v>208.41982005655299</v>
      </c>
    </row>
    <row r="121" spans="1:14" ht="14.4" customHeight="1" x14ac:dyDescent="0.3">
      <c r="A121" s="661" t="s">
        <v>571</v>
      </c>
      <c r="B121" s="662" t="s">
        <v>2765</v>
      </c>
      <c r="C121" s="663" t="s">
        <v>581</v>
      </c>
      <c r="D121" s="664" t="s">
        <v>2767</v>
      </c>
      <c r="E121" s="663" t="s">
        <v>599</v>
      </c>
      <c r="F121" s="664" t="s">
        <v>2772</v>
      </c>
      <c r="G121" s="663" t="s">
        <v>600</v>
      </c>
      <c r="H121" s="663" t="s">
        <v>1013</v>
      </c>
      <c r="I121" s="663" t="s">
        <v>1014</v>
      </c>
      <c r="J121" s="663" t="s">
        <v>1015</v>
      </c>
      <c r="K121" s="663" t="s">
        <v>1016</v>
      </c>
      <c r="L121" s="665">
        <v>17.059999999999999</v>
      </c>
      <c r="M121" s="665">
        <v>5</v>
      </c>
      <c r="N121" s="666">
        <v>85.3</v>
      </c>
    </row>
    <row r="122" spans="1:14" ht="14.4" customHeight="1" x14ac:dyDescent="0.3">
      <c r="A122" s="661" t="s">
        <v>571</v>
      </c>
      <c r="B122" s="662" t="s">
        <v>2765</v>
      </c>
      <c r="C122" s="663" t="s">
        <v>581</v>
      </c>
      <c r="D122" s="664" t="s">
        <v>2767</v>
      </c>
      <c r="E122" s="663" t="s">
        <v>599</v>
      </c>
      <c r="F122" s="664" t="s">
        <v>2772</v>
      </c>
      <c r="G122" s="663" t="s">
        <v>600</v>
      </c>
      <c r="H122" s="663" t="s">
        <v>1017</v>
      </c>
      <c r="I122" s="663" t="s">
        <v>1018</v>
      </c>
      <c r="J122" s="663" t="s">
        <v>1006</v>
      </c>
      <c r="K122" s="663" t="s">
        <v>1019</v>
      </c>
      <c r="L122" s="665">
        <v>27.519999999999992</v>
      </c>
      <c r="M122" s="665">
        <v>4</v>
      </c>
      <c r="N122" s="666">
        <v>110.07999999999997</v>
      </c>
    </row>
    <row r="123" spans="1:14" ht="14.4" customHeight="1" x14ac:dyDescent="0.3">
      <c r="A123" s="661" t="s">
        <v>571</v>
      </c>
      <c r="B123" s="662" t="s">
        <v>2765</v>
      </c>
      <c r="C123" s="663" t="s">
        <v>581</v>
      </c>
      <c r="D123" s="664" t="s">
        <v>2767</v>
      </c>
      <c r="E123" s="663" t="s">
        <v>599</v>
      </c>
      <c r="F123" s="664" t="s">
        <v>2772</v>
      </c>
      <c r="G123" s="663" t="s">
        <v>600</v>
      </c>
      <c r="H123" s="663" t="s">
        <v>1020</v>
      </c>
      <c r="I123" s="663" t="s">
        <v>1021</v>
      </c>
      <c r="J123" s="663" t="s">
        <v>1022</v>
      </c>
      <c r="K123" s="663" t="s">
        <v>1023</v>
      </c>
      <c r="L123" s="665">
        <v>120.54603644508087</v>
      </c>
      <c r="M123" s="665">
        <v>3</v>
      </c>
      <c r="N123" s="666">
        <v>361.63810933524263</v>
      </c>
    </row>
    <row r="124" spans="1:14" ht="14.4" customHeight="1" x14ac:dyDescent="0.3">
      <c r="A124" s="661" t="s">
        <v>571</v>
      </c>
      <c r="B124" s="662" t="s">
        <v>2765</v>
      </c>
      <c r="C124" s="663" t="s">
        <v>581</v>
      </c>
      <c r="D124" s="664" t="s">
        <v>2767</v>
      </c>
      <c r="E124" s="663" t="s">
        <v>599</v>
      </c>
      <c r="F124" s="664" t="s">
        <v>2772</v>
      </c>
      <c r="G124" s="663" t="s">
        <v>600</v>
      </c>
      <c r="H124" s="663" t="s">
        <v>1024</v>
      </c>
      <c r="I124" s="663" t="s">
        <v>1025</v>
      </c>
      <c r="J124" s="663" t="s">
        <v>1022</v>
      </c>
      <c r="K124" s="663" t="s">
        <v>1026</v>
      </c>
      <c r="L124" s="665">
        <v>36.249854717163366</v>
      </c>
      <c r="M124" s="665">
        <v>1</v>
      </c>
      <c r="N124" s="666">
        <v>36.249854717163366</v>
      </c>
    </row>
    <row r="125" spans="1:14" ht="14.4" customHeight="1" x14ac:dyDescent="0.3">
      <c r="A125" s="661" t="s">
        <v>571</v>
      </c>
      <c r="B125" s="662" t="s">
        <v>2765</v>
      </c>
      <c r="C125" s="663" t="s">
        <v>581</v>
      </c>
      <c r="D125" s="664" t="s">
        <v>2767</v>
      </c>
      <c r="E125" s="663" t="s">
        <v>599</v>
      </c>
      <c r="F125" s="664" t="s">
        <v>2772</v>
      </c>
      <c r="G125" s="663" t="s">
        <v>600</v>
      </c>
      <c r="H125" s="663" t="s">
        <v>1027</v>
      </c>
      <c r="I125" s="663" t="s">
        <v>1028</v>
      </c>
      <c r="J125" s="663" t="s">
        <v>1015</v>
      </c>
      <c r="K125" s="663" t="s">
        <v>1029</v>
      </c>
      <c r="L125" s="665">
        <v>26.897971510520684</v>
      </c>
      <c r="M125" s="665">
        <v>5</v>
      </c>
      <c r="N125" s="666">
        <v>134.48985755260341</v>
      </c>
    </row>
    <row r="126" spans="1:14" ht="14.4" customHeight="1" x14ac:dyDescent="0.3">
      <c r="A126" s="661" t="s">
        <v>571</v>
      </c>
      <c r="B126" s="662" t="s">
        <v>2765</v>
      </c>
      <c r="C126" s="663" t="s">
        <v>581</v>
      </c>
      <c r="D126" s="664" t="s">
        <v>2767</v>
      </c>
      <c r="E126" s="663" t="s">
        <v>599</v>
      </c>
      <c r="F126" s="664" t="s">
        <v>2772</v>
      </c>
      <c r="G126" s="663" t="s">
        <v>600</v>
      </c>
      <c r="H126" s="663" t="s">
        <v>1030</v>
      </c>
      <c r="I126" s="663" t="s">
        <v>1031</v>
      </c>
      <c r="J126" s="663" t="s">
        <v>1032</v>
      </c>
      <c r="K126" s="663" t="s">
        <v>1033</v>
      </c>
      <c r="L126" s="665">
        <v>265.47055555555556</v>
      </c>
      <c r="M126" s="665">
        <v>6</v>
      </c>
      <c r="N126" s="666">
        <v>1592.8233333333333</v>
      </c>
    </row>
    <row r="127" spans="1:14" ht="14.4" customHeight="1" x14ac:dyDescent="0.3">
      <c r="A127" s="661" t="s">
        <v>571</v>
      </c>
      <c r="B127" s="662" t="s">
        <v>2765</v>
      </c>
      <c r="C127" s="663" t="s">
        <v>581</v>
      </c>
      <c r="D127" s="664" t="s">
        <v>2767</v>
      </c>
      <c r="E127" s="663" t="s">
        <v>599</v>
      </c>
      <c r="F127" s="664" t="s">
        <v>2772</v>
      </c>
      <c r="G127" s="663" t="s">
        <v>600</v>
      </c>
      <c r="H127" s="663" t="s">
        <v>1034</v>
      </c>
      <c r="I127" s="663" t="s">
        <v>215</v>
      </c>
      <c r="J127" s="663" t="s">
        <v>1035</v>
      </c>
      <c r="K127" s="663" t="s">
        <v>1036</v>
      </c>
      <c r="L127" s="665">
        <v>169.25178258091896</v>
      </c>
      <c r="M127" s="665">
        <v>66</v>
      </c>
      <c r="N127" s="666">
        <v>11170.617650340651</v>
      </c>
    </row>
    <row r="128" spans="1:14" ht="14.4" customHeight="1" x14ac:dyDescent="0.3">
      <c r="A128" s="661" t="s">
        <v>571</v>
      </c>
      <c r="B128" s="662" t="s">
        <v>2765</v>
      </c>
      <c r="C128" s="663" t="s">
        <v>581</v>
      </c>
      <c r="D128" s="664" t="s">
        <v>2767</v>
      </c>
      <c r="E128" s="663" t="s">
        <v>599</v>
      </c>
      <c r="F128" s="664" t="s">
        <v>2772</v>
      </c>
      <c r="G128" s="663" t="s">
        <v>600</v>
      </c>
      <c r="H128" s="663" t="s">
        <v>1037</v>
      </c>
      <c r="I128" s="663" t="s">
        <v>1038</v>
      </c>
      <c r="J128" s="663" t="s">
        <v>1039</v>
      </c>
      <c r="K128" s="663" t="s">
        <v>1040</v>
      </c>
      <c r="L128" s="665">
        <v>198.11101016432514</v>
      </c>
      <c r="M128" s="665">
        <v>95</v>
      </c>
      <c r="N128" s="666">
        <v>18820.545965610887</v>
      </c>
    </row>
    <row r="129" spans="1:14" ht="14.4" customHeight="1" x14ac:dyDescent="0.3">
      <c r="A129" s="661" t="s">
        <v>571</v>
      </c>
      <c r="B129" s="662" t="s">
        <v>2765</v>
      </c>
      <c r="C129" s="663" t="s">
        <v>581</v>
      </c>
      <c r="D129" s="664" t="s">
        <v>2767</v>
      </c>
      <c r="E129" s="663" t="s">
        <v>599</v>
      </c>
      <c r="F129" s="664" t="s">
        <v>2772</v>
      </c>
      <c r="G129" s="663" t="s">
        <v>600</v>
      </c>
      <c r="H129" s="663" t="s">
        <v>1041</v>
      </c>
      <c r="I129" s="663" t="s">
        <v>215</v>
      </c>
      <c r="J129" s="663" t="s">
        <v>1042</v>
      </c>
      <c r="K129" s="663"/>
      <c r="L129" s="665">
        <v>191.13</v>
      </c>
      <c r="M129" s="665">
        <v>5</v>
      </c>
      <c r="N129" s="666">
        <v>955.65</v>
      </c>
    </row>
    <row r="130" spans="1:14" ht="14.4" customHeight="1" x14ac:dyDescent="0.3">
      <c r="A130" s="661" t="s">
        <v>571</v>
      </c>
      <c r="B130" s="662" t="s">
        <v>2765</v>
      </c>
      <c r="C130" s="663" t="s">
        <v>581</v>
      </c>
      <c r="D130" s="664" t="s">
        <v>2767</v>
      </c>
      <c r="E130" s="663" t="s">
        <v>599</v>
      </c>
      <c r="F130" s="664" t="s">
        <v>2772</v>
      </c>
      <c r="G130" s="663" t="s">
        <v>600</v>
      </c>
      <c r="H130" s="663" t="s">
        <v>1043</v>
      </c>
      <c r="I130" s="663" t="s">
        <v>215</v>
      </c>
      <c r="J130" s="663" t="s">
        <v>1044</v>
      </c>
      <c r="K130" s="663"/>
      <c r="L130" s="665">
        <v>159.39063959669525</v>
      </c>
      <c r="M130" s="665">
        <v>68</v>
      </c>
      <c r="N130" s="666">
        <v>10838.563492575277</v>
      </c>
    </row>
    <row r="131" spans="1:14" ht="14.4" customHeight="1" x14ac:dyDescent="0.3">
      <c r="A131" s="661" t="s">
        <v>571</v>
      </c>
      <c r="B131" s="662" t="s">
        <v>2765</v>
      </c>
      <c r="C131" s="663" t="s">
        <v>581</v>
      </c>
      <c r="D131" s="664" t="s">
        <v>2767</v>
      </c>
      <c r="E131" s="663" t="s">
        <v>599</v>
      </c>
      <c r="F131" s="664" t="s">
        <v>2772</v>
      </c>
      <c r="G131" s="663" t="s">
        <v>600</v>
      </c>
      <c r="H131" s="663" t="s">
        <v>1045</v>
      </c>
      <c r="I131" s="663" t="s">
        <v>215</v>
      </c>
      <c r="J131" s="663" t="s">
        <v>1046</v>
      </c>
      <c r="K131" s="663"/>
      <c r="L131" s="665">
        <v>99.739582344486266</v>
      </c>
      <c r="M131" s="665">
        <v>5</v>
      </c>
      <c r="N131" s="666">
        <v>498.69791172243134</v>
      </c>
    </row>
    <row r="132" spans="1:14" ht="14.4" customHeight="1" x14ac:dyDescent="0.3">
      <c r="A132" s="661" t="s">
        <v>571</v>
      </c>
      <c r="B132" s="662" t="s">
        <v>2765</v>
      </c>
      <c r="C132" s="663" t="s">
        <v>581</v>
      </c>
      <c r="D132" s="664" t="s">
        <v>2767</v>
      </c>
      <c r="E132" s="663" t="s">
        <v>599</v>
      </c>
      <c r="F132" s="664" t="s">
        <v>2772</v>
      </c>
      <c r="G132" s="663" t="s">
        <v>600</v>
      </c>
      <c r="H132" s="663" t="s">
        <v>1047</v>
      </c>
      <c r="I132" s="663" t="s">
        <v>1047</v>
      </c>
      <c r="J132" s="663" t="s">
        <v>1048</v>
      </c>
      <c r="K132" s="663" t="s">
        <v>1049</v>
      </c>
      <c r="L132" s="665">
        <v>94.25</v>
      </c>
      <c r="M132" s="665">
        <v>1</v>
      </c>
      <c r="N132" s="666">
        <v>94.25</v>
      </c>
    </row>
    <row r="133" spans="1:14" ht="14.4" customHeight="1" x14ac:dyDescent="0.3">
      <c r="A133" s="661" t="s">
        <v>571</v>
      </c>
      <c r="B133" s="662" t="s">
        <v>2765</v>
      </c>
      <c r="C133" s="663" t="s">
        <v>581</v>
      </c>
      <c r="D133" s="664" t="s">
        <v>2767</v>
      </c>
      <c r="E133" s="663" t="s">
        <v>599</v>
      </c>
      <c r="F133" s="664" t="s">
        <v>2772</v>
      </c>
      <c r="G133" s="663" t="s">
        <v>600</v>
      </c>
      <c r="H133" s="663" t="s">
        <v>1050</v>
      </c>
      <c r="I133" s="663" t="s">
        <v>1051</v>
      </c>
      <c r="J133" s="663" t="s">
        <v>1052</v>
      </c>
      <c r="K133" s="663" t="s">
        <v>1053</v>
      </c>
      <c r="L133" s="665">
        <v>66.14</v>
      </c>
      <c r="M133" s="665">
        <v>2</v>
      </c>
      <c r="N133" s="666">
        <v>132.28</v>
      </c>
    </row>
    <row r="134" spans="1:14" ht="14.4" customHeight="1" x14ac:dyDescent="0.3">
      <c r="A134" s="661" t="s">
        <v>571</v>
      </c>
      <c r="B134" s="662" t="s">
        <v>2765</v>
      </c>
      <c r="C134" s="663" t="s">
        <v>581</v>
      </c>
      <c r="D134" s="664" t="s">
        <v>2767</v>
      </c>
      <c r="E134" s="663" t="s">
        <v>599</v>
      </c>
      <c r="F134" s="664" t="s">
        <v>2772</v>
      </c>
      <c r="G134" s="663" t="s">
        <v>600</v>
      </c>
      <c r="H134" s="663" t="s">
        <v>1054</v>
      </c>
      <c r="I134" s="663" t="s">
        <v>1055</v>
      </c>
      <c r="J134" s="663" t="s">
        <v>1056</v>
      </c>
      <c r="K134" s="663" t="s">
        <v>1057</v>
      </c>
      <c r="L134" s="665">
        <v>42.16984570159255</v>
      </c>
      <c r="M134" s="665">
        <v>35</v>
      </c>
      <c r="N134" s="666">
        <v>1475.9445995557392</v>
      </c>
    </row>
    <row r="135" spans="1:14" ht="14.4" customHeight="1" x14ac:dyDescent="0.3">
      <c r="A135" s="661" t="s">
        <v>571</v>
      </c>
      <c r="B135" s="662" t="s">
        <v>2765</v>
      </c>
      <c r="C135" s="663" t="s">
        <v>581</v>
      </c>
      <c r="D135" s="664" t="s">
        <v>2767</v>
      </c>
      <c r="E135" s="663" t="s">
        <v>599</v>
      </c>
      <c r="F135" s="664" t="s">
        <v>2772</v>
      </c>
      <c r="G135" s="663" t="s">
        <v>600</v>
      </c>
      <c r="H135" s="663" t="s">
        <v>1058</v>
      </c>
      <c r="I135" s="663" t="s">
        <v>1059</v>
      </c>
      <c r="J135" s="663" t="s">
        <v>1060</v>
      </c>
      <c r="K135" s="663" t="s">
        <v>604</v>
      </c>
      <c r="L135" s="665">
        <v>57.790599045188735</v>
      </c>
      <c r="M135" s="665">
        <v>25</v>
      </c>
      <c r="N135" s="666">
        <v>1444.7649761297184</v>
      </c>
    </row>
    <row r="136" spans="1:14" ht="14.4" customHeight="1" x14ac:dyDescent="0.3">
      <c r="A136" s="661" t="s">
        <v>571</v>
      </c>
      <c r="B136" s="662" t="s">
        <v>2765</v>
      </c>
      <c r="C136" s="663" t="s">
        <v>581</v>
      </c>
      <c r="D136" s="664" t="s">
        <v>2767</v>
      </c>
      <c r="E136" s="663" t="s">
        <v>599</v>
      </c>
      <c r="F136" s="664" t="s">
        <v>2772</v>
      </c>
      <c r="G136" s="663" t="s">
        <v>600</v>
      </c>
      <c r="H136" s="663" t="s">
        <v>1061</v>
      </c>
      <c r="I136" s="663" t="s">
        <v>1062</v>
      </c>
      <c r="J136" s="663" t="s">
        <v>1063</v>
      </c>
      <c r="K136" s="663" t="s">
        <v>697</v>
      </c>
      <c r="L136" s="665">
        <v>124.41981635382253</v>
      </c>
      <c r="M136" s="665">
        <v>8900</v>
      </c>
      <c r="N136" s="666">
        <v>1107336.3655490205</v>
      </c>
    </row>
    <row r="137" spans="1:14" ht="14.4" customHeight="1" x14ac:dyDescent="0.3">
      <c r="A137" s="661" t="s">
        <v>571</v>
      </c>
      <c r="B137" s="662" t="s">
        <v>2765</v>
      </c>
      <c r="C137" s="663" t="s">
        <v>581</v>
      </c>
      <c r="D137" s="664" t="s">
        <v>2767</v>
      </c>
      <c r="E137" s="663" t="s">
        <v>599</v>
      </c>
      <c r="F137" s="664" t="s">
        <v>2772</v>
      </c>
      <c r="G137" s="663" t="s">
        <v>600</v>
      </c>
      <c r="H137" s="663" t="s">
        <v>1064</v>
      </c>
      <c r="I137" s="663" t="s">
        <v>1065</v>
      </c>
      <c r="J137" s="663" t="s">
        <v>1066</v>
      </c>
      <c r="K137" s="663" t="s">
        <v>1067</v>
      </c>
      <c r="L137" s="665">
        <v>61.000706684570446</v>
      </c>
      <c r="M137" s="665">
        <v>149</v>
      </c>
      <c r="N137" s="666">
        <v>9089.1052960009965</v>
      </c>
    </row>
    <row r="138" spans="1:14" ht="14.4" customHeight="1" x14ac:dyDescent="0.3">
      <c r="A138" s="661" t="s">
        <v>571</v>
      </c>
      <c r="B138" s="662" t="s">
        <v>2765</v>
      </c>
      <c r="C138" s="663" t="s">
        <v>581</v>
      </c>
      <c r="D138" s="664" t="s">
        <v>2767</v>
      </c>
      <c r="E138" s="663" t="s">
        <v>599</v>
      </c>
      <c r="F138" s="664" t="s">
        <v>2772</v>
      </c>
      <c r="G138" s="663" t="s">
        <v>600</v>
      </c>
      <c r="H138" s="663" t="s">
        <v>1068</v>
      </c>
      <c r="I138" s="663" t="s">
        <v>1069</v>
      </c>
      <c r="J138" s="663" t="s">
        <v>1070</v>
      </c>
      <c r="K138" s="663" t="s">
        <v>1071</v>
      </c>
      <c r="L138" s="665">
        <v>55.990000000000009</v>
      </c>
      <c r="M138" s="665">
        <v>2</v>
      </c>
      <c r="N138" s="666">
        <v>111.98000000000002</v>
      </c>
    </row>
    <row r="139" spans="1:14" ht="14.4" customHeight="1" x14ac:dyDescent="0.3">
      <c r="A139" s="661" t="s">
        <v>571</v>
      </c>
      <c r="B139" s="662" t="s">
        <v>2765</v>
      </c>
      <c r="C139" s="663" t="s">
        <v>581</v>
      </c>
      <c r="D139" s="664" t="s">
        <v>2767</v>
      </c>
      <c r="E139" s="663" t="s">
        <v>599</v>
      </c>
      <c r="F139" s="664" t="s">
        <v>2772</v>
      </c>
      <c r="G139" s="663" t="s">
        <v>600</v>
      </c>
      <c r="H139" s="663" t="s">
        <v>1072</v>
      </c>
      <c r="I139" s="663" t="s">
        <v>1073</v>
      </c>
      <c r="J139" s="663" t="s">
        <v>1074</v>
      </c>
      <c r="K139" s="663" t="s">
        <v>1075</v>
      </c>
      <c r="L139" s="665">
        <v>60.590000000000067</v>
      </c>
      <c r="M139" s="665">
        <v>1</v>
      </c>
      <c r="N139" s="666">
        <v>60.590000000000067</v>
      </c>
    </row>
    <row r="140" spans="1:14" ht="14.4" customHeight="1" x14ac:dyDescent="0.3">
      <c r="A140" s="661" t="s">
        <v>571</v>
      </c>
      <c r="B140" s="662" t="s">
        <v>2765</v>
      </c>
      <c r="C140" s="663" t="s">
        <v>581</v>
      </c>
      <c r="D140" s="664" t="s">
        <v>2767</v>
      </c>
      <c r="E140" s="663" t="s">
        <v>599</v>
      </c>
      <c r="F140" s="664" t="s">
        <v>2772</v>
      </c>
      <c r="G140" s="663" t="s">
        <v>600</v>
      </c>
      <c r="H140" s="663" t="s">
        <v>1076</v>
      </c>
      <c r="I140" s="663" t="s">
        <v>1077</v>
      </c>
      <c r="J140" s="663" t="s">
        <v>1078</v>
      </c>
      <c r="K140" s="663" t="s">
        <v>1079</v>
      </c>
      <c r="L140" s="665">
        <v>359.1466666666667</v>
      </c>
      <c r="M140" s="665">
        <v>3</v>
      </c>
      <c r="N140" s="666">
        <v>1077.44</v>
      </c>
    </row>
    <row r="141" spans="1:14" ht="14.4" customHeight="1" x14ac:dyDescent="0.3">
      <c r="A141" s="661" t="s">
        <v>571</v>
      </c>
      <c r="B141" s="662" t="s">
        <v>2765</v>
      </c>
      <c r="C141" s="663" t="s">
        <v>581</v>
      </c>
      <c r="D141" s="664" t="s">
        <v>2767</v>
      </c>
      <c r="E141" s="663" t="s">
        <v>599</v>
      </c>
      <c r="F141" s="664" t="s">
        <v>2772</v>
      </c>
      <c r="G141" s="663" t="s">
        <v>600</v>
      </c>
      <c r="H141" s="663" t="s">
        <v>1080</v>
      </c>
      <c r="I141" s="663" t="s">
        <v>1081</v>
      </c>
      <c r="J141" s="663" t="s">
        <v>1082</v>
      </c>
      <c r="K141" s="663" t="s">
        <v>1083</v>
      </c>
      <c r="L141" s="665">
        <v>676.25698155323494</v>
      </c>
      <c r="M141" s="665">
        <v>1</v>
      </c>
      <c r="N141" s="666">
        <v>676.25698155323494</v>
      </c>
    </row>
    <row r="142" spans="1:14" ht="14.4" customHeight="1" x14ac:dyDescent="0.3">
      <c r="A142" s="661" t="s">
        <v>571</v>
      </c>
      <c r="B142" s="662" t="s">
        <v>2765</v>
      </c>
      <c r="C142" s="663" t="s">
        <v>581</v>
      </c>
      <c r="D142" s="664" t="s">
        <v>2767</v>
      </c>
      <c r="E142" s="663" t="s">
        <v>599</v>
      </c>
      <c r="F142" s="664" t="s">
        <v>2772</v>
      </c>
      <c r="G142" s="663" t="s">
        <v>600</v>
      </c>
      <c r="H142" s="663" t="s">
        <v>612</v>
      </c>
      <c r="I142" s="663" t="s">
        <v>613</v>
      </c>
      <c r="J142" s="663" t="s">
        <v>614</v>
      </c>
      <c r="K142" s="663" t="s">
        <v>615</v>
      </c>
      <c r="L142" s="665">
        <v>1592.7728266937893</v>
      </c>
      <c r="M142" s="665">
        <v>8</v>
      </c>
      <c r="N142" s="666">
        <v>12742.182613550314</v>
      </c>
    </row>
    <row r="143" spans="1:14" ht="14.4" customHeight="1" x14ac:dyDescent="0.3">
      <c r="A143" s="661" t="s">
        <v>571</v>
      </c>
      <c r="B143" s="662" t="s">
        <v>2765</v>
      </c>
      <c r="C143" s="663" t="s">
        <v>581</v>
      </c>
      <c r="D143" s="664" t="s">
        <v>2767</v>
      </c>
      <c r="E143" s="663" t="s">
        <v>599</v>
      </c>
      <c r="F143" s="664" t="s">
        <v>2772</v>
      </c>
      <c r="G143" s="663" t="s">
        <v>600</v>
      </c>
      <c r="H143" s="663" t="s">
        <v>1084</v>
      </c>
      <c r="I143" s="663" t="s">
        <v>1085</v>
      </c>
      <c r="J143" s="663" t="s">
        <v>1086</v>
      </c>
      <c r="K143" s="663" t="s">
        <v>1087</v>
      </c>
      <c r="L143" s="665">
        <v>71.58</v>
      </c>
      <c r="M143" s="665">
        <v>4</v>
      </c>
      <c r="N143" s="666">
        <v>286.32</v>
      </c>
    </row>
    <row r="144" spans="1:14" ht="14.4" customHeight="1" x14ac:dyDescent="0.3">
      <c r="A144" s="661" t="s">
        <v>571</v>
      </c>
      <c r="B144" s="662" t="s">
        <v>2765</v>
      </c>
      <c r="C144" s="663" t="s">
        <v>581</v>
      </c>
      <c r="D144" s="664" t="s">
        <v>2767</v>
      </c>
      <c r="E144" s="663" t="s">
        <v>599</v>
      </c>
      <c r="F144" s="664" t="s">
        <v>2772</v>
      </c>
      <c r="G144" s="663" t="s">
        <v>600</v>
      </c>
      <c r="H144" s="663" t="s">
        <v>1088</v>
      </c>
      <c r="I144" s="663" t="s">
        <v>1089</v>
      </c>
      <c r="J144" s="663" t="s">
        <v>1090</v>
      </c>
      <c r="K144" s="663" t="s">
        <v>1091</v>
      </c>
      <c r="L144" s="665">
        <v>75.060274863026834</v>
      </c>
      <c r="M144" s="665">
        <v>158.5</v>
      </c>
      <c r="N144" s="666">
        <v>11897.053565789753</v>
      </c>
    </row>
    <row r="145" spans="1:14" ht="14.4" customHeight="1" x14ac:dyDescent="0.3">
      <c r="A145" s="661" t="s">
        <v>571</v>
      </c>
      <c r="B145" s="662" t="s">
        <v>2765</v>
      </c>
      <c r="C145" s="663" t="s">
        <v>581</v>
      </c>
      <c r="D145" s="664" t="s">
        <v>2767</v>
      </c>
      <c r="E145" s="663" t="s">
        <v>599</v>
      </c>
      <c r="F145" s="664" t="s">
        <v>2772</v>
      </c>
      <c r="G145" s="663" t="s">
        <v>600</v>
      </c>
      <c r="H145" s="663" t="s">
        <v>1092</v>
      </c>
      <c r="I145" s="663" t="s">
        <v>1093</v>
      </c>
      <c r="J145" s="663" t="s">
        <v>1094</v>
      </c>
      <c r="K145" s="663" t="s">
        <v>1095</v>
      </c>
      <c r="L145" s="665">
        <v>61.940000000000005</v>
      </c>
      <c r="M145" s="665">
        <v>3</v>
      </c>
      <c r="N145" s="666">
        <v>185.82000000000002</v>
      </c>
    </row>
    <row r="146" spans="1:14" ht="14.4" customHeight="1" x14ac:dyDescent="0.3">
      <c r="A146" s="661" t="s">
        <v>571</v>
      </c>
      <c r="B146" s="662" t="s">
        <v>2765</v>
      </c>
      <c r="C146" s="663" t="s">
        <v>581</v>
      </c>
      <c r="D146" s="664" t="s">
        <v>2767</v>
      </c>
      <c r="E146" s="663" t="s">
        <v>599</v>
      </c>
      <c r="F146" s="664" t="s">
        <v>2772</v>
      </c>
      <c r="G146" s="663" t="s">
        <v>600</v>
      </c>
      <c r="H146" s="663" t="s">
        <v>1096</v>
      </c>
      <c r="I146" s="663" t="s">
        <v>1097</v>
      </c>
      <c r="J146" s="663" t="s">
        <v>1098</v>
      </c>
      <c r="K146" s="663" t="s">
        <v>743</v>
      </c>
      <c r="L146" s="665">
        <v>67.350000000000009</v>
      </c>
      <c r="M146" s="665">
        <v>1</v>
      </c>
      <c r="N146" s="666">
        <v>67.350000000000009</v>
      </c>
    </row>
    <row r="147" spans="1:14" ht="14.4" customHeight="1" x14ac:dyDescent="0.3">
      <c r="A147" s="661" t="s">
        <v>571</v>
      </c>
      <c r="B147" s="662" t="s">
        <v>2765</v>
      </c>
      <c r="C147" s="663" t="s">
        <v>581</v>
      </c>
      <c r="D147" s="664" t="s">
        <v>2767</v>
      </c>
      <c r="E147" s="663" t="s">
        <v>599</v>
      </c>
      <c r="F147" s="664" t="s">
        <v>2772</v>
      </c>
      <c r="G147" s="663" t="s">
        <v>600</v>
      </c>
      <c r="H147" s="663" t="s">
        <v>1099</v>
      </c>
      <c r="I147" s="663" t="s">
        <v>1100</v>
      </c>
      <c r="J147" s="663" t="s">
        <v>1101</v>
      </c>
      <c r="K147" s="663" t="s">
        <v>1102</v>
      </c>
      <c r="L147" s="665">
        <v>235.17241379310346</v>
      </c>
      <c r="M147" s="665">
        <v>29</v>
      </c>
      <c r="N147" s="666">
        <v>6820</v>
      </c>
    </row>
    <row r="148" spans="1:14" ht="14.4" customHeight="1" x14ac:dyDescent="0.3">
      <c r="A148" s="661" t="s">
        <v>571</v>
      </c>
      <c r="B148" s="662" t="s">
        <v>2765</v>
      </c>
      <c r="C148" s="663" t="s">
        <v>581</v>
      </c>
      <c r="D148" s="664" t="s">
        <v>2767</v>
      </c>
      <c r="E148" s="663" t="s">
        <v>599</v>
      </c>
      <c r="F148" s="664" t="s">
        <v>2772</v>
      </c>
      <c r="G148" s="663" t="s">
        <v>600</v>
      </c>
      <c r="H148" s="663" t="s">
        <v>1103</v>
      </c>
      <c r="I148" s="663" t="s">
        <v>1104</v>
      </c>
      <c r="J148" s="663" t="s">
        <v>1105</v>
      </c>
      <c r="K148" s="663" t="s">
        <v>1106</v>
      </c>
      <c r="L148" s="665">
        <v>120.32</v>
      </c>
      <c r="M148" s="665">
        <v>1</v>
      </c>
      <c r="N148" s="666">
        <v>120.32</v>
      </c>
    </row>
    <row r="149" spans="1:14" ht="14.4" customHeight="1" x14ac:dyDescent="0.3">
      <c r="A149" s="661" t="s">
        <v>571</v>
      </c>
      <c r="B149" s="662" t="s">
        <v>2765</v>
      </c>
      <c r="C149" s="663" t="s">
        <v>581</v>
      </c>
      <c r="D149" s="664" t="s">
        <v>2767</v>
      </c>
      <c r="E149" s="663" t="s">
        <v>599</v>
      </c>
      <c r="F149" s="664" t="s">
        <v>2772</v>
      </c>
      <c r="G149" s="663" t="s">
        <v>600</v>
      </c>
      <c r="H149" s="663" t="s">
        <v>1107</v>
      </c>
      <c r="I149" s="663" t="s">
        <v>1108</v>
      </c>
      <c r="J149" s="663" t="s">
        <v>1109</v>
      </c>
      <c r="K149" s="663" t="s">
        <v>1110</v>
      </c>
      <c r="L149" s="665">
        <v>295.32000000000005</v>
      </c>
      <c r="M149" s="665">
        <v>1</v>
      </c>
      <c r="N149" s="666">
        <v>295.32000000000005</v>
      </c>
    </row>
    <row r="150" spans="1:14" ht="14.4" customHeight="1" x14ac:dyDescent="0.3">
      <c r="A150" s="661" t="s">
        <v>571</v>
      </c>
      <c r="B150" s="662" t="s">
        <v>2765</v>
      </c>
      <c r="C150" s="663" t="s">
        <v>581</v>
      </c>
      <c r="D150" s="664" t="s">
        <v>2767</v>
      </c>
      <c r="E150" s="663" t="s">
        <v>599</v>
      </c>
      <c r="F150" s="664" t="s">
        <v>2772</v>
      </c>
      <c r="G150" s="663" t="s">
        <v>600</v>
      </c>
      <c r="H150" s="663" t="s">
        <v>1111</v>
      </c>
      <c r="I150" s="663" t="s">
        <v>1112</v>
      </c>
      <c r="J150" s="663" t="s">
        <v>1113</v>
      </c>
      <c r="K150" s="663" t="s">
        <v>1114</v>
      </c>
      <c r="L150" s="665">
        <v>239.008769473375</v>
      </c>
      <c r="M150" s="665">
        <v>2</v>
      </c>
      <c r="N150" s="666">
        <v>478.01753894674999</v>
      </c>
    </row>
    <row r="151" spans="1:14" ht="14.4" customHeight="1" x14ac:dyDescent="0.3">
      <c r="A151" s="661" t="s">
        <v>571</v>
      </c>
      <c r="B151" s="662" t="s">
        <v>2765</v>
      </c>
      <c r="C151" s="663" t="s">
        <v>581</v>
      </c>
      <c r="D151" s="664" t="s">
        <v>2767</v>
      </c>
      <c r="E151" s="663" t="s">
        <v>599</v>
      </c>
      <c r="F151" s="664" t="s">
        <v>2772</v>
      </c>
      <c r="G151" s="663" t="s">
        <v>600</v>
      </c>
      <c r="H151" s="663" t="s">
        <v>1115</v>
      </c>
      <c r="I151" s="663" t="s">
        <v>1116</v>
      </c>
      <c r="J151" s="663" t="s">
        <v>1117</v>
      </c>
      <c r="K151" s="663" t="s">
        <v>1118</v>
      </c>
      <c r="L151" s="665">
        <v>1705.759263973001</v>
      </c>
      <c r="M151" s="665">
        <v>82</v>
      </c>
      <c r="N151" s="666">
        <v>139872.25964578608</v>
      </c>
    </row>
    <row r="152" spans="1:14" ht="14.4" customHeight="1" x14ac:dyDescent="0.3">
      <c r="A152" s="661" t="s">
        <v>571</v>
      </c>
      <c r="B152" s="662" t="s">
        <v>2765</v>
      </c>
      <c r="C152" s="663" t="s">
        <v>581</v>
      </c>
      <c r="D152" s="664" t="s">
        <v>2767</v>
      </c>
      <c r="E152" s="663" t="s">
        <v>599</v>
      </c>
      <c r="F152" s="664" t="s">
        <v>2772</v>
      </c>
      <c r="G152" s="663" t="s">
        <v>600</v>
      </c>
      <c r="H152" s="663" t="s">
        <v>1119</v>
      </c>
      <c r="I152" s="663" t="s">
        <v>1120</v>
      </c>
      <c r="J152" s="663" t="s">
        <v>1121</v>
      </c>
      <c r="K152" s="663" t="s">
        <v>1122</v>
      </c>
      <c r="L152" s="665">
        <v>139.95850896621798</v>
      </c>
      <c r="M152" s="665">
        <v>6</v>
      </c>
      <c r="N152" s="666">
        <v>839.7510537973078</v>
      </c>
    </row>
    <row r="153" spans="1:14" ht="14.4" customHeight="1" x14ac:dyDescent="0.3">
      <c r="A153" s="661" t="s">
        <v>571</v>
      </c>
      <c r="B153" s="662" t="s">
        <v>2765</v>
      </c>
      <c r="C153" s="663" t="s">
        <v>581</v>
      </c>
      <c r="D153" s="664" t="s">
        <v>2767</v>
      </c>
      <c r="E153" s="663" t="s">
        <v>599</v>
      </c>
      <c r="F153" s="664" t="s">
        <v>2772</v>
      </c>
      <c r="G153" s="663" t="s">
        <v>600</v>
      </c>
      <c r="H153" s="663" t="s">
        <v>1123</v>
      </c>
      <c r="I153" s="663" t="s">
        <v>1124</v>
      </c>
      <c r="J153" s="663" t="s">
        <v>1125</v>
      </c>
      <c r="K153" s="663" t="s">
        <v>1126</v>
      </c>
      <c r="L153" s="665">
        <v>132.90999999999997</v>
      </c>
      <c r="M153" s="665">
        <v>1</v>
      </c>
      <c r="N153" s="666">
        <v>132.90999999999997</v>
      </c>
    </row>
    <row r="154" spans="1:14" ht="14.4" customHeight="1" x14ac:dyDescent="0.3">
      <c r="A154" s="661" t="s">
        <v>571</v>
      </c>
      <c r="B154" s="662" t="s">
        <v>2765</v>
      </c>
      <c r="C154" s="663" t="s">
        <v>581</v>
      </c>
      <c r="D154" s="664" t="s">
        <v>2767</v>
      </c>
      <c r="E154" s="663" t="s">
        <v>599</v>
      </c>
      <c r="F154" s="664" t="s">
        <v>2772</v>
      </c>
      <c r="G154" s="663" t="s">
        <v>600</v>
      </c>
      <c r="H154" s="663" t="s">
        <v>1127</v>
      </c>
      <c r="I154" s="663" t="s">
        <v>1128</v>
      </c>
      <c r="J154" s="663" t="s">
        <v>1129</v>
      </c>
      <c r="K154" s="663" t="s">
        <v>1130</v>
      </c>
      <c r="L154" s="665">
        <v>92.012178004865149</v>
      </c>
      <c r="M154" s="665">
        <v>5</v>
      </c>
      <c r="N154" s="666">
        <v>460.06089002432577</v>
      </c>
    </row>
    <row r="155" spans="1:14" ht="14.4" customHeight="1" x14ac:dyDescent="0.3">
      <c r="A155" s="661" t="s">
        <v>571</v>
      </c>
      <c r="B155" s="662" t="s">
        <v>2765</v>
      </c>
      <c r="C155" s="663" t="s">
        <v>581</v>
      </c>
      <c r="D155" s="664" t="s">
        <v>2767</v>
      </c>
      <c r="E155" s="663" t="s">
        <v>599</v>
      </c>
      <c r="F155" s="664" t="s">
        <v>2772</v>
      </c>
      <c r="G155" s="663" t="s">
        <v>600</v>
      </c>
      <c r="H155" s="663" t="s">
        <v>1131</v>
      </c>
      <c r="I155" s="663" t="s">
        <v>1132</v>
      </c>
      <c r="J155" s="663" t="s">
        <v>1133</v>
      </c>
      <c r="K155" s="663" t="s">
        <v>1134</v>
      </c>
      <c r="L155" s="665">
        <v>66.069735204496098</v>
      </c>
      <c r="M155" s="665">
        <v>1</v>
      </c>
      <c r="N155" s="666">
        <v>66.069735204496098</v>
      </c>
    </row>
    <row r="156" spans="1:14" ht="14.4" customHeight="1" x14ac:dyDescent="0.3">
      <c r="A156" s="661" t="s">
        <v>571</v>
      </c>
      <c r="B156" s="662" t="s">
        <v>2765</v>
      </c>
      <c r="C156" s="663" t="s">
        <v>581</v>
      </c>
      <c r="D156" s="664" t="s">
        <v>2767</v>
      </c>
      <c r="E156" s="663" t="s">
        <v>599</v>
      </c>
      <c r="F156" s="664" t="s">
        <v>2772</v>
      </c>
      <c r="G156" s="663" t="s">
        <v>600</v>
      </c>
      <c r="H156" s="663" t="s">
        <v>1135</v>
      </c>
      <c r="I156" s="663" t="s">
        <v>1136</v>
      </c>
      <c r="J156" s="663" t="s">
        <v>1137</v>
      </c>
      <c r="K156" s="663" t="s">
        <v>1138</v>
      </c>
      <c r="L156" s="665">
        <v>1072.0442906194487</v>
      </c>
      <c r="M156" s="665">
        <v>30</v>
      </c>
      <c r="N156" s="666">
        <v>32161.32871858346</v>
      </c>
    </row>
    <row r="157" spans="1:14" ht="14.4" customHeight="1" x14ac:dyDescent="0.3">
      <c r="A157" s="661" t="s">
        <v>571</v>
      </c>
      <c r="B157" s="662" t="s">
        <v>2765</v>
      </c>
      <c r="C157" s="663" t="s">
        <v>581</v>
      </c>
      <c r="D157" s="664" t="s">
        <v>2767</v>
      </c>
      <c r="E157" s="663" t="s">
        <v>599</v>
      </c>
      <c r="F157" s="664" t="s">
        <v>2772</v>
      </c>
      <c r="G157" s="663" t="s">
        <v>600</v>
      </c>
      <c r="H157" s="663" t="s">
        <v>1139</v>
      </c>
      <c r="I157" s="663" t="s">
        <v>1140</v>
      </c>
      <c r="J157" s="663" t="s">
        <v>1141</v>
      </c>
      <c r="K157" s="663" t="s">
        <v>1142</v>
      </c>
      <c r="L157" s="665">
        <v>328.08518261654928</v>
      </c>
      <c r="M157" s="665">
        <v>31</v>
      </c>
      <c r="N157" s="666">
        <v>10170.640661113028</v>
      </c>
    </row>
    <row r="158" spans="1:14" ht="14.4" customHeight="1" x14ac:dyDescent="0.3">
      <c r="A158" s="661" t="s">
        <v>571</v>
      </c>
      <c r="B158" s="662" t="s">
        <v>2765</v>
      </c>
      <c r="C158" s="663" t="s">
        <v>581</v>
      </c>
      <c r="D158" s="664" t="s">
        <v>2767</v>
      </c>
      <c r="E158" s="663" t="s">
        <v>599</v>
      </c>
      <c r="F158" s="664" t="s">
        <v>2772</v>
      </c>
      <c r="G158" s="663" t="s">
        <v>600</v>
      </c>
      <c r="H158" s="663" t="s">
        <v>1143</v>
      </c>
      <c r="I158" s="663" t="s">
        <v>1144</v>
      </c>
      <c r="J158" s="663" t="s">
        <v>1145</v>
      </c>
      <c r="K158" s="663" t="s">
        <v>1146</v>
      </c>
      <c r="L158" s="665">
        <v>566.45768001687065</v>
      </c>
      <c r="M158" s="665">
        <v>10</v>
      </c>
      <c r="N158" s="666">
        <v>5664.5768001687065</v>
      </c>
    </row>
    <row r="159" spans="1:14" ht="14.4" customHeight="1" x14ac:dyDescent="0.3">
      <c r="A159" s="661" t="s">
        <v>571</v>
      </c>
      <c r="B159" s="662" t="s">
        <v>2765</v>
      </c>
      <c r="C159" s="663" t="s">
        <v>581</v>
      </c>
      <c r="D159" s="664" t="s">
        <v>2767</v>
      </c>
      <c r="E159" s="663" t="s">
        <v>599</v>
      </c>
      <c r="F159" s="664" t="s">
        <v>2772</v>
      </c>
      <c r="G159" s="663" t="s">
        <v>600</v>
      </c>
      <c r="H159" s="663" t="s">
        <v>1147</v>
      </c>
      <c r="I159" s="663" t="s">
        <v>1148</v>
      </c>
      <c r="J159" s="663" t="s">
        <v>1149</v>
      </c>
      <c r="K159" s="663" t="s">
        <v>1150</v>
      </c>
      <c r="L159" s="665">
        <v>1528.4099999999999</v>
      </c>
      <c r="M159" s="665">
        <v>1</v>
      </c>
      <c r="N159" s="666">
        <v>1528.4099999999999</v>
      </c>
    </row>
    <row r="160" spans="1:14" ht="14.4" customHeight="1" x14ac:dyDescent="0.3">
      <c r="A160" s="661" t="s">
        <v>571</v>
      </c>
      <c r="B160" s="662" t="s">
        <v>2765</v>
      </c>
      <c r="C160" s="663" t="s">
        <v>581</v>
      </c>
      <c r="D160" s="664" t="s">
        <v>2767</v>
      </c>
      <c r="E160" s="663" t="s">
        <v>599</v>
      </c>
      <c r="F160" s="664" t="s">
        <v>2772</v>
      </c>
      <c r="G160" s="663" t="s">
        <v>600</v>
      </c>
      <c r="H160" s="663" t="s">
        <v>1151</v>
      </c>
      <c r="I160" s="663" t="s">
        <v>1152</v>
      </c>
      <c r="J160" s="663" t="s">
        <v>1153</v>
      </c>
      <c r="K160" s="663" t="s">
        <v>1154</v>
      </c>
      <c r="L160" s="665">
        <v>54.875608119521267</v>
      </c>
      <c r="M160" s="665">
        <v>4</v>
      </c>
      <c r="N160" s="666">
        <v>219.50243247808507</v>
      </c>
    </row>
    <row r="161" spans="1:14" ht="14.4" customHeight="1" x14ac:dyDescent="0.3">
      <c r="A161" s="661" t="s">
        <v>571</v>
      </c>
      <c r="B161" s="662" t="s">
        <v>2765</v>
      </c>
      <c r="C161" s="663" t="s">
        <v>581</v>
      </c>
      <c r="D161" s="664" t="s">
        <v>2767</v>
      </c>
      <c r="E161" s="663" t="s">
        <v>599</v>
      </c>
      <c r="F161" s="664" t="s">
        <v>2772</v>
      </c>
      <c r="G161" s="663" t="s">
        <v>600</v>
      </c>
      <c r="H161" s="663" t="s">
        <v>1155</v>
      </c>
      <c r="I161" s="663" t="s">
        <v>1156</v>
      </c>
      <c r="J161" s="663" t="s">
        <v>1157</v>
      </c>
      <c r="K161" s="663" t="s">
        <v>1158</v>
      </c>
      <c r="L161" s="665">
        <v>3925.8300000000013</v>
      </c>
      <c r="M161" s="665">
        <v>4</v>
      </c>
      <c r="N161" s="666">
        <v>15703.320000000005</v>
      </c>
    </row>
    <row r="162" spans="1:14" ht="14.4" customHeight="1" x14ac:dyDescent="0.3">
      <c r="A162" s="661" t="s">
        <v>571</v>
      </c>
      <c r="B162" s="662" t="s">
        <v>2765</v>
      </c>
      <c r="C162" s="663" t="s">
        <v>581</v>
      </c>
      <c r="D162" s="664" t="s">
        <v>2767</v>
      </c>
      <c r="E162" s="663" t="s">
        <v>599</v>
      </c>
      <c r="F162" s="664" t="s">
        <v>2772</v>
      </c>
      <c r="G162" s="663" t="s">
        <v>600</v>
      </c>
      <c r="H162" s="663" t="s">
        <v>1159</v>
      </c>
      <c r="I162" s="663" t="s">
        <v>1160</v>
      </c>
      <c r="J162" s="663" t="s">
        <v>889</v>
      </c>
      <c r="K162" s="663" t="s">
        <v>1161</v>
      </c>
      <c r="L162" s="665">
        <v>71.159530295983785</v>
      </c>
      <c r="M162" s="665">
        <v>3</v>
      </c>
      <c r="N162" s="666">
        <v>213.47859088795136</v>
      </c>
    </row>
    <row r="163" spans="1:14" ht="14.4" customHeight="1" x14ac:dyDescent="0.3">
      <c r="A163" s="661" t="s">
        <v>571</v>
      </c>
      <c r="B163" s="662" t="s">
        <v>2765</v>
      </c>
      <c r="C163" s="663" t="s">
        <v>581</v>
      </c>
      <c r="D163" s="664" t="s">
        <v>2767</v>
      </c>
      <c r="E163" s="663" t="s">
        <v>599</v>
      </c>
      <c r="F163" s="664" t="s">
        <v>2772</v>
      </c>
      <c r="G163" s="663" t="s">
        <v>600</v>
      </c>
      <c r="H163" s="663" t="s">
        <v>1162</v>
      </c>
      <c r="I163" s="663" t="s">
        <v>1163</v>
      </c>
      <c r="J163" s="663" t="s">
        <v>1164</v>
      </c>
      <c r="K163" s="663" t="s">
        <v>1165</v>
      </c>
      <c r="L163" s="665">
        <v>68.481729713853525</v>
      </c>
      <c r="M163" s="665">
        <v>11</v>
      </c>
      <c r="N163" s="666">
        <v>753.29902685238881</v>
      </c>
    </row>
    <row r="164" spans="1:14" ht="14.4" customHeight="1" x14ac:dyDescent="0.3">
      <c r="A164" s="661" t="s">
        <v>571</v>
      </c>
      <c r="B164" s="662" t="s">
        <v>2765</v>
      </c>
      <c r="C164" s="663" t="s">
        <v>581</v>
      </c>
      <c r="D164" s="664" t="s">
        <v>2767</v>
      </c>
      <c r="E164" s="663" t="s">
        <v>599</v>
      </c>
      <c r="F164" s="664" t="s">
        <v>2772</v>
      </c>
      <c r="G164" s="663" t="s">
        <v>600</v>
      </c>
      <c r="H164" s="663" t="s">
        <v>1166</v>
      </c>
      <c r="I164" s="663" t="s">
        <v>1167</v>
      </c>
      <c r="J164" s="663" t="s">
        <v>1168</v>
      </c>
      <c r="K164" s="663" t="s">
        <v>1169</v>
      </c>
      <c r="L164" s="665">
        <v>36.543742289775714</v>
      </c>
      <c r="M164" s="665">
        <v>47</v>
      </c>
      <c r="N164" s="666">
        <v>1717.5558876194586</v>
      </c>
    </row>
    <row r="165" spans="1:14" ht="14.4" customHeight="1" x14ac:dyDescent="0.3">
      <c r="A165" s="661" t="s">
        <v>571</v>
      </c>
      <c r="B165" s="662" t="s">
        <v>2765</v>
      </c>
      <c r="C165" s="663" t="s">
        <v>581</v>
      </c>
      <c r="D165" s="664" t="s">
        <v>2767</v>
      </c>
      <c r="E165" s="663" t="s">
        <v>599</v>
      </c>
      <c r="F165" s="664" t="s">
        <v>2772</v>
      </c>
      <c r="G165" s="663" t="s">
        <v>600</v>
      </c>
      <c r="H165" s="663" t="s">
        <v>1170</v>
      </c>
      <c r="I165" s="663" t="s">
        <v>1171</v>
      </c>
      <c r="J165" s="663" t="s">
        <v>1172</v>
      </c>
      <c r="K165" s="663" t="s">
        <v>1173</v>
      </c>
      <c r="L165" s="665">
        <v>52.169695832960265</v>
      </c>
      <c r="M165" s="665">
        <v>3</v>
      </c>
      <c r="N165" s="666">
        <v>156.5090874988808</v>
      </c>
    </row>
    <row r="166" spans="1:14" ht="14.4" customHeight="1" x14ac:dyDescent="0.3">
      <c r="A166" s="661" t="s">
        <v>571</v>
      </c>
      <c r="B166" s="662" t="s">
        <v>2765</v>
      </c>
      <c r="C166" s="663" t="s">
        <v>581</v>
      </c>
      <c r="D166" s="664" t="s">
        <v>2767</v>
      </c>
      <c r="E166" s="663" t="s">
        <v>599</v>
      </c>
      <c r="F166" s="664" t="s">
        <v>2772</v>
      </c>
      <c r="G166" s="663" t="s">
        <v>600</v>
      </c>
      <c r="H166" s="663" t="s">
        <v>1174</v>
      </c>
      <c r="I166" s="663" t="s">
        <v>215</v>
      </c>
      <c r="J166" s="663" t="s">
        <v>1175</v>
      </c>
      <c r="K166" s="663"/>
      <c r="L166" s="665">
        <v>112.93494337815558</v>
      </c>
      <c r="M166" s="665">
        <v>97</v>
      </c>
      <c r="N166" s="666">
        <v>10954.689507681091</v>
      </c>
    </row>
    <row r="167" spans="1:14" ht="14.4" customHeight="1" x14ac:dyDescent="0.3">
      <c r="A167" s="661" t="s">
        <v>571</v>
      </c>
      <c r="B167" s="662" t="s">
        <v>2765</v>
      </c>
      <c r="C167" s="663" t="s">
        <v>581</v>
      </c>
      <c r="D167" s="664" t="s">
        <v>2767</v>
      </c>
      <c r="E167" s="663" t="s">
        <v>599</v>
      </c>
      <c r="F167" s="664" t="s">
        <v>2772</v>
      </c>
      <c r="G167" s="663" t="s">
        <v>600</v>
      </c>
      <c r="H167" s="663" t="s">
        <v>1176</v>
      </c>
      <c r="I167" s="663" t="s">
        <v>215</v>
      </c>
      <c r="J167" s="663" t="s">
        <v>1177</v>
      </c>
      <c r="K167" s="663"/>
      <c r="L167" s="665">
        <v>137.89019899929016</v>
      </c>
      <c r="M167" s="665">
        <v>29</v>
      </c>
      <c r="N167" s="666">
        <v>3998.815770979415</v>
      </c>
    </row>
    <row r="168" spans="1:14" ht="14.4" customHeight="1" x14ac:dyDescent="0.3">
      <c r="A168" s="661" t="s">
        <v>571</v>
      </c>
      <c r="B168" s="662" t="s">
        <v>2765</v>
      </c>
      <c r="C168" s="663" t="s">
        <v>581</v>
      </c>
      <c r="D168" s="664" t="s">
        <v>2767</v>
      </c>
      <c r="E168" s="663" t="s">
        <v>599</v>
      </c>
      <c r="F168" s="664" t="s">
        <v>2772</v>
      </c>
      <c r="G168" s="663" t="s">
        <v>600</v>
      </c>
      <c r="H168" s="663" t="s">
        <v>1178</v>
      </c>
      <c r="I168" s="663" t="s">
        <v>215</v>
      </c>
      <c r="J168" s="663" t="s">
        <v>1179</v>
      </c>
      <c r="K168" s="663"/>
      <c r="L168" s="665">
        <v>275.76999895246917</v>
      </c>
      <c r="M168" s="665">
        <v>1</v>
      </c>
      <c r="N168" s="666">
        <v>275.76999895246917</v>
      </c>
    </row>
    <row r="169" spans="1:14" ht="14.4" customHeight="1" x14ac:dyDescent="0.3">
      <c r="A169" s="661" t="s">
        <v>571</v>
      </c>
      <c r="B169" s="662" t="s">
        <v>2765</v>
      </c>
      <c r="C169" s="663" t="s">
        <v>581</v>
      </c>
      <c r="D169" s="664" t="s">
        <v>2767</v>
      </c>
      <c r="E169" s="663" t="s">
        <v>599</v>
      </c>
      <c r="F169" s="664" t="s">
        <v>2772</v>
      </c>
      <c r="G169" s="663" t="s">
        <v>600</v>
      </c>
      <c r="H169" s="663" t="s">
        <v>1180</v>
      </c>
      <c r="I169" s="663" t="s">
        <v>1181</v>
      </c>
      <c r="J169" s="663" t="s">
        <v>1182</v>
      </c>
      <c r="K169" s="663" t="s">
        <v>1183</v>
      </c>
      <c r="L169" s="665">
        <v>164.83999999999997</v>
      </c>
      <c r="M169" s="665">
        <v>2</v>
      </c>
      <c r="N169" s="666">
        <v>329.67999999999995</v>
      </c>
    </row>
    <row r="170" spans="1:14" ht="14.4" customHeight="1" x14ac:dyDescent="0.3">
      <c r="A170" s="661" t="s">
        <v>571</v>
      </c>
      <c r="B170" s="662" t="s">
        <v>2765</v>
      </c>
      <c r="C170" s="663" t="s">
        <v>581</v>
      </c>
      <c r="D170" s="664" t="s">
        <v>2767</v>
      </c>
      <c r="E170" s="663" t="s">
        <v>599</v>
      </c>
      <c r="F170" s="664" t="s">
        <v>2772</v>
      </c>
      <c r="G170" s="663" t="s">
        <v>600</v>
      </c>
      <c r="H170" s="663" t="s">
        <v>1184</v>
      </c>
      <c r="I170" s="663" t="s">
        <v>1185</v>
      </c>
      <c r="J170" s="663" t="s">
        <v>1186</v>
      </c>
      <c r="K170" s="663" t="s">
        <v>1187</v>
      </c>
      <c r="L170" s="665">
        <v>105.74982275447151</v>
      </c>
      <c r="M170" s="665">
        <v>6</v>
      </c>
      <c r="N170" s="666">
        <v>634.49893652682908</v>
      </c>
    </row>
    <row r="171" spans="1:14" ht="14.4" customHeight="1" x14ac:dyDescent="0.3">
      <c r="A171" s="661" t="s">
        <v>571</v>
      </c>
      <c r="B171" s="662" t="s">
        <v>2765</v>
      </c>
      <c r="C171" s="663" t="s">
        <v>581</v>
      </c>
      <c r="D171" s="664" t="s">
        <v>2767</v>
      </c>
      <c r="E171" s="663" t="s">
        <v>599</v>
      </c>
      <c r="F171" s="664" t="s">
        <v>2772</v>
      </c>
      <c r="G171" s="663" t="s">
        <v>600</v>
      </c>
      <c r="H171" s="663" t="s">
        <v>1188</v>
      </c>
      <c r="I171" s="663" t="s">
        <v>1189</v>
      </c>
      <c r="J171" s="663" t="s">
        <v>1190</v>
      </c>
      <c r="K171" s="663" t="s">
        <v>1191</v>
      </c>
      <c r="L171" s="665">
        <v>169.54915312887036</v>
      </c>
      <c r="M171" s="665">
        <v>11</v>
      </c>
      <c r="N171" s="666">
        <v>1865.0406844175741</v>
      </c>
    </row>
    <row r="172" spans="1:14" ht="14.4" customHeight="1" x14ac:dyDescent="0.3">
      <c r="A172" s="661" t="s">
        <v>571</v>
      </c>
      <c r="B172" s="662" t="s">
        <v>2765</v>
      </c>
      <c r="C172" s="663" t="s">
        <v>581</v>
      </c>
      <c r="D172" s="664" t="s">
        <v>2767</v>
      </c>
      <c r="E172" s="663" t="s">
        <v>599</v>
      </c>
      <c r="F172" s="664" t="s">
        <v>2772</v>
      </c>
      <c r="G172" s="663" t="s">
        <v>600</v>
      </c>
      <c r="H172" s="663" t="s">
        <v>1192</v>
      </c>
      <c r="I172" s="663" t="s">
        <v>1193</v>
      </c>
      <c r="J172" s="663" t="s">
        <v>1194</v>
      </c>
      <c r="K172" s="663" t="s">
        <v>1195</v>
      </c>
      <c r="L172" s="665">
        <v>85.2</v>
      </c>
      <c r="M172" s="665">
        <v>2</v>
      </c>
      <c r="N172" s="666">
        <v>170.4</v>
      </c>
    </row>
    <row r="173" spans="1:14" ht="14.4" customHeight="1" x14ac:dyDescent="0.3">
      <c r="A173" s="661" t="s">
        <v>571</v>
      </c>
      <c r="B173" s="662" t="s">
        <v>2765</v>
      </c>
      <c r="C173" s="663" t="s">
        <v>581</v>
      </c>
      <c r="D173" s="664" t="s">
        <v>2767</v>
      </c>
      <c r="E173" s="663" t="s">
        <v>599</v>
      </c>
      <c r="F173" s="664" t="s">
        <v>2772</v>
      </c>
      <c r="G173" s="663" t="s">
        <v>600</v>
      </c>
      <c r="H173" s="663" t="s">
        <v>1196</v>
      </c>
      <c r="I173" s="663" t="s">
        <v>215</v>
      </c>
      <c r="J173" s="663" t="s">
        <v>1197</v>
      </c>
      <c r="K173" s="663"/>
      <c r="L173" s="665">
        <v>60.479852456665533</v>
      </c>
      <c r="M173" s="665">
        <v>11</v>
      </c>
      <c r="N173" s="666">
        <v>665.2783770233209</v>
      </c>
    </row>
    <row r="174" spans="1:14" ht="14.4" customHeight="1" x14ac:dyDescent="0.3">
      <c r="A174" s="661" t="s">
        <v>571</v>
      </c>
      <c r="B174" s="662" t="s">
        <v>2765</v>
      </c>
      <c r="C174" s="663" t="s">
        <v>581</v>
      </c>
      <c r="D174" s="664" t="s">
        <v>2767</v>
      </c>
      <c r="E174" s="663" t="s">
        <v>599</v>
      </c>
      <c r="F174" s="664" t="s">
        <v>2772</v>
      </c>
      <c r="G174" s="663" t="s">
        <v>600</v>
      </c>
      <c r="H174" s="663" t="s">
        <v>1198</v>
      </c>
      <c r="I174" s="663" t="s">
        <v>1199</v>
      </c>
      <c r="J174" s="663" t="s">
        <v>1200</v>
      </c>
      <c r="K174" s="663" t="s">
        <v>1201</v>
      </c>
      <c r="L174" s="665">
        <v>47.651317160966713</v>
      </c>
      <c r="M174" s="665">
        <v>50</v>
      </c>
      <c r="N174" s="666">
        <v>2382.5658580483355</v>
      </c>
    </row>
    <row r="175" spans="1:14" ht="14.4" customHeight="1" x14ac:dyDescent="0.3">
      <c r="A175" s="661" t="s">
        <v>571</v>
      </c>
      <c r="B175" s="662" t="s">
        <v>2765</v>
      </c>
      <c r="C175" s="663" t="s">
        <v>581</v>
      </c>
      <c r="D175" s="664" t="s">
        <v>2767</v>
      </c>
      <c r="E175" s="663" t="s">
        <v>599</v>
      </c>
      <c r="F175" s="664" t="s">
        <v>2772</v>
      </c>
      <c r="G175" s="663" t="s">
        <v>600</v>
      </c>
      <c r="H175" s="663" t="s">
        <v>1202</v>
      </c>
      <c r="I175" s="663" t="s">
        <v>1203</v>
      </c>
      <c r="J175" s="663" t="s">
        <v>1204</v>
      </c>
      <c r="K175" s="663" t="s">
        <v>1205</v>
      </c>
      <c r="L175" s="665">
        <v>56.489857063518883</v>
      </c>
      <c r="M175" s="665">
        <v>4</v>
      </c>
      <c r="N175" s="666">
        <v>225.95942825407553</v>
      </c>
    </row>
    <row r="176" spans="1:14" ht="14.4" customHeight="1" x14ac:dyDescent="0.3">
      <c r="A176" s="661" t="s">
        <v>571</v>
      </c>
      <c r="B176" s="662" t="s">
        <v>2765</v>
      </c>
      <c r="C176" s="663" t="s">
        <v>581</v>
      </c>
      <c r="D176" s="664" t="s">
        <v>2767</v>
      </c>
      <c r="E176" s="663" t="s">
        <v>599</v>
      </c>
      <c r="F176" s="664" t="s">
        <v>2772</v>
      </c>
      <c r="G176" s="663" t="s">
        <v>600</v>
      </c>
      <c r="H176" s="663" t="s">
        <v>1206</v>
      </c>
      <c r="I176" s="663" t="s">
        <v>215</v>
      </c>
      <c r="J176" s="663" t="s">
        <v>1207</v>
      </c>
      <c r="K176" s="663"/>
      <c r="L176" s="665">
        <v>75.165283567807847</v>
      </c>
      <c r="M176" s="665">
        <v>7</v>
      </c>
      <c r="N176" s="666">
        <v>526.15698497465496</v>
      </c>
    </row>
    <row r="177" spans="1:14" ht="14.4" customHeight="1" x14ac:dyDescent="0.3">
      <c r="A177" s="661" t="s">
        <v>571</v>
      </c>
      <c r="B177" s="662" t="s">
        <v>2765</v>
      </c>
      <c r="C177" s="663" t="s">
        <v>581</v>
      </c>
      <c r="D177" s="664" t="s">
        <v>2767</v>
      </c>
      <c r="E177" s="663" t="s">
        <v>599</v>
      </c>
      <c r="F177" s="664" t="s">
        <v>2772</v>
      </c>
      <c r="G177" s="663" t="s">
        <v>600</v>
      </c>
      <c r="H177" s="663" t="s">
        <v>1208</v>
      </c>
      <c r="I177" s="663" t="s">
        <v>710</v>
      </c>
      <c r="J177" s="663" t="s">
        <v>1209</v>
      </c>
      <c r="K177" s="663"/>
      <c r="L177" s="665">
        <v>37.181505153148819</v>
      </c>
      <c r="M177" s="665">
        <v>1</v>
      </c>
      <c r="N177" s="666">
        <v>37.181505153148819</v>
      </c>
    </row>
    <row r="178" spans="1:14" ht="14.4" customHeight="1" x14ac:dyDescent="0.3">
      <c r="A178" s="661" t="s">
        <v>571</v>
      </c>
      <c r="B178" s="662" t="s">
        <v>2765</v>
      </c>
      <c r="C178" s="663" t="s">
        <v>581</v>
      </c>
      <c r="D178" s="664" t="s">
        <v>2767</v>
      </c>
      <c r="E178" s="663" t="s">
        <v>599</v>
      </c>
      <c r="F178" s="664" t="s">
        <v>2772</v>
      </c>
      <c r="G178" s="663" t="s">
        <v>600</v>
      </c>
      <c r="H178" s="663" t="s">
        <v>1210</v>
      </c>
      <c r="I178" s="663" t="s">
        <v>1211</v>
      </c>
      <c r="J178" s="663" t="s">
        <v>607</v>
      </c>
      <c r="K178" s="663" t="s">
        <v>1212</v>
      </c>
      <c r="L178" s="665">
        <v>65.393494717787647</v>
      </c>
      <c r="M178" s="665">
        <v>54</v>
      </c>
      <c r="N178" s="666">
        <v>3531.2487147605329</v>
      </c>
    </row>
    <row r="179" spans="1:14" ht="14.4" customHeight="1" x14ac:dyDescent="0.3">
      <c r="A179" s="661" t="s">
        <v>571</v>
      </c>
      <c r="B179" s="662" t="s">
        <v>2765</v>
      </c>
      <c r="C179" s="663" t="s">
        <v>581</v>
      </c>
      <c r="D179" s="664" t="s">
        <v>2767</v>
      </c>
      <c r="E179" s="663" t="s">
        <v>599</v>
      </c>
      <c r="F179" s="664" t="s">
        <v>2772</v>
      </c>
      <c r="G179" s="663" t="s">
        <v>600</v>
      </c>
      <c r="H179" s="663" t="s">
        <v>1213</v>
      </c>
      <c r="I179" s="663" t="s">
        <v>1214</v>
      </c>
      <c r="J179" s="663" t="s">
        <v>731</v>
      </c>
      <c r="K179" s="663" t="s">
        <v>1215</v>
      </c>
      <c r="L179" s="665">
        <v>145.04001989100149</v>
      </c>
      <c r="M179" s="665">
        <v>12</v>
      </c>
      <c r="N179" s="666">
        <v>1740.480238692018</v>
      </c>
    </row>
    <row r="180" spans="1:14" ht="14.4" customHeight="1" x14ac:dyDescent="0.3">
      <c r="A180" s="661" t="s">
        <v>571</v>
      </c>
      <c r="B180" s="662" t="s">
        <v>2765</v>
      </c>
      <c r="C180" s="663" t="s">
        <v>581</v>
      </c>
      <c r="D180" s="664" t="s">
        <v>2767</v>
      </c>
      <c r="E180" s="663" t="s">
        <v>599</v>
      </c>
      <c r="F180" s="664" t="s">
        <v>2772</v>
      </c>
      <c r="G180" s="663" t="s">
        <v>600</v>
      </c>
      <c r="H180" s="663" t="s">
        <v>1216</v>
      </c>
      <c r="I180" s="663" t="s">
        <v>1217</v>
      </c>
      <c r="J180" s="663" t="s">
        <v>1218</v>
      </c>
      <c r="K180" s="663" t="s">
        <v>1219</v>
      </c>
      <c r="L180" s="665">
        <v>294.41112892308195</v>
      </c>
      <c r="M180" s="665">
        <v>5</v>
      </c>
      <c r="N180" s="666">
        <v>1472.0556446154096</v>
      </c>
    </row>
    <row r="181" spans="1:14" ht="14.4" customHeight="1" x14ac:dyDescent="0.3">
      <c r="A181" s="661" t="s">
        <v>571</v>
      </c>
      <c r="B181" s="662" t="s">
        <v>2765</v>
      </c>
      <c r="C181" s="663" t="s">
        <v>581</v>
      </c>
      <c r="D181" s="664" t="s">
        <v>2767</v>
      </c>
      <c r="E181" s="663" t="s">
        <v>599</v>
      </c>
      <c r="F181" s="664" t="s">
        <v>2772</v>
      </c>
      <c r="G181" s="663" t="s">
        <v>600</v>
      </c>
      <c r="H181" s="663" t="s">
        <v>1220</v>
      </c>
      <c r="I181" s="663" t="s">
        <v>1221</v>
      </c>
      <c r="J181" s="663" t="s">
        <v>1222</v>
      </c>
      <c r="K181" s="663" t="s">
        <v>1223</v>
      </c>
      <c r="L181" s="665">
        <v>52.030004786150364</v>
      </c>
      <c r="M181" s="665">
        <v>1</v>
      </c>
      <c r="N181" s="666">
        <v>52.030004786150364</v>
      </c>
    </row>
    <row r="182" spans="1:14" ht="14.4" customHeight="1" x14ac:dyDescent="0.3">
      <c r="A182" s="661" t="s">
        <v>571</v>
      </c>
      <c r="B182" s="662" t="s">
        <v>2765</v>
      </c>
      <c r="C182" s="663" t="s">
        <v>581</v>
      </c>
      <c r="D182" s="664" t="s">
        <v>2767</v>
      </c>
      <c r="E182" s="663" t="s">
        <v>599</v>
      </c>
      <c r="F182" s="664" t="s">
        <v>2772</v>
      </c>
      <c r="G182" s="663" t="s">
        <v>600</v>
      </c>
      <c r="H182" s="663" t="s">
        <v>1224</v>
      </c>
      <c r="I182" s="663" t="s">
        <v>1225</v>
      </c>
      <c r="J182" s="663" t="s">
        <v>1226</v>
      </c>
      <c r="K182" s="663" t="s">
        <v>1227</v>
      </c>
      <c r="L182" s="665">
        <v>60.749999999999986</v>
      </c>
      <c r="M182" s="665">
        <v>10</v>
      </c>
      <c r="N182" s="666">
        <v>607.49999999999989</v>
      </c>
    </row>
    <row r="183" spans="1:14" ht="14.4" customHeight="1" x14ac:dyDescent="0.3">
      <c r="A183" s="661" t="s">
        <v>571</v>
      </c>
      <c r="B183" s="662" t="s">
        <v>2765</v>
      </c>
      <c r="C183" s="663" t="s">
        <v>581</v>
      </c>
      <c r="D183" s="664" t="s">
        <v>2767</v>
      </c>
      <c r="E183" s="663" t="s">
        <v>599</v>
      </c>
      <c r="F183" s="664" t="s">
        <v>2772</v>
      </c>
      <c r="G183" s="663" t="s">
        <v>600</v>
      </c>
      <c r="H183" s="663" t="s">
        <v>1228</v>
      </c>
      <c r="I183" s="663" t="s">
        <v>215</v>
      </c>
      <c r="J183" s="663" t="s">
        <v>1229</v>
      </c>
      <c r="K183" s="663"/>
      <c r="L183" s="665">
        <v>75.165099999999981</v>
      </c>
      <c r="M183" s="665">
        <v>10</v>
      </c>
      <c r="N183" s="666">
        <v>751.65099999999984</v>
      </c>
    </row>
    <row r="184" spans="1:14" ht="14.4" customHeight="1" x14ac:dyDescent="0.3">
      <c r="A184" s="661" t="s">
        <v>571</v>
      </c>
      <c r="B184" s="662" t="s">
        <v>2765</v>
      </c>
      <c r="C184" s="663" t="s">
        <v>581</v>
      </c>
      <c r="D184" s="664" t="s">
        <v>2767</v>
      </c>
      <c r="E184" s="663" t="s">
        <v>599</v>
      </c>
      <c r="F184" s="664" t="s">
        <v>2772</v>
      </c>
      <c r="G184" s="663" t="s">
        <v>600</v>
      </c>
      <c r="H184" s="663" t="s">
        <v>1230</v>
      </c>
      <c r="I184" s="663" t="s">
        <v>1230</v>
      </c>
      <c r="J184" s="663" t="s">
        <v>1231</v>
      </c>
      <c r="K184" s="663" t="s">
        <v>676</v>
      </c>
      <c r="L184" s="665">
        <v>289.75066579053595</v>
      </c>
      <c r="M184" s="665">
        <v>86</v>
      </c>
      <c r="N184" s="666">
        <v>24918.557257986089</v>
      </c>
    </row>
    <row r="185" spans="1:14" ht="14.4" customHeight="1" x14ac:dyDescent="0.3">
      <c r="A185" s="661" t="s">
        <v>571</v>
      </c>
      <c r="B185" s="662" t="s">
        <v>2765</v>
      </c>
      <c r="C185" s="663" t="s">
        <v>581</v>
      </c>
      <c r="D185" s="664" t="s">
        <v>2767</v>
      </c>
      <c r="E185" s="663" t="s">
        <v>599</v>
      </c>
      <c r="F185" s="664" t="s">
        <v>2772</v>
      </c>
      <c r="G185" s="663" t="s">
        <v>600</v>
      </c>
      <c r="H185" s="663" t="s">
        <v>1232</v>
      </c>
      <c r="I185" s="663" t="s">
        <v>1232</v>
      </c>
      <c r="J185" s="663" t="s">
        <v>1233</v>
      </c>
      <c r="K185" s="663" t="s">
        <v>1234</v>
      </c>
      <c r="L185" s="665">
        <v>255.34681414909306</v>
      </c>
      <c r="M185" s="665">
        <v>1</v>
      </c>
      <c r="N185" s="666">
        <v>255.34681414909306</v>
      </c>
    </row>
    <row r="186" spans="1:14" ht="14.4" customHeight="1" x14ac:dyDescent="0.3">
      <c r="A186" s="661" t="s">
        <v>571</v>
      </c>
      <c r="B186" s="662" t="s">
        <v>2765</v>
      </c>
      <c r="C186" s="663" t="s">
        <v>581</v>
      </c>
      <c r="D186" s="664" t="s">
        <v>2767</v>
      </c>
      <c r="E186" s="663" t="s">
        <v>599</v>
      </c>
      <c r="F186" s="664" t="s">
        <v>2772</v>
      </c>
      <c r="G186" s="663" t="s">
        <v>600</v>
      </c>
      <c r="H186" s="663" t="s">
        <v>1235</v>
      </c>
      <c r="I186" s="663" t="s">
        <v>1236</v>
      </c>
      <c r="J186" s="663" t="s">
        <v>1237</v>
      </c>
      <c r="K186" s="663" t="s">
        <v>604</v>
      </c>
      <c r="L186" s="665">
        <v>71.049736083677743</v>
      </c>
      <c r="M186" s="665">
        <v>1040</v>
      </c>
      <c r="N186" s="666">
        <v>73891.725527024857</v>
      </c>
    </row>
    <row r="187" spans="1:14" ht="14.4" customHeight="1" x14ac:dyDescent="0.3">
      <c r="A187" s="661" t="s">
        <v>571</v>
      </c>
      <c r="B187" s="662" t="s">
        <v>2765</v>
      </c>
      <c r="C187" s="663" t="s">
        <v>581</v>
      </c>
      <c r="D187" s="664" t="s">
        <v>2767</v>
      </c>
      <c r="E187" s="663" t="s">
        <v>599</v>
      </c>
      <c r="F187" s="664" t="s">
        <v>2772</v>
      </c>
      <c r="G187" s="663" t="s">
        <v>600</v>
      </c>
      <c r="H187" s="663" t="s">
        <v>1238</v>
      </c>
      <c r="I187" s="663" t="s">
        <v>1239</v>
      </c>
      <c r="J187" s="663" t="s">
        <v>1240</v>
      </c>
      <c r="K187" s="663" t="s">
        <v>716</v>
      </c>
      <c r="L187" s="665">
        <v>40.673062263797121</v>
      </c>
      <c r="M187" s="665">
        <v>105</v>
      </c>
      <c r="N187" s="666">
        <v>4270.6715376986976</v>
      </c>
    </row>
    <row r="188" spans="1:14" ht="14.4" customHeight="1" x14ac:dyDescent="0.3">
      <c r="A188" s="661" t="s">
        <v>571</v>
      </c>
      <c r="B188" s="662" t="s">
        <v>2765</v>
      </c>
      <c r="C188" s="663" t="s">
        <v>581</v>
      </c>
      <c r="D188" s="664" t="s">
        <v>2767</v>
      </c>
      <c r="E188" s="663" t="s">
        <v>599</v>
      </c>
      <c r="F188" s="664" t="s">
        <v>2772</v>
      </c>
      <c r="G188" s="663" t="s">
        <v>600</v>
      </c>
      <c r="H188" s="663" t="s">
        <v>1241</v>
      </c>
      <c r="I188" s="663" t="s">
        <v>1242</v>
      </c>
      <c r="J188" s="663" t="s">
        <v>1243</v>
      </c>
      <c r="K188" s="663" t="s">
        <v>1244</v>
      </c>
      <c r="L188" s="665">
        <v>153.68990356856952</v>
      </c>
      <c r="M188" s="665">
        <v>8</v>
      </c>
      <c r="N188" s="666">
        <v>1229.5192285485562</v>
      </c>
    </row>
    <row r="189" spans="1:14" ht="14.4" customHeight="1" x14ac:dyDescent="0.3">
      <c r="A189" s="661" t="s">
        <v>571</v>
      </c>
      <c r="B189" s="662" t="s">
        <v>2765</v>
      </c>
      <c r="C189" s="663" t="s">
        <v>581</v>
      </c>
      <c r="D189" s="664" t="s">
        <v>2767</v>
      </c>
      <c r="E189" s="663" t="s">
        <v>599</v>
      </c>
      <c r="F189" s="664" t="s">
        <v>2772</v>
      </c>
      <c r="G189" s="663" t="s">
        <v>600</v>
      </c>
      <c r="H189" s="663" t="s">
        <v>1245</v>
      </c>
      <c r="I189" s="663" t="s">
        <v>1246</v>
      </c>
      <c r="J189" s="663" t="s">
        <v>1247</v>
      </c>
      <c r="K189" s="663" t="s">
        <v>1248</v>
      </c>
      <c r="L189" s="665">
        <v>95.594999999999985</v>
      </c>
      <c r="M189" s="665">
        <v>4</v>
      </c>
      <c r="N189" s="666">
        <v>382.37999999999994</v>
      </c>
    </row>
    <row r="190" spans="1:14" ht="14.4" customHeight="1" x14ac:dyDescent="0.3">
      <c r="A190" s="661" t="s">
        <v>571</v>
      </c>
      <c r="B190" s="662" t="s">
        <v>2765</v>
      </c>
      <c r="C190" s="663" t="s">
        <v>581</v>
      </c>
      <c r="D190" s="664" t="s">
        <v>2767</v>
      </c>
      <c r="E190" s="663" t="s">
        <v>599</v>
      </c>
      <c r="F190" s="664" t="s">
        <v>2772</v>
      </c>
      <c r="G190" s="663" t="s">
        <v>600</v>
      </c>
      <c r="H190" s="663" t="s">
        <v>1249</v>
      </c>
      <c r="I190" s="663" t="s">
        <v>1250</v>
      </c>
      <c r="J190" s="663" t="s">
        <v>1251</v>
      </c>
      <c r="K190" s="663" t="s">
        <v>1252</v>
      </c>
      <c r="L190" s="665">
        <v>256.91166666666663</v>
      </c>
      <c r="M190" s="665">
        <v>18</v>
      </c>
      <c r="N190" s="666">
        <v>4624.41</v>
      </c>
    </row>
    <row r="191" spans="1:14" ht="14.4" customHeight="1" x14ac:dyDescent="0.3">
      <c r="A191" s="661" t="s">
        <v>571</v>
      </c>
      <c r="B191" s="662" t="s">
        <v>2765</v>
      </c>
      <c r="C191" s="663" t="s">
        <v>581</v>
      </c>
      <c r="D191" s="664" t="s">
        <v>2767</v>
      </c>
      <c r="E191" s="663" t="s">
        <v>599</v>
      </c>
      <c r="F191" s="664" t="s">
        <v>2772</v>
      </c>
      <c r="G191" s="663" t="s">
        <v>600</v>
      </c>
      <c r="H191" s="663" t="s">
        <v>1253</v>
      </c>
      <c r="I191" s="663" t="s">
        <v>1254</v>
      </c>
      <c r="J191" s="663" t="s">
        <v>1255</v>
      </c>
      <c r="K191" s="663" t="s">
        <v>1256</v>
      </c>
      <c r="L191" s="665">
        <v>363.90629727532729</v>
      </c>
      <c r="M191" s="665">
        <v>17</v>
      </c>
      <c r="N191" s="666">
        <v>6186.4070536805639</v>
      </c>
    </row>
    <row r="192" spans="1:14" ht="14.4" customHeight="1" x14ac:dyDescent="0.3">
      <c r="A192" s="661" t="s">
        <v>571</v>
      </c>
      <c r="B192" s="662" t="s">
        <v>2765</v>
      </c>
      <c r="C192" s="663" t="s">
        <v>581</v>
      </c>
      <c r="D192" s="664" t="s">
        <v>2767</v>
      </c>
      <c r="E192" s="663" t="s">
        <v>599</v>
      </c>
      <c r="F192" s="664" t="s">
        <v>2772</v>
      </c>
      <c r="G192" s="663" t="s">
        <v>600</v>
      </c>
      <c r="H192" s="663" t="s">
        <v>1257</v>
      </c>
      <c r="I192" s="663" t="s">
        <v>1258</v>
      </c>
      <c r="J192" s="663" t="s">
        <v>1259</v>
      </c>
      <c r="K192" s="663" t="s">
        <v>1260</v>
      </c>
      <c r="L192" s="665">
        <v>824.74908270808817</v>
      </c>
      <c r="M192" s="665">
        <v>8</v>
      </c>
      <c r="N192" s="666">
        <v>6597.9926616647053</v>
      </c>
    </row>
    <row r="193" spans="1:14" ht="14.4" customHeight="1" x14ac:dyDescent="0.3">
      <c r="A193" s="661" t="s">
        <v>571</v>
      </c>
      <c r="B193" s="662" t="s">
        <v>2765</v>
      </c>
      <c r="C193" s="663" t="s">
        <v>581</v>
      </c>
      <c r="D193" s="664" t="s">
        <v>2767</v>
      </c>
      <c r="E193" s="663" t="s">
        <v>599</v>
      </c>
      <c r="F193" s="664" t="s">
        <v>2772</v>
      </c>
      <c r="G193" s="663" t="s">
        <v>600</v>
      </c>
      <c r="H193" s="663" t="s">
        <v>1261</v>
      </c>
      <c r="I193" s="663" t="s">
        <v>1262</v>
      </c>
      <c r="J193" s="663" t="s">
        <v>1259</v>
      </c>
      <c r="K193" s="663" t="s">
        <v>1263</v>
      </c>
      <c r="L193" s="665">
        <v>858.3117211734957</v>
      </c>
      <c r="M193" s="665">
        <v>111</v>
      </c>
      <c r="N193" s="666">
        <v>95272.601050258017</v>
      </c>
    </row>
    <row r="194" spans="1:14" ht="14.4" customHeight="1" x14ac:dyDescent="0.3">
      <c r="A194" s="661" t="s">
        <v>571</v>
      </c>
      <c r="B194" s="662" t="s">
        <v>2765</v>
      </c>
      <c r="C194" s="663" t="s">
        <v>581</v>
      </c>
      <c r="D194" s="664" t="s">
        <v>2767</v>
      </c>
      <c r="E194" s="663" t="s">
        <v>599</v>
      </c>
      <c r="F194" s="664" t="s">
        <v>2772</v>
      </c>
      <c r="G194" s="663" t="s">
        <v>600</v>
      </c>
      <c r="H194" s="663" t="s">
        <v>1264</v>
      </c>
      <c r="I194" s="663" t="s">
        <v>1265</v>
      </c>
      <c r="J194" s="663" t="s">
        <v>1266</v>
      </c>
      <c r="K194" s="663" t="s">
        <v>1267</v>
      </c>
      <c r="L194" s="665">
        <v>71.100000000000009</v>
      </c>
      <c r="M194" s="665">
        <v>5</v>
      </c>
      <c r="N194" s="666">
        <v>355.50000000000006</v>
      </c>
    </row>
    <row r="195" spans="1:14" ht="14.4" customHeight="1" x14ac:dyDescent="0.3">
      <c r="A195" s="661" t="s">
        <v>571</v>
      </c>
      <c r="B195" s="662" t="s">
        <v>2765</v>
      </c>
      <c r="C195" s="663" t="s">
        <v>581</v>
      </c>
      <c r="D195" s="664" t="s">
        <v>2767</v>
      </c>
      <c r="E195" s="663" t="s">
        <v>599</v>
      </c>
      <c r="F195" s="664" t="s">
        <v>2772</v>
      </c>
      <c r="G195" s="663" t="s">
        <v>600</v>
      </c>
      <c r="H195" s="663" t="s">
        <v>1268</v>
      </c>
      <c r="I195" s="663" t="s">
        <v>1269</v>
      </c>
      <c r="J195" s="663" t="s">
        <v>1270</v>
      </c>
      <c r="K195" s="663" t="s">
        <v>1271</v>
      </c>
      <c r="L195" s="665">
        <v>638</v>
      </c>
      <c r="M195" s="665">
        <v>5</v>
      </c>
      <c r="N195" s="666">
        <v>3190</v>
      </c>
    </row>
    <row r="196" spans="1:14" ht="14.4" customHeight="1" x14ac:dyDescent="0.3">
      <c r="A196" s="661" t="s">
        <v>571</v>
      </c>
      <c r="B196" s="662" t="s">
        <v>2765</v>
      </c>
      <c r="C196" s="663" t="s">
        <v>581</v>
      </c>
      <c r="D196" s="664" t="s">
        <v>2767</v>
      </c>
      <c r="E196" s="663" t="s">
        <v>599</v>
      </c>
      <c r="F196" s="664" t="s">
        <v>2772</v>
      </c>
      <c r="G196" s="663" t="s">
        <v>600</v>
      </c>
      <c r="H196" s="663" t="s">
        <v>1272</v>
      </c>
      <c r="I196" s="663" t="s">
        <v>1273</v>
      </c>
      <c r="J196" s="663" t="s">
        <v>1274</v>
      </c>
      <c r="K196" s="663" t="s">
        <v>1275</v>
      </c>
      <c r="L196" s="665">
        <v>213.75999999999996</v>
      </c>
      <c r="M196" s="665">
        <v>2</v>
      </c>
      <c r="N196" s="666">
        <v>427.51999999999992</v>
      </c>
    </row>
    <row r="197" spans="1:14" ht="14.4" customHeight="1" x14ac:dyDescent="0.3">
      <c r="A197" s="661" t="s">
        <v>571</v>
      </c>
      <c r="B197" s="662" t="s">
        <v>2765</v>
      </c>
      <c r="C197" s="663" t="s">
        <v>581</v>
      </c>
      <c r="D197" s="664" t="s">
        <v>2767</v>
      </c>
      <c r="E197" s="663" t="s">
        <v>599</v>
      </c>
      <c r="F197" s="664" t="s">
        <v>2772</v>
      </c>
      <c r="G197" s="663" t="s">
        <v>600</v>
      </c>
      <c r="H197" s="663" t="s">
        <v>1276</v>
      </c>
      <c r="I197" s="663" t="s">
        <v>1277</v>
      </c>
      <c r="J197" s="663" t="s">
        <v>1278</v>
      </c>
      <c r="K197" s="663" t="s">
        <v>1279</v>
      </c>
      <c r="L197" s="665">
        <v>78.679988155656901</v>
      </c>
      <c r="M197" s="665">
        <v>14</v>
      </c>
      <c r="N197" s="666">
        <v>1101.5198341791966</v>
      </c>
    </row>
    <row r="198" spans="1:14" ht="14.4" customHeight="1" x14ac:dyDescent="0.3">
      <c r="A198" s="661" t="s">
        <v>571</v>
      </c>
      <c r="B198" s="662" t="s">
        <v>2765</v>
      </c>
      <c r="C198" s="663" t="s">
        <v>581</v>
      </c>
      <c r="D198" s="664" t="s">
        <v>2767</v>
      </c>
      <c r="E198" s="663" t="s">
        <v>599</v>
      </c>
      <c r="F198" s="664" t="s">
        <v>2772</v>
      </c>
      <c r="G198" s="663" t="s">
        <v>600</v>
      </c>
      <c r="H198" s="663" t="s">
        <v>1280</v>
      </c>
      <c r="I198" s="663" t="s">
        <v>1281</v>
      </c>
      <c r="J198" s="663" t="s">
        <v>1282</v>
      </c>
      <c r="K198" s="663" t="s">
        <v>1283</v>
      </c>
      <c r="L198" s="665">
        <v>22.008683901352324</v>
      </c>
      <c r="M198" s="665">
        <v>672</v>
      </c>
      <c r="N198" s="666">
        <v>14789.835581708761</v>
      </c>
    </row>
    <row r="199" spans="1:14" ht="14.4" customHeight="1" x14ac:dyDescent="0.3">
      <c r="A199" s="661" t="s">
        <v>571</v>
      </c>
      <c r="B199" s="662" t="s">
        <v>2765</v>
      </c>
      <c r="C199" s="663" t="s">
        <v>581</v>
      </c>
      <c r="D199" s="664" t="s">
        <v>2767</v>
      </c>
      <c r="E199" s="663" t="s">
        <v>599</v>
      </c>
      <c r="F199" s="664" t="s">
        <v>2772</v>
      </c>
      <c r="G199" s="663" t="s">
        <v>600</v>
      </c>
      <c r="H199" s="663" t="s">
        <v>1284</v>
      </c>
      <c r="I199" s="663" t="s">
        <v>1284</v>
      </c>
      <c r="J199" s="663" t="s">
        <v>1285</v>
      </c>
      <c r="K199" s="663" t="s">
        <v>804</v>
      </c>
      <c r="L199" s="665">
        <v>54.520714285714284</v>
      </c>
      <c r="M199" s="665">
        <v>14</v>
      </c>
      <c r="N199" s="666">
        <v>763.29</v>
      </c>
    </row>
    <row r="200" spans="1:14" ht="14.4" customHeight="1" x14ac:dyDescent="0.3">
      <c r="A200" s="661" t="s">
        <v>571</v>
      </c>
      <c r="B200" s="662" t="s">
        <v>2765</v>
      </c>
      <c r="C200" s="663" t="s">
        <v>581</v>
      </c>
      <c r="D200" s="664" t="s">
        <v>2767</v>
      </c>
      <c r="E200" s="663" t="s">
        <v>599</v>
      </c>
      <c r="F200" s="664" t="s">
        <v>2772</v>
      </c>
      <c r="G200" s="663" t="s">
        <v>600</v>
      </c>
      <c r="H200" s="663" t="s">
        <v>1286</v>
      </c>
      <c r="I200" s="663" t="s">
        <v>1287</v>
      </c>
      <c r="J200" s="663" t="s">
        <v>1288</v>
      </c>
      <c r="K200" s="663" t="s">
        <v>1289</v>
      </c>
      <c r="L200" s="665">
        <v>1286.1375361018515</v>
      </c>
      <c r="M200" s="665">
        <v>17</v>
      </c>
      <c r="N200" s="666">
        <v>21864.338113731475</v>
      </c>
    </row>
    <row r="201" spans="1:14" ht="14.4" customHeight="1" x14ac:dyDescent="0.3">
      <c r="A201" s="661" t="s">
        <v>571</v>
      </c>
      <c r="B201" s="662" t="s">
        <v>2765</v>
      </c>
      <c r="C201" s="663" t="s">
        <v>581</v>
      </c>
      <c r="D201" s="664" t="s">
        <v>2767</v>
      </c>
      <c r="E201" s="663" t="s">
        <v>599</v>
      </c>
      <c r="F201" s="664" t="s">
        <v>2772</v>
      </c>
      <c r="G201" s="663" t="s">
        <v>600</v>
      </c>
      <c r="H201" s="663" t="s">
        <v>1290</v>
      </c>
      <c r="I201" s="663" t="s">
        <v>1291</v>
      </c>
      <c r="J201" s="663" t="s">
        <v>1292</v>
      </c>
      <c r="K201" s="663" t="s">
        <v>1293</v>
      </c>
      <c r="L201" s="665">
        <v>433.92916947931889</v>
      </c>
      <c r="M201" s="665">
        <v>79</v>
      </c>
      <c r="N201" s="666">
        <v>34280.404388866191</v>
      </c>
    </row>
    <row r="202" spans="1:14" ht="14.4" customHeight="1" x14ac:dyDescent="0.3">
      <c r="A202" s="661" t="s">
        <v>571</v>
      </c>
      <c r="B202" s="662" t="s">
        <v>2765</v>
      </c>
      <c r="C202" s="663" t="s">
        <v>581</v>
      </c>
      <c r="D202" s="664" t="s">
        <v>2767</v>
      </c>
      <c r="E202" s="663" t="s">
        <v>599</v>
      </c>
      <c r="F202" s="664" t="s">
        <v>2772</v>
      </c>
      <c r="G202" s="663" t="s">
        <v>600</v>
      </c>
      <c r="H202" s="663" t="s">
        <v>1294</v>
      </c>
      <c r="I202" s="663" t="s">
        <v>1295</v>
      </c>
      <c r="J202" s="663" t="s">
        <v>1296</v>
      </c>
      <c r="K202" s="663" t="s">
        <v>1297</v>
      </c>
      <c r="L202" s="665">
        <v>1051.6652848401923</v>
      </c>
      <c r="M202" s="665">
        <v>25</v>
      </c>
      <c r="N202" s="666">
        <v>26291.632121004808</v>
      </c>
    </row>
    <row r="203" spans="1:14" ht="14.4" customHeight="1" x14ac:dyDescent="0.3">
      <c r="A203" s="661" t="s">
        <v>571</v>
      </c>
      <c r="B203" s="662" t="s">
        <v>2765</v>
      </c>
      <c r="C203" s="663" t="s">
        <v>581</v>
      </c>
      <c r="D203" s="664" t="s">
        <v>2767</v>
      </c>
      <c r="E203" s="663" t="s">
        <v>599</v>
      </c>
      <c r="F203" s="664" t="s">
        <v>2772</v>
      </c>
      <c r="G203" s="663" t="s">
        <v>600</v>
      </c>
      <c r="H203" s="663" t="s">
        <v>1298</v>
      </c>
      <c r="I203" s="663" t="s">
        <v>1299</v>
      </c>
      <c r="J203" s="663" t="s">
        <v>1300</v>
      </c>
      <c r="K203" s="663" t="s">
        <v>1301</v>
      </c>
      <c r="L203" s="665">
        <v>85.771648313034731</v>
      </c>
      <c r="M203" s="665">
        <v>140</v>
      </c>
      <c r="N203" s="666">
        <v>12008.030763824863</v>
      </c>
    </row>
    <row r="204" spans="1:14" ht="14.4" customHeight="1" x14ac:dyDescent="0.3">
      <c r="A204" s="661" t="s">
        <v>571</v>
      </c>
      <c r="B204" s="662" t="s">
        <v>2765</v>
      </c>
      <c r="C204" s="663" t="s">
        <v>581</v>
      </c>
      <c r="D204" s="664" t="s">
        <v>2767</v>
      </c>
      <c r="E204" s="663" t="s">
        <v>599</v>
      </c>
      <c r="F204" s="664" t="s">
        <v>2772</v>
      </c>
      <c r="G204" s="663" t="s">
        <v>600</v>
      </c>
      <c r="H204" s="663" t="s">
        <v>1302</v>
      </c>
      <c r="I204" s="663" t="s">
        <v>215</v>
      </c>
      <c r="J204" s="663" t="s">
        <v>1303</v>
      </c>
      <c r="K204" s="663"/>
      <c r="L204" s="665">
        <v>65.624563143491329</v>
      </c>
      <c r="M204" s="665">
        <v>59</v>
      </c>
      <c r="N204" s="666">
        <v>3871.8492254659882</v>
      </c>
    </row>
    <row r="205" spans="1:14" ht="14.4" customHeight="1" x14ac:dyDescent="0.3">
      <c r="A205" s="661" t="s">
        <v>571</v>
      </c>
      <c r="B205" s="662" t="s">
        <v>2765</v>
      </c>
      <c r="C205" s="663" t="s">
        <v>581</v>
      </c>
      <c r="D205" s="664" t="s">
        <v>2767</v>
      </c>
      <c r="E205" s="663" t="s">
        <v>599</v>
      </c>
      <c r="F205" s="664" t="s">
        <v>2772</v>
      </c>
      <c r="G205" s="663" t="s">
        <v>600</v>
      </c>
      <c r="H205" s="663" t="s">
        <v>1304</v>
      </c>
      <c r="I205" s="663" t="s">
        <v>215</v>
      </c>
      <c r="J205" s="663" t="s">
        <v>1305</v>
      </c>
      <c r="K205" s="663"/>
      <c r="L205" s="665">
        <v>38.339999999999968</v>
      </c>
      <c r="M205" s="665">
        <v>1</v>
      </c>
      <c r="N205" s="666">
        <v>38.339999999999968</v>
      </c>
    </row>
    <row r="206" spans="1:14" ht="14.4" customHeight="1" x14ac:dyDescent="0.3">
      <c r="A206" s="661" t="s">
        <v>571</v>
      </c>
      <c r="B206" s="662" t="s">
        <v>2765</v>
      </c>
      <c r="C206" s="663" t="s">
        <v>581</v>
      </c>
      <c r="D206" s="664" t="s">
        <v>2767</v>
      </c>
      <c r="E206" s="663" t="s">
        <v>599</v>
      </c>
      <c r="F206" s="664" t="s">
        <v>2772</v>
      </c>
      <c r="G206" s="663" t="s">
        <v>600</v>
      </c>
      <c r="H206" s="663" t="s">
        <v>1306</v>
      </c>
      <c r="I206" s="663" t="s">
        <v>215</v>
      </c>
      <c r="J206" s="663" t="s">
        <v>1307</v>
      </c>
      <c r="K206" s="663"/>
      <c r="L206" s="665">
        <v>24.38596622636868</v>
      </c>
      <c r="M206" s="665">
        <v>67</v>
      </c>
      <c r="N206" s="666">
        <v>1633.8597371667015</v>
      </c>
    </row>
    <row r="207" spans="1:14" ht="14.4" customHeight="1" x14ac:dyDescent="0.3">
      <c r="A207" s="661" t="s">
        <v>571</v>
      </c>
      <c r="B207" s="662" t="s">
        <v>2765</v>
      </c>
      <c r="C207" s="663" t="s">
        <v>581</v>
      </c>
      <c r="D207" s="664" t="s">
        <v>2767</v>
      </c>
      <c r="E207" s="663" t="s">
        <v>599</v>
      </c>
      <c r="F207" s="664" t="s">
        <v>2772</v>
      </c>
      <c r="G207" s="663" t="s">
        <v>600</v>
      </c>
      <c r="H207" s="663" t="s">
        <v>1308</v>
      </c>
      <c r="I207" s="663" t="s">
        <v>215</v>
      </c>
      <c r="J207" s="663" t="s">
        <v>1309</v>
      </c>
      <c r="K207" s="663"/>
      <c r="L207" s="665">
        <v>62.260005321661502</v>
      </c>
      <c r="M207" s="665">
        <v>40</v>
      </c>
      <c r="N207" s="666">
        <v>2490.4002128664602</v>
      </c>
    </row>
    <row r="208" spans="1:14" ht="14.4" customHeight="1" x14ac:dyDescent="0.3">
      <c r="A208" s="661" t="s">
        <v>571</v>
      </c>
      <c r="B208" s="662" t="s">
        <v>2765</v>
      </c>
      <c r="C208" s="663" t="s">
        <v>581</v>
      </c>
      <c r="D208" s="664" t="s">
        <v>2767</v>
      </c>
      <c r="E208" s="663" t="s">
        <v>599</v>
      </c>
      <c r="F208" s="664" t="s">
        <v>2772</v>
      </c>
      <c r="G208" s="663" t="s">
        <v>600</v>
      </c>
      <c r="H208" s="663" t="s">
        <v>1310</v>
      </c>
      <c r="I208" s="663" t="s">
        <v>1311</v>
      </c>
      <c r="J208" s="663" t="s">
        <v>1312</v>
      </c>
      <c r="K208" s="663" t="s">
        <v>1313</v>
      </c>
      <c r="L208" s="665">
        <v>18749.32</v>
      </c>
      <c r="M208" s="665">
        <v>1</v>
      </c>
      <c r="N208" s="666">
        <v>18749.32</v>
      </c>
    </row>
    <row r="209" spans="1:14" ht="14.4" customHeight="1" x14ac:dyDescent="0.3">
      <c r="A209" s="661" t="s">
        <v>571</v>
      </c>
      <c r="B209" s="662" t="s">
        <v>2765</v>
      </c>
      <c r="C209" s="663" t="s">
        <v>581</v>
      </c>
      <c r="D209" s="664" t="s">
        <v>2767</v>
      </c>
      <c r="E209" s="663" t="s">
        <v>599</v>
      </c>
      <c r="F209" s="664" t="s">
        <v>2772</v>
      </c>
      <c r="G209" s="663" t="s">
        <v>600</v>
      </c>
      <c r="H209" s="663" t="s">
        <v>1314</v>
      </c>
      <c r="I209" s="663" t="s">
        <v>215</v>
      </c>
      <c r="J209" s="663" t="s">
        <v>1315</v>
      </c>
      <c r="K209" s="663"/>
      <c r="L209" s="665">
        <v>36.905000000000001</v>
      </c>
      <c r="M209" s="665">
        <v>40</v>
      </c>
      <c r="N209" s="666">
        <v>1476.2</v>
      </c>
    </row>
    <row r="210" spans="1:14" ht="14.4" customHeight="1" x14ac:dyDescent="0.3">
      <c r="A210" s="661" t="s">
        <v>571</v>
      </c>
      <c r="B210" s="662" t="s">
        <v>2765</v>
      </c>
      <c r="C210" s="663" t="s">
        <v>581</v>
      </c>
      <c r="D210" s="664" t="s">
        <v>2767</v>
      </c>
      <c r="E210" s="663" t="s">
        <v>599</v>
      </c>
      <c r="F210" s="664" t="s">
        <v>2772</v>
      </c>
      <c r="G210" s="663" t="s">
        <v>600</v>
      </c>
      <c r="H210" s="663" t="s">
        <v>1316</v>
      </c>
      <c r="I210" s="663" t="s">
        <v>215</v>
      </c>
      <c r="J210" s="663" t="s">
        <v>1317</v>
      </c>
      <c r="K210" s="663" t="s">
        <v>1318</v>
      </c>
      <c r="L210" s="665">
        <v>471.5</v>
      </c>
      <c r="M210" s="665">
        <v>1624</v>
      </c>
      <c r="N210" s="666">
        <v>765716</v>
      </c>
    </row>
    <row r="211" spans="1:14" ht="14.4" customHeight="1" x14ac:dyDescent="0.3">
      <c r="A211" s="661" t="s">
        <v>571</v>
      </c>
      <c r="B211" s="662" t="s">
        <v>2765</v>
      </c>
      <c r="C211" s="663" t="s">
        <v>581</v>
      </c>
      <c r="D211" s="664" t="s">
        <v>2767</v>
      </c>
      <c r="E211" s="663" t="s">
        <v>599</v>
      </c>
      <c r="F211" s="664" t="s">
        <v>2772</v>
      </c>
      <c r="G211" s="663" t="s">
        <v>600</v>
      </c>
      <c r="H211" s="663" t="s">
        <v>1319</v>
      </c>
      <c r="I211" s="663" t="s">
        <v>1320</v>
      </c>
      <c r="J211" s="663" t="s">
        <v>1321</v>
      </c>
      <c r="K211" s="663" t="s">
        <v>1067</v>
      </c>
      <c r="L211" s="665">
        <v>54.044960049011308</v>
      </c>
      <c r="M211" s="665">
        <v>8</v>
      </c>
      <c r="N211" s="666">
        <v>432.35968039209047</v>
      </c>
    </row>
    <row r="212" spans="1:14" ht="14.4" customHeight="1" x14ac:dyDescent="0.3">
      <c r="A212" s="661" t="s">
        <v>571</v>
      </c>
      <c r="B212" s="662" t="s">
        <v>2765</v>
      </c>
      <c r="C212" s="663" t="s">
        <v>581</v>
      </c>
      <c r="D212" s="664" t="s">
        <v>2767</v>
      </c>
      <c r="E212" s="663" t="s">
        <v>599</v>
      </c>
      <c r="F212" s="664" t="s">
        <v>2772</v>
      </c>
      <c r="G212" s="663" t="s">
        <v>600</v>
      </c>
      <c r="H212" s="663" t="s">
        <v>1322</v>
      </c>
      <c r="I212" s="663" t="s">
        <v>1323</v>
      </c>
      <c r="J212" s="663" t="s">
        <v>1324</v>
      </c>
      <c r="K212" s="663" t="s">
        <v>1325</v>
      </c>
      <c r="L212" s="665">
        <v>257.90000000000003</v>
      </c>
      <c r="M212" s="665">
        <v>4</v>
      </c>
      <c r="N212" s="666">
        <v>1031.6000000000001</v>
      </c>
    </row>
    <row r="213" spans="1:14" ht="14.4" customHeight="1" x14ac:dyDescent="0.3">
      <c r="A213" s="661" t="s">
        <v>571</v>
      </c>
      <c r="B213" s="662" t="s">
        <v>2765</v>
      </c>
      <c r="C213" s="663" t="s">
        <v>581</v>
      </c>
      <c r="D213" s="664" t="s">
        <v>2767</v>
      </c>
      <c r="E213" s="663" t="s">
        <v>599</v>
      </c>
      <c r="F213" s="664" t="s">
        <v>2772</v>
      </c>
      <c r="G213" s="663" t="s">
        <v>600</v>
      </c>
      <c r="H213" s="663" t="s">
        <v>1326</v>
      </c>
      <c r="I213" s="663" t="s">
        <v>1327</v>
      </c>
      <c r="J213" s="663" t="s">
        <v>1328</v>
      </c>
      <c r="K213" s="663" t="s">
        <v>1329</v>
      </c>
      <c r="L213" s="665">
        <v>286.00000000000006</v>
      </c>
      <c r="M213" s="665">
        <v>6</v>
      </c>
      <c r="N213" s="666">
        <v>1716.0000000000005</v>
      </c>
    </row>
    <row r="214" spans="1:14" ht="14.4" customHeight="1" x14ac:dyDescent="0.3">
      <c r="A214" s="661" t="s">
        <v>571</v>
      </c>
      <c r="B214" s="662" t="s">
        <v>2765</v>
      </c>
      <c r="C214" s="663" t="s">
        <v>581</v>
      </c>
      <c r="D214" s="664" t="s">
        <v>2767</v>
      </c>
      <c r="E214" s="663" t="s">
        <v>599</v>
      </c>
      <c r="F214" s="664" t="s">
        <v>2772</v>
      </c>
      <c r="G214" s="663" t="s">
        <v>600</v>
      </c>
      <c r="H214" s="663" t="s">
        <v>1330</v>
      </c>
      <c r="I214" s="663" t="s">
        <v>1331</v>
      </c>
      <c r="J214" s="663" t="s">
        <v>1332</v>
      </c>
      <c r="K214" s="663" t="s">
        <v>1333</v>
      </c>
      <c r="L214" s="665">
        <v>58.86999999999999</v>
      </c>
      <c r="M214" s="665">
        <v>10</v>
      </c>
      <c r="N214" s="666">
        <v>588.69999999999993</v>
      </c>
    </row>
    <row r="215" spans="1:14" ht="14.4" customHeight="1" x14ac:dyDescent="0.3">
      <c r="A215" s="661" t="s">
        <v>571</v>
      </c>
      <c r="B215" s="662" t="s">
        <v>2765</v>
      </c>
      <c r="C215" s="663" t="s">
        <v>581</v>
      </c>
      <c r="D215" s="664" t="s">
        <v>2767</v>
      </c>
      <c r="E215" s="663" t="s">
        <v>599</v>
      </c>
      <c r="F215" s="664" t="s">
        <v>2772</v>
      </c>
      <c r="G215" s="663" t="s">
        <v>600</v>
      </c>
      <c r="H215" s="663" t="s">
        <v>1334</v>
      </c>
      <c r="I215" s="663" t="s">
        <v>1335</v>
      </c>
      <c r="J215" s="663" t="s">
        <v>1336</v>
      </c>
      <c r="K215" s="663" t="s">
        <v>1337</v>
      </c>
      <c r="L215" s="665">
        <v>116.7924416251771</v>
      </c>
      <c r="M215" s="665">
        <v>4</v>
      </c>
      <c r="N215" s="666">
        <v>467.16976650070842</v>
      </c>
    </row>
    <row r="216" spans="1:14" ht="14.4" customHeight="1" x14ac:dyDescent="0.3">
      <c r="A216" s="661" t="s">
        <v>571</v>
      </c>
      <c r="B216" s="662" t="s">
        <v>2765</v>
      </c>
      <c r="C216" s="663" t="s">
        <v>581</v>
      </c>
      <c r="D216" s="664" t="s">
        <v>2767</v>
      </c>
      <c r="E216" s="663" t="s">
        <v>599</v>
      </c>
      <c r="F216" s="664" t="s">
        <v>2772</v>
      </c>
      <c r="G216" s="663" t="s">
        <v>600</v>
      </c>
      <c r="H216" s="663" t="s">
        <v>616</v>
      </c>
      <c r="I216" s="663" t="s">
        <v>617</v>
      </c>
      <c r="J216" s="663" t="s">
        <v>618</v>
      </c>
      <c r="K216" s="663" t="s">
        <v>619</v>
      </c>
      <c r="L216" s="665">
        <v>532.19309382340202</v>
      </c>
      <c r="M216" s="665">
        <v>104.6</v>
      </c>
      <c r="N216" s="666">
        <v>55667.397613927846</v>
      </c>
    </row>
    <row r="217" spans="1:14" ht="14.4" customHeight="1" x14ac:dyDescent="0.3">
      <c r="A217" s="661" t="s">
        <v>571</v>
      </c>
      <c r="B217" s="662" t="s">
        <v>2765</v>
      </c>
      <c r="C217" s="663" t="s">
        <v>581</v>
      </c>
      <c r="D217" s="664" t="s">
        <v>2767</v>
      </c>
      <c r="E217" s="663" t="s">
        <v>599</v>
      </c>
      <c r="F217" s="664" t="s">
        <v>2772</v>
      </c>
      <c r="G217" s="663" t="s">
        <v>600</v>
      </c>
      <c r="H217" s="663" t="s">
        <v>620</v>
      </c>
      <c r="I217" s="663" t="s">
        <v>621</v>
      </c>
      <c r="J217" s="663" t="s">
        <v>618</v>
      </c>
      <c r="K217" s="663" t="s">
        <v>622</v>
      </c>
      <c r="L217" s="665">
        <v>313.44084507042248</v>
      </c>
      <c r="M217" s="665">
        <v>142</v>
      </c>
      <c r="N217" s="666">
        <v>44508.599999999991</v>
      </c>
    </row>
    <row r="218" spans="1:14" ht="14.4" customHeight="1" x14ac:dyDescent="0.3">
      <c r="A218" s="661" t="s">
        <v>571</v>
      </c>
      <c r="B218" s="662" t="s">
        <v>2765</v>
      </c>
      <c r="C218" s="663" t="s">
        <v>581</v>
      </c>
      <c r="D218" s="664" t="s">
        <v>2767</v>
      </c>
      <c r="E218" s="663" t="s">
        <v>599</v>
      </c>
      <c r="F218" s="664" t="s">
        <v>2772</v>
      </c>
      <c r="G218" s="663" t="s">
        <v>600</v>
      </c>
      <c r="H218" s="663" t="s">
        <v>1338</v>
      </c>
      <c r="I218" s="663" t="s">
        <v>1339</v>
      </c>
      <c r="J218" s="663" t="s">
        <v>618</v>
      </c>
      <c r="K218" s="663" t="s">
        <v>1340</v>
      </c>
      <c r="L218" s="665">
        <v>235.61999999999998</v>
      </c>
      <c r="M218" s="665">
        <v>38</v>
      </c>
      <c r="N218" s="666">
        <v>8953.56</v>
      </c>
    </row>
    <row r="219" spans="1:14" ht="14.4" customHeight="1" x14ac:dyDescent="0.3">
      <c r="A219" s="661" t="s">
        <v>571</v>
      </c>
      <c r="B219" s="662" t="s">
        <v>2765</v>
      </c>
      <c r="C219" s="663" t="s">
        <v>581</v>
      </c>
      <c r="D219" s="664" t="s">
        <v>2767</v>
      </c>
      <c r="E219" s="663" t="s">
        <v>599</v>
      </c>
      <c r="F219" s="664" t="s">
        <v>2772</v>
      </c>
      <c r="G219" s="663" t="s">
        <v>600</v>
      </c>
      <c r="H219" s="663" t="s">
        <v>623</v>
      </c>
      <c r="I219" s="663" t="s">
        <v>215</v>
      </c>
      <c r="J219" s="663" t="s">
        <v>624</v>
      </c>
      <c r="K219" s="663"/>
      <c r="L219" s="665">
        <v>462.67780985287152</v>
      </c>
      <c r="M219" s="665">
        <v>16</v>
      </c>
      <c r="N219" s="666">
        <v>7402.8449576459443</v>
      </c>
    </row>
    <row r="220" spans="1:14" ht="14.4" customHeight="1" x14ac:dyDescent="0.3">
      <c r="A220" s="661" t="s">
        <v>571</v>
      </c>
      <c r="B220" s="662" t="s">
        <v>2765</v>
      </c>
      <c r="C220" s="663" t="s">
        <v>581</v>
      </c>
      <c r="D220" s="664" t="s">
        <v>2767</v>
      </c>
      <c r="E220" s="663" t="s">
        <v>599</v>
      </c>
      <c r="F220" s="664" t="s">
        <v>2772</v>
      </c>
      <c r="G220" s="663" t="s">
        <v>600</v>
      </c>
      <c r="H220" s="663" t="s">
        <v>1341</v>
      </c>
      <c r="I220" s="663" t="s">
        <v>1342</v>
      </c>
      <c r="J220" s="663" t="s">
        <v>1060</v>
      </c>
      <c r="K220" s="663" t="s">
        <v>1343</v>
      </c>
      <c r="L220" s="665">
        <v>56.879680039565166</v>
      </c>
      <c r="M220" s="665">
        <v>123</v>
      </c>
      <c r="N220" s="666">
        <v>6996.2006448665152</v>
      </c>
    </row>
    <row r="221" spans="1:14" ht="14.4" customHeight="1" x14ac:dyDescent="0.3">
      <c r="A221" s="661" t="s">
        <v>571</v>
      </c>
      <c r="B221" s="662" t="s">
        <v>2765</v>
      </c>
      <c r="C221" s="663" t="s">
        <v>581</v>
      </c>
      <c r="D221" s="664" t="s">
        <v>2767</v>
      </c>
      <c r="E221" s="663" t="s">
        <v>599</v>
      </c>
      <c r="F221" s="664" t="s">
        <v>2772</v>
      </c>
      <c r="G221" s="663" t="s">
        <v>600</v>
      </c>
      <c r="H221" s="663" t="s">
        <v>1344</v>
      </c>
      <c r="I221" s="663" t="s">
        <v>1345</v>
      </c>
      <c r="J221" s="663" t="s">
        <v>1346</v>
      </c>
      <c r="K221" s="663" t="s">
        <v>1347</v>
      </c>
      <c r="L221" s="665">
        <v>93.435823131194908</v>
      </c>
      <c r="M221" s="665">
        <v>70</v>
      </c>
      <c r="N221" s="666">
        <v>6540.5076191836433</v>
      </c>
    </row>
    <row r="222" spans="1:14" ht="14.4" customHeight="1" x14ac:dyDescent="0.3">
      <c r="A222" s="661" t="s">
        <v>571</v>
      </c>
      <c r="B222" s="662" t="s">
        <v>2765</v>
      </c>
      <c r="C222" s="663" t="s">
        <v>581</v>
      </c>
      <c r="D222" s="664" t="s">
        <v>2767</v>
      </c>
      <c r="E222" s="663" t="s">
        <v>599</v>
      </c>
      <c r="F222" s="664" t="s">
        <v>2772</v>
      </c>
      <c r="G222" s="663" t="s">
        <v>600</v>
      </c>
      <c r="H222" s="663" t="s">
        <v>1348</v>
      </c>
      <c r="I222" s="663" t="s">
        <v>1349</v>
      </c>
      <c r="J222" s="663" t="s">
        <v>1350</v>
      </c>
      <c r="K222" s="663" t="s">
        <v>1351</v>
      </c>
      <c r="L222" s="665">
        <v>92.174187817498932</v>
      </c>
      <c r="M222" s="665">
        <v>28</v>
      </c>
      <c r="N222" s="666">
        <v>2580.8772588899701</v>
      </c>
    </row>
    <row r="223" spans="1:14" ht="14.4" customHeight="1" x14ac:dyDescent="0.3">
      <c r="A223" s="661" t="s">
        <v>571</v>
      </c>
      <c r="B223" s="662" t="s">
        <v>2765</v>
      </c>
      <c r="C223" s="663" t="s">
        <v>581</v>
      </c>
      <c r="D223" s="664" t="s">
        <v>2767</v>
      </c>
      <c r="E223" s="663" t="s">
        <v>599</v>
      </c>
      <c r="F223" s="664" t="s">
        <v>2772</v>
      </c>
      <c r="G223" s="663" t="s">
        <v>600</v>
      </c>
      <c r="H223" s="663" t="s">
        <v>1352</v>
      </c>
      <c r="I223" s="663" t="s">
        <v>1353</v>
      </c>
      <c r="J223" s="663" t="s">
        <v>1354</v>
      </c>
      <c r="K223" s="663" t="s">
        <v>1355</v>
      </c>
      <c r="L223" s="665">
        <v>183.13999999999996</v>
      </c>
      <c r="M223" s="665">
        <v>3</v>
      </c>
      <c r="N223" s="666">
        <v>549.41999999999985</v>
      </c>
    </row>
    <row r="224" spans="1:14" ht="14.4" customHeight="1" x14ac:dyDescent="0.3">
      <c r="A224" s="661" t="s">
        <v>571</v>
      </c>
      <c r="B224" s="662" t="s">
        <v>2765</v>
      </c>
      <c r="C224" s="663" t="s">
        <v>581</v>
      </c>
      <c r="D224" s="664" t="s">
        <v>2767</v>
      </c>
      <c r="E224" s="663" t="s">
        <v>599</v>
      </c>
      <c r="F224" s="664" t="s">
        <v>2772</v>
      </c>
      <c r="G224" s="663" t="s">
        <v>600</v>
      </c>
      <c r="H224" s="663" t="s">
        <v>1356</v>
      </c>
      <c r="I224" s="663" t="s">
        <v>1357</v>
      </c>
      <c r="J224" s="663" t="s">
        <v>1358</v>
      </c>
      <c r="K224" s="663" t="s">
        <v>1359</v>
      </c>
      <c r="L224" s="665">
        <v>103.91307935771243</v>
      </c>
      <c r="M224" s="665">
        <v>118</v>
      </c>
      <c r="N224" s="666">
        <v>12261.743364210068</v>
      </c>
    </row>
    <row r="225" spans="1:14" ht="14.4" customHeight="1" x14ac:dyDescent="0.3">
      <c r="A225" s="661" t="s">
        <v>571</v>
      </c>
      <c r="B225" s="662" t="s">
        <v>2765</v>
      </c>
      <c r="C225" s="663" t="s">
        <v>581</v>
      </c>
      <c r="D225" s="664" t="s">
        <v>2767</v>
      </c>
      <c r="E225" s="663" t="s">
        <v>599</v>
      </c>
      <c r="F225" s="664" t="s">
        <v>2772</v>
      </c>
      <c r="G225" s="663" t="s">
        <v>600</v>
      </c>
      <c r="H225" s="663" t="s">
        <v>1360</v>
      </c>
      <c r="I225" s="663" t="s">
        <v>1360</v>
      </c>
      <c r="J225" s="663" t="s">
        <v>1361</v>
      </c>
      <c r="K225" s="663" t="s">
        <v>1362</v>
      </c>
      <c r="L225" s="665">
        <v>75.659745967971133</v>
      </c>
      <c r="M225" s="665">
        <v>52</v>
      </c>
      <c r="N225" s="666">
        <v>3934.3067903344991</v>
      </c>
    </row>
    <row r="226" spans="1:14" ht="14.4" customHeight="1" x14ac:dyDescent="0.3">
      <c r="A226" s="661" t="s">
        <v>571</v>
      </c>
      <c r="B226" s="662" t="s">
        <v>2765</v>
      </c>
      <c r="C226" s="663" t="s">
        <v>581</v>
      </c>
      <c r="D226" s="664" t="s">
        <v>2767</v>
      </c>
      <c r="E226" s="663" t="s">
        <v>599</v>
      </c>
      <c r="F226" s="664" t="s">
        <v>2772</v>
      </c>
      <c r="G226" s="663" t="s">
        <v>600</v>
      </c>
      <c r="H226" s="663" t="s">
        <v>1363</v>
      </c>
      <c r="I226" s="663" t="s">
        <v>1364</v>
      </c>
      <c r="J226" s="663" t="s">
        <v>1365</v>
      </c>
      <c r="K226" s="663" t="s">
        <v>1366</v>
      </c>
      <c r="L226" s="665">
        <v>405.04</v>
      </c>
      <c r="M226" s="665">
        <v>1</v>
      </c>
      <c r="N226" s="666">
        <v>405.04</v>
      </c>
    </row>
    <row r="227" spans="1:14" ht="14.4" customHeight="1" x14ac:dyDescent="0.3">
      <c r="A227" s="661" t="s">
        <v>571</v>
      </c>
      <c r="B227" s="662" t="s">
        <v>2765</v>
      </c>
      <c r="C227" s="663" t="s">
        <v>581</v>
      </c>
      <c r="D227" s="664" t="s">
        <v>2767</v>
      </c>
      <c r="E227" s="663" t="s">
        <v>599</v>
      </c>
      <c r="F227" s="664" t="s">
        <v>2772</v>
      </c>
      <c r="G227" s="663" t="s">
        <v>600</v>
      </c>
      <c r="H227" s="663" t="s">
        <v>1367</v>
      </c>
      <c r="I227" s="663" t="s">
        <v>1368</v>
      </c>
      <c r="J227" s="663" t="s">
        <v>1369</v>
      </c>
      <c r="K227" s="663" t="s">
        <v>1370</v>
      </c>
      <c r="L227" s="665">
        <v>3618.9442520570005</v>
      </c>
      <c r="M227" s="665">
        <v>9</v>
      </c>
      <c r="N227" s="666">
        <v>32570.498268513005</v>
      </c>
    </row>
    <row r="228" spans="1:14" ht="14.4" customHeight="1" x14ac:dyDescent="0.3">
      <c r="A228" s="661" t="s">
        <v>571</v>
      </c>
      <c r="B228" s="662" t="s">
        <v>2765</v>
      </c>
      <c r="C228" s="663" t="s">
        <v>581</v>
      </c>
      <c r="D228" s="664" t="s">
        <v>2767</v>
      </c>
      <c r="E228" s="663" t="s">
        <v>599</v>
      </c>
      <c r="F228" s="664" t="s">
        <v>2772</v>
      </c>
      <c r="G228" s="663" t="s">
        <v>600</v>
      </c>
      <c r="H228" s="663" t="s">
        <v>1371</v>
      </c>
      <c r="I228" s="663" t="s">
        <v>1372</v>
      </c>
      <c r="J228" s="663" t="s">
        <v>1373</v>
      </c>
      <c r="K228" s="663" t="s">
        <v>1374</v>
      </c>
      <c r="L228" s="665">
        <v>56.410000000000011</v>
      </c>
      <c r="M228" s="665">
        <v>1</v>
      </c>
      <c r="N228" s="666">
        <v>56.410000000000011</v>
      </c>
    </row>
    <row r="229" spans="1:14" ht="14.4" customHeight="1" x14ac:dyDescent="0.3">
      <c r="A229" s="661" t="s">
        <v>571</v>
      </c>
      <c r="B229" s="662" t="s">
        <v>2765</v>
      </c>
      <c r="C229" s="663" t="s">
        <v>581</v>
      </c>
      <c r="D229" s="664" t="s">
        <v>2767</v>
      </c>
      <c r="E229" s="663" t="s">
        <v>599</v>
      </c>
      <c r="F229" s="664" t="s">
        <v>2772</v>
      </c>
      <c r="G229" s="663" t="s">
        <v>600</v>
      </c>
      <c r="H229" s="663" t="s">
        <v>1375</v>
      </c>
      <c r="I229" s="663" t="s">
        <v>1376</v>
      </c>
      <c r="J229" s="663" t="s">
        <v>1377</v>
      </c>
      <c r="K229" s="663" t="s">
        <v>1378</v>
      </c>
      <c r="L229" s="665">
        <v>47.609644624140856</v>
      </c>
      <c r="M229" s="665">
        <v>1</v>
      </c>
      <c r="N229" s="666">
        <v>47.609644624140856</v>
      </c>
    </row>
    <row r="230" spans="1:14" ht="14.4" customHeight="1" x14ac:dyDescent="0.3">
      <c r="A230" s="661" t="s">
        <v>571</v>
      </c>
      <c r="B230" s="662" t="s">
        <v>2765</v>
      </c>
      <c r="C230" s="663" t="s">
        <v>581</v>
      </c>
      <c r="D230" s="664" t="s">
        <v>2767</v>
      </c>
      <c r="E230" s="663" t="s">
        <v>599</v>
      </c>
      <c r="F230" s="664" t="s">
        <v>2772</v>
      </c>
      <c r="G230" s="663" t="s">
        <v>600</v>
      </c>
      <c r="H230" s="663" t="s">
        <v>1379</v>
      </c>
      <c r="I230" s="663" t="s">
        <v>1380</v>
      </c>
      <c r="J230" s="663" t="s">
        <v>1381</v>
      </c>
      <c r="K230" s="663" t="s">
        <v>1382</v>
      </c>
      <c r="L230" s="665">
        <v>53.46</v>
      </c>
      <c r="M230" s="665">
        <v>16</v>
      </c>
      <c r="N230" s="666">
        <v>855.36</v>
      </c>
    </row>
    <row r="231" spans="1:14" ht="14.4" customHeight="1" x14ac:dyDescent="0.3">
      <c r="A231" s="661" t="s">
        <v>571</v>
      </c>
      <c r="B231" s="662" t="s">
        <v>2765</v>
      </c>
      <c r="C231" s="663" t="s">
        <v>581</v>
      </c>
      <c r="D231" s="664" t="s">
        <v>2767</v>
      </c>
      <c r="E231" s="663" t="s">
        <v>599</v>
      </c>
      <c r="F231" s="664" t="s">
        <v>2772</v>
      </c>
      <c r="G231" s="663" t="s">
        <v>600</v>
      </c>
      <c r="H231" s="663" t="s">
        <v>1383</v>
      </c>
      <c r="I231" s="663" t="s">
        <v>1384</v>
      </c>
      <c r="J231" s="663" t="s">
        <v>1385</v>
      </c>
      <c r="K231" s="663" t="s">
        <v>1386</v>
      </c>
      <c r="L231" s="665">
        <v>106.72999999999998</v>
      </c>
      <c r="M231" s="665">
        <v>36</v>
      </c>
      <c r="N231" s="666">
        <v>3842.2799999999993</v>
      </c>
    </row>
    <row r="232" spans="1:14" ht="14.4" customHeight="1" x14ac:dyDescent="0.3">
      <c r="A232" s="661" t="s">
        <v>571</v>
      </c>
      <c r="B232" s="662" t="s">
        <v>2765</v>
      </c>
      <c r="C232" s="663" t="s">
        <v>581</v>
      </c>
      <c r="D232" s="664" t="s">
        <v>2767</v>
      </c>
      <c r="E232" s="663" t="s">
        <v>599</v>
      </c>
      <c r="F232" s="664" t="s">
        <v>2772</v>
      </c>
      <c r="G232" s="663" t="s">
        <v>600</v>
      </c>
      <c r="H232" s="663" t="s">
        <v>1387</v>
      </c>
      <c r="I232" s="663" t="s">
        <v>1388</v>
      </c>
      <c r="J232" s="663" t="s">
        <v>1389</v>
      </c>
      <c r="K232" s="663" t="s">
        <v>1390</v>
      </c>
      <c r="L232" s="665">
        <v>40.559999477151486</v>
      </c>
      <c r="M232" s="665">
        <v>16</v>
      </c>
      <c r="N232" s="666">
        <v>648.95999163442377</v>
      </c>
    </row>
    <row r="233" spans="1:14" ht="14.4" customHeight="1" x14ac:dyDescent="0.3">
      <c r="A233" s="661" t="s">
        <v>571</v>
      </c>
      <c r="B233" s="662" t="s">
        <v>2765</v>
      </c>
      <c r="C233" s="663" t="s">
        <v>581</v>
      </c>
      <c r="D233" s="664" t="s">
        <v>2767</v>
      </c>
      <c r="E233" s="663" t="s">
        <v>599</v>
      </c>
      <c r="F233" s="664" t="s">
        <v>2772</v>
      </c>
      <c r="G233" s="663" t="s">
        <v>600</v>
      </c>
      <c r="H233" s="663" t="s">
        <v>1391</v>
      </c>
      <c r="I233" s="663" t="s">
        <v>215</v>
      </c>
      <c r="J233" s="663" t="s">
        <v>1392</v>
      </c>
      <c r="K233" s="663"/>
      <c r="L233" s="665">
        <v>103.28448459731935</v>
      </c>
      <c r="M233" s="665">
        <v>11</v>
      </c>
      <c r="N233" s="666">
        <v>1136.1293305705128</v>
      </c>
    </row>
    <row r="234" spans="1:14" ht="14.4" customHeight="1" x14ac:dyDescent="0.3">
      <c r="A234" s="661" t="s">
        <v>571</v>
      </c>
      <c r="B234" s="662" t="s">
        <v>2765</v>
      </c>
      <c r="C234" s="663" t="s">
        <v>581</v>
      </c>
      <c r="D234" s="664" t="s">
        <v>2767</v>
      </c>
      <c r="E234" s="663" t="s">
        <v>599</v>
      </c>
      <c r="F234" s="664" t="s">
        <v>2772</v>
      </c>
      <c r="G234" s="663" t="s">
        <v>600</v>
      </c>
      <c r="H234" s="663" t="s">
        <v>1393</v>
      </c>
      <c r="I234" s="663" t="s">
        <v>215</v>
      </c>
      <c r="J234" s="663" t="s">
        <v>1394</v>
      </c>
      <c r="K234" s="663" t="s">
        <v>1395</v>
      </c>
      <c r="L234" s="665">
        <v>23.700097474216243</v>
      </c>
      <c r="M234" s="665">
        <v>642</v>
      </c>
      <c r="N234" s="666">
        <v>15215.462578446828</v>
      </c>
    </row>
    <row r="235" spans="1:14" ht="14.4" customHeight="1" x14ac:dyDescent="0.3">
      <c r="A235" s="661" t="s">
        <v>571</v>
      </c>
      <c r="B235" s="662" t="s">
        <v>2765</v>
      </c>
      <c r="C235" s="663" t="s">
        <v>581</v>
      </c>
      <c r="D235" s="664" t="s">
        <v>2767</v>
      </c>
      <c r="E235" s="663" t="s">
        <v>599</v>
      </c>
      <c r="F235" s="664" t="s">
        <v>2772</v>
      </c>
      <c r="G235" s="663" t="s">
        <v>600</v>
      </c>
      <c r="H235" s="663" t="s">
        <v>1396</v>
      </c>
      <c r="I235" s="663" t="s">
        <v>215</v>
      </c>
      <c r="J235" s="663" t="s">
        <v>1397</v>
      </c>
      <c r="K235" s="663"/>
      <c r="L235" s="665">
        <v>146.1774308132552</v>
      </c>
      <c r="M235" s="665">
        <v>47</v>
      </c>
      <c r="N235" s="666">
        <v>6870.3392482229938</v>
      </c>
    </row>
    <row r="236" spans="1:14" ht="14.4" customHeight="1" x14ac:dyDescent="0.3">
      <c r="A236" s="661" t="s">
        <v>571</v>
      </c>
      <c r="B236" s="662" t="s">
        <v>2765</v>
      </c>
      <c r="C236" s="663" t="s">
        <v>581</v>
      </c>
      <c r="D236" s="664" t="s">
        <v>2767</v>
      </c>
      <c r="E236" s="663" t="s">
        <v>599</v>
      </c>
      <c r="F236" s="664" t="s">
        <v>2772</v>
      </c>
      <c r="G236" s="663" t="s">
        <v>600</v>
      </c>
      <c r="H236" s="663" t="s">
        <v>1398</v>
      </c>
      <c r="I236" s="663" t="s">
        <v>215</v>
      </c>
      <c r="J236" s="663" t="s">
        <v>1399</v>
      </c>
      <c r="K236" s="663"/>
      <c r="L236" s="665">
        <v>53.545402951185352</v>
      </c>
      <c r="M236" s="665">
        <v>47</v>
      </c>
      <c r="N236" s="666">
        <v>2516.6339387057114</v>
      </c>
    </row>
    <row r="237" spans="1:14" ht="14.4" customHeight="1" x14ac:dyDescent="0.3">
      <c r="A237" s="661" t="s">
        <v>571</v>
      </c>
      <c r="B237" s="662" t="s">
        <v>2765</v>
      </c>
      <c r="C237" s="663" t="s">
        <v>581</v>
      </c>
      <c r="D237" s="664" t="s">
        <v>2767</v>
      </c>
      <c r="E237" s="663" t="s">
        <v>599</v>
      </c>
      <c r="F237" s="664" t="s">
        <v>2772</v>
      </c>
      <c r="G237" s="663" t="s">
        <v>600</v>
      </c>
      <c r="H237" s="663" t="s">
        <v>1400</v>
      </c>
      <c r="I237" s="663" t="s">
        <v>215</v>
      </c>
      <c r="J237" s="663" t="s">
        <v>1401</v>
      </c>
      <c r="K237" s="663"/>
      <c r="L237" s="665">
        <v>83.489999999999981</v>
      </c>
      <c r="M237" s="665">
        <v>1</v>
      </c>
      <c r="N237" s="666">
        <v>83.489999999999981</v>
      </c>
    </row>
    <row r="238" spans="1:14" ht="14.4" customHeight="1" x14ac:dyDescent="0.3">
      <c r="A238" s="661" t="s">
        <v>571</v>
      </c>
      <c r="B238" s="662" t="s">
        <v>2765</v>
      </c>
      <c r="C238" s="663" t="s">
        <v>581</v>
      </c>
      <c r="D238" s="664" t="s">
        <v>2767</v>
      </c>
      <c r="E238" s="663" t="s">
        <v>599</v>
      </c>
      <c r="F238" s="664" t="s">
        <v>2772</v>
      </c>
      <c r="G238" s="663" t="s">
        <v>600</v>
      </c>
      <c r="H238" s="663" t="s">
        <v>1402</v>
      </c>
      <c r="I238" s="663" t="s">
        <v>215</v>
      </c>
      <c r="J238" s="663" t="s">
        <v>1403</v>
      </c>
      <c r="K238" s="663"/>
      <c r="L238" s="665">
        <v>78.018557428863389</v>
      </c>
      <c r="M238" s="665">
        <v>2</v>
      </c>
      <c r="N238" s="666">
        <v>156.03711485772678</v>
      </c>
    </row>
    <row r="239" spans="1:14" ht="14.4" customHeight="1" x14ac:dyDescent="0.3">
      <c r="A239" s="661" t="s">
        <v>571</v>
      </c>
      <c r="B239" s="662" t="s">
        <v>2765</v>
      </c>
      <c r="C239" s="663" t="s">
        <v>581</v>
      </c>
      <c r="D239" s="664" t="s">
        <v>2767</v>
      </c>
      <c r="E239" s="663" t="s">
        <v>599</v>
      </c>
      <c r="F239" s="664" t="s">
        <v>2772</v>
      </c>
      <c r="G239" s="663" t="s">
        <v>600</v>
      </c>
      <c r="H239" s="663" t="s">
        <v>1404</v>
      </c>
      <c r="I239" s="663" t="s">
        <v>215</v>
      </c>
      <c r="J239" s="663" t="s">
        <v>1405</v>
      </c>
      <c r="K239" s="663"/>
      <c r="L239" s="665">
        <v>76.594999999999985</v>
      </c>
      <c r="M239" s="665">
        <v>2</v>
      </c>
      <c r="N239" s="666">
        <v>153.18999999999997</v>
      </c>
    </row>
    <row r="240" spans="1:14" ht="14.4" customHeight="1" x14ac:dyDescent="0.3">
      <c r="A240" s="661" t="s">
        <v>571</v>
      </c>
      <c r="B240" s="662" t="s">
        <v>2765</v>
      </c>
      <c r="C240" s="663" t="s">
        <v>581</v>
      </c>
      <c r="D240" s="664" t="s">
        <v>2767</v>
      </c>
      <c r="E240" s="663" t="s">
        <v>599</v>
      </c>
      <c r="F240" s="664" t="s">
        <v>2772</v>
      </c>
      <c r="G240" s="663" t="s">
        <v>600</v>
      </c>
      <c r="H240" s="663" t="s">
        <v>1406</v>
      </c>
      <c r="I240" s="663" t="s">
        <v>1407</v>
      </c>
      <c r="J240" s="663" t="s">
        <v>1408</v>
      </c>
      <c r="K240" s="663"/>
      <c r="L240" s="665">
        <v>77.073011725336983</v>
      </c>
      <c r="M240" s="665">
        <v>89</v>
      </c>
      <c r="N240" s="666">
        <v>6859.4980435549915</v>
      </c>
    </row>
    <row r="241" spans="1:14" ht="14.4" customHeight="1" x14ac:dyDescent="0.3">
      <c r="A241" s="661" t="s">
        <v>571</v>
      </c>
      <c r="B241" s="662" t="s">
        <v>2765</v>
      </c>
      <c r="C241" s="663" t="s">
        <v>581</v>
      </c>
      <c r="D241" s="664" t="s">
        <v>2767</v>
      </c>
      <c r="E241" s="663" t="s">
        <v>599</v>
      </c>
      <c r="F241" s="664" t="s">
        <v>2772</v>
      </c>
      <c r="G241" s="663" t="s">
        <v>600</v>
      </c>
      <c r="H241" s="663" t="s">
        <v>1409</v>
      </c>
      <c r="I241" s="663" t="s">
        <v>1410</v>
      </c>
      <c r="J241" s="663" t="s">
        <v>1411</v>
      </c>
      <c r="K241" s="663"/>
      <c r="L241" s="665">
        <v>219.5464521137811</v>
      </c>
      <c r="M241" s="665">
        <v>2</v>
      </c>
      <c r="N241" s="666">
        <v>439.0929042275622</v>
      </c>
    </row>
    <row r="242" spans="1:14" ht="14.4" customHeight="1" x14ac:dyDescent="0.3">
      <c r="A242" s="661" t="s">
        <v>571</v>
      </c>
      <c r="B242" s="662" t="s">
        <v>2765</v>
      </c>
      <c r="C242" s="663" t="s">
        <v>581</v>
      </c>
      <c r="D242" s="664" t="s">
        <v>2767</v>
      </c>
      <c r="E242" s="663" t="s">
        <v>599</v>
      </c>
      <c r="F242" s="664" t="s">
        <v>2772</v>
      </c>
      <c r="G242" s="663" t="s">
        <v>600</v>
      </c>
      <c r="H242" s="663" t="s">
        <v>1412</v>
      </c>
      <c r="I242" s="663" t="s">
        <v>1413</v>
      </c>
      <c r="J242" s="663" t="s">
        <v>1414</v>
      </c>
      <c r="K242" s="663" t="s">
        <v>1415</v>
      </c>
      <c r="L242" s="665">
        <v>193.55918947863211</v>
      </c>
      <c r="M242" s="665">
        <v>2</v>
      </c>
      <c r="N242" s="666">
        <v>387.11837895726421</v>
      </c>
    </row>
    <row r="243" spans="1:14" ht="14.4" customHeight="1" x14ac:dyDescent="0.3">
      <c r="A243" s="661" t="s">
        <v>571</v>
      </c>
      <c r="B243" s="662" t="s">
        <v>2765</v>
      </c>
      <c r="C243" s="663" t="s">
        <v>581</v>
      </c>
      <c r="D243" s="664" t="s">
        <v>2767</v>
      </c>
      <c r="E243" s="663" t="s">
        <v>599</v>
      </c>
      <c r="F243" s="664" t="s">
        <v>2772</v>
      </c>
      <c r="G243" s="663" t="s">
        <v>600</v>
      </c>
      <c r="H243" s="663" t="s">
        <v>1416</v>
      </c>
      <c r="I243" s="663" t="s">
        <v>1417</v>
      </c>
      <c r="J243" s="663" t="s">
        <v>1418</v>
      </c>
      <c r="K243" s="663" t="s">
        <v>1419</v>
      </c>
      <c r="L243" s="665">
        <v>84.93</v>
      </c>
      <c r="M243" s="665">
        <v>1</v>
      </c>
      <c r="N243" s="666">
        <v>84.93</v>
      </c>
    </row>
    <row r="244" spans="1:14" ht="14.4" customHeight="1" x14ac:dyDescent="0.3">
      <c r="A244" s="661" t="s">
        <v>571</v>
      </c>
      <c r="B244" s="662" t="s">
        <v>2765</v>
      </c>
      <c r="C244" s="663" t="s">
        <v>581</v>
      </c>
      <c r="D244" s="664" t="s">
        <v>2767</v>
      </c>
      <c r="E244" s="663" t="s">
        <v>599</v>
      </c>
      <c r="F244" s="664" t="s">
        <v>2772</v>
      </c>
      <c r="G244" s="663" t="s">
        <v>600</v>
      </c>
      <c r="H244" s="663" t="s">
        <v>1420</v>
      </c>
      <c r="I244" s="663" t="s">
        <v>1421</v>
      </c>
      <c r="J244" s="663" t="s">
        <v>1422</v>
      </c>
      <c r="K244" s="663" t="s">
        <v>1423</v>
      </c>
      <c r="L244" s="665">
        <v>46.529465704155314</v>
      </c>
      <c r="M244" s="665">
        <v>101</v>
      </c>
      <c r="N244" s="666">
        <v>4699.4760361196868</v>
      </c>
    </row>
    <row r="245" spans="1:14" ht="14.4" customHeight="1" x14ac:dyDescent="0.3">
      <c r="A245" s="661" t="s">
        <v>571</v>
      </c>
      <c r="B245" s="662" t="s">
        <v>2765</v>
      </c>
      <c r="C245" s="663" t="s">
        <v>581</v>
      </c>
      <c r="D245" s="664" t="s">
        <v>2767</v>
      </c>
      <c r="E245" s="663" t="s">
        <v>599</v>
      </c>
      <c r="F245" s="664" t="s">
        <v>2772</v>
      </c>
      <c r="G245" s="663" t="s">
        <v>600</v>
      </c>
      <c r="H245" s="663" t="s">
        <v>1424</v>
      </c>
      <c r="I245" s="663" t="s">
        <v>1425</v>
      </c>
      <c r="J245" s="663" t="s">
        <v>1426</v>
      </c>
      <c r="K245" s="663" t="s">
        <v>1427</v>
      </c>
      <c r="L245" s="665">
        <v>112.59378063625768</v>
      </c>
      <c r="M245" s="665">
        <v>170</v>
      </c>
      <c r="N245" s="666">
        <v>19140.942708163806</v>
      </c>
    </row>
    <row r="246" spans="1:14" ht="14.4" customHeight="1" x14ac:dyDescent="0.3">
      <c r="A246" s="661" t="s">
        <v>571</v>
      </c>
      <c r="B246" s="662" t="s">
        <v>2765</v>
      </c>
      <c r="C246" s="663" t="s">
        <v>581</v>
      </c>
      <c r="D246" s="664" t="s">
        <v>2767</v>
      </c>
      <c r="E246" s="663" t="s">
        <v>599</v>
      </c>
      <c r="F246" s="664" t="s">
        <v>2772</v>
      </c>
      <c r="G246" s="663" t="s">
        <v>600</v>
      </c>
      <c r="H246" s="663" t="s">
        <v>1428</v>
      </c>
      <c r="I246" s="663" t="s">
        <v>1429</v>
      </c>
      <c r="J246" s="663" t="s">
        <v>657</v>
      </c>
      <c r="K246" s="663" t="s">
        <v>1430</v>
      </c>
      <c r="L246" s="665">
        <v>108.08</v>
      </c>
      <c r="M246" s="665">
        <v>2</v>
      </c>
      <c r="N246" s="666">
        <v>216.16</v>
      </c>
    </row>
    <row r="247" spans="1:14" ht="14.4" customHeight="1" x14ac:dyDescent="0.3">
      <c r="A247" s="661" t="s">
        <v>571</v>
      </c>
      <c r="B247" s="662" t="s">
        <v>2765</v>
      </c>
      <c r="C247" s="663" t="s">
        <v>581</v>
      </c>
      <c r="D247" s="664" t="s">
        <v>2767</v>
      </c>
      <c r="E247" s="663" t="s">
        <v>599</v>
      </c>
      <c r="F247" s="664" t="s">
        <v>2772</v>
      </c>
      <c r="G247" s="663" t="s">
        <v>600</v>
      </c>
      <c r="H247" s="663" t="s">
        <v>1431</v>
      </c>
      <c r="I247" s="663" t="s">
        <v>1432</v>
      </c>
      <c r="J247" s="663" t="s">
        <v>1433</v>
      </c>
      <c r="K247" s="663" t="s">
        <v>1434</v>
      </c>
      <c r="L247" s="665">
        <v>110.96</v>
      </c>
      <c r="M247" s="665">
        <v>3</v>
      </c>
      <c r="N247" s="666">
        <v>332.88</v>
      </c>
    </row>
    <row r="248" spans="1:14" ht="14.4" customHeight="1" x14ac:dyDescent="0.3">
      <c r="A248" s="661" t="s">
        <v>571</v>
      </c>
      <c r="B248" s="662" t="s">
        <v>2765</v>
      </c>
      <c r="C248" s="663" t="s">
        <v>581</v>
      </c>
      <c r="D248" s="664" t="s">
        <v>2767</v>
      </c>
      <c r="E248" s="663" t="s">
        <v>599</v>
      </c>
      <c r="F248" s="664" t="s">
        <v>2772</v>
      </c>
      <c r="G248" s="663" t="s">
        <v>600</v>
      </c>
      <c r="H248" s="663" t="s">
        <v>1435</v>
      </c>
      <c r="I248" s="663" t="s">
        <v>1436</v>
      </c>
      <c r="J248" s="663" t="s">
        <v>1437</v>
      </c>
      <c r="K248" s="663" t="s">
        <v>1438</v>
      </c>
      <c r="L248" s="665">
        <v>544.17000000000007</v>
      </c>
      <c r="M248" s="665">
        <v>11</v>
      </c>
      <c r="N248" s="666">
        <v>5985.8700000000008</v>
      </c>
    </row>
    <row r="249" spans="1:14" ht="14.4" customHeight="1" x14ac:dyDescent="0.3">
      <c r="A249" s="661" t="s">
        <v>571</v>
      </c>
      <c r="B249" s="662" t="s">
        <v>2765</v>
      </c>
      <c r="C249" s="663" t="s">
        <v>581</v>
      </c>
      <c r="D249" s="664" t="s">
        <v>2767</v>
      </c>
      <c r="E249" s="663" t="s">
        <v>599</v>
      </c>
      <c r="F249" s="664" t="s">
        <v>2772</v>
      </c>
      <c r="G249" s="663" t="s">
        <v>600</v>
      </c>
      <c r="H249" s="663" t="s">
        <v>1439</v>
      </c>
      <c r="I249" s="663" t="s">
        <v>1440</v>
      </c>
      <c r="J249" s="663" t="s">
        <v>1441</v>
      </c>
      <c r="K249" s="663" t="s">
        <v>1442</v>
      </c>
      <c r="L249" s="665">
        <v>326.32</v>
      </c>
      <c r="M249" s="665">
        <v>3</v>
      </c>
      <c r="N249" s="666">
        <v>978.96</v>
      </c>
    </row>
    <row r="250" spans="1:14" ht="14.4" customHeight="1" x14ac:dyDescent="0.3">
      <c r="A250" s="661" t="s">
        <v>571</v>
      </c>
      <c r="B250" s="662" t="s">
        <v>2765</v>
      </c>
      <c r="C250" s="663" t="s">
        <v>581</v>
      </c>
      <c r="D250" s="664" t="s">
        <v>2767</v>
      </c>
      <c r="E250" s="663" t="s">
        <v>599</v>
      </c>
      <c r="F250" s="664" t="s">
        <v>2772</v>
      </c>
      <c r="G250" s="663" t="s">
        <v>600</v>
      </c>
      <c r="H250" s="663" t="s">
        <v>1443</v>
      </c>
      <c r="I250" s="663" t="s">
        <v>1444</v>
      </c>
      <c r="J250" s="663" t="s">
        <v>1445</v>
      </c>
      <c r="K250" s="663" t="s">
        <v>1446</v>
      </c>
      <c r="L250" s="665">
        <v>62.013410287168512</v>
      </c>
      <c r="M250" s="665">
        <v>278</v>
      </c>
      <c r="N250" s="666">
        <v>17239.728059832847</v>
      </c>
    </row>
    <row r="251" spans="1:14" ht="14.4" customHeight="1" x14ac:dyDescent="0.3">
      <c r="A251" s="661" t="s">
        <v>571</v>
      </c>
      <c r="B251" s="662" t="s">
        <v>2765</v>
      </c>
      <c r="C251" s="663" t="s">
        <v>581</v>
      </c>
      <c r="D251" s="664" t="s">
        <v>2767</v>
      </c>
      <c r="E251" s="663" t="s">
        <v>599</v>
      </c>
      <c r="F251" s="664" t="s">
        <v>2772</v>
      </c>
      <c r="G251" s="663" t="s">
        <v>600</v>
      </c>
      <c r="H251" s="663" t="s">
        <v>1447</v>
      </c>
      <c r="I251" s="663" t="s">
        <v>1448</v>
      </c>
      <c r="J251" s="663" t="s">
        <v>1449</v>
      </c>
      <c r="K251" s="663" t="s">
        <v>1450</v>
      </c>
      <c r="L251" s="665">
        <v>69.95</v>
      </c>
      <c r="M251" s="665">
        <v>1</v>
      </c>
      <c r="N251" s="666">
        <v>69.95</v>
      </c>
    </row>
    <row r="252" spans="1:14" ht="14.4" customHeight="1" x14ac:dyDescent="0.3">
      <c r="A252" s="661" t="s">
        <v>571</v>
      </c>
      <c r="B252" s="662" t="s">
        <v>2765</v>
      </c>
      <c r="C252" s="663" t="s">
        <v>581</v>
      </c>
      <c r="D252" s="664" t="s">
        <v>2767</v>
      </c>
      <c r="E252" s="663" t="s">
        <v>599</v>
      </c>
      <c r="F252" s="664" t="s">
        <v>2772</v>
      </c>
      <c r="G252" s="663" t="s">
        <v>600</v>
      </c>
      <c r="H252" s="663" t="s">
        <v>1451</v>
      </c>
      <c r="I252" s="663" t="s">
        <v>1452</v>
      </c>
      <c r="J252" s="663" t="s">
        <v>1453</v>
      </c>
      <c r="K252" s="663" t="s">
        <v>1454</v>
      </c>
      <c r="L252" s="665">
        <v>1030.1600000000003</v>
      </c>
      <c r="M252" s="665">
        <v>2</v>
      </c>
      <c r="N252" s="666">
        <v>2060.3200000000006</v>
      </c>
    </row>
    <row r="253" spans="1:14" ht="14.4" customHeight="1" x14ac:dyDescent="0.3">
      <c r="A253" s="661" t="s">
        <v>571</v>
      </c>
      <c r="B253" s="662" t="s">
        <v>2765</v>
      </c>
      <c r="C253" s="663" t="s">
        <v>581</v>
      </c>
      <c r="D253" s="664" t="s">
        <v>2767</v>
      </c>
      <c r="E253" s="663" t="s">
        <v>599</v>
      </c>
      <c r="F253" s="664" t="s">
        <v>2772</v>
      </c>
      <c r="G253" s="663" t="s">
        <v>600</v>
      </c>
      <c r="H253" s="663" t="s">
        <v>1455</v>
      </c>
      <c r="I253" s="663" t="s">
        <v>1456</v>
      </c>
      <c r="J253" s="663" t="s">
        <v>1457</v>
      </c>
      <c r="K253" s="663" t="s">
        <v>1458</v>
      </c>
      <c r="L253" s="665">
        <v>52.766666666666666</v>
      </c>
      <c r="M253" s="665">
        <v>60</v>
      </c>
      <c r="N253" s="666">
        <v>3166</v>
      </c>
    </row>
    <row r="254" spans="1:14" ht="14.4" customHeight="1" x14ac:dyDescent="0.3">
      <c r="A254" s="661" t="s">
        <v>571</v>
      </c>
      <c r="B254" s="662" t="s">
        <v>2765</v>
      </c>
      <c r="C254" s="663" t="s">
        <v>581</v>
      </c>
      <c r="D254" s="664" t="s">
        <v>2767</v>
      </c>
      <c r="E254" s="663" t="s">
        <v>599</v>
      </c>
      <c r="F254" s="664" t="s">
        <v>2772</v>
      </c>
      <c r="G254" s="663" t="s">
        <v>600</v>
      </c>
      <c r="H254" s="663" t="s">
        <v>1459</v>
      </c>
      <c r="I254" s="663" t="s">
        <v>1459</v>
      </c>
      <c r="J254" s="663" t="s">
        <v>1460</v>
      </c>
      <c r="K254" s="663" t="s">
        <v>1461</v>
      </c>
      <c r="L254" s="665">
        <v>91.999423121539579</v>
      </c>
      <c r="M254" s="665">
        <v>1</v>
      </c>
      <c r="N254" s="666">
        <v>91.999423121539579</v>
      </c>
    </row>
    <row r="255" spans="1:14" ht="14.4" customHeight="1" x14ac:dyDescent="0.3">
      <c r="A255" s="661" t="s">
        <v>571</v>
      </c>
      <c r="B255" s="662" t="s">
        <v>2765</v>
      </c>
      <c r="C255" s="663" t="s">
        <v>581</v>
      </c>
      <c r="D255" s="664" t="s">
        <v>2767</v>
      </c>
      <c r="E255" s="663" t="s">
        <v>599</v>
      </c>
      <c r="F255" s="664" t="s">
        <v>2772</v>
      </c>
      <c r="G255" s="663" t="s">
        <v>600</v>
      </c>
      <c r="H255" s="663" t="s">
        <v>1462</v>
      </c>
      <c r="I255" s="663" t="s">
        <v>215</v>
      </c>
      <c r="J255" s="663" t="s">
        <v>1463</v>
      </c>
      <c r="K255" s="663" t="s">
        <v>1464</v>
      </c>
      <c r="L255" s="665">
        <v>199.67000000000004</v>
      </c>
      <c r="M255" s="665">
        <v>8</v>
      </c>
      <c r="N255" s="666">
        <v>1597.3600000000004</v>
      </c>
    </row>
    <row r="256" spans="1:14" ht="14.4" customHeight="1" x14ac:dyDescent="0.3">
      <c r="A256" s="661" t="s">
        <v>571</v>
      </c>
      <c r="B256" s="662" t="s">
        <v>2765</v>
      </c>
      <c r="C256" s="663" t="s">
        <v>581</v>
      </c>
      <c r="D256" s="664" t="s">
        <v>2767</v>
      </c>
      <c r="E256" s="663" t="s">
        <v>599</v>
      </c>
      <c r="F256" s="664" t="s">
        <v>2772</v>
      </c>
      <c r="G256" s="663" t="s">
        <v>600</v>
      </c>
      <c r="H256" s="663" t="s">
        <v>1465</v>
      </c>
      <c r="I256" s="663" t="s">
        <v>215</v>
      </c>
      <c r="J256" s="663" t="s">
        <v>1466</v>
      </c>
      <c r="K256" s="663" t="s">
        <v>1467</v>
      </c>
      <c r="L256" s="665">
        <v>177.14650061146244</v>
      </c>
      <c r="M256" s="665">
        <v>40</v>
      </c>
      <c r="N256" s="666">
        <v>7085.8600244584977</v>
      </c>
    </row>
    <row r="257" spans="1:14" ht="14.4" customHeight="1" x14ac:dyDescent="0.3">
      <c r="A257" s="661" t="s">
        <v>571</v>
      </c>
      <c r="B257" s="662" t="s">
        <v>2765</v>
      </c>
      <c r="C257" s="663" t="s">
        <v>581</v>
      </c>
      <c r="D257" s="664" t="s">
        <v>2767</v>
      </c>
      <c r="E257" s="663" t="s">
        <v>599</v>
      </c>
      <c r="F257" s="664" t="s">
        <v>2772</v>
      </c>
      <c r="G257" s="663" t="s">
        <v>600</v>
      </c>
      <c r="H257" s="663" t="s">
        <v>1468</v>
      </c>
      <c r="I257" s="663" t="s">
        <v>1469</v>
      </c>
      <c r="J257" s="663" t="s">
        <v>1470</v>
      </c>
      <c r="K257" s="663" t="s">
        <v>1471</v>
      </c>
      <c r="L257" s="665">
        <v>991.7399999999999</v>
      </c>
      <c r="M257" s="665">
        <v>30</v>
      </c>
      <c r="N257" s="666">
        <v>29752.199999999997</v>
      </c>
    </row>
    <row r="258" spans="1:14" ht="14.4" customHeight="1" x14ac:dyDescent="0.3">
      <c r="A258" s="661" t="s">
        <v>571</v>
      </c>
      <c r="B258" s="662" t="s">
        <v>2765</v>
      </c>
      <c r="C258" s="663" t="s">
        <v>581</v>
      </c>
      <c r="D258" s="664" t="s">
        <v>2767</v>
      </c>
      <c r="E258" s="663" t="s">
        <v>599</v>
      </c>
      <c r="F258" s="664" t="s">
        <v>2772</v>
      </c>
      <c r="G258" s="663" t="s">
        <v>600</v>
      </c>
      <c r="H258" s="663" t="s">
        <v>1472</v>
      </c>
      <c r="I258" s="663" t="s">
        <v>1473</v>
      </c>
      <c r="J258" s="663" t="s">
        <v>1474</v>
      </c>
      <c r="K258" s="663" t="s">
        <v>1475</v>
      </c>
      <c r="L258" s="665">
        <v>384.91105308755175</v>
      </c>
      <c r="M258" s="665">
        <v>131</v>
      </c>
      <c r="N258" s="666">
        <v>50423.347954469282</v>
      </c>
    </row>
    <row r="259" spans="1:14" ht="14.4" customHeight="1" x14ac:dyDescent="0.3">
      <c r="A259" s="661" t="s">
        <v>571</v>
      </c>
      <c r="B259" s="662" t="s">
        <v>2765</v>
      </c>
      <c r="C259" s="663" t="s">
        <v>581</v>
      </c>
      <c r="D259" s="664" t="s">
        <v>2767</v>
      </c>
      <c r="E259" s="663" t="s">
        <v>599</v>
      </c>
      <c r="F259" s="664" t="s">
        <v>2772</v>
      </c>
      <c r="G259" s="663" t="s">
        <v>600</v>
      </c>
      <c r="H259" s="663" t="s">
        <v>1476</v>
      </c>
      <c r="I259" s="663" t="s">
        <v>215</v>
      </c>
      <c r="J259" s="663" t="s">
        <v>1477</v>
      </c>
      <c r="K259" s="663"/>
      <c r="L259" s="665">
        <v>260.08072969235133</v>
      </c>
      <c r="M259" s="665">
        <v>11</v>
      </c>
      <c r="N259" s="666">
        <v>2860.8880266158649</v>
      </c>
    </row>
    <row r="260" spans="1:14" ht="14.4" customHeight="1" x14ac:dyDescent="0.3">
      <c r="A260" s="661" t="s">
        <v>571</v>
      </c>
      <c r="B260" s="662" t="s">
        <v>2765</v>
      </c>
      <c r="C260" s="663" t="s">
        <v>581</v>
      </c>
      <c r="D260" s="664" t="s">
        <v>2767</v>
      </c>
      <c r="E260" s="663" t="s">
        <v>599</v>
      </c>
      <c r="F260" s="664" t="s">
        <v>2772</v>
      </c>
      <c r="G260" s="663" t="s">
        <v>600</v>
      </c>
      <c r="H260" s="663" t="s">
        <v>1478</v>
      </c>
      <c r="I260" s="663" t="s">
        <v>215</v>
      </c>
      <c r="J260" s="663" t="s">
        <v>1479</v>
      </c>
      <c r="K260" s="663"/>
      <c r="L260" s="665">
        <v>99.248631690742727</v>
      </c>
      <c r="M260" s="665">
        <v>2</v>
      </c>
      <c r="N260" s="666">
        <v>198.49726338148545</v>
      </c>
    </row>
    <row r="261" spans="1:14" ht="14.4" customHeight="1" x14ac:dyDescent="0.3">
      <c r="A261" s="661" t="s">
        <v>571</v>
      </c>
      <c r="B261" s="662" t="s">
        <v>2765</v>
      </c>
      <c r="C261" s="663" t="s">
        <v>581</v>
      </c>
      <c r="D261" s="664" t="s">
        <v>2767</v>
      </c>
      <c r="E261" s="663" t="s">
        <v>599</v>
      </c>
      <c r="F261" s="664" t="s">
        <v>2772</v>
      </c>
      <c r="G261" s="663" t="s">
        <v>600</v>
      </c>
      <c r="H261" s="663" t="s">
        <v>1480</v>
      </c>
      <c r="I261" s="663" t="s">
        <v>215</v>
      </c>
      <c r="J261" s="663" t="s">
        <v>1481</v>
      </c>
      <c r="K261" s="663"/>
      <c r="L261" s="665">
        <v>376.72590146128977</v>
      </c>
      <c r="M261" s="665">
        <v>7</v>
      </c>
      <c r="N261" s="666">
        <v>2637.0813102290285</v>
      </c>
    </row>
    <row r="262" spans="1:14" ht="14.4" customHeight="1" x14ac:dyDescent="0.3">
      <c r="A262" s="661" t="s">
        <v>571</v>
      </c>
      <c r="B262" s="662" t="s">
        <v>2765</v>
      </c>
      <c r="C262" s="663" t="s">
        <v>581</v>
      </c>
      <c r="D262" s="664" t="s">
        <v>2767</v>
      </c>
      <c r="E262" s="663" t="s">
        <v>599</v>
      </c>
      <c r="F262" s="664" t="s">
        <v>2772</v>
      </c>
      <c r="G262" s="663" t="s">
        <v>600</v>
      </c>
      <c r="H262" s="663" t="s">
        <v>1482</v>
      </c>
      <c r="I262" s="663" t="s">
        <v>1483</v>
      </c>
      <c r="J262" s="663" t="s">
        <v>1484</v>
      </c>
      <c r="K262" s="663" t="s">
        <v>1485</v>
      </c>
      <c r="L262" s="665">
        <v>175.59999999999982</v>
      </c>
      <c r="M262" s="665">
        <v>1</v>
      </c>
      <c r="N262" s="666">
        <v>175.59999999999982</v>
      </c>
    </row>
    <row r="263" spans="1:14" ht="14.4" customHeight="1" x14ac:dyDescent="0.3">
      <c r="A263" s="661" t="s">
        <v>571</v>
      </c>
      <c r="B263" s="662" t="s">
        <v>2765</v>
      </c>
      <c r="C263" s="663" t="s">
        <v>581</v>
      </c>
      <c r="D263" s="664" t="s">
        <v>2767</v>
      </c>
      <c r="E263" s="663" t="s">
        <v>599</v>
      </c>
      <c r="F263" s="664" t="s">
        <v>2772</v>
      </c>
      <c r="G263" s="663" t="s">
        <v>600</v>
      </c>
      <c r="H263" s="663" t="s">
        <v>1486</v>
      </c>
      <c r="I263" s="663" t="s">
        <v>1487</v>
      </c>
      <c r="J263" s="663" t="s">
        <v>1488</v>
      </c>
      <c r="K263" s="663" t="s">
        <v>1489</v>
      </c>
      <c r="L263" s="665">
        <v>200.15</v>
      </c>
      <c r="M263" s="665">
        <v>1</v>
      </c>
      <c r="N263" s="666">
        <v>200.15</v>
      </c>
    </row>
    <row r="264" spans="1:14" ht="14.4" customHeight="1" x14ac:dyDescent="0.3">
      <c r="A264" s="661" t="s">
        <v>571</v>
      </c>
      <c r="B264" s="662" t="s">
        <v>2765</v>
      </c>
      <c r="C264" s="663" t="s">
        <v>581</v>
      </c>
      <c r="D264" s="664" t="s">
        <v>2767</v>
      </c>
      <c r="E264" s="663" t="s">
        <v>599</v>
      </c>
      <c r="F264" s="664" t="s">
        <v>2772</v>
      </c>
      <c r="G264" s="663" t="s">
        <v>600</v>
      </c>
      <c r="H264" s="663" t="s">
        <v>1490</v>
      </c>
      <c r="I264" s="663" t="s">
        <v>1491</v>
      </c>
      <c r="J264" s="663" t="s">
        <v>1222</v>
      </c>
      <c r="K264" s="663" t="s">
        <v>1492</v>
      </c>
      <c r="L264" s="665">
        <v>155.5</v>
      </c>
      <c r="M264" s="665">
        <v>1</v>
      </c>
      <c r="N264" s="666">
        <v>155.5</v>
      </c>
    </row>
    <row r="265" spans="1:14" ht="14.4" customHeight="1" x14ac:dyDescent="0.3">
      <c r="A265" s="661" t="s">
        <v>571</v>
      </c>
      <c r="B265" s="662" t="s">
        <v>2765</v>
      </c>
      <c r="C265" s="663" t="s">
        <v>581</v>
      </c>
      <c r="D265" s="664" t="s">
        <v>2767</v>
      </c>
      <c r="E265" s="663" t="s">
        <v>599</v>
      </c>
      <c r="F265" s="664" t="s">
        <v>2772</v>
      </c>
      <c r="G265" s="663" t="s">
        <v>600</v>
      </c>
      <c r="H265" s="663" t="s">
        <v>1493</v>
      </c>
      <c r="I265" s="663" t="s">
        <v>1494</v>
      </c>
      <c r="J265" s="663" t="s">
        <v>1495</v>
      </c>
      <c r="K265" s="663" t="s">
        <v>1496</v>
      </c>
      <c r="L265" s="665">
        <v>64.75</v>
      </c>
      <c r="M265" s="665">
        <v>1</v>
      </c>
      <c r="N265" s="666">
        <v>64.75</v>
      </c>
    </row>
    <row r="266" spans="1:14" ht="14.4" customHeight="1" x14ac:dyDescent="0.3">
      <c r="A266" s="661" t="s">
        <v>571</v>
      </c>
      <c r="B266" s="662" t="s">
        <v>2765</v>
      </c>
      <c r="C266" s="663" t="s">
        <v>581</v>
      </c>
      <c r="D266" s="664" t="s">
        <v>2767</v>
      </c>
      <c r="E266" s="663" t="s">
        <v>599</v>
      </c>
      <c r="F266" s="664" t="s">
        <v>2772</v>
      </c>
      <c r="G266" s="663" t="s">
        <v>600</v>
      </c>
      <c r="H266" s="663" t="s">
        <v>1497</v>
      </c>
      <c r="I266" s="663" t="s">
        <v>1498</v>
      </c>
      <c r="J266" s="663" t="s">
        <v>1499</v>
      </c>
      <c r="K266" s="663" t="s">
        <v>1500</v>
      </c>
      <c r="L266" s="665">
        <v>194.51592488705643</v>
      </c>
      <c r="M266" s="665">
        <v>18</v>
      </c>
      <c r="N266" s="666">
        <v>3501.2866479670156</v>
      </c>
    </row>
    <row r="267" spans="1:14" ht="14.4" customHeight="1" x14ac:dyDescent="0.3">
      <c r="A267" s="661" t="s">
        <v>571</v>
      </c>
      <c r="B267" s="662" t="s">
        <v>2765</v>
      </c>
      <c r="C267" s="663" t="s">
        <v>581</v>
      </c>
      <c r="D267" s="664" t="s">
        <v>2767</v>
      </c>
      <c r="E267" s="663" t="s">
        <v>599</v>
      </c>
      <c r="F267" s="664" t="s">
        <v>2772</v>
      </c>
      <c r="G267" s="663" t="s">
        <v>600</v>
      </c>
      <c r="H267" s="663" t="s">
        <v>1501</v>
      </c>
      <c r="I267" s="663" t="s">
        <v>1502</v>
      </c>
      <c r="J267" s="663" t="s">
        <v>1503</v>
      </c>
      <c r="K267" s="663" t="s">
        <v>1504</v>
      </c>
      <c r="L267" s="665">
        <v>41.06</v>
      </c>
      <c r="M267" s="665">
        <v>2</v>
      </c>
      <c r="N267" s="666">
        <v>82.12</v>
      </c>
    </row>
    <row r="268" spans="1:14" ht="14.4" customHeight="1" x14ac:dyDescent="0.3">
      <c r="A268" s="661" t="s">
        <v>571</v>
      </c>
      <c r="B268" s="662" t="s">
        <v>2765</v>
      </c>
      <c r="C268" s="663" t="s">
        <v>581</v>
      </c>
      <c r="D268" s="664" t="s">
        <v>2767</v>
      </c>
      <c r="E268" s="663" t="s">
        <v>599</v>
      </c>
      <c r="F268" s="664" t="s">
        <v>2772</v>
      </c>
      <c r="G268" s="663" t="s">
        <v>600</v>
      </c>
      <c r="H268" s="663" t="s">
        <v>1505</v>
      </c>
      <c r="I268" s="663" t="s">
        <v>215</v>
      </c>
      <c r="J268" s="663" t="s">
        <v>1506</v>
      </c>
      <c r="K268" s="663"/>
      <c r="L268" s="665">
        <v>120.60488827812317</v>
      </c>
      <c r="M268" s="665">
        <v>72</v>
      </c>
      <c r="N268" s="666">
        <v>8683.5519560248686</v>
      </c>
    </row>
    <row r="269" spans="1:14" ht="14.4" customHeight="1" x14ac:dyDescent="0.3">
      <c r="A269" s="661" t="s">
        <v>571</v>
      </c>
      <c r="B269" s="662" t="s">
        <v>2765</v>
      </c>
      <c r="C269" s="663" t="s">
        <v>581</v>
      </c>
      <c r="D269" s="664" t="s">
        <v>2767</v>
      </c>
      <c r="E269" s="663" t="s">
        <v>599</v>
      </c>
      <c r="F269" s="664" t="s">
        <v>2772</v>
      </c>
      <c r="G269" s="663" t="s">
        <v>600</v>
      </c>
      <c r="H269" s="663" t="s">
        <v>1507</v>
      </c>
      <c r="I269" s="663" t="s">
        <v>215</v>
      </c>
      <c r="J269" s="663" t="s">
        <v>1508</v>
      </c>
      <c r="K269" s="663"/>
      <c r="L269" s="665">
        <v>426.40166666666664</v>
      </c>
      <c r="M269" s="665">
        <v>4</v>
      </c>
      <c r="N269" s="666">
        <v>1705.6066666666666</v>
      </c>
    </row>
    <row r="270" spans="1:14" ht="14.4" customHeight="1" x14ac:dyDescent="0.3">
      <c r="A270" s="661" t="s">
        <v>571</v>
      </c>
      <c r="B270" s="662" t="s">
        <v>2765</v>
      </c>
      <c r="C270" s="663" t="s">
        <v>581</v>
      </c>
      <c r="D270" s="664" t="s">
        <v>2767</v>
      </c>
      <c r="E270" s="663" t="s">
        <v>599</v>
      </c>
      <c r="F270" s="664" t="s">
        <v>2772</v>
      </c>
      <c r="G270" s="663" t="s">
        <v>600</v>
      </c>
      <c r="H270" s="663" t="s">
        <v>1509</v>
      </c>
      <c r="I270" s="663" t="s">
        <v>215</v>
      </c>
      <c r="J270" s="663" t="s">
        <v>1510</v>
      </c>
      <c r="K270" s="663"/>
      <c r="L270" s="665">
        <v>318.90775866666661</v>
      </c>
      <c r="M270" s="665">
        <v>2</v>
      </c>
      <c r="N270" s="666">
        <v>637.81551733333322</v>
      </c>
    </row>
    <row r="271" spans="1:14" ht="14.4" customHeight="1" x14ac:dyDescent="0.3">
      <c r="A271" s="661" t="s">
        <v>571</v>
      </c>
      <c r="B271" s="662" t="s">
        <v>2765</v>
      </c>
      <c r="C271" s="663" t="s">
        <v>581</v>
      </c>
      <c r="D271" s="664" t="s">
        <v>2767</v>
      </c>
      <c r="E271" s="663" t="s">
        <v>599</v>
      </c>
      <c r="F271" s="664" t="s">
        <v>2772</v>
      </c>
      <c r="G271" s="663" t="s">
        <v>600</v>
      </c>
      <c r="H271" s="663" t="s">
        <v>1511</v>
      </c>
      <c r="I271" s="663" t="s">
        <v>1511</v>
      </c>
      <c r="J271" s="663" t="s">
        <v>1512</v>
      </c>
      <c r="K271" s="663" t="s">
        <v>1340</v>
      </c>
      <c r="L271" s="665">
        <v>321.95333333333343</v>
      </c>
      <c r="M271" s="665">
        <v>84</v>
      </c>
      <c r="N271" s="666">
        <v>27044.080000000009</v>
      </c>
    </row>
    <row r="272" spans="1:14" ht="14.4" customHeight="1" x14ac:dyDescent="0.3">
      <c r="A272" s="661" t="s">
        <v>571</v>
      </c>
      <c r="B272" s="662" t="s">
        <v>2765</v>
      </c>
      <c r="C272" s="663" t="s">
        <v>581</v>
      </c>
      <c r="D272" s="664" t="s">
        <v>2767</v>
      </c>
      <c r="E272" s="663" t="s">
        <v>599</v>
      </c>
      <c r="F272" s="664" t="s">
        <v>2772</v>
      </c>
      <c r="G272" s="663" t="s">
        <v>600</v>
      </c>
      <c r="H272" s="663" t="s">
        <v>1513</v>
      </c>
      <c r="I272" s="663" t="s">
        <v>215</v>
      </c>
      <c r="J272" s="663" t="s">
        <v>1514</v>
      </c>
      <c r="K272" s="663" t="s">
        <v>1515</v>
      </c>
      <c r="L272" s="665">
        <v>22.07</v>
      </c>
      <c r="M272" s="665">
        <v>20</v>
      </c>
      <c r="N272" s="666">
        <v>441.4</v>
      </c>
    </row>
    <row r="273" spans="1:14" ht="14.4" customHeight="1" x14ac:dyDescent="0.3">
      <c r="A273" s="661" t="s">
        <v>571</v>
      </c>
      <c r="B273" s="662" t="s">
        <v>2765</v>
      </c>
      <c r="C273" s="663" t="s">
        <v>581</v>
      </c>
      <c r="D273" s="664" t="s">
        <v>2767</v>
      </c>
      <c r="E273" s="663" t="s">
        <v>599</v>
      </c>
      <c r="F273" s="664" t="s">
        <v>2772</v>
      </c>
      <c r="G273" s="663" t="s">
        <v>600</v>
      </c>
      <c r="H273" s="663" t="s">
        <v>1516</v>
      </c>
      <c r="I273" s="663" t="s">
        <v>215</v>
      </c>
      <c r="J273" s="663" t="s">
        <v>1517</v>
      </c>
      <c r="K273" s="663" t="s">
        <v>1515</v>
      </c>
      <c r="L273" s="665">
        <v>32.779998258670155</v>
      </c>
      <c r="M273" s="665">
        <v>10</v>
      </c>
      <c r="N273" s="666">
        <v>327.79998258670156</v>
      </c>
    </row>
    <row r="274" spans="1:14" ht="14.4" customHeight="1" x14ac:dyDescent="0.3">
      <c r="A274" s="661" t="s">
        <v>571</v>
      </c>
      <c r="B274" s="662" t="s">
        <v>2765</v>
      </c>
      <c r="C274" s="663" t="s">
        <v>581</v>
      </c>
      <c r="D274" s="664" t="s">
        <v>2767</v>
      </c>
      <c r="E274" s="663" t="s">
        <v>599</v>
      </c>
      <c r="F274" s="664" t="s">
        <v>2772</v>
      </c>
      <c r="G274" s="663" t="s">
        <v>600</v>
      </c>
      <c r="H274" s="663" t="s">
        <v>1518</v>
      </c>
      <c r="I274" s="663" t="s">
        <v>215</v>
      </c>
      <c r="J274" s="663" t="s">
        <v>1519</v>
      </c>
      <c r="K274" s="663"/>
      <c r="L274" s="665">
        <v>126.78979501914057</v>
      </c>
      <c r="M274" s="665">
        <v>5</v>
      </c>
      <c r="N274" s="666">
        <v>633.94897509570285</v>
      </c>
    </row>
    <row r="275" spans="1:14" ht="14.4" customHeight="1" x14ac:dyDescent="0.3">
      <c r="A275" s="661" t="s">
        <v>571</v>
      </c>
      <c r="B275" s="662" t="s">
        <v>2765</v>
      </c>
      <c r="C275" s="663" t="s">
        <v>581</v>
      </c>
      <c r="D275" s="664" t="s">
        <v>2767</v>
      </c>
      <c r="E275" s="663" t="s">
        <v>599</v>
      </c>
      <c r="F275" s="664" t="s">
        <v>2772</v>
      </c>
      <c r="G275" s="663" t="s">
        <v>600</v>
      </c>
      <c r="H275" s="663" t="s">
        <v>1520</v>
      </c>
      <c r="I275" s="663" t="s">
        <v>215</v>
      </c>
      <c r="J275" s="663" t="s">
        <v>1521</v>
      </c>
      <c r="K275" s="663"/>
      <c r="L275" s="665">
        <v>148.17714951812715</v>
      </c>
      <c r="M275" s="665">
        <v>1</v>
      </c>
      <c r="N275" s="666">
        <v>148.17714951812715</v>
      </c>
    </row>
    <row r="276" spans="1:14" ht="14.4" customHeight="1" x14ac:dyDescent="0.3">
      <c r="A276" s="661" t="s">
        <v>571</v>
      </c>
      <c r="B276" s="662" t="s">
        <v>2765</v>
      </c>
      <c r="C276" s="663" t="s">
        <v>581</v>
      </c>
      <c r="D276" s="664" t="s">
        <v>2767</v>
      </c>
      <c r="E276" s="663" t="s">
        <v>599</v>
      </c>
      <c r="F276" s="664" t="s">
        <v>2772</v>
      </c>
      <c r="G276" s="663" t="s">
        <v>600</v>
      </c>
      <c r="H276" s="663" t="s">
        <v>1522</v>
      </c>
      <c r="I276" s="663" t="s">
        <v>1523</v>
      </c>
      <c r="J276" s="663" t="s">
        <v>1524</v>
      </c>
      <c r="K276" s="663" t="s">
        <v>1525</v>
      </c>
      <c r="L276" s="665">
        <v>291.27</v>
      </c>
      <c r="M276" s="665">
        <v>10</v>
      </c>
      <c r="N276" s="666">
        <v>2912.7</v>
      </c>
    </row>
    <row r="277" spans="1:14" ht="14.4" customHeight="1" x14ac:dyDescent="0.3">
      <c r="A277" s="661" t="s">
        <v>571</v>
      </c>
      <c r="B277" s="662" t="s">
        <v>2765</v>
      </c>
      <c r="C277" s="663" t="s">
        <v>581</v>
      </c>
      <c r="D277" s="664" t="s">
        <v>2767</v>
      </c>
      <c r="E277" s="663" t="s">
        <v>599</v>
      </c>
      <c r="F277" s="664" t="s">
        <v>2772</v>
      </c>
      <c r="G277" s="663" t="s">
        <v>600</v>
      </c>
      <c r="H277" s="663" t="s">
        <v>1526</v>
      </c>
      <c r="I277" s="663" t="s">
        <v>1527</v>
      </c>
      <c r="J277" s="663" t="s">
        <v>1528</v>
      </c>
      <c r="K277" s="663" t="s">
        <v>1529</v>
      </c>
      <c r="L277" s="665">
        <v>136.62</v>
      </c>
      <c r="M277" s="665">
        <v>1</v>
      </c>
      <c r="N277" s="666">
        <v>136.62</v>
      </c>
    </row>
    <row r="278" spans="1:14" ht="14.4" customHeight="1" x14ac:dyDescent="0.3">
      <c r="A278" s="661" t="s">
        <v>571</v>
      </c>
      <c r="B278" s="662" t="s">
        <v>2765</v>
      </c>
      <c r="C278" s="663" t="s">
        <v>581</v>
      </c>
      <c r="D278" s="664" t="s">
        <v>2767</v>
      </c>
      <c r="E278" s="663" t="s">
        <v>599</v>
      </c>
      <c r="F278" s="664" t="s">
        <v>2772</v>
      </c>
      <c r="G278" s="663" t="s">
        <v>600</v>
      </c>
      <c r="H278" s="663" t="s">
        <v>1530</v>
      </c>
      <c r="I278" s="663" t="s">
        <v>1531</v>
      </c>
      <c r="J278" s="663" t="s">
        <v>1266</v>
      </c>
      <c r="K278" s="663" t="s">
        <v>1532</v>
      </c>
      <c r="L278" s="665">
        <v>72.34999999999998</v>
      </c>
      <c r="M278" s="665">
        <v>3</v>
      </c>
      <c r="N278" s="666">
        <v>217.04999999999995</v>
      </c>
    </row>
    <row r="279" spans="1:14" ht="14.4" customHeight="1" x14ac:dyDescent="0.3">
      <c r="A279" s="661" t="s">
        <v>571</v>
      </c>
      <c r="B279" s="662" t="s">
        <v>2765</v>
      </c>
      <c r="C279" s="663" t="s">
        <v>581</v>
      </c>
      <c r="D279" s="664" t="s">
        <v>2767</v>
      </c>
      <c r="E279" s="663" t="s">
        <v>599</v>
      </c>
      <c r="F279" s="664" t="s">
        <v>2772</v>
      </c>
      <c r="G279" s="663" t="s">
        <v>600</v>
      </c>
      <c r="H279" s="663" t="s">
        <v>1533</v>
      </c>
      <c r="I279" s="663" t="s">
        <v>1534</v>
      </c>
      <c r="J279" s="663" t="s">
        <v>1535</v>
      </c>
      <c r="K279" s="663" t="s">
        <v>1536</v>
      </c>
      <c r="L279" s="665">
        <v>393.41442712875397</v>
      </c>
      <c r="M279" s="665">
        <v>6</v>
      </c>
      <c r="N279" s="666">
        <v>2360.4865627725239</v>
      </c>
    </row>
    <row r="280" spans="1:14" ht="14.4" customHeight="1" x14ac:dyDescent="0.3">
      <c r="A280" s="661" t="s">
        <v>571</v>
      </c>
      <c r="B280" s="662" t="s">
        <v>2765</v>
      </c>
      <c r="C280" s="663" t="s">
        <v>581</v>
      </c>
      <c r="D280" s="664" t="s">
        <v>2767</v>
      </c>
      <c r="E280" s="663" t="s">
        <v>599</v>
      </c>
      <c r="F280" s="664" t="s">
        <v>2772</v>
      </c>
      <c r="G280" s="663" t="s">
        <v>600</v>
      </c>
      <c r="H280" s="663" t="s">
        <v>1537</v>
      </c>
      <c r="I280" s="663" t="s">
        <v>1538</v>
      </c>
      <c r="J280" s="663" t="s">
        <v>1539</v>
      </c>
      <c r="K280" s="663" t="s">
        <v>1458</v>
      </c>
      <c r="L280" s="665">
        <v>103.56999999999996</v>
      </c>
      <c r="M280" s="665">
        <v>70</v>
      </c>
      <c r="N280" s="666">
        <v>7249.8999999999978</v>
      </c>
    </row>
    <row r="281" spans="1:14" ht="14.4" customHeight="1" x14ac:dyDescent="0.3">
      <c r="A281" s="661" t="s">
        <v>571</v>
      </c>
      <c r="B281" s="662" t="s">
        <v>2765</v>
      </c>
      <c r="C281" s="663" t="s">
        <v>581</v>
      </c>
      <c r="D281" s="664" t="s">
        <v>2767</v>
      </c>
      <c r="E281" s="663" t="s">
        <v>599</v>
      </c>
      <c r="F281" s="664" t="s">
        <v>2772</v>
      </c>
      <c r="G281" s="663" t="s">
        <v>600</v>
      </c>
      <c r="H281" s="663" t="s">
        <v>1540</v>
      </c>
      <c r="I281" s="663" t="s">
        <v>215</v>
      </c>
      <c r="J281" s="663" t="s">
        <v>1541</v>
      </c>
      <c r="K281" s="663" t="s">
        <v>1542</v>
      </c>
      <c r="L281" s="665">
        <v>248.96467624743377</v>
      </c>
      <c r="M281" s="665">
        <v>4</v>
      </c>
      <c r="N281" s="666">
        <v>995.85870498973509</v>
      </c>
    </row>
    <row r="282" spans="1:14" ht="14.4" customHeight="1" x14ac:dyDescent="0.3">
      <c r="A282" s="661" t="s">
        <v>571</v>
      </c>
      <c r="B282" s="662" t="s">
        <v>2765</v>
      </c>
      <c r="C282" s="663" t="s">
        <v>581</v>
      </c>
      <c r="D282" s="664" t="s">
        <v>2767</v>
      </c>
      <c r="E282" s="663" t="s">
        <v>599</v>
      </c>
      <c r="F282" s="664" t="s">
        <v>2772</v>
      </c>
      <c r="G282" s="663" t="s">
        <v>600</v>
      </c>
      <c r="H282" s="663" t="s">
        <v>1543</v>
      </c>
      <c r="I282" s="663" t="s">
        <v>1544</v>
      </c>
      <c r="J282" s="663" t="s">
        <v>1545</v>
      </c>
      <c r="K282" s="663"/>
      <c r="L282" s="665">
        <v>576.1484999999999</v>
      </c>
      <c r="M282" s="665">
        <v>4</v>
      </c>
      <c r="N282" s="666">
        <v>2304.5939999999996</v>
      </c>
    </row>
    <row r="283" spans="1:14" ht="14.4" customHeight="1" x14ac:dyDescent="0.3">
      <c r="A283" s="661" t="s">
        <v>571</v>
      </c>
      <c r="B283" s="662" t="s">
        <v>2765</v>
      </c>
      <c r="C283" s="663" t="s">
        <v>581</v>
      </c>
      <c r="D283" s="664" t="s">
        <v>2767</v>
      </c>
      <c r="E283" s="663" t="s">
        <v>599</v>
      </c>
      <c r="F283" s="664" t="s">
        <v>2772</v>
      </c>
      <c r="G283" s="663" t="s">
        <v>600</v>
      </c>
      <c r="H283" s="663" t="s">
        <v>1546</v>
      </c>
      <c r="I283" s="663" t="s">
        <v>1547</v>
      </c>
      <c r="J283" s="663" t="s">
        <v>1548</v>
      </c>
      <c r="K283" s="663" t="s">
        <v>1549</v>
      </c>
      <c r="L283" s="665">
        <v>79.760000000000034</v>
      </c>
      <c r="M283" s="665">
        <v>2</v>
      </c>
      <c r="N283" s="666">
        <v>159.52000000000007</v>
      </c>
    </row>
    <row r="284" spans="1:14" ht="14.4" customHeight="1" x14ac:dyDescent="0.3">
      <c r="A284" s="661" t="s">
        <v>571</v>
      </c>
      <c r="B284" s="662" t="s">
        <v>2765</v>
      </c>
      <c r="C284" s="663" t="s">
        <v>581</v>
      </c>
      <c r="D284" s="664" t="s">
        <v>2767</v>
      </c>
      <c r="E284" s="663" t="s">
        <v>599</v>
      </c>
      <c r="F284" s="664" t="s">
        <v>2772</v>
      </c>
      <c r="G284" s="663" t="s">
        <v>600</v>
      </c>
      <c r="H284" s="663" t="s">
        <v>1550</v>
      </c>
      <c r="I284" s="663" t="s">
        <v>1551</v>
      </c>
      <c r="J284" s="663" t="s">
        <v>618</v>
      </c>
      <c r="K284" s="663" t="s">
        <v>781</v>
      </c>
      <c r="L284" s="665">
        <v>202.0625</v>
      </c>
      <c r="M284" s="665">
        <v>48</v>
      </c>
      <c r="N284" s="666">
        <v>9699</v>
      </c>
    </row>
    <row r="285" spans="1:14" ht="14.4" customHeight="1" x14ac:dyDescent="0.3">
      <c r="A285" s="661" t="s">
        <v>571</v>
      </c>
      <c r="B285" s="662" t="s">
        <v>2765</v>
      </c>
      <c r="C285" s="663" t="s">
        <v>581</v>
      </c>
      <c r="D285" s="664" t="s">
        <v>2767</v>
      </c>
      <c r="E285" s="663" t="s">
        <v>599</v>
      </c>
      <c r="F285" s="664" t="s">
        <v>2772</v>
      </c>
      <c r="G285" s="663" t="s">
        <v>600</v>
      </c>
      <c r="H285" s="663" t="s">
        <v>1552</v>
      </c>
      <c r="I285" s="663" t="s">
        <v>1553</v>
      </c>
      <c r="J285" s="663" t="s">
        <v>1554</v>
      </c>
      <c r="K285" s="663" t="s">
        <v>1555</v>
      </c>
      <c r="L285" s="665">
        <v>64.329999999999984</v>
      </c>
      <c r="M285" s="665">
        <v>3</v>
      </c>
      <c r="N285" s="666">
        <v>192.98999999999995</v>
      </c>
    </row>
    <row r="286" spans="1:14" ht="14.4" customHeight="1" x14ac:dyDescent="0.3">
      <c r="A286" s="661" t="s">
        <v>571</v>
      </c>
      <c r="B286" s="662" t="s">
        <v>2765</v>
      </c>
      <c r="C286" s="663" t="s">
        <v>581</v>
      </c>
      <c r="D286" s="664" t="s">
        <v>2767</v>
      </c>
      <c r="E286" s="663" t="s">
        <v>599</v>
      </c>
      <c r="F286" s="664" t="s">
        <v>2772</v>
      </c>
      <c r="G286" s="663" t="s">
        <v>600</v>
      </c>
      <c r="H286" s="663" t="s">
        <v>1556</v>
      </c>
      <c r="I286" s="663" t="s">
        <v>1557</v>
      </c>
      <c r="J286" s="663" t="s">
        <v>1558</v>
      </c>
      <c r="K286" s="663" t="s">
        <v>1559</v>
      </c>
      <c r="L286" s="665">
        <v>52.129999999999995</v>
      </c>
      <c r="M286" s="665">
        <v>1</v>
      </c>
      <c r="N286" s="666">
        <v>52.129999999999995</v>
      </c>
    </row>
    <row r="287" spans="1:14" ht="14.4" customHeight="1" x14ac:dyDescent="0.3">
      <c r="A287" s="661" t="s">
        <v>571</v>
      </c>
      <c r="B287" s="662" t="s">
        <v>2765</v>
      </c>
      <c r="C287" s="663" t="s">
        <v>581</v>
      </c>
      <c r="D287" s="664" t="s">
        <v>2767</v>
      </c>
      <c r="E287" s="663" t="s">
        <v>599</v>
      </c>
      <c r="F287" s="664" t="s">
        <v>2772</v>
      </c>
      <c r="G287" s="663" t="s">
        <v>600</v>
      </c>
      <c r="H287" s="663" t="s">
        <v>1560</v>
      </c>
      <c r="I287" s="663" t="s">
        <v>1561</v>
      </c>
      <c r="J287" s="663" t="s">
        <v>1562</v>
      </c>
      <c r="K287" s="663" t="s">
        <v>1563</v>
      </c>
      <c r="L287" s="665">
        <v>111.72</v>
      </c>
      <c r="M287" s="665">
        <v>1</v>
      </c>
      <c r="N287" s="666">
        <v>111.72</v>
      </c>
    </row>
    <row r="288" spans="1:14" ht="14.4" customHeight="1" x14ac:dyDescent="0.3">
      <c r="A288" s="661" t="s">
        <v>571</v>
      </c>
      <c r="B288" s="662" t="s">
        <v>2765</v>
      </c>
      <c r="C288" s="663" t="s">
        <v>581</v>
      </c>
      <c r="D288" s="664" t="s">
        <v>2767</v>
      </c>
      <c r="E288" s="663" t="s">
        <v>599</v>
      </c>
      <c r="F288" s="664" t="s">
        <v>2772</v>
      </c>
      <c r="G288" s="663" t="s">
        <v>600</v>
      </c>
      <c r="H288" s="663" t="s">
        <v>1564</v>
      </c>
      <c r="I288" s="663" t="s">
        <v>1565</v>
      </c>
      <c r="J288" s="663" t="s">
        <v>1566</v>
      </c>
      <c r="K288" s="663" t="s">
        <v>1567</v>
      </c>
      <c r="L288" s="665">
        <v>68.894301024317187</v>
      </c>
      <c r="M288" s="665">
        <v>129</v>
      </c>
      <c r="N288" s="666">
        <v>8887.3648321369164</v>
      </c>
    </row>
    <row r="289" spans="1:14" ht="14.4" customHeight="1" x14ac:dyDescent="0.3">
      <c r="A289" s="661" t="s">
        <v>571</v>
      </c>
      <c r="B289" s="662" t="s">
        <v>2765</v>
      </c>
      <c r="C289" s="663" t="s">
        <v>581</v>
      </c>
      <c r="D289" s="664" t="s">
        <v>2767</v>
      </c>
      <c r="E289" s="663" t="s">
        <v>599</v>
      </c>
      <c r="F289" s="664" t="s">
        <v>2772</v>
      </c>
      <c r="G289" s="663" t="s">
        <v>600</v>
      </c>
      <c r="H289" s="663" t="s">
        <v>1568</v>
      </c>
      <c r="I289" s="663" t="s">
        <v>1569</v>
      </c>
      <c r="J289" s="663" t="s">
        <v>1570</v>
      </c>
      <c r="K289" s="663" t="s">
        <v>1571</v>
      </c>
      <c r="L289" s="665">
        <v>327.76239763558499</v>
      </c>
      <c r="M289" s="665">
        <v>53</v>
      </c>
      <c r="N289" s="666">
        <v>17371.407074686005</v>
      </c>
    </row>
    <row r="290" spans="1:14" ht="14.4" customHeight="1" x14ac:dyDescent="0.3">
      <c r="A290" s="661" t="s">
        <v>571</v>
      </c>
      <c r="B290" s="662" t="s">
        <v>2765</v>
      </c>
      <c r="C290" s="663" t="s">
        <v>581</v>
      </c>
      <c r="D290" s="664" t="s">
        <v>2767</v>
      </c>
      <c r="E290" s="663" t="s">
        <v>599</v>
      </c>
      <c r="F290" s="664" t="s">
        <v>2772</v>
      </c>
      <c r="G290" s="663" t="s">
        <v>600</v>
      </c>
      <c r="H290" s="663" t="s">
        <v>625</v>
      </c>
      <c r="I290" s="663" t="s">
        <v>626</v>
      </c>
      <c r="J290" s="663" t="s">
        <v>627</v>
      </c>
      <c r="K290" s="663" t="s">
        <v>628</v>
      </c>
      <c r="L290" s="665">
        <v>278.83</v>
      </c>
      <c r="M290" s="665">
        <v>3</v>
      </c>
      <c r="N290" s="666">
        <v>836.4899999999999</v>
      </c>
    </row>
    <row r="291" spans="1:14" ht="14.4" customHeight="1" x14ac:dyDescent="0.3">
      <c r="A291" s="661" t="s">
        <v>571</v>
      </c>
      <c r="B291" s="662" t="s">
        <v>2765</v>
      </c>
      <c r="C291" s="663" t="s">
        <v>581</v>
      </c>
      <c r="D291" s="664" t="s">
        <v>2767</v>
      </c>
      <c r="E291" s="663" t="s">
        <v>599</v>
      </c>
      <c r="F291" s="664" t="s">
        <v>2772</v>
      </c>
      <c r="G291" s="663" t="s">
        <v>600</v>
      </c>
      <c r="H291" s="663" t="s">
        <v>1572</v>
      </c>
      <c r="I291" s="663" t="s">
        <v>1572</v>
      </c>
      <c r="J291" s="663" t="s">
        <v>1573</v>
      </c>
      <c r="K291" s="663" t="s">
        <v>1574</v>
      </c>
      <c r="L291" s="665">
        <v>622.17999999999984</v>
      </c>
      <c r="M291" s="665">
        <v>1</v>
      </c>
      <c r="N291" s="666">
        <v>622.17999999999984</v>
      </c>
    </row>
    <row r="292" spans="1:14" ht="14.4" customHeight="1" x14ac:dyDescent="0.3">
      <c r="A292" s="661" t="s">
        <v>571</v>
      </c>
      <c r="B292" s="662" t="s">
        <v>2765</v>
      </c>
      <c r="C292" s="663" t="s">
        <v>581</v>
      </c>
      <c r="D292" s="664" t="s">
        <v>2767</v>
      </c>
      <c r="E292" s="663" t="s">
        <v>599</v>
      </c>
      <c r="F292" s="664" t="s">
        <v>2772</v>
      </c>
      <c r="G292" s="663" t="s">
        <v>600</v>
      </c>
      <c r="H292" s="663" t="s">
        <v>1575</v>
      </c>
      <c r="I292" s="663" t="s">
        <v>1575</v>
      </c>
      <c r="J292" s="663" t="s">
        <v>1576</v>
      </c>
      <c r="K292" s="663" t="s">
        <v>1577</v>
      </c>
      <c r="L292" s="665">
        <v>108.88900000000001</v>
      </c>
      <c r="M292" s="665">
        <v>2</v>
      </c>
      <c r="N292" s="666">
        <v>217.77800000000002</v>
      </c>
    </row>
    <row r="293" spans="1:14" ht="14.4" customHeight="1" x14ac:dyDescent="0.3">
      <c r="A293" s="661" t="s">
        <v>571</v>
      </c>
      <c r="B293" s="662" t="s">
        <v>2765</v>
      </c>
      <c r="C293" s="663" t="s">
        <v>581</v>
      </c>
      <c r="D293" s="664" t="s">
        <v>2767</v>
      </c>
      <c r="E293" s="663" t="s">
        <v>599</v>
      </c>
      <c r="F293" s="664" t="s">
        <v>2772</v>
      </c>
      <c r="G293" s="663" t="s">
        <v>600</v>
      </c>
      <c r="H293" s="663" t="s">
        <v>1578</v>
      </c>
      <c r="I293" s="663" t="s">
        <v>1579</v>
      </c>
      <c r="J293" s="663" t="s">
        <v>1580</v>
      </c>
      <c r="K293" s="663" t="s">
        <v>1581</v>
      </c>
      <c r="L293" s="665">
        <v>32.20000000000001</v>
      </c>
      <c r="M293" s="665">
        <v>1</v>
      </c>
      <c r="N293" s="666">
        <v>32.20000000000001</v>
      </c>
    </row>
    <row r="294" spans="1:14" ht="14.4" customHeight="1" x14ac:dyDescent="0.3">
      <c r="A294" s="661" t="s">
        <v>571</v>
      </c>
      <c r="B294" s="662" t="s">
        <v>2765</v>
      </c>
      <c r="C294" s="663" t="s">
        <v>581</v>
      </c>
      <c r="D294" s="664" t="s">
        <v>2767</v>
      </c>
      <c r="E294" s="663" t="s">
        <v>599</v>
      </c>
      <c r="F294" s="664" t="s">
        <v>2772</v>
      </c>
      <c r="G294" s="663" t="s">
        <v>600</v>
      </c>
      <c r="H294" s="663" t="s">
        <v>1582</v>
      </c>
      <c r="I294" s="663" t="s">
        <v>215</v>
      </c>
      <c r="J294" s="663" t="s">
        <v>1583</v>
      </c>
      <c r="K294" s="663"/>
      <c r="L294" s="665">
        <v>64.777251690559126</v>
      </c>
      <c r="M294" s="665">
        <v>30</v>
      </c>
      <c r="N294" s="666">
        <v>1943.3175507167739</v>
      </c>
    </row>
    <row r="295" spans="1:14" ht="14.4" customHeight="1" x14ac:dyDescent="0.3">
      <c r="A295" s="661" t="s">
        <v>571</v>
      </c>
      <c r="B295" s="662" t="s">
        <v>2765</v>
      </c>
      <c r="C295" s="663" t="s">
        <v>581</v>
      </c>
      <c r="D295" s="664" t="s">
        <v>2767</v>
      </c>
      <c r="E295" s="663" t="s">
        <v>599</v>
      </c>
      <c r="F295" s="664" t="s">
        <v>2772</v>
      </c>
      <c r="G295" s="663" t="s">
        <v>600</v>
      </c>
      <c r="H295" s="663" t="s">
        <v>1584</v>
      </c>
      <c r="I295" s="663" t="s">
        <v>1585</v>
      </c>
      <c r="J295" s="663" t="s">
        <v>1586</v>
      </c>
      <c r="K295" s="663" t="s">
        <v>1587</v>
      </c>
      <c r="L295" s="665">
        <v>54.70494708337722</v>
      </c>
      <c r="M295" s="665">
        <v>2</v>
      </c>
      <c r="N295" s="666">
        <v>109.40989416675444</v>
      </c>
    </row>
    <row r="296" spans="1:14" ht="14.4" customHeight="1" x14ac:dyDescent="0.3">
      <c r="A296" s="661" t="s">
        <v>571</v>
      </c>
      <c r="B296" s="662" t="s">
        <v>2765</v>
      </c>
      <c r="C296" s="663" t="s">
        <v>581</v>
      </c>
      <c r="D296" s="664" t="s">
        <v>2767</v>
      </c>
      <c r="E296" s="663" t="s">
        <v>599</v>
      </c>
      <c r="F296" s="664" t="s">
        <v>2772</v>
      </c>
      <c r="G296" s="663" t="s">
        <v>600</v>
      </c>
      <c r="H296" s="663" t="s">
        <v>1588</v>
      </c>
      <c r="I296" s="663" t="s">
        <v>215</v>
      </c>
      <c r="J296" s="663" t="s">
        <v>1589</v>
      </c>
      <c r="K296" s="663"/>
      <c r="L296" s="665">
        <v>163.8027906671571</v>
      </c>
      <c r="M296" s="665">
        <v>74</v>
      </c>
      <c r="N296" s="666">
        <v>12121.406509369624</v>
      </c>
    </row>
    <row r="297" spans="1:14" ht="14.4" customHeight="1" x14ac:dyDescent="0.3">
      <c r="A297" s="661" t="s">
        <v>571</v>
      </c>
      <c r="B297" s="662" t="s">
        <v>2765</v>
      </c>
      <c r="C297" s="663" t="s">
        <v>581</v>
      </c>
      <c r="D297" s="664" t="s">
        <v>2767</v>
      </c>
      <c r="E297" s="663" t="s">
        <v>599</v>
      </c>
      <c r="F297" s="664" t="s">
        <v>2772</v>
      </c>
      <c r="G297" s="663" t="s">
        <v>600</v>
      </c>
      <c r="H297" s="663" t="s">
        <v>1590</v>
      </c>
      <c r="I297" s="663" t="s">
        <v>215</v>
      </c>
      <c r="J297" s="663" t="s">
        <v>1591</v>
      </c>
      <c r="K297" s="663"/>
      <c r="L297" s="665">
        <v>306.48277027583924</v>
      </c>
      <c r="M297" s="665">
        <v>4</v>
      </c>
      <c r="N297" s="666">
        <v>1225.931081103357</v>
      </c>
    </row>
    <row r="298" spans="1:14" ht="14.4" customHeight="1" x14ac:dyDescent="0.3">
      <c r="A298" s="661" t="s">
        <v>571</v>
      </c>
      <c r="B298" s="662" t="s">
        <v>2765</v>
      </c>
      <c r="C298" s="663" t="s">
        <v>581</v>
      </c>
      <c r="D298" s="664" t="s">
        <v>2767</v>
      </c>
      <c r="E298" s="663" t="s">
        <v>599</v>
      </c>
      <c r="F298" s="664" t="s">
        <v>2772</v>
      </c>
      <c r="G298" s="663" t="s">
        <v>600</v>
      </c>
      <c r="H298" s="663" t="s">
        <v>1592</v>
      </c>
      <c r="I298" s="663" t="s">
        <v>215</v>
      </c>
      <c r="J298" s="663" t="s">
        <v>1593</v>
      </c>
      <c r="K298" s="663"/>
      <c r="L298" s="665">
        <v>31.87140112797757</v>
      </c>
      <c r="M298" s="665">
        <v>10</v>
      </c>
      <c r="N298" s="666">
        <v>318.71401127977572</v>
      </c>
    </row>
    <row r="299" spans="1:14" ht="14.4" customHeight="1" x14ac:dyDescent="0.3">
      <c r="A299" s="661" t="s">
        <v>571</v>
      </c>
      <c r="B299" s="662" t="s">
        <v>2765</v>
      </c>
      <c r="C299" s="663" t="s">
        <v>581</v>
      </c>
      <c r="D299" s="664" t="s">
        <v>2767</v>
      </c>
      <c r="E299" s="663" t="s">
        <v>599</v>
      </c>
      <c r="F299" s="664" t="s">
        <v>2772</v>
      </c>
      <c r="G299" s="663" t="s">
        <v>600</v>
      </c>
      <c r="H299" s="663" t="s">
        <v>1594</v>
      </c>
      <c r="I299" s="663" t="s">
        <v>1594</v>
      </c>
      <c r="J299" s="663" t="s">
        <v>1595</v>
      </c>
      <c r="K299" s="663" t="s">
        <v>1596</v>
      </c>
      <c r="L299" s="665">
        <v>45.742692828849044</v>
      </c>
      <c r="M299" s="665">
        <v>7</v>
      </c>
      <c r="N299" s="666">
        <v>320.19884980194331</v>
      </c>
    </row>
    <row r="300" spans="1:14" ht="14.4" customHeight="1" x14ac:dyDescent="0.3">
      <c r="A300" s="661" t="s">
        <v>571</v>
      </c>
      <c r="B300" s="662" t="s">
        <v>2765</v>
      </c>
      <c r="C300" s="663" t="s">
        <v>581</v>
      </c>
      <c r="D300" s="664" t="s">
        <v>2767</v>
      </c>
      <c r="E300" s="663" t="s">
        <v>599</v>
      </c>
      <c r="F300" s="664" t="s">
        <v>2772</v>
      </c>
      <c r="G300" s="663" t="s">
        <v>600</v>
      </c>
      <c r="H300" s="663" t="s">
        <v>1597</v>
      </c>
      <c r="I300" s="663" t="s">
        <v>1597</v>
      </c>
      <c r="J300" s="663" t="s">
        <v>1243</v>
      </c>
      <c r="K300" s="663" t="s">
        <v>676</v>
      </c>
      <c r="L300" s="665">
        <v>368.66586592178777</v>
      </c>
      <c r="M300" s="665">
        <v>17.899999999999999</v>
      </c>
      <c r="N300" s="666">
        <v>6599.1190000000006</v>
      </c>
    </row>
    <row r="301" spans="1:14" ht="14.4" customHeight="1" x14ac:dyDescent="0.3">
      <c r="A301" s="661" t="s">
        <v>571</v>
      </c>
      <c r="B301" s="662" t="s">
        <v>2765</v>
      </c>
      <c r="C301" s="663" t="s">
        <v>581</v>
      </c>
      <c r="D301" s="664" t="s">
        <v>2767</v>
      </c>
      <c r="E301" s="663" t="s">
        <v>599</v>
      </c>
      <c r="F301" s="664" t="s">
        <v>2772</v>
      </c>
      <c r="G301" s="663" t="s">
        <v>600</v>
      </c>
      <c r="H301" s="663" t="s">
        <v>1598</v>
      </c>
      <c r="I301" s="663" t="s">
        <v>215</v>
      </c>
      <c r="J301" s="663" t="s">
        <v>1599</v>
      </c>
      <c r="K301" s="663"/>
      <c r="L301" s="665">
        <v>38.600376744565239</v>
      </c>
      <c r="M301" s="665">
        <v>143</v>
      </c>
      <c r="N301" s="666">
        <v>5519.8538744728294</v>
      </c>
    </row>
    <row r="302" spans="1:14" ht="14.4" customHeight="1" x14ac:dyDescent="0.3">
      <c r="A302" s="661" t="s">
        <v>571</v>
      </c>
      <c r="B302" s="662" t="s">
        <v>2765</v>
      </c>
      <c r="C302" s="663" t="s">
        <v>581</v>
      </c>
      <c r="D302" s="664" t="s">
        <v>2767</v>
      </c>
      <c r="E302" s="663" t="s">
        <v>599</v>
      </c>
      <c r="F302" s="664" t="s">
        <v>2772</v>
      </c>
      <c r="G302" s="663" t="s">
        <v>600</v>
      </c>
      <c r="H302" s="663" t="s">
        <v>1600</v>
      </c>
      <c r="I302" s="663" t="s">
        <v>1601</v>
      </c>
      <c r="J302" s="663" t="s">
        <v>1602</v>
      </c>
      <c r="K302" s="663" t="s">
        <v>1603</v>
      </c>
      <c r="L302" s="665">
        <v>47.15</v>
      </c>
      <c r="M302" s="665">
        <v>6</v>
      </c>
      <c r="N302" s="666">
        <v>282.89999999999998</v>
      </c>
    </row>
    <row r="303" spans="1:14" ht="14.4" customHeight="1" x14ac:dyDescent="0.3">
      <c r="A303" s="661" t="s">
        <v>571</v>
      </c>
      <c r="B303" s="662" t="s">
        <v>2765</v>
      </c>
      <c r="C303" s="663" t="s">
        <v>581</v>
      </c>
      <c r="D303" s="664" t="s">
        <v>2767</v>
      </c>
      <c r="E303" s="663" t="s">
        <v>599</v>
      </c>
      <c r="F303" s="664" t="s">
        <v>2772</v>
      </c>
      <c r="G303" s="663" t="s">
        <v>600</v>
      </c>
      <c r="H303" s="663" t="s">
        <v>1604</v>
      </c>
      <c r="I303" s="663" t="s">
        <v>1605</v>
      </c>
      <c r="J303" s="663" t="s">
        <v>1606</v>
      </c>
      <c r="K303" s="663" t="s">
        <v>1607</v>
      </c>
      <c r="L303" s="665">
        <v>28.25</v>
      </c>
      <c r="M303" s="665">
        <v>1</v>
      </c>
      <c r="N303" s="666">
        <v>28.25</v>
      </c>
    </row>
    <row r="304" spans="1:14" ht="14.4" customHeight="1" x14ac:dyDescent="0.3">
      <c r="A304" s="661" t="s">
        <v>571</v>
      </c>
      <c r="B304" s="662" t="s">
        <v>2765</v>
      </c>
      <c r="C304" s="663" t="s">
        <v>581</v>
      </c>
      <c r="D304" s="664" t="s">
        <v>2767</v>
      </c>
      <c r="E304" s="663" t="s">
        <v>599</v>
      </c>
      <c r="F304" s="664" t="s">
        <v>2772</v>
      </c>
      <c r="G304" s="663" t="s">
        <v>600</v>
      </c>
      <c r="H304" s="663" t="s">
        <v>1608</v>
      </c>
      <c r="I304" s="663" t="s">
        <v>1608</v>
      </c>
      <c r="J304" s="663" t="s">
        <v>1609</v>
      </c>
      <c r="K304" s="663" t="s">
        <v>1610</v>
      </c>
      <c r="L304" s="665">
        <v>4452.6783636563714</v>
      </c>
      <c r="M304" s="665">
        <v>1</v>
      </c>
      <c r="N304" s="666">
        <v>4452.6783636563714</v>
      </c>
    </row>
    <row r="305" spans="1:14" ht="14.4" customHeight="1" x14ac:dyDescent="0.3">
      <c r="A305" s="661" t="s">
        <v>571</v>
      </c>
      <c r="B305" s="662" t="s">
        <v>2765</v>
      </c>
      <c r="C305" s="663" t="s">
        <v>581</v>
      </c>
      <c r="D305" s="664" t="s">
        <v>2767</v>
      </c>
      <c r="E305" s="663" t="s">
        <v>599</v>
      </c>
      <c r="F305" s="664" t="s">
        <v>2772</v>
      </c>
      <c r="G305" s="663" t="s">
        <v>600</v>
      </c>
      <c r="H305" s="663" t="s">
        <v>1611</v>
      </c>
      <c r="I305" s="663" t="s">
        <v>1611</v>
      </c>
      <c r="J305" s="663" t="s">
        <v>1612</v>
      </c>
      <c r="K305" s="663" t="s">
        <v>1613</v>
      </c>
      <c r="L305" s="665">
        <v>179.81</v>
      </c>
      <c r="M305" s="665">
        <v>2</v>
      </c>
      <c r="N305" s="666">
        <v>359.62</v>
      </c>
    </row>
    <row r="306" spans="1:14" ht="14.4" customHeight="1" x14ac:dyDescent="0.3">
      <c r="A306" s="661" t="s">
        <v>571</v>
      </c>
      <c r="B306" s="662" t="s">
        <v>2765</v>
      </c>
      <c r="C306" s="663" t="s">
        <v>581</v>
      </c>
      <c r="D306" s="664" t="s">
        <v>2767</v>
      </c>
      <c r="E306" s="663" t="s">
        <v>599</v>
      </c>
      <c r="F306" s="664" t="s">
        <v>2772</v>
      </c>
      <c r="G306" s="663" t="s">
        <v>600</v>
      </c>
      <c r="H306" s="663" t="s">
        <v>1614</v>
      </c>
      <c r="I306" s="663" t="s">
        <v>1615</v>
      </c>
      <c r="J306" s="663" t="s">
        <v>1616</v>
      </c>
      <c r="K306" s="663" t="s">
        <v>1458</v>
      </c>
      <c r="L306" s="665">
        <v>34.791129363136946</v>
      </c>
      <c r="M306" s="665">
        <v>121</v>
      </c>
      <c r="N306" s="666">
        <v>4209.7266529395702</v>
      </c>
    </row>
    <row r="307" spans="1:14" ht="14.4" customHeight="1" x14ac:dyDescent="0.3">
      <c r="A307" s="661" t="s">
        <v>571</v>
      </c>
      <c r="B307" s="662" t="s">
        <v>2765</v>
      </c>
      <c r="C307" s="663" t="s">
        <v>581</v>
      </c>
      <c r="D307" s="664" t="s">
        <v>2767</v>
      </c>
      <c r="E307" s="663" t="s">
        <v>599</v>
      </c>
      <c r="F307" s="664" t="s">
        <v>2772</v>
      </c>
      <c r="G307" s="663" t="s">
        <v>600</v>
      </c>
      <c r="H307" s="663" t="s">
        <v>1617</v>
      </c>
      <c r="I307" s="663" t="s">
        <v>1618</v>
      </c>
      <c r="J307" s="663" t="s">
        <v>1619</v>
      </c>
      <c r="K307" s="663" t="s">
        <v>1340</v>
      </c>
      <c r="L307" s="665">
        <v>2838</v>
      </c>
      <c r="M307" s="665">
        <v>5</v>
      </c>
      <c r="N307" s="666">
        <v>14190</v>
      </c>
    </row>
    <row r="308" spans="1:14" ht="14.4" customHeight="1" x14ac:dyDescent="0.3">
      <c r="A308" s="661" t="s">
        <v>571</v>
      </c>
      <c r="B308" s="662" t="s">
        <v>2765</v>
      </c>
      <c r="C308" s="663" t="s">
        <v>581</v>
      </c>
      <c r="D308" s="664" t="s">
        <v>2767</v>
      </c>
      <c r="E308" s="663" t="s">
        <v>599</v>
      </c>
      <c r="F308" s="664" t="s">
        <v>2772</v>
      </c>
      <c r="G308" s="663" t="s">
        <v>600</v>
      </c>
      <c r="H308" s="663" t="s">
        <v>1620</v>
      </c>
      <c r="I308" s="663" t="s">
        <v>1621</v>
      </c>
      <c r="J308" s="663" t="s">
        <v>1622</v>
      </c>
      <c r="K308" s="663" t="s">
        <v>1623</v>
      </c>
      <c r="L308" s="665">
        <v>576.19609228597812</v>
      </c>
      <c r="M308" s="665">
        <v>7</v>
      </c>
      <c r="N308" s="666">
        <v>4033.372646001847</v>
      </c>
    </row>
    <row r="309" spans="1:14" ht="14.4" customHeight="1" x14ac:dyDescent="0.3">
      <c r="A309" s="661" t="s">
        <v>571</v>
      </c>
      <c r="B309" s="662" t="s">
        <v>2765</v>
      </c>
      <c r="C309" s="663" t="s">
        <v>581</v>
      </c>
      <c r="D309" s="664" t="s">
        <v>2767</v>
      </c>
      <c r="E309" s="663" t="s">
        <v>599</v>
      </c>
      <c r="F309" s="664" t="s">
        <v>2772</v>
      </c>
      <c r="G309" s="663" t="s">
        <v>600</v>
      </c>
      <c r="H309" s="663" t="s">
        <v>1624</v>
      </c>
      <c r="I309" s="663" t="s">
        <v>1625</v>
      </c>
      <c r="J309" s="663" t="s">
        <v>1626</v>
      </c>
      <c r="K309" s="663" t="s">
        <v>743</v>
      </c>
      <c r="L309" s="665">
        <v>99.429367106837091</v>
      </c>
      <c r="M309" s="665">
        <v>1</v>
      </c>
      <c r="N309" s="666">
        <v>99.429367106837091</v>
      </c>
    </row>
    <row r="310" spans="1:14" ht="14.4" customHeight="1" x14ac:dyDescent="0.3">
      <c r="A310" s="661" t="s">
        <v>571</v>
      </c>
      <c r="B310" s="662" t="s">
        <v>2765</v>
      </c>
      <c r="C310" s="663" t="s">
        <v>581</v>
      </c>
      <c r="D310" s="664" t="s">
        <v>2767</v>
      </c>
      <c r="E310" s="663" t="s">
        <v>599</v>
      </c>
      <c r="F310" s="664" t="s">
        <v>2772</v>
      </c>
      <c r="G310" s="663" t="s">
        <v>600</v>
      </c>
      <c r="H310" s="663" t="s">
        <v>1627</v>
      </c>
      <c r="I310" s="663" t="s">
        <v>1628</v>
      </c>
      <c r="J310" s="663" t="s">
        <v>1629</v>
      </c>
      <c r="K310" s="663" t="s">
        <v>1630</v>
      </c>
      <c r="L310" s="665">
        <v>95.479644358487562</v>
      </c>
      <c r="M310" s="665">
        <v>6</v>
      </c>
      <c r="N310" s="666">
        <v>572.87786615092534</v>
      </c>
    </row>
    <row r="311" spans="1:14" ht="14.4" customHeight="1" x14ac:dyDescent="0.3">
      <c r="A311" s="661" t="s">
        <v>571</v>
      </c>
      <c r="B311" s="662" t="s">
        <v>2765</v>
      </c>
      <c r="C311" s="663" t="s">
        <v>581</v>
      </c>
      <c r="D311" s="664" t="s">
        <v>2767</v>
      </c>
      <c r="E311" s="663" t="s">
        <v>599</v>
      </c>
      <c r="F311" s="664" t="s">
        <v>2772</v>
      </c>
      <c r="G311" s="663" t="s">
        <v>600</v>
      </c>
      <c r="H311" s="663" t="s">
        <v>1631</v>
      </c>
      <c r="I311" s="663" t="s">
        <v>1632</v>
      </c>
      <c r="J311" s="663" t="s">
        <v>1633</v>
      </c>
      <c r="K311" s="663" t="s">
        <v>1634</v>
      </c>
      <c r="L311" s="665">
        <v>955.71</v>
      </c>
      <c r="M311" s="665">
        <v>1</v>
      </c>
      <c r="N311" s="666">
        <v>955.71</v>
      </c>
    </row>
    <row r="312" spans="1:14" ht="14.4" customHeight="1" x14ac:dyDescent="0.3">
      <c r="A312" s="661" t="s">
        <v>571</v>
      </c>
      <c r="B312" s="662" t="s">
        <v>2765</v>
      </c>
      <c r="C312" s="663" t="s">
        <v>581</v>
      </c>
      <c r="D312" s="664" t="s">
        <v>2767</v>
      </c>
      <c r="E312" s="663" t="s">
        <v>599</v>
      </c>
      <c r="F312" s="664" t="s">
        <v>2772</v>
      </c>
      <c r="G312" s="663" t="s">
        <v>600</v>
      </c>
      <c r="H312" s="663" t="s">
        <v>1635</v>
      </c>
      <c r="I312" s="663" t="s">
        <v>1636</v>
      </c>
      <c r="J312" s="663" t="s">
        <v>1637</v>
      </c>
      <c r="K312" s="663" t="s">
        <v>1638</v>
      </c>
      <c r="L312" s="665">
        <v>114.25</v>
      </c>
      <c r="M312" s="665">
        <v>1</v>
      </c>
      <c r="N312" s="666">
        <v>114.25</v>
      </c>
    </row>
    <row r="313" spans="1:14" ht="14.4" customHeight="1" x14ac:dyDescent="0.3">
      <c r="A313" s="661" t="s">
        <v>571</v>
      </c>
      <c r="B313" s="662" t="s">
        <v>2765</v>
      </c>
      <c r="C313" s="663" t="s">
        <v>581</v>
      </c>
      <c r="D313" s="664" t="s">
        <v>2767</v>
      </c>
      <c r="E313" s="663" t="s">
        <v>599</v>
      </c>
      <c r="F313" s="664" t="s">
        <v>2772</v>
      </c>
      <c r="G313" s="663" t="s">
        <v>600</v>
      </c>
      <c r="H313" s="663" t="s">
        <v>1639</v>
      </c>
      <c r="I313" s="663" t="s">
        <v>215</v>
      </c>
      <c r="J313" s="663" t="s">
        <v>1640</v>
      </c>
      <c r="K313" s="663" t="s">
        <v>1641</v>
      </c>
      <c r="L313" s="665">
        <v>1001.275</v>
      </c>
      <c r="M313" s="665">
        <v>2</v>
      </c>
      <c r="N313" s="666">
        <v>2002.55</v>
      </c>
    </row>
    <row r="314" spans="1:14" ht="14.4" customHeight="1" x14ac:dyDescent="0.3">
      <c r="A314" s="661" t="s">
        <v>571</v>
      </c>
      <c r="B314" s="662" t="s">
        <v>2765</v>
      </c>
      <c r="C314" s="663" t="s">
        <v>581</v>
      </c>
      <c r="D314" s="664" t="s">
        <v>2767</v>
      </c>
      <c r="E314" s="663" t="s">
        <v>599</v>
      </c>
      <c r="F314" s="664" t="s">
        <v>2772</v>
      </c>
      <c r="G314" s="663" t="s">
        <v>600</v>
      </c>
      <c r="H314" s="663" t="s">
        <v>1642</v>
      </c>
      <c r="I314" s="663" t="s">
        <v>1643</v>
      </c>
      <c r="J314" s="663" t="s">
        <v>1644</v>
      </c>
      <c r="K314" s="663" t="s">
        <v>1645</v>
      </c>
      <c r="L314" s="665">
        <v>184.9985173605495</v>
      </c>
      <c r="M314" s="665">
        <v>10</v>
      </c>
      <c r="N314" s="666">
        <v>1849.985173605495</v>
      </c>
    </row>
    <row r="315" spans="1:14" ht="14.4" customHeight="1" x14ac:dyDescent="0.3">
      <c r="A315" s="661" t="s">
        <v>571</v>
      </c>
      <c r="B315" s="662" t="s">
        <v>2765</v>
      </c>
      <c r="C315" s="663" t="s">
        <v>581</v>
      </c>
      <c r="D315" s="664" t="s">
        <v>2767</v>
      </c>
      <c r="E315" s="663" t="s">
        <v>599</v>
      </c>
      <c r="F315" s="664" t="s">
        <v>2772</v>
      </c>
      <c r="G315" s="663" t="s">
        <v>600</v>
      </c>
      <c r="H315" s="663" t="s">
        <v>1646</v>
      </c>
      <c r="I315" s="663" t="s">
        <v>1647</v>
      </c>
      <c r="J315" s="663" t="s">
        <v>1648</v>
      </c>
      <c r="K315" s="663" t="s">
        <v>1649</v>
      </c>
      <c r="L315" s="665">
        <v>209.21</v>
      </c>
      <c r="M315" s="665">
        <v>2</v>
      </c>
      <c r="N315" s="666">
        <v>418.42</v>
      </c>
    </row>
    <row r="316" spans="1:14" ht="14.4" customHeight="1" x14ac:dyDescent="0.3">
      <c r="A316" s="661" t="s">
        <v>571</v>
      </c>
      <c r="B316" s="662" t="s">
        <v>2765</v>
      </c>
      <c r="C316" s="663" t="s">
        <v>581</v>
      </c>
      <c r="D316" s="664" t="s">
        <v>2767</v>
      </c>
      <c r="E316" s="663" t="s">
        <v>599</v>
      </c>
      <c r="F316" s="664" t="s">
        <v>2772</v>
      </c>
      <c r="G316" s="663" t="s">
        <v>600</v>
      </c>
      <c r="H316" s="663" t="s">
        <v>1650</v>
      </c>
      <c r="I316" s="663" t="s">
        <v>1651</v>
      </c>
      <c r="J316" s="663" t="s">
        <v>1652</v>
      </c>
      <c r="K316" s="663" t="s">
        <v>1653</v>
      </c>
      <c r="L316" s="665">
        <v>68.60297541678959</v>
      </c>
      <c r="M316" s="665">
        <v>75</v>
      </c>
      <c r="N316" s="666">
        <v>5145.2231562592187</v>
      </c>
    </row>
    <row r="317" spans="1:14" ht="14.4" customHeight="1" x14ac:dyDescent="0.3">
      <c r="A317" s="661" t="s">
        <v>571</v>
      </c>
      <c r="B317" s="662" t="s">
        <v>2765</v>
      </c>
      <c r="C317" s="663" t="s">
        <v>581</v>
      </c>
      <c r="D317" s="664" t="s">
        <v>2767</v>
      </c>
      <c r="E317" s="663" t="s">
        <v>599</v>
      </c>
      <c r="F317" s="664" t="s">
        <v>2772</v>
      </c>
      <c r="G317" s="663" t="s">
        <v>600</v>
      </c>
      <c r="H317" s="663" t="s">
        <v>1654</v>
      </c>
      <c r="I317" s="663" t="s">
        <v>1655</v>
      </c>
      <c r="J317" s="663" t="s">
        <v>1656</v>
      </c>
      <c r="K317" s="663" t="s">
        <v>1657</v>
      </c>
      <c r="L317" s="665">
        <v>552.20000000000005</v>
      </c>
      <c r="M317" s="665">
        <v>2</v>
      </c>
      <c r="N317" s="666">
        <v>1104.4000000000001</v>
      </c>
    </row>
    <row r="318" spans="1:14" ht="14.4" customHeight="1" x14ac:dyDescent="0.3">
      <c r="A318" s="661" t="s">
        <v>571</v>
      </c>
      <c r="B318" s="662" t="s">
        <v>2765</v>
      </c>
      <c r="C318" s="663" t="s">
        <v>581</v>
      </c>
      <c r="D318" s="664" t="s">
        <v>2767</v>
      </c>
      <c r="E318" s="663" t="s">
        <v>599</v>
      </c>
      <c r="F318" s="664" t="s">
        <v>2772</v>
      </c>
      <c r="G318" s="663" t="s">
        <v>600</v>
      </c>
      <c r="H318" s="663" t="s">
        <v>1658</v>
      </c>
      <c r="I318" s="663" t="s">
        <v>1658</v>
      </c>
      <c r="J318" s="663" t="s">
        <v>1659</v>
      </c>
      <c r="K318" s="663" t="s">
        <v>1660</v>
      </c>
      <c r="L318" s="665">
        <v>508.2</v>
      </c>
      <c r="M318" s="665">
        <v>320</v>
      </c>
      <c r="N318" s="666">
        <v>162624</v>
      </c>
    </row>
    <row r="319" spans="1:14" ht="14.4" customHeight="1" x14ac:dyDescent="0.3">
      <c r="A319" s="661" t="s">
        <v>571</v>
      </c>
      <c r="B319" s="662" t="s">
        <v>2765</v>
      </c>
      <c r="C319" s="663" t="s">
        <v>581</v>
      </c>
      <c r="D319" s="664" t="s">
        <v>2767</v>
      </c>
      <c r="E319" s="663" t="s">
        <v>599</v>
      </c>
      <c r="F319" s="664" t="s">
        <v>2772</v>
      </c>
      <c r="G319" s="663" t="s">
        <v>600</v>
      </c>
      <c r="H319" s="663" t="s">
        <v>1661</v>
      </c>
      <c r="I319" s="663" t="s">
        <v>1662</v>
      </c>
      <c r="J319" s="663" t="s">
        <v>1663</v>
      </c>
      <c r="K319" s="663" t="s">
        <v>1664</v>
      </c>
      <c r="L319" s="665">
        <v>104.45</v>
      </c>
      <c r="M319" s="665">
        <v>1</v>
      </c>
      <c r="N319" s="666">
        <v>104.45</v>
      </c>
    </row>
    <row r="320" spans="1:14" ht="14.4" customHeight="1" x14ac:dyDescent="0.3">
      <c r="A320" s="661" t="s">
        <v>571</v>
      </c>
      <c r="B320" s="662" t="s">
        <v>2765</v>
      </c>
      <c r="C320" s="663" t="s">
        <v>581</v>
      </c>
      <c r="D320" s="664" t="s">
        <v>2767</v>
      </c>
      <c r="E320" s="663" t="s">
        <v>599</v>
      </c>
      <c r="F320" s="664" t="s">
        <v>2772</v>
      </c>
      <c r="G320" s="663" t="s">
        <v>600</v>
      </c>
      <c r="H320" s="663" t="s">
        <v>1665</v>
      </c>
      <c r="I320" s="663" t="s">
        <v>1666</v>
      </c>
      <c r="J320" s="663" t="s">
        <v>1667</v>
      </c>
      <c r="K320" s="663" t="s">
        <v>1668</v>
      </c>
      <c r="L320" s="665">
        <v>792.77</v>
      </c>
      <c r="M320" s="665">
        <v>2</v>
      </c>
      <c r="N320" s="666">
        <v>1585.54</v>
      </c>
    </row>
    <row r="321" spans="1:14" ht="14.4" customHeight="1" x14ac:dyDescent="0.3">
      <c r="A321" s="661" t="s">
        <v>571</v>
      </c>
      <c r="B321" s="662" t="s">
        <v>2765</v>
      </c>
      <c r="C321" s="663" t="s">
        <v>581</v>
      </c>
      <c r="D321" s="664" t="s">
        <v>2767</v>
      </c>
      <c r="E321" s="663" t="s">
        <v>599</v>
      </c>
      <c r="F321" s="664" t="s">
        <v>2772</v>
      </c>
      <c r="G321" s="663" t="s">
        <v>600</v>
      </c>
      <c r="H321" s="663" t="s">
        <v>1669</v>
      </c>
      <c r="I321" s="663" t="s">
        <v>1670</v>
      </c>
      <c r="J321" s="663" t="s">
        <v>1671</v>
      </c>
      <c r="K321" s="663" t="s">
        <v>1672</v>
      </c>
      <c r="L321" s="665">
        <v>410.17</v>
      </c>
      <c r="M321" s="665">
        <v>3</v>
      </c>
      <c r="N321" s="666">
        <v>1230.51</v>
      </c>
    </row>
    <row r="322" spans="1:14" ht="14.4" customHeight="1" x14ac:dyDescent="0.3">
      <c r="A322" s="661" t="s">
        <v>571</v>
      </c>
      <c r="B322" s="662" t="s">
        <v>2765</v>
      </c>
      <c r="C322" s="663" t="s">
        <v>581</v>
      </c>
      <c r="D322" s="664" t="s">
        <v>2767</v>
      </c>
      <c r="E322" s="663" t="s">
        <v>599</v>
      </c>
      <c r="F322" s="664" t="s">
        <v>2772</v>
      </c>
      <c r="G322" s="663" t="s">
        <v>600</v>
      </c>
      <c r="H322" s="663" t="s">
        <v>1673</v>
      </c>
      <c r="I322" s="663" t="s">
        <v>1674</v>
      </c>
      <c r="J322" s="663" t="s">
        <v>1675</v>
      </c>
      <c r="K322" s="663" t="s">
        <v>1676</v>
      </c>
      <c r="L322" s="665">
        <v>92.044769520085325</v>
      </c>
      <c r="M322" s="665">
        <v>22</v>
      </c>
      <c r="N322" s="666">
        <v>2024.9849294418773</v>
      </c>
    </row>
    <row r="323" spans="1:14" ht="14.4" customHeight="1" x14ac:dyDescent="0.3">
      <c r="A323" s="661" t="s">
        <v>571</v>
      </c>
      <c r="B323" s="662" t="s">
        <v>2765</v>
      </c>
      <c r="C323" s="663" t="s">
        <v>581</v>
      </c>
      <c r="D323" s="664" t="s">
        <v>2767</v>
      </c>
      <c r="E323" s="663" t="s">
        <v>599</v>
      </c>
      <c r="F323" s="664" t="s">
        <v>2772</v>
      </c>
      <c r="G323" s="663" t="s">
        <v>600</v>
      </c>
      <c r="H323" s="663" t="s">
        <v>1677</v>
      </c>
      <c r="I323" s="663" t="s">
        <v>1677</v>
      </c>
      <c r="J323" s="663" t="s">
        <v>1678</v>
      </c>
      <c r="K323" s="663" t="s">
        <v>1679</v>
      </c>
      <c r="L323" s="665">
        <v>778.44428126755406</v>
      </c>
      <c r="M323" s="665">
        <v>14</v>
      </c>
      <c r="N323" s="666">
        <v>10898.219937745756</v>
      </c>
    </row>
    <row r="324" spans="1:14" ht="14.4" customHeight="1" x14ac:dyDescent="0.3">
      <c r="A324" s="661" t="s">
        <v>571</v>
      </c>
      <c r="B324" s="662" t="s">
        <v>2765</v>
      </c>
      <c r="C324" s="663" t="s">
        <v>581</v>
      </c>
      <c r="D324" s="664" t="s">
        <v>2767</v>
      </c>
      <c r="E324" s="663" t="s">
        <v>599</v>
      </c>
      <c r="F324" s="664" t="s">
        <v>2772</v>
      </c>
      <c r="G324" s="663" t="s">
        <v>600</v>
      </c>
      <c r="H324" s="663" t="s">
        <v>1680</v>
      </c>
      <c r="I324" s="663" t="s">
        <v>1681</v>
      </c>
      <c r="J324" s="663" t="s">
        <v>1682</v>
      </c>
      <c r="K324" s="663" t="s">
        <v>1458</v>
      </c>
      <c r="L324" s="665">
        <v>81.472255294751363</v>
      </c>
      <c r="M324" s="665">
        <v>322</v>
      </c>
      <c r="N324" s="666">
        <v>26234.066204909941</v>
      </c>
    </row>
    <row r="325" spans="1:14" ht="14.4" customHeight="1" x14ac:dyDescent="0.3">
      <c r="A325" s="661" t="s">
        <v>571</v>
      </c>
      <c r="B325" s="662" t="s">
        <v>2765</v>
      </c>
      <c r="C325" s="663" t="s">
        <v>581</v>
      </c>
      <c r="D325" s="664" t="s">
        <v>2767</v>
      </c>
      <c r="E325" s="663" t="s">
        <v>599</v>
      </c>
      <c r="F325" s="664" t="s">
        <v>2772</v>
      </c>
      <c r="G325" s="663" t="s">
        <v>600</v>
      </c>
      <c r="H325" s="663" t="s">
        <v>1683</v>
      </c>
      <c r="I325" s="663" t="s">
        <v>1684</v>
      </c>
      <c r="J325" s="663" t="s">
        <v>1685</v>
      </c>
      <c r="K325" s="663" t="s">
        <v>1686</v>
      </c>
      <c r="L325" s="665">
        <v>81.61666666666666</v>
      </c>
      <c r="M325" s="665">
        <v>3</v>
      </c>
      <c r="N325" s="666">
        <v>244.84999999999997</v>
      </c>
    </row>
    <row r="326" spans="1:14" ht="14.4" customHeight="1" x14ac:dyDescent="0.3">
      <c r="A326" s="661" t="s">
        <v>571</v>
      </c>
      <c r="B326" s="662" t="s">
        <v>2765</v>
      </c>
      <c r="C326" s="663" t="s">
        <v>581</v>
      </c>
      <c r="D326" s="664" t="s">
        <v>2767</v>
      </c>
      <c r="E326" s="663" t="s">
        <v>599</v>
      </c>
      <c r="F326" s="664" t="s">
        <v>2772</v>
      </c>
      <c r="G326" s="663" t="s">
        <v>600</v>
      </c>
      <c r="H326" s="663" t="s">
        <v>1687</v>
      </c>
      <c r="I326" s="663" t="s">
        <v>1688</v>
      </c>
      <c r="J326" s="663" t="s">
        <v>1689</v>
      </c>
      <c r="K326" s="663" t="s">
        <v>1690</v>
      </c>
      <c r="L326" s="665">
        <v>71.39886618874597</v>
      </c>
      <c r="M326" s="665">
        <v>46</v>
      </c>
      <c r="N326" s="666">
        <v>3284.3478446823146</v>
      </c>
    </row>
    <row r="327" spans="1:14" ht="14.4" customHeight="1" x14ac:dyDescent="0.3">
      <c r="A327" s="661" t="s">
        <v>571</v>
      </c>
      <c r="B327" s="662" t="s">
        <v>2765</v>
      </c>
      <c r="C327" s="663" t="s">
        <v>581</v>
      </c>
      <c r="D327" s="664" t="s">
        <v>2767</v>
      </c>
      <c r="E327" s="663" t="s">
        <v>599</v>
      </c>
      <c r="F327" s="664" t="s">
        <v>2772</v>
      </c>
      <c r="G327" s="663" t="s">
        <v>600</v>
      </c>
      <c r="H327" s="663" t="s">
        <v>1691</v>
      </c>
      <c r="I327" s="663" t="s">
        <v>215</v>
      </c>
      <c r="J327" s="663" t="s">
        <v>1692</v>
      </c>
      <c r="K327" s="663" t="s">
        <v>1693</v>
      </c>
      <c r="L327" s="665">
        <v>63.083194444444445</v>
      </c>
      <c r="M327" s="665">
        <v>24</v>
      </c>
      <c r="N327" s="666">
        <v>1513.9966666666667</v>
      </c>
    </row>
    <row r="328" spans="1:14" ht="14.4" customHeight="1" x14ac:dyDescent="0.3">
      <c r="A328" s="661" t="s">
        <v>571</v>
      </c>
      <c r="B328" s="662" t="s">
        <v>2765</v>
      </c>
      <c r="C328" s="663" t="s">
        <v>581</v>
      </c>
      <c r="D328" s="664" t="s">
        <v>2767</v>
      </c>
      <c r="E328" s="663" t="s">
        <v>599</v>
      </c>
      <c r="F328" s="664" t="s">
        <v>2772</v>
      </c>
      <c r="G328" s="663" t="s">
        <v>600</v>
      </c>
      <c r="H328" s="663" t="s">
        <v>1694</v>
      </c>
      <c r="I328" s="663" t="s">
        <v>1695</v>
      </c>
      <c r="J328" s="663" t="s">
        <v>1696</v>
      </c>
      <c r="K328" s="663" t="s">
        <v>1697</v>
      </c>
      <c r="L328" s="665">
        <v>934.00285714285724</v>
      </c>
      <c r="M328" s="665">
        <v>70</v>
      </c>
      <c r="N328" s="666">
        <v>65380.200000000004</v>
      </c>
    </row>
    <row r="329" spans="1:14" ht="14.4" customHeight="1" x14ac:dyDescent="0.3">
      <c r="A329" s="661" t="s">
        <v>571</v>
      </c>
      <c r="B329" s="662" t="s">
        <v>2765</v>
      </c>
      <c r="C329" s="663" t="s">
        <v>581</v>
      </c>
      <c r="D329" s="664" t="s">
        <v>2767</v>
      </c>
      <c r="E329" s="663" t="s">
        <v>599</v>
      </c>
      <c r="F329" s="664" t="s">
        <v>2772</v>
      </c>
      <c r="G329" s="663" t="s">
        <v>600</v>
      </c>
      <c r="H329" s="663" t="s">
        <v>1698</v>
      </c>
      <c r="I329" s="663" t="s">
        <v>215</v>
      </c>
      <c r="J329" s="663" t="s">
        <v>1699</v>
      </c>
      <c r="K329" s="663"/>
      <c r="L329" s="665">
        <v>60.94979917205842</v>
      </c>
      <c r="M329" s="665">
        <v>3</v>
      </c>
      <c r="N329" s="666">
        <v>182.84939751617526</v>
      </c>
    </row>
    <row r="330" spans="1:14" ht="14.4" customHeight="1" x14ac:dyDescent="0.3">
      <c r="A330" s="661" t="s">
        <v>571</v>
      </c>
      <c r="B330" s="662" t="s">
        <v>2765</v>
      </c>
      <c r="C330" s="663" t="s">
        <v>581</v>
      </c>
      <c r="D330" s="664" t="s">
        <v>2767</v>
      </c>
      <c r="E330" s="663" t="s">
        <v>599</v>
      </c>
      <c r="F330" s="664" t="s">
        <v>2772</v>
      </c>
      <c r="G330" s="663" t="s">
        <v>600</v>
      </c>
      <c r="H330" s="663" t="s">
        <v>1700</v>
      </c>
      <c r="I330" s="663" t="s">
        <v>1701</v>
      </c>
      <c r="J330" s="663" t="s">
        <v>1702</v>
      </c>
      <c r="K330" s="663" t="s">
        <v>1703</v>
      </c>
      <c r="L330" s="665">
        <v>2145</v>
      </c>
      <c r="M330" s="665">
        <v>7</v>
      </c>
      <c r="N330" s="666">
        <v>15015</v>
      </c>
    </row>
    <row r="331" spans="1:14" ht="14.4" customHeight="1" x14ac:dyDescent="0.3">
      <c r="A331" s="661" t="s">
        <v>571</v>
      </c>
      <c r="B331" s="662" t="s">
        <v>2765</v>
      </c>
      <c r="C331" s="663" t="s">
        <v>581</v>
      </c>
      <c r="D331" s="664" t="s">
        <v>2767</v>
      </c>
      <c r="E331" s="663" t="s">
        <v>599</v>
      </c>
      <c r="F331" s="664" t="s">
        <v>2772</v>
      </c>
      <c r="G331" s="663" t="s">
        <v>600</v>
      </c>
      <c r="H331" s="663" t="s">
        <v>1704</v>
      </c>
      <c r="I331" s="663" t="s">
        <v>1705</v>
      </c>
      <c r="J331" s="663" t="s">
        <v>1706</v>
      </c>
      <c r="K331" s="663"/>
      <c r="L331" s="665">
        <v>782.61666666666667</v>
      </c>
      <c r="M331" s="665">
        <v>6</v>
      </c>
      <c r="N331" s="666">
        <v>4695.7</v>
      </c>
    </row>
    <row r="332" spans="1:14" ht="14.4" customHeight="1" x14ac:dyDescent="0.3">
      <c r="A332" s="661" t="s">
        <v>571</v>
      </c>
      <c r="B332" s="662" t="s">
        <v>2765</v>
      </c>
      <c r="C332" s="663" t="s">
        <v>581</v>
      </c>
      <c r="D332" s="664" t="s">
        <v>2767</v>
      </c>
      <c r="E332" s="663" t="s">
        <v>599</v>
      </c>
      <c r="F332" s="664" t="s">
        <v>2772</v>
      </c>
      <c r="G332" s="663" t="s">
        <v>600</v>
      </c>
      <c r="H332" s="663" t="s">
        <v>1707</v>
      </c>
      <c r="I332" s="663" t="s">
        <v>1708</v>
      </c>
      <c r="J332" s="663" t="s">
        <v>1709</v>
      </c>
      <c r="K332" s="663"/>
      <c r="L332" s="665">
        <v>25787.83</v>
      </c>
      <c r="M332" s="665">
        <v>1</v>
      </c>
      <c r="N332" s="666">
        <v>25787.83</v>
      </c>
    </row>
    <row r="333" spans="1:14" ht="14.4" customHeight="1" x14ac:dyDescent="0.3">
      <c r="A333" s="661" t="s">
        <v>571</v>
      </c>
      <c r="B333" s="662" t="s">
        <v>2765</v>
      </c>
      <c r="C333" s="663" t="s">
        <v>581</v>
      </c>
      <c r="D333" s="664" t="s">
        <v>2767</v>
      </c>
      <c r="E333" s="663" t="s">
        <v>599</v>
      </c>
      <c r="F333" s="664" t="s">
        <v>2772</v>
      </c>
      <c r="G333" s="663" t="s">
        <v>600</v>
      </c>
      <c r="H333" s="663" t="s">
        <v>1710</v>
      </c>
      <c r="I333" s="663" t="s">
        <v>215</v>
      </c>
      <c r="J333" s="663" t="s">
        <v>1711</v>
      </c>
      <c r="K333" s="663"/>
      <c r="L333" s="665">
        <v>275.76995573483271</v>
      </c>
      <c r="M333" s="665">
        <v>7</v>
      </c>
      <c r="N333" s="666">
        <v>1930.3896901438288</v>
      </c>
    </row>
    <row r="334" spans="1:14" ht="14.4" customHeight="1" x14ac:dyDescent="0.3">
      <c r="A334" s="661" t="s">
        <v>571</v>
      </c>
      <c r="B334" s="662" t="s">
        <v>2765</v>
      </c>
      <c r="C334" s="663" t="s">
        <v>581</v>
      </c>
      <c r="D334" s="664" t="s">
        <v>2767</v>
      </c>
      <c r="E334" s="663" t="s">
        <v>599</v>
      </c>
      <c r="F334" s="664" t="s">
        <v>2772</v>
      </c>
      <c r="G334" s="663" t="s">
        <v>600</v>
      </c>
      <c r="H334" s="663" t="s">
        <v>1712</v>
      </c>
      <c r="I334" s="663" t="s">
        <v>215</v>
      </c>
      <c r="J334" s="663" t="s">
        <v>1713</v>
      </c>
      <c r="K334" s="663" t="s">
        <v>1714</v>
      </c>
      <c r="L334" s="665">
        <v>363.96215930987898</v>
      </c>
      <c r="M334" s="665">
        <v>4</v>
      </c>
      <c r="N334" s="666">
        <v>1455.8486372395159</v>
      </c>
    </row>
    <row r="335" spans="1:14" ht="14.4" customHeight="1" x14ac:dyDescent="0.3">
      <c r="A335" s="661" t="s">
        <v>571</v>
      </c>
      <c r="B335" s="662" t="s">
        <v>2765</v>
      </c>
      <c r="C335" s="663" t="s">
        <v>581</v>
      </c>
      <c r="D335" s="664" t="s">
        <v>2767</v>
      </c>
      <c r="E335" s="663" t="s">
        <v>599</v>
      </c>
      <c r="F335" s="664" t="s">
        <v>2772</v>
      </c>
      <c r="G335" s="663" t="s">
        <v>600</v>
      </c>
      <c r="H335" s="663" t="s">
        <v>1715</v>
      </c>
      <c r="I335" s="663" t="s">
        <v>215</v>
      </c>
      <c r="J335" s="663" t="s">
        <v>1716</v>
      </c>
      <c r="K335" s="663" t="s">
        <v>1717</v>
      </c>
      <c r="L335" s="665">
        <v>396.75</v>
      </c>
      <c r="M335" s="665">
        <v>344</v>
      </c>
      <c r="N335" s="666">
        <v>136482</v>
      </c>
    </row>
    <row r="336" spans="1:14" ht="14.4" customHeight="1" x14ac:dyDescent="0.3">
      <c r="A336" s="661" t="s">
        <v>571</v>
      </c>
      <c r="B336" s="662" t="s">
        <v>2765</v>
      </c>
      <c r="C336" s="663" t="s">
        <v>581</v>
      </c>
      <c r="D336" s="664" t="s">
        <v>2767</v>
      </c>
      <c r="E336" s="663" t="s">
        <v>599</v>
      </c>
      <c r="F336" s="664" t="s">
        <v>2772</v>
      </c>
      <c r="G336" s="663" t="s">
        <v>600</v>
      </c>
      <c r="H336" s="663" t="s">
        <v>1718</v>
      </c>
      <c r="I336" s="663" t="s">
        <v>215</v>
      </c>
      <c r="J336" s="663" t="s">
        <v>1719</v>
      </c>
      <c r="K336" s="663"/>
      <c r="L336" s="665">
        <v>36.09740257657441</v>
      </c>
      <c r="M336" s="665">
        <v>1</v>
      </c>
      <c r="N336" s="666">
        <v>36.09740257657441</v>
      </c>
    </row>
    <row r="337" spans="1:14" ht="14.4" customHeight="1" x14ac:dyDescent="0.3">
      <c r="A337" s="661" t="s">
        <v>571</v>
      </c>
      <c r="B337" s="662" t="s">
        <v>2765</v>
      </c>
      <c r="C337" s="663" t="s">
        <v>581</v>
      </c>
      <c r="D337" s="664" t="s">
        <v>2767</v>
      </c>
      <c r="E337" s="663" t="s">
        <v>599</v>
      </c>
      <c r="F337" s="664" t="s">
        <v>2772</v>
      </c>
      <c r="G337" s="663" t="s">
        <v>600</v>
      </c>
      <c r="H337" s="663" t="s">
        <v>1720</v>
      </c>
      <c r="I337" s="663" t="s">
        <v>1720</v>
      </c>
      <c r="J337" s="663" t="s">
        <v>1721</v>
      </c>
      <c r="K337" s="663" t="s">
        <v>1722</v>
      </c>
      <c r="L337" s="665">
        <v>779.89984841511261</v>
      </c>
      <c r="M337" s="665">
        <v>67.3</v>
      </c>
      <c r="N337" s="666">
        <v>52487.25979833708</v>
      </c>
    </row>
    <row r="338" spans="1:14" ht="14.4" customHeight="1" x14ac:dyDescent="0.3">
      <c r="A338" s="661" t="s">
        <v>571</v>
      </c>
      <c r="B338" s="662" t="s">
        <v>2765</v>
      </c>
      <c r="C338" s="663" t="s">
        <v>581</v>
      </c>
      <c r="D338" s="664" t="s">
        <v>2767</v>
      </c>
      <c r="E338" s="663" t="s">
        <v>599</v>
      </c>
      <c r="F338" s="664" t="s">
        <v>2772</v>
      </c>
      <c r="G338" s="663" t="s">
        <v>600</v>
      </c>
      <c r="H338" s="663" t="s">
        <v>1723</v>
      </c>
      <c r="I338" s="663" t="s">
        <v>1724</v>
      </c>
      <c r="J338" s="663" t="s">
        <v>1725</v>
      </c>
      <c r="K338" s="663" t="s">
        <v>1726</v>
      </c>
      <c r="L338" s="665">
        <v>636.15200000000004</v>
      </c>
      <c r="M338" s="665">
        <v>1</v>
      </c>
      <c r="N338" s="666">
        <v>636.15200000000004</v>
      </c>
    </row>
    <row r="339" spans="1:14" ht="14.4" customHeight="1" x14ac:dyDescent="0.3">
      <c r="A339" s="661" t="s">
        <v>571</v>
      </c>
      <c r="B339" s="662" t="s">
        <v>2765</v>
      </c>
      <c r="C339" s="663" t="s">
        <v>581</v>
      </c>
      <c r="D339" s="664" t="s">
        <v>2767</v>
      </c>
      <c r="E339" s="663" t="s">
        <v>599</v>
      </c>
      <c r="F339" s="664" t="s">
        <v>2772</v>
      </c>
      <c r="G339" s="663" t="s">
        <v>600</v>
      </c>
      <c r="H339" s="663" t="s">
        <v>1727</v>
      </c>
      <c r="I339" s="663" t="s">
        <v>1728</v>
      </c>
      <c r="J339" s="663" t="s">
        <v>1729</v>
      </c>
      <c r="K339" s="663" t="s">
        <v>1730</v>
      </c>
      <c r="L339" s="665">
        <v>90.97</v>
      </c>
      <c r="M339" s="665">
        <v>2</v>
      </c>
      <c r="N339" s="666">
        <v>181.94</v>
      </c>
    </row>
    <row r="340" spans="1:14" ht="14.4" customHeight="1" x14ac:dyDescent="0.3">
      <c r="A340" s="661" t="s">
        <v>571</v>
      </c>
      <c r="B340" s="662" t="s">
        <v>2765</v>
      </c>
      <c r="C340" s="663" t="s">
        <v>581</v>
      </c>
      <c r="D340" s="664" t="s">
        <v>2767</v>
      </c>
      <c r="E340" s="663" t="s">
        <v>599</v>
      </c>
      <c r="F340" s="664" t="s">
        <v>2772</v>
      </c>
      <c r="G340" s="663" t="s">
        <v>600</v>
      </c>
      <c r="H340" s="663" t="s">
        <v>1731</v>
      </c>
      <c r="I340" s="663" t="s">
        <v>1732</v>
      </c>
      <c r="J340" s="663" t="s">
        <v>1733</v>
      </c>
      <c r="K340" s="663" t="s">
        <v>1734</v>
      </c>
      <c r="L340" s="665">
        <v>110.92</v>
      </c>
      <c r="M340" s="665">
        <v>1</v>
      </c>
      <c r="N340" s="666">
        <v>110.92</v>
      </c>
    </row>
    <row r="341" spans="1:14" ht="14.4" customHeight="1" x14ac:dyDescent="0.3">
      <c r="A341" s="661" t="s">
        <v>571</v>
      </c>
      <c r="B341" s="662" t="s">
        <v>2765</v>
      </c>
      <c r="C341" s="663" t="s">
        <v>581</v>
      </c>
      <c r="D341" s="664" t="s">
        <v>2767</v>
      </c>
      <c r="E341" s="663" t="s">
        <v>599</v>
      </c>
      <c r="F341" s="664" t="s">
        <v>2772</v>
      </c>
      <c r="G341" s="663" t="s">
        <v>600</v>
      </c>
      <c r="H341" s="663" t="s">
        <v>1735</v>
      </c>
      <c r="I341" s="663" t="s">
        <v>1736</v>
      </c>
      <c r="J341" s="663" t="s">
        <v>1737</v>
      </c>
      <c r="K341" s="663" t="s">
        <v>1738</v>
      </c>
      <c r="L341" s="665">
        <v>366.48</v>
      </c>
      <c r="M341" s="665">
        <v>2</v>
      </c>
      <c r="N341" s="666">
        <v>732.96</v>
      </c>
    </row>
    <row r="342" spans="1:14" ht="14.4" customHeight="1" x14ac:dyDescent="0.3">
      <c r="A342" s="661" t="s">
        <v>571</v>
      </c>
      <c r="B342" s="662" t="s">
        <v>2765</v>
      </c>
      <c r="C342" s="663" t="s">
        <v>581</v>
      </c>
      <c r="D342" s="664" t="s">
        <v>2767</v>
      </c>
      <c r="E342" s="663" t="s">
        <v>599</v>
      </c>
      <c r="F342" s="664" t="s">
        <v>2772</v>
      </c>
      <c r="G342" s="663" t="s">
        <v>600</v>
      </c>
      <c r="H342" s="663" t="s">
        <v>1739</v>
      </c>
      <c r="I342" s="663" t="s">
        <v>1739</v>
      </c>
      <c r="J342" s="663" t="s">
        <v>1740</v>
      </c>
      <c r="K342" s="663" t="s">
        <v>1741</v>
      </c>
      <c r="L342" s="665">
        <v>165.54000507591346</v>
      </c>
      <c r="M342" s="665">
        <v>15</v>
      </c>
      <c r="N342" s="666">
        <v>2483.1000761387018</v>
      </c>
    </row>
    <row r="343" spans="1:14" ht="14.4" customHeight="1" x14ac:dyDescent="0.3">
      <c r="A343" s="661" t="s">
        <v>571</v>
      </c>
      <c r="B343" s="662" t="s">
        <v>2765</v>
      </c>
      <c r="C343" s="663" t="s">
        <v>581</v>
      </c>
      <c r="D343" s="664" t="s">
        <v>2767</v>
      </c>
      <c r="E343" s="663" t="s">
        <v>599</v>
      </c>
      <c r="F343" s="664" t="s">
        <v>2772</v>
      </c>
      <c r="G343" s="663" t="s">
        <v>600</v>
      </c>
      <c r="H343" s="663" t="s">
        <v>1742</v>
      </c>
      <c r="I343" s="663" t="s">
        <v>1743</v>
      </c>
      <c r="J343" s="663" t="s">
        <v>1744</v>
      </c>
      <c r="K343" s="663" t="s">
        <v>1745</v>
      </c>
      <c r="L343" s="665">
        <v>129.41999999999999</v>
      </c>
      <c r="M343" s="665">
        <v>3</v>
      </c>
      <c r="N343" s="666">
        <v>388.26</v>
      </c>
    </row>
    <row r="344" spans="1:14" ht="14.4" customHeight="1" x14ac:dyDescent="0.3">
      <c r="A344" s="661" t="s">
        <v>571</v>
      </c>
      <c r="B344" s="662" t="s">
        <v>2765</v>
      </c>
      <c r="C344" s="663" t="s">
        <v>581</v>
      </c>
      <c r="D344" s="664" t="s">
        <v>2767</v>
      </c>
      <c r="E344" s="663" t="s">
        <v>599</v>
      </c>
      <c r="F344" s="664" t="s">
        <v>2772</v>
      </c>
      <c r="G344" s="663" t="s">
        <v>600</v>
      </c>
      <c r="H344" s="663" t="s">
        <v>1746</v>
      </c>
      <c r="I344" s="663" t="s">
        <v>1747</v>
      </c>
      <c r="J344" s="663" t="s">
        <v>1748</v>
      </c>
      <c r="K344" s="663" t="s">
        <v>1741</v>
      </c>
      <c r="L344" s="665">
        <v>165.53942674883825</v>
      </c>
      <c r="M344" s="665">
        <v>20</v>
      </c>
      <c r="N344" s="666">
        <v>3310.7885349767648</v>
      </c>
    </row>
    <row r="345" spans="1:14" ht="14.4" customHeight="1" x14ac:dyDescent="0.3">
      <c r="A345" s="661" t="s">
        <v>571</v>
      </c>
      <c r="B345" s="662" t="s">
        <v>2765</v>
      </c>
      <c r="C345" s="663" t="s">
        <v>581</v>
      </c>
      <c r="D345" s="664" t="s">
        <v>2767</v>
      </c>
      <c r="E345" s="663" t="s">
        <v>599</v>
      </c>
      <c r="F345" s="664" t="s">
        <v>2772</v>
      </c>
      <c r="G345" s="663" t="s">
        <v>600</v>
      </c>
      <c r="H345" s="663" t="s">
        <v>1749</v>
      </c>
      <c r="I345" s="663" t="s">
        <v>215</v>
      </c>
      <c r="J345" s="663" t="s">
        <v>1750</v>
      </c>
      <c r="K345" s="663"/>
      <c r="L345" s="665">
        <v>31.87139568813398</v>
      </c>
      <c r="M345" s="665">
        <v>7</v>
      </c>
      <c r="N345" s="666">
        <v>223.09976981693785</v>
      </c>
    </row>
    <row r="346" spans="1:14" ht="14.4" customHeight="1" x14ac:dyDescent="0.3">
      <c r="A346" s="661" t="s">
        <v>571</v>
      </c>
      <c r="B346" s="662" t="s">
        <v>2765</v>
      </c>
      <c r="C346" s="663" t="s">
        <v>581</v>
      </c>
      <c r="D346" s="664" t="s">
        <v>2767</v>
      </c>
      <c r="E346" s="663" t="s">
        <v>599</v>
      </c>
      <c r="F346" s="664" t="s">
        <v>2772</v>
      </c>
      <c r="G346" s="663" t="s">
        <v>600</v>
      </c>
      <c r="H346" s="663" t="s">
        <v>1751</v>
      </c>
      <c r="I346" s="663" t="s">
        <v>215</v>
      </c>
      <c r="J346" s="663" t="s">
        <v>1752</v>
      </c>
      <c r="K346" s="663"/>
      <c r="L346" s="665">
        <v>88.734180000000009</v>
      </c>
      <c r="M346" s="665">
        <v>1</v>
      </c>
      <c r="N346" s="666">
        <v>88.734180000000009</v>
      </c>
    </row>
    <row r="347" spans="1:14" ht="14.4" customHeight="1" x14ac:dyDescent="0.3">
      <c r="A347" s="661" t="s">
        <v>571</v>
      </c>
      <c r="B347" s="662" t="s">
        <v>2765</v>
      </c>
      <c r="C347" s="663" t="s">
        <v>581</v>
      </c>
      <c r="D347" s="664" t="s">
        <v>2767</v>
      </c>
      <c r="E347" s="663" t="s">
        <v>599</v>
      </c>
      <c r="F347" s="664" t="s">
        <v>2772</v>
      </c>
      <c r="G347" s="663" t="s">
        <v>600</v>
      </c>
      <c r="H347" s="663" t="s">
        <v>1753</v>
      </c>
      <c r="I347" s="663" t="s">
        <v>1753</v>
      </c>
      <c r="J347" s="663" t="s">
        <v>1754</v>
      </c>
      <c r="K347" s="663" t="s">
        <v>1340</v>
      </c>
      <c r="L347" s="665">
        <v>362.62672362721071</v>
      </c>
      <c r="M347" s="665">
        <v>19</v>
      </c>
      <c r="N347" s="666">
        <v>6889.9077489170031</v>
      </c>
    </row>
    <row r="348" spans="1:14" ht="14.4" customHeight="1" x14ac:dyDescent="0.3">
      <c r="A348" s="661" t="s">
        <v>571</v>
      </c>
      <c r="B348" s="662" t="s">
        <v>2765</v>
      </c>
      <c r="C348" s="663" t="s">
        <v>581</v>
      </c>
      <c r="D348" s="664" t="s">
        <v>2767</v>
      </c>
      <c r="E348" s="663" t="s">
        <v>599</v>
      </c>
      <c r="F348" s="664" t="s">
        <v>2772</v>
      </c>
      <c r="G348" s="663" t="s">
        <v>600</v>
      </c>
      <c r="H348" s="663" t="s">
        <v>1755</v>
      </c>
      <c r="I348" s="663" t="s">
        <v>1756</v>
      </c>
      <c r="J348" s="663" t="s">
        <v>1757</v>
      </c>
      <c r="K348" s="663" t="s">
        <v>1758</v>
      </c>
      <c r="L348" s="665">
        <v>147.18793978648523</v>
      </c>
      <c r="M348" s="665">
        <v>2</v>
      </c>
      <c r="N348" s="666">
        <v>294.37587957297046</v>
      </c>
    </row>
    <row r="349" spans="1:14" ht="14.4" customHeight="1" x14ac:dyDescent="0.3">
      <c r="A349" s="661" t="s">
        <v>571</v>
      </c>
      <c r="B349" s="662" t="s">
        <v>2765</v>
      </c>
      <c r="C349" s="663" t="s">
        <v>581</v>
      </c>
      <c r="D349" s="664" t="s">
        <v>2767</v>
      </c>
      <c r="E349" s="663" t="s">
        <v>599</v>
      </c>
      <c r="F349" s="664" t="s">
        <v>2772</v>
      </c>
      <c r="G349" s="663" t="s">
        <v>600</v>
      </c>
      <c r="H349" s="663" t="s">
        <v>1759</v>
      </c>
      <c r="I349" s="663" t="s">
        <v>1760</v>
      </c>
      <c r="J349" s="663" t="s">
        <v>1761</v>
      </c>
      <c r="K349" s="663" t="s">
        <v>1762</v>
      </c>
      <c r="L349" s="665">
        <v>72.119893257441035</v>
      </c>
      <c r="M349" s="665">
        <v>2</v>
      </c>
      <c r="N349" s="666">
        <v>144.23978651488207</v>
      </c>
    </row>
    <row r="350" spans="1:14" ht="14.4" customHeight="1" x14ac:dyDescent="0.3">
      <c r="A350" s="661" t="s">
        <v>571</v>
      </c>
      <c r="B350" s="662" t="s">
        <v>2765</v>
      </c>
      <c r="C350" s="663" t="s">
        <v>581</v>
      </c>
      <c r="D350" s="664" t="s">
        <v>2767</v>
      </c>
      <c r="E350" s="663" t="s">
        <v>599</v>
      </c>
      <c r="F350" s="664" t="s">
        <v>2772</v>
      </c>
      <c r="G350" s="663" t="s">
        <v>600</v>
      </c>
      <c r="H350" s="663" t="s">
        <v>1763</v>
      </c>
      <c r="I350" s="663" t="s">
        <v>1763</v>
      </c>
      <c r="J350" s="663" t="s">
        <v>1764</v>
      </c>
      <c r="K350" s="663" t="s">
        <v>1765</v>
      </c>
      <c r="L350" s="665">
        <v>182.9</v>
      </c>
      <c r="M350" s="665">
        <v>1</v>
      </c>
      <c r="N350" s="666">
        <v>182.9</v>
      </c>
    </row>
    <row r="351" spans="1:14" ht="14.4" customHeight="1" x14ac:dyDescent="0.3">
      <c r="A351" s="661" t="s">
        <v>571</v>
      </c>
      <c r="B351" s="662" t="s">
        <v>2765</v>
      </c>
      <c r="C351" s="663" t="s">
        <v>581</v>
      </c>
      <c r="D351" s="664" t="s">
        <v>2767</v>
      </c>
      <c r="E351" s="663" t="s">
        <v>599</v>
      </c>
      <c r="F351" s="664" t="s">
        <v>2772</v>
      </c>
      <c r="G351" s="663" t="s">
        <v>600</v>
      </c>
      <c r="H351" s="663" t="s">
        <v>1766</v>
      </c>
      <c r="I351" s="663" t="s">
        <v>1767</v>
      </c>
      <c r="J351" s="663" t="s">
        <v>1768</v>
      </c>
      <c r="K351" s="663" t="s">
        <v>1769</v>
      </c>
      <c r="L351" s="665">
        <v>286.91105037147491</v>
      </c>
      <c r="M351" s="665">
        <v>1</v>
      </c>
      <c r="N351" s="666">
        <v>286.91105037147491</v>
      </c>
    </row>
    <row r="352" spans="1:14" ht="14.4" customHeight="1" x14ac:dyDescent="0.3">
      <c r="A352" s="661" t="s">
        <v>571</v>
      </c>
      <c r="B352" s="662" t="s">
        <v>2765</v>
      </c>
      <c r="C352" s="663" t="s">
        <v>581</v>
      </c>
      <c r="D352" s="664" t="s">
        <v>2767</v>
      </c>
      <c r="E352" s="663" t="s">
        <v>599</v>
      </c>
      <c r="F352" s="664" t="s">
        <v>2772</v>
      </c>
      <c r="G352" s="663" t="s">
        <v>600</v>
      </c>
      <c r="H352" s="663" t="s">
        <v>1770</v>
      </c>
      <c r="I352" s="663" t="s">
        <v>1771</v>
      </c>
      <c r="J352" s="663" t="s">
        <v>1772</v>
      </c>
      <c r="K352" s="663" t="s">
        <v>1773</v>
      </c>
      <c r="L352" s="665">
        <v>198.23813727977449</v>
      </c>
      <c r="M352" s="665">
        <v>1</v>
      </c>
      <c r="N352" s="666">
        <v>198.23813727977449</v>
      </c>
    </row>
    <row r="353" spans="1:14" ht="14.4" customHeight="1" x14ac:dyDescent="0.3">
      <c r="A353" s="661" t="s">
        <v>571</v>
      </c>
      <c r="B353" s="662" t="s">
        <v>2765</v>
      </c>
      <c r="C353" s="663" t="s">
        <v>581</v>
      </c>
      <c r="D353" s="664" t="s">
        <v>2767</v>
      </c>
      <c r="E353" s="663" t="s">
        <v>599</v>
      </c>
      <c r="F353" s="664" t="s">
        <v>2772</v>
      </c>
      <c r="G353" s="663" t="s">
        <v>600</v>
      </c>
      <c r="H353" s="663" t="s">
        <v>1774</v>
      </c>
      <c r="I353" s="663" t="s">
        <v>1775</v>
      </c>
      <c r="J353" s="663" t="s">
        <v>1776</v>
      </c>
      <c r="K353" s="663" t="s">
        <v>1777</v>
      </c>
      <c r="L353" s="665">
        <v>213.68</v>
      </c>
      <c r="M353" s="665">
        <v>10</v>
      </c>
      <c r="N353" s="666">
        <v>2136.8000000000002</v>
      </c>
    </row>
    <row r="354" spans="1:14" ht="14.4" customHeight="1" x14ac:dyDescent="0.3">
      <c r="A354" s="661" t="s">
        <v>571</v>
      </c>
      <c r="B354" s="662" t="s">
        <v>2765</v>
      </c>
      <c r="C354" s="663" t="s">
        <v>581</v>
      </c>
      <c r="D354" s="664" t="s">
        <v>2767</v>
      </c>
      <c r="E354" s="663" t="s">
        <v>599</v>
      </c>
      <c r="F354" s="664" t="s">
        <v>2772</v>
      </c>
      <c r="G354" s="663" t="s">
        <v>600</v>
      </c>
      <c r="H354" s="663" t="s">
        <v>1778</v>
      </c>
      <c r="I354" s="663" t="s">
        <v>1779</v>
      </c>
      <c r="J354" s="663" t="s">
        <v>1780</v>
      </c>
      <c r="K354" s="663" t="s">
        <v>1781</v>
      </c>
      <c r="L354" s="665">
        <v>92.039999999999992</v>
      </c>
      <c r="M354" s="665">
        <v>1</v>
      </c>
      <c r="N354" s="666">
        <v>92.039999999999992</v>
      </c>
    </row>
    <row r="355" spans="1:14" ht="14.4" customHeight="1" x14ac:dyDescent="0.3">
      <c r="A355" s="661" t="s">
        <v>571</v>
      </c>
      <c r="B355" s="662" t="s">
        <v>2765</v>
      </c>
      <c r="C355" s="663" t="s">
        <v>581</v>
      </c>
      <c r="D355" s="664" t="s">
        <v>2767</v>
      </c>
      <c r="E355" s="663" t="s">
        <v>599</v>
      </c>
      <c r="F355" s="664" t="s">
        <v>2772</v>
      </c>
      <c r="G355" s="663" t="s">
        <v>600</v>
      </c>
      <c r="H355" s="663" t="s">
        <v>1782</v>
      </c>
      <c r="I355" s="663" t="s">
        <v>215</v>
      </c>
      <c r="J355" s="663" t="s">
        <v>1783</v>
      </c>
      <c r="K355" s="663"/>
      <c r="L355" s="665">
        <v>62.230900000000005</v>
      </c>
      <c r="M355" s="665">
        <v>2</v>
      </c>
      <c r="N355" s="666">
        <v>124.46180000000001</v>
      </c>
    </row>
    <row r="356" spans="1:14" ht="14.4" customHeight="1" x14ac:dyDescent="0.3">
      <c r="A356" s="661" t="s">
        <v>571</v>
      </c>
      <c r="B356" s="662" t="s">
        <v>2765</v>
      </c>
      <c r="C356" s="663" t="s">
        <v>581</v>
      </c>
      <c r="D356" s="664" t="s">
        <v>2767</v>
      </c>
      <c r="E356" s="663" t="s">
        <v>599</v>
      </c>
      <c r="F356" s="664" t="s">
        <v>2772</v>
      </c>
      <c r="G356" s="663" t="s">
        <v>600</v>
      </c>
      <c r="H356" s="663" t="s">
        <v>1784</v>
      </c>
      <c r="I356" s="663" t="s">
        <v>1785</v>
      </c>
      <c r="J356" s="663" t="s">
        <v>1786</v>
      </c>
      <c r="K356" s="663" t="s">
        <v>1787</v>
      </c>
      <c r="L356" s="665">
        <v>187.25444162938828</v>
      </c>
      <c r="M356" s="665">
        <v>4</v>
      </c>
      <c r="N356" s="666">
        <v>749.01776651755313</v>
      </c>
    </row>
    <row r="357" spans="1:14" ht="14.4" customHeight="1" x14ac:dyDescent="0.3">
      <c r="A357" s="661" t="s">
        <v>571</v>
      </c>
      <c r="B357" s="662" t="s">
        <v>2765</v>
      </c>
      <c r="C357" s="663" t="s">
        <v>581</v>
      </c>
      <c r="D357" s="664" t="s">
        <v>2767</v>
      </c>
      <c r="E357" s="663" t="s">
        <v>599</v>
      </c>
      <c r="F357" s="664" t="s">
        <v>2772</v>
      </c>
      <c r="G357" s="663" t="s">
        <v>600</v>
      </c>
      <c r="H357" s="663" t="s">
        <v>1788</v>
      </c>
      <c r="I357" s="663" t="s">
        <v>1789</v>
      </c>
      <c r="J357" s="663" t="s">
        <v>1790</v>
      </c>
      <c r="K357" s="663" t="s">
        <v>1791</v>
      </c>
      <c r="L357" s="665">
        <v>474.51977612503629</v>
      </c>
      <c r="M357" s="665">
        <v>3</v>
      </c>
      <c r="N357" s="666">
        <v>1423.5593283751089</v>
      </c>
    </row>
    <row r="358" spans="1:14" ht="14.4" customHeight="1" x14ac:dyDescent="0.3">
      <c r="A358" s="661" t="s">
        <v>571</v>
      </c>
      <c r="B358" s="662" t="s">
        <v>2765</v>
      </c>
      <c r="C358" s="663" t="s">
        <v>581</v>
      </c>
      <c r="D358" s="664" t="s">
        <v>2767</v>
      </c>
      <c r="E358" s="663" t="s">
        <v>599</v>
      </c>
      <c r="F358" s="664" t="s">
        <v>2772</v>
      </c>
      <c r="G358" s="663" t="s">
        <v>600</v>
      </c>
      <c r="H358" s="663" t="s">
        <v>1792</v>
      </c>
      <c r="I358" s="663" t="s">
        <v>1792</v>
      </c>
      <c r="J358" s="663" t="s">
        <v>1793</v>
      </c>
      <c r="K358" s="663" t="s">
        <v>1794</v>
      </c>
      <c r="L358" s="665">
        <v>934.99682427783114</v>
      </c>
      <c r="M358" s="665">
        <v>2</v>
      </c>
      <c r="N358" s="666">
        <v>1869.9936485556623</v>
      </c>
    </row>
    <row r="359" spans="1:14" ht="14.4" customHeight="1" x14ac:dyDescent="0.3">
      <c r="A359" s="661" t="s">
        <v>571</v>
      </c>
      <c r="B359" s="662" t="s">
        <v>2765</v>
      </c>
      <c r="C359" s="663" t="s">
        <v>581</v>
      </c>
      <c r="D359" s="664" t="s">
        <v>2767</v>
      </c>
      <c r="E359" s="663" t="s">
        <v>599</v>
      </c>
      <c r="F359" s="664" t="s">
        <v>2772</v>
      </c>
      <c r="G359" s="663" t="s">
        <v>600</v>
      </c>
      <c r="H359" s="663" t="s">
        <v>1795</v>
      </c>
      <c r="I359" s="663" t="s">
        <v>1796</v>
      </c>
      <c r="J359" s="663" t="s">
        <v>1797</v>
      </c>
      <c r="K359" s="663"/>
      <c r="L359" s="665">
        <v>1392.575</v>
      </c>
      <c r="M359" s="665">
        <v>2</v>
      </c>
      <c r="N359" s="666">
        <v>2785.15</v>
      </c>
    </row>
    <row r="360" spans="1:14" ht="14.4" customHeight="1" x14ac:dyDescent="0.3">
      <c r="A360" s="661" t="s">
        <v>571</v>
      </c>
      <c r="B360" s="662" t="s">
        <v>2765</v>
      </c>
      <c r="C360" s="663" t="s">
        <v>581</v>
      </c>
      <c r="D360" s="664" t="s">
        <v>2767</v>
      </c>
      <c r="E360" s="663" t="s">
        <v>599</v>
      </c>
      <c r="F360" s="664" t="s">
        <v>2772</v>
      </c>
      <c r="G360" s="663" t="s">
        <v>600</v>
      </c>
      <c r="H360" s="663" t="s">
        <v>1798</v>
      </c>
      <c r="I360" s="663" t="s">
        <v>215</v>
      </c>
      <c r="J360" s="663" t="s">
        <v>1799</v>
      </c>
      <c r="K360" s="663" t="s">
        <v>1800</v>
      </c>
      <c r="L360" s="665">
        <v>81.538418928151174</v>
      </c>
      <c r="M360" s="665">
        <v>30</v>
      </c>
      <c r="N360" s="666">
        <v>2446.152567844535</v>
      </c>
    </row>
    <row r="361" spans="1:14" ht="14.4" customHeight="1" x14ac:dyDescent="0.3">
      <c r="A361" s="661" t="s">
        <v>571</v>
      </c>
      <c r="B361" s="662" t="s">
        <v>2765</v>
      </c>
      <c r="C361" s="663" t="s">
        <v>581</v>
      </c>
      <c r="D361" s="664" t="s">
        <v>2767</v>
      </c>
      <c r="E361" s="663" t="s">
        <v>599</v>
      </c>
      <c r="F361" s="664" t="s">
        <v>2772</v>
      </c>
      <c r="G361" s="663" t="s">
        <v>600</v>
      </c>
      <c r="H361" s="663" t="s">
        <v>1801</v>
      </c>
      <c r="I361" s="663" t="s">
        <v>1802</v>
      </c>
      <c r="J361" s="663" t="s">
        <v>1803</v>
      </c>
      <c r="K361" s="663" t="s">
        <v>1329</v>
      </c>
      <c r="L361" s="665">
        <v>416.98000000000013</v>
      </c>
      <c r="M361" s="665">
        <v>1</v>
      </c>
      <c r="N361" s="666">
        <v>416.98000000000013</v>
      </c>
    </row>
    <row r="362" spans="1:14" ht="14.4" customHeight="1" x14ac:dyDescent="0.3">
      <c r="A362" s="661" t="s">
        <v>571</v>
      </c>
      <c r="B362" s="662" t="s">
        <v>2765</v>
      </c>
      <c r="C362" s="663" t="s">
        <v>581</v>
      </c>
      <c r="D362" s="664" t="s">
        <v>2767</v>
      </c>
      <c r="E362" s="663" t="s">
        <v>599</v>
      </c>
      <c r="F362" s="664" t="s">
        <v>2772</v>
      </c>
      <c r="G362" s="663" t="s">
        <v>600</v>
      </c>
      <c r="H362" s="663" t="s">
        <v>1804</v>
      </c>
      <c r="I362" s="663" t="s">
        <v>1805</v>
      </c>
      <c r="J362" s="663" t="s">
        <v>1806</v>
      </c>
      <c r="K362" s="663" t="s">
        <v>1807</v>
      </c>
      <c r="L362" s="665">
        <v>379.19</v>
      </c>
      <c r="M362" s="665">
        <v>1</v>
      </c>
      <c r="N362" s="666">
        <v>379.19</v>
      </c>
    </row>
    <row r="363" spans="1:14" ht="14.4" customHeight="1" x14ac:dyDescent="0.3">
      <c r="A363" s="661" t="s">
        <v>571</v>
      </c>
      <c r="B363" s="662" t="s">
        <v>2765</v>
      </c>
      <c r="C363" s="663" t="s">
        <v>581</v>
      </c>
      <c r="D363" s="664" t="s">
        <v>2767</v>
      </c>
      <c r="E363" s="663" t="s">
        <v>599</v>
      </c>
      <c r="F363" s="664" t="s">
        <v>2772</v>
      </c>
      <c r="G363" s="663" t="s">
        <v>600</v>
      </c>
      <c r="H363" s="663" t="s">
        <v>1808</v>
      </c>
      <c r="I363" s="663" t="s">
        <v>1809</v>
      </c>
      <c r="J363" s="663" t="s">
        <v>1810</v>
      </c>
      <c r="K363" s="663" t="s">
        <v>1811</v>
      </c>
      <c r="L363" s="665">
        <v>462</v>
      </c>
      <c r="M363" s="665">
        <v>96</v>
      </c>
      <c r="N363" s="666">
        <v>44352</v>
      </c>
    </row>
    <row r="364" spans="1:14" ht="14.4" customHeight="1" x14ac:dyDescent="0.3">
      <c r="A364" s="661" t="s">
        <v>571</v>
      </c>
      <c r="B364" s="662" t="s">
        <v>2765</v>
      </c>
      <c r="C364" s="663" t="s">
        <v>581</v>
      </c>
      <c r="D364" s="664" t="s">
        <v>2767</v>
      </c>
      <c r="E364" s="663" t="s">
        <v>599</v>
      </c>
      <c r="F364" s="664" t="s">
        <v>2772</v>
      </c>
      <c r="G364" s="663" t="s">
        <v>600</v>
      </c>
      <c r="H364" s="663" t="s">
        <v>1812</v>
      </c>
      <c r="I364" s="663" t="s">
        <v>1812</v>
      </c>
      <c r="J364" s="663" t="s">
        <v>1813</v>
      </c>
      <c r="K364" s="663" t="s">
        <v>1814</v>
      </c>
      <c r="L364" s="665">
        <v>10505.105714285713</v>
      </c>
      <c r="M364" s="665">
        <v>7</v>
      </c>
      <c r="N364" s="666">
        <v>73535.739999999991</v>
      </c>
    </row>
    <row r="365" spans="1:14" ht="14.4" customHeight="1" x14ac:dyDescent="0.3">
      <c r="A365" s="661" t="s">
        <v>571</v>
      </c>
      <c r="B365" s="662" t="s">
        <v>2765</v>
      </c>
      <c r="C365" s="663" t="s">
        <v>581</v>
      </c>
      <c r="D365" s="664" t="s">
        <v>2767</v>
      </c>
      <c r="E365" s="663" t="s">
        <v>599</v>
      </c>
      <c r="F365" s="664" t="s">
        <v>2772</v>
      </c>
      <c r="G365" s="663" t="s">
        <v>600</v>
      </c>
      <c r="H365" s="663" t="s">
        <v>1815</v>
      </c>
      <c r="I365" s="663" t="s">
        <v>1816</v>
      </c>
      <c r="J365" s="663" t="s">
        <v>1817</v>
      </c>
      <c r="K365" s="663" t="s">
        <v>1818</v>
      </c>
      <c r="L365" s="665">
        <v>161.03000000000003</v>
      </c>
      <c r="M365" s="665">
        <v>1</v>
      </c>
      <c r="N365" s="666">
        <v>161.03000000000003</v>
      </c>
    </row>
    <row r="366" spans="1:14" ht="14.4" customHeight="1" x14ac:dyDescent="0.3">
      <c r="A366" s="661" t="s">
        <v>571</v>
      </c>
      <c r="B366" s="662" t="s">
        <v>2765</v>
      </c>
      <c r="C366" s="663" t="s">
        <v>581</v>
      </c>
      <c r="D366" s="664" t="s">
        <v>2767</v>
      </c>
      <c r="E366" s="663" t="s">
        <v>599</v>
      </c>
      <c r="F366" s="664" t="s">
        <v>2772</v>
      </c>
      <c r="G366" s="663" t="s">
        <v>600</v>
      </c>
      <c r="H366" s="663" t="s">
        <v>1819</v>
      </c>
      <c r="I366" s="663" t="s">
        <v>1819</v>
      </c>
      <c r="J366" s="663" t="s">
        <v>1820</v>
      </c>
      <c r="K366" s="663" t="s">
        <v>1821</v>
      </c>
      <c r="L366" s="665">
        <v>3484.9700000000003</v>
      </c>
      <c r="M366" s="665">
        <v>7</v>
      </c>
      <c r="N366" s="666">
        <v>24394.79</v>
      </c>
    </row>
    <row r="367" spans="1:14" ht="14.4" customHeight="1" x14ac:dyDescent="0.3">
      <c r="A367" s="661" t="s">
        <v>571</v>
      </c>
      <c r="B367" s="662" t="s">
        <v>2765</v>
      </c>
      <c r="C367" s="663" t="s">
        <v>581</v>
      </c>
      <c r="D367" s="664" t="s">
        <v>2767</v>
      </c>
      <c r="E367" s="663" t="s">
        <v>599</v>
      </c>
      <c r="F367" s="664" t="s">
        <v>2772</v>
      </c>
      <c r="G367" s="663" t="s">
        <v>600</v>
      </c>
      <c r="H367" s="663" t="s">
        <v>1822</v>
      </c>
      <c r="I367" s="663" t="s">
        <v>215</v>
      </c>
      <c r="J367" s="663" t="s">
        <v>1823</v>
      </c>
      <c r="K367" s="663"/>
      <c r="L367" s="665">
        <v>56.35</v>
      </c>
      <c r="M367" s="665">
        <v>10</v>
      </c>
      <c r="N367" s="666">
        <v>563.5</v>
      </c>
    </row>
    <row r="368" spans="1:14" ht="14.4" customHeight="1" x14ac:dyDescent="0.3">
      <c r="A368" s="661" t="s">
        <v>571</v>
      </c>
      <c r="B368" s="662" t="s">
        <v>2765</v>
      </c>
      <c r="C368" s="663" t="s">
        <v>581</v>
      </c>
      <c r="D368" s="664" t="s">
        <v>2767</v>
      </c>
      <c r="E368" s="663" t="s">
        <v>599</v>
      </c>
      <c r="F368" s="664" t="s">
        <v>2772</v>
      </c>
      <c r="G368" s="663" t="s">
        <v>600</v>
      </c>
      <c r="H368" s="663" t="s">
        <v>1824</v>
      </c>
      <c r="I368" s="663" t="s">
        <v>1824</v>
      </c>
      <c r="J368" s="663" t="s">
        <v>1825</v>
      </c>
      <c r="K368" s="663" t="s">
        <v>1826</v>
      </c>
      <c r="L368" s="665">
        <v>95.83357428865466</v>
      </c>
      <c r="M368" s="665">
        <v>10</v>
      </c>
      <c r="N368" s="666">
        <v>958.33574288654654</v>
      </c>
    </row>
    <row r="369" spans="1:14" ht="14.4" customHeight="1" x14ac:dyDescent="0.3">
      <c r="A369" s="661" t="s">
        <v>571</v>
      </c>
      <c r="B369" s="662" t="s">
        <v>2765</v>
      </c>
      <c r="C369" s="663" t="s">
        <v>581</v>
      </c>
      <c r="D369" s="664" t="s">
        <v>2767</v>
      </c>
      <c r="E369" s="663" t="s">
        <v>599</v>
      </c>
      <c r="F369" s="664" t="s">
        <v>2772</v>
      </c>
      <c r="G369" s="663" t="s">
        <v>600</v>
      </c>
      <c r="H369" s="663" t="s">
        <v>1827</v>
      </c>
      <c r="I369" s="663" t="s">
        <v>215</v>
      </c>
      <c r="J369" s="663" t="s">
        <v>1828</v>
      </c>
      <c r="K369" s="663"/>
      <c r="L369" s="665">
        <v>67.72</v>
      </c>
      <c r="M369" s="665">
        <v>4</v>
      </c>
      <c r="N369" s="666">
        <v>270.88</v>
      </c>
    </row>
    <row r="370" spans="1:14" ht="14.4" customHeight="1" x14ac:dyDescent="0.3">
      <c r="A370" s="661" t="s">
        <v>571</v>
      </c>
      <c r="B370" s="662" t="s">
        <v>2765</v>
      </c>
      <c r="C370" s="663" t="s">
        <v>581</v>
      </c>
      <c r="D370" s="664" t="s">
        <v>2767</v>
      </c>
      <c r="E370" s="663" t="s">
        <v>599</v>
      </c>
      <c r="F370" s="664" t="s">
        <v>2772</v>
      </c>
      <c r="G370" s="663" t="s">
        <v>600</v>
      </c>
      <c r="H370" s="663" t="s">
        <v>1829</v>
      </c>
      <c r="I370" s="663" t="s">
        <v>1829</v>
      </c>
      <c r="J370" s="663" t="s">
        <v>715</v>
      </c>
      <c r="K370" s="663" t="s">
        <v>1830</v>
      </c>
      <c r="L370" s="665">
        <v>58.112587056160613</v>
      </c>
      <c r="M370" s="665">
        <v>216</v>
      </c>
      <c r="N370" s="666">
        <v>12552.318804130693</v>
      </c>
    </row>
    <row r="371" spans="1:14" ht="14.4" customHeight="1" x14ac:dyDescent="0.3">
      <c r="A371" s="661" t="s">
        <v>571</v>
      </c>
      <c r="B371" s="662" t="s">
        <v>2765</v>
      </c>
      <c r="C371" s="663" t="s">
        <v>581</v>
      </c>
      <c r="D371" s="664" t="s">
        <v>2767</v>
      </c>
      <c r="E371" s="663" t="s">
        <v>599</v>
      </c>
      <c r="F371" s="664" t="s">
        <v>2772</v>
      </c>
      <c r="G371" s="663" t="s">
        <v>600</v>
      </c>
      <c r="H371" s="663" t="s">
        <v>1831</v>
      </c>
      <c r="I371" s="663" t="s">
        <v>215</v>
      </c>
      <c r="J371" s="663" t="s">
        <v>1832</v>
      </c>
      <c r="K371" s="663"/>
      <c r="L371" s="665">
        <v>33.54999999999999</v>
      </c>
      <c r="M371" s="665">
        <v>1</v>
      </c>
      <c r="N371" s="666">
        <v>33.54999999999999</v>
      </c>
    </row>
    <row r="372" spans="1:14" ht="14.4" customHeight="1" x14ac:dyDescent="0.3">
      <c r="A372" s="661" t="s">
        <v>571</v>
      </c>
      <c r="B372" s="662" t="s">
        <v>2765</v>
      </c>
      <c r="C372" s="663" t="s">
        <v>581</v>
      </c>
      <c r="D372" s="664" t="s">
        <v>2767</v>
      </c>
      <c r="E372" s="663" t="s">
        <v>599</v>
      </c>
      <c r="F372" s="664" t="s">
        <v>2772</v>
      </c>
      <c r="G372" s="663" t="s">
        <v>600</v>
      </c>
      <c r="H372" s="663" t="s">
        <v>1833</v>
      </c>
      <c r="I372" s="663" t="s">
        <v>215</v>
      </c>
      <c r="J372" s="663" t="s">
        <v>1834</v>
      </c>
      <c r="K372" s="663"/>
      <c r="L372" s="665">
        <v>33.344411878549778</v>
      </c>
      <c r="M372" s="665">
        <v>9</v>
      </c>
      <c r="N372" s="666">
        <v>300.09970690694797</v>
      </c>
    </row>
    <row r="373" spans="1:14" ht="14.4" customHeight="1" x14ac:dyDescent="0.3">
      <c r="A373" s="661" t="s">
        <v>571</v>
      </c>
      <c r="B373" s="662" t="s">
        <v>2765</v>
      </c>
      <c r="C373" s="663" t="s">
        <v>581</v>
      </c>
      <c r="D373" s="664" t="s">
        <v>2767</v>
      </c>
      <c r="E373" s="663" t="s">
        <v>599</v>
      </c>
      <c r="F373" s="664" t="s">
        <v>2772</v>
      </c>
      <c r="G373" s="663" t="s">
        <v>600</v>
      </c>
      <c r="H373" s="663" t="s">
        <v>1835</v>
      </c>
      <c r="I373" s="663" t="s">
        <v>215</v>
      </c>
      <c r="J373" s="663" t="s">
        <v>1836</v>
      </c>
      <c r="K373" s="663"/>
      <c r="L373" s="665">
        <v>37.70000000000001</v>
      </c>
      <c r="M373" s="665">
        <v>1</v>
      </c>
      <c r="N373" s="666">
        <v>37.70000000000001</v>
      </c>
    </row>
    <row r="374" spans="1:14" ht="14.4" customHeight="1" x14ac:dyDescent="0.3">
      <c r="A374" s="661" t="s">
        <v>571</v>
      </c>
      <c r="B374" s="662" t="s">
        <v>2765</v>
      </c>
      <c r="C374" s="663" t="s">
        <v>581</v>
      </c>
      <c r="D374" s="664" t="s">
        <v>2767</v>
      </c>
      <c r="E374" s="663" t="s">
        <v>599</v>
      </c>
      <c r="F374" s="664" t="s">
        <v>2772</v>
      </c>
      <c r="G374" s="663" t="s">
        <v>600</v>
      </c>
      <c r="H374" s="663" t="s">
        <v>1837</v>
      </c>
      <c r="I374" s="663" t="s">
        <v>215</v>
      </c>
      <c r="J374" s="663" t="s">
        <v>1838</v>
      </c>
      <c r="K374" s="663"/>
      <c r="L374" s="665">
        <v>68.777345567534852</v>
      </c>
      <c r="M374" s="665">
        <v>38</v>
      </c>
      <c r="N374" s="666">
        <v>2613.5391315663246</v>
      </c>
    </row>
    <row r="375" spans="1:14" ht="14.4" customHeight="1" x14ac:dyDescent="0.3">
      <c r="A375" s="661" t="s">
        <v>571</v>
      </c>
      <c r="B375" s="662" t="s">
        <v>2765</v>
      </c>
      <c r="C375" s="663" t="s">
        <v>581</v>
      </c>
      <c r="D375" s="664" t="s">
        <v>2767</v>
      </c>
      <c r="E375" s="663" t="s">
        <v>599</v>
      </c>
      <c r="F375" s="664" t="s">
        <v>2772</v>
      </c>
      <c r="G375" s="663" t="s">
        <v>600</v>
      </c>
      <c r="H375" s="663" t="s">
        <v>1839</v>
      </c>
      <c r="I375" s="663" t="s">
        <v>1839</v>
      </c>
      <c r="J375" s="663" t="s">
        <v>976</v>
      </c>
      <c r="K375" s="663" t="s">
        <v>1840</v>
      </c>
      <c r="L375" s="665">
        <v>123.23417261743271</v>
      </c>
      <c r="M375" s="665">
        <v>14</v>
      </c>
      <c r="N375" s="666">
        <v>1725.2784166440579</v>
      </c>
    </row>
    <row r="376" spans="1:14" ht="14.4" customHeight="1" x14ac:dyDescent="0.3">
      <c r="A376" s="661" t="s">
        <v>571</v>
      </c>
      <c r="B376" s="662" t="s">
        <v>2765</v>
      </c>
      <c r="C376" s="663" t="s">
        <v>581</v>
      </c>
      <c r="D376" s="664" t="s">
        <v>2767</v>
      </c>
      <c r="E376" s="663" t="s">
        <v>599</v>
      </c>
      <c r="F376" s="664" t="s">
        <v>2772</v>
      </c>
      <c r="G376" s="663" t="s">
        <v>600</v>
      </c>
      <c r="H376" s="663" t="s">
        <v>1841</v>
      </c>
      <c r="I376" s="663" t="s">
        <v>1842</v>
      </c>
      <c r="J376" s="663" t="s">
        <v>1843</v>
      </c>
      <c r="K376" s="663" t="s">
        <v>1844</v>
      </c>
      <c r="L376" s="665">
        <v>596.2995019438489</v>
      </c>
      <c r="M376" s="665">
        <v>2</v>
      </c>
      <c r="N376" s="666">
        <v>1192.5990038876978</v>
      </c>
    </row>
    <row r="377" spans="1:14" ht="14.4" customHeight="1" x14ac:dyDescent="0.3">
      <c r="A377" s="661" t="s">
        <v>571</v>
      </c>
      <c r="B377" s="662" t="s">
        <v>2765</v>
      </c>
      <c r="C377" s="663" t="s">
        <v>581</v>
      </c>
      <c r="D377" s="664" t="s">
        <v>2767</v>
      </c>
      <c r="E377" s="663" t="s">
        <v>599</v>
      </c>
      <c r="F377" s="664" t="s">
        <v>2772</v>
      </c>
      <c r="G377" s="663" t="s">
        <v>600</v>
      </c>
      <c r="H377" s="663" t="s">
        <v>1845</v>
      </c>
      <c r="I377" s="663" t="s">
        <v>1845</v>
      </c>
      <c r="J377" s="663" t="s">
        <v>1846</v>
      </c>
      <c r="K377" s="663" t="s">
        <v>1847</v>
      </c>
      <c r="L377" s="665">
        <v>44</v>
      </c>
      <c r="M377" s="665">
        <v>1</v>
      </c>
      <c r="N377" s="666">
        <v>44</v>
      </c>
    </row>
    <row r="378" spans="1:14" ht="14.4" customHeight="1" x14ac:dyDescent="0.3">
      <c r="A378" s="661" t="s">
        <v>571</v>
      </c>
      <c r="B378" s="662" t="s">
        <v>2765</v>
      </c>
      <c r="C378" s="663" t="s">
        <v>581</v>
      </c>
      <c r="D378" s="664" t="s">
        <v>2767</v>
      </c>
      <c r="E378" s="663" t="s">
        <v>599</v>
      </c>
      <c r="F378" s="664" t="s">
        <v>2772</v>
      </c>
      <c r="G378" s="663" t="s">
        <v>600</v>
      </c>
      <c r="H378" s="663" t="s">
        <v>1848</v>
      </c>
      <c r="I378" s="663" t="s">
        <v>1848</v>
      </c>
      <c r="J378" s="663" t="s">
        <v>1846</v>
      </c>
      <c r="K378" s="663" t="s">
        <v>1849</v>
      </c>
      <c r="L378" s="665">
        <v>110.00000000000001</v>
      </c>
      <c r="M378" s="665">
        <v>1</v>
      </c>
      <c r="N378" s="666">
        <v>110.00000000000001</v>
      </c>
    </row>
    <row r="379" spans="1:14" ht="14.4" customHeight="1" x14ac:dyDescent="0.3">
      <c r="A379" s="661" t="s">
        <v>571</v>
      </c>
      <c r="B379" s="662" t="s">
        <v>2765</v>
      </c>
      <c r="C379" s="663" t="s">
        <v>581</v>
      </c>
      <c r="D379" s="664" t="s">
        <v>2767</v>
      </c>
      <c r="E379" s="663" t="s">
        <v>599</v>
      </c>
      <c r="F379" s="664" t="s">
        <v>2772</v>
      </c>
      <c r="G379" s="663" t="s">
        <v>600</v>
      </c>
      <c r="H379" s="663" t="s">
        <v>1850</v>
      </c>
      <c r="I379" s="663" t="s">
        <v>1850</v>
      </c>
      <c r="J379" s="663" t="s">
        <v>1851</v>
      </c>
      <c r="K379" s="663" t="s">
        <v>1852</v>
      </c>
      <c r="L379" s="665">
        <v>112.38000000000002</v>
      </c>
      <c r="M379" s="665">
        <v>2</v>
      </c>
      <c r="N379" s="666">
        <v>224.76000000000005</v>
      </c>
    </row>
    <row r="380" spans="1:14" ht="14.4" customHeight="1" x14ac:dyDescent="0.3">
      <c r="A380" s="661" t="s">
        <v>571</v>
      </c>
      <c r="B380" s="662" t="s">
        <v>2765</v>
      </c>
      <c r="C380" s="663" t="s">
        <v>581</v>
      </c>
      <c r="D380" s="664" t="s">
        <v>2767</v>
      </c>
      <c r="E380" s="663" t="s">
        <v>599</v>
      </c>
      <c r="F380" s="664" t="s">
        <v>2772</v>
      </c>
      <c r="G380" s="663" t="s">
        <v>600</v>
      </c>
      <c r="H380" s="663" t="s">
        <v>1853</v>
      </c>
      <c r="I380" s="663" t="s">
        <v>1853</v>
      </c>
      <c r="J380" s="663" t="s">
        <v>1854</v>
      </c>
      <c r="K380" s="663" t="s">
        <v>1855</v>
      </c>
      <c r="L380" s="665">
        <v>134.75</v>
      </c>
      <c r="M380" s="665">
        <v>10</v>
      </c>
      <c r="N380" s="666">
        <v>1347.5</v>
      </c>
    </row>
    <row r="381" spans="1:14" ht="14.4" customHeight="1" x14ac:dyDescent="0.3">
      <c r="A381" s="661" t="s">
        <v>571</v>
      </c>
      <c r="B381" s="662" t="s">
        <v>2765</v>
      </c>
      <c r="C381" s="663" t="s">
        <v>581</v>
      </c>
      <c r="D381" s="664" t="s">
        <v>2767</v>
      </c>
      <c r="E381" s="663" t="s">
        <v>599</v>
      </c>
      <c r="F381" s="664" t="s">
        <v>2772</v>
      </c>
      <c r="G381" s="663" t="s">
        <v>600</v>
      </c>
      <c r="H381" s="663" t="s">
        <v>1856</v>
      </c>
      <c r="I381" s="663" t="s">
        <v>215</v>
      </c>
      <c r="J381" s="663" t="s">
        <v>1857</v>
      </c>
      <c r="K381" s="663"/>
      <c r="L381" s="665">
        <v>354.12750161382223</v>
      </c>
      <c r="M381" s="665">
        <v>3</v>
      </c>
      <c r="N381" s="666">
        <v>1062.3825048414667</v>
      </c>
    </row>
    <row r="382" spans="1:14" ht="14.4" customHeight="1" x14ac:dyDescent="0.3">
      <c r="A382" s="661" t="s">
        <v>571</v>
      </c>
      <c r="B382" s="662" t="s">
        <v>2765</v>
      </c>
      <c r="C382" s="663" t="s">
        <v>581</v>
      </c>
      <c r="D382" s="664" t="s">
        <v>2767</v>
      </c>
      <c r="E382" s="663" t="s">
        <v>599</v>
      </c>
      <c r="F382" s="664" t="s">
        <v>2772</v>
      </c>
      <c r="G382" s="663" t="s">
        <v>600</v>
      </c>
      <c r="H382" s="663" t="s">
        <v>1858</v>
      </c>
      <c r="I382" s="663" t="s">
        <v>215</v>
      </c>
      <c r="J382" s="663" t="s">
        <v>1859</v>
      </c>
      <c r="K382" s="663" t="s">
        <v>1860</v>
      </c>
      <c r="L382" s="665">
        <v>39.080023967984204</v>
      </c>
      <c r="M382" s="665">
        <v>19</v>
      </c>
      <c r="N382" s="666">
        <v>742.5204553916999</v>
      </c>
    </row>
    <row r="383" spans="1:14" ht="14.4" customHeight="1" x14ac:dyDescent="0.3">
      <c r="A383" s="661" t="s">
        <v>571</v>
      </c>
      <c r="B383" s="662" t="s">
        <v>2765</v>
      </c>
      <c r="C383" s="663" t="s">
        <v>581</v>
      </c>
      <c r="D383" s="664" t="s">
        <v>2767</v>
      </c>
      <c r="E383" s="663" t="s">
        <v>599</v>
      </c>
      <c r="F383" s="664" t="s">
        <v>2772</v>
      </c>
      <c r="G383" s="663" t="s">
        <v>600</v>
      </c>
      <c r="H383" s="663" t="s">
        <v>1861</v>
      </c>
      <c r="I383" s="663" t="s">
        <v>215</v>
      </c>
      <c r="J383" s="663" t="s">
        <v>1862</v>
      </c>
      <c r="K383" s="663"/>
      <c r="L383" s="665">
        <v>38.675160408883293</v>
      </c>
      <c r="M383" s="665">
        <v>31</v>
      </c>
      <c r="N383" s="666">
        <v>1198.929972675382</v>
      </c>
    </row>
    <row r="384" spans="1:14" ht="14.4" customHeight="1" x14ac:dyDescent="0.3">
      <c r="A384" s="661" t="s">
        <v>571</v>
      </c>
      <c r="B384" s="662" t="s">
        <v>2765</v>
      </c>
      <c r="C384" s="663" t="s">
        <v>581</v>
      </c>
      <c r="D384" s="664" t="s">
        <v>2767</v>
      </c>
      <c r="E384" s="663" t="s">
        <v>599</v>
      </c>
      <c r="F384" s="664" t="s">
        <v>2772</v>
      </c>
      <c r="G384" s="663" t="s">
        <v>600</v>
      </c>
      <c r="H384" s="663" t="s">
        <v>1863</v>
      </c>
      <c r="I384" s="663" t="s">
        <v>215</v>
      </c>
      <c r="J384" s="663" t="s">
        <v>1864</v>
      </c>
      <c r="K384" s="663" t="s">
        <v>1865</v>
      </c>
      <c r="L384" s="665">
        <v>150.99611734433026</v>
      </c>
      <c r="M384" s="665">
        <v>1</v>
      </c>
      <c r="N384" s="666">
        <v>150.99611734433026</v>
      </c>
    </row>
    <row r="385" spans="1:14" ht="14.4" customHeight="1" x14ac:dyDescent="0.3">
      <c r="A385" s="661" t="s">
        <v>571</v>
      </c>
      <c r="B385" s="662" t="s">
        <v>2765</v>
      </c>
      <c r="C385" s="663" t="s">
        <v>581</v>
      </c>
      <c r="D385" s="664" t="s">
        <v>2767</v>
      </c>
      <c r="E385" s="663" t="s">
        <v>599</v>
      </c>
      <c r="F385" s="664" t="s">
        <v>2772</v>
      </c>
      <c r="G385" s="663" t="s">
        <v>600</v>
      </c>
      <c r="H385" s="663" t="s">
        <v>1866</v>
      </c>
      <c r="I385" s="663" t="s">
        <v>1867</v>
      </c>
      <c r="J385" s="663" t="s">
        <v>1868</v>
      </c>
      <c r="K385" s="663" t="s">
        <v>1869</v>
      </c>
      <c r="L385" s="665">
        <v>241.77885404206688</v>
      </c>
      <c r="M385" s="665">
        <v>1</v>
      </c>
      <c r="N385" s="666">
        <v>241.77885404206688</v>
      </c>
    </row>
    <row r="386" spans="1:14" ht="14.4" customHeight="1" x14ac:dyDescent="0.3">
      <c r="A386" s="661" t="s">
        <v>571</v>
      </c>
      <c r="B386" s="662" t="s">
        <v>2765</v>
      </c>
      <c r="C386" s="663" t="s">
        <v>581</v>
      </c>
      <c r="D386" s="664" t="s">
        <v>2767</v>
      </c>
      <c r="E386" s="663" t="s">
        <v>599</v>
      </c>
      <c r="F386" s="664" t="s">
        <v>2772</v>
      </c>
      <c r="G386" s="663" t="s">
        <v>600</v>
      </c>
      <c r="H386" s="663" t="s">
        <v>1870</v>
      </c>
      <c r="I386" s="663" t="s">
        <v>1870</v>
      </c>
      <c r="J386" s="663" t="s">
        <v>1871</v>
      </c>
      <c r="K386" s="663" t="s">
        <v>1872</v>
      </c>
      <c r="L386" s="665">
        <v>2663.13</v>
      </c>
      <c r="M386" s="665">
        <v>8</v>
      </c>
      <c r="N386" s="666">
        <v>21305.040000000001</v>
      </c>
    </row>
    <row r="387" spans="1:14" ht="14.4" customHeight="1" x14ac:dyDescent="0.3">
      <c r="A387" s="661" t="s">
        <v>571</v>
      </c>
      <c r="B387" s="662" t="s">
        <v>2765</v>
      </c>
      <c r="C387" s="663" t="s">
        <v>581</v>
      </c>
      <c r="D387" s="664" t="s">
        <v>2767</v>
      </c>
      <c r="E387" s="663" t="s">
        <v>599</v>
      </c>
      <c r="F387" s="664" t="s">
        <v>2772</v>
      </c>
      <c r="G387" s="663" t="s">
        <v>600</v>
      </c>
      <c r="H387" s="663" t="s">
        <v>1873</v>
      </c>
      <c r="I387" s="663" t="s">
        <v>1874</v>
      </c>
      <c r="J387" s="663" t="s">
        <v>1871</v>
      </c>
      <c r="K387" s="663" t="s">
        <v>1875</v>
      </c>
      <c r="L387" s="665">
        <v>13333.439999999999</v>
      </c>
      <c r="M387" s="665">
        <v>9</v>
      </c>
      <c r="N387" s="666">
        <v>120000.95999999999</v>
      </c>
    </row>
    <row r="388" spans="1:14" ht="14.4" customHeight="1" x14ac:dyDescent="0.3">
      <c r="A388" s="661" t="s">
        <v>571</v>
      </c>
      <c r="B388" s="662" t="s">
        <v>2765</v>
      </c>
      <c r="C388" s="663" t="s">
        <v>581</v>
      </c>
      <c r="D388" s="664" t="s">
        <v>2767</v>
      </c>
      <c r="E388" s="663" t="s">
        <v>599</v>
      </c>
      <c r="F388" s="664" t="s">
        <v>2772</v>
      </c>
      <c r="G388" s="663" t="s">
        <v>600</v>
      </c>
      <c r="H388" s="663" t="s">
        <v>1876</v>
      </c>
      <c r="I388" s="663" t="s">
        <v>215</v>
      </c>
      <c r="J388" s="663" t="s">
        <v>1877</v>
      </c>
      <c r="K388" s="663"/>
      <c r="L388" s="665">
        <v>77.406352469941496</v>
      </c>
      <c r="M388" s="665">
        <v>22</v>
      </c>
      <c r="N388" s="666">
        <v>1702.9397543387129</v>
      </c>
    </row>
    <row r="389" spans="1:14" ht="14.4" customHeight="1" x14ac:dyDescent="0.3">
      <c r="A389" s="661" t="s">
        <v>571</v>
      </c>
      <c r="B389" s="662" t="s">
        <v>2765</v>
      </c>
      <c r="C389" s="663" t="s">
        <v>581</v>
      </c>
      <c r="D389" s="664" t="s">
        <v>2767</v>
      </c>
      <c r="E389" s="663" t="s">
        <v>599</v>
      </c>
      <c r="F389" s="664" t="s">
        <v>2772</v>
      </c>
      <c r="G389" s="663" t="s">
        <v>600</v>
      </c>
      <c r="H389" s="663" t="s">
        <v>1878</v>
      </c>
      <c r="I389" s="663" t="s">
        <v>215</v>
      </c>
      <c r="J389" s="663" t="s">
        <v>1879</v>
      </c>
      <c r="K389" s="663"/>
      <c r="L389" s="665">
        <v>79.287999435776044</v>
      </c>
      <c r="M389" s="665">
        <v>1</v>
      </c>
      <c r="N389" s="666">
        <v>79.287999435776044</v>
      </c>
    </row>
    <row r="390" spans="1:14" ht="14.4" customHeight="1" x14ac:dyDescent="0.3">
      <c r="A390" s="661" t="s">
        <v>571</v>
      </c>
      <c r="B390" s="662" t="s">
        <v>2765</v>
      </c>
      <c r="C390" s="663" t="s">
        <v>581</v>
      </c>
      <c r="D390" s="664" t="s">
        <v>2767</v>
      </c>
      <c r="E390" s="663" t="s">
        <v>599</v>
      </c>
      <c r="F390" s="664" t="s">
        <v>2772</v>
      </c>
      <c r="G390" s="663" t="s">
        <v>600</v>
      </c>
      <c r="H390" s="663" t="s">
        <v>1880</v>
      </c>
      <c r="I390" s="663" t="s">
        <v>1880</v>
      </c>
      <c r="J390" s="663" t="s">
        <v>1881</v>
      </c>
      <c r="K390" s="663" t="s">
        <v>1882</v>
      </c>
      <c r="L390" s="665">
        <v>1070.3697488182763</v>
      </c>
      <c r="M390" s="665">
        <v>9</v>
      </c>
      <c r="N390" s="666">
        <v>9633.3277393644876</v>
      </c>
    </row>
    <row r="391" spans="1:14" ht="14.4" customHeight="1" x14ac:dyDescent="0.3">
      <c r="A391" s="661" t="s">
        <v>571</v>
      </c>
      <c r="B391" s="662" t="s">
        <v>2765</v>
      </c>
      <c r="C391" s="663" t="s">
        <v>581</v>
      </c>
      <c r="D391" s="664" t="s">
        <v>2767</v>
      </c>
      <c r="E391" s="663" t="s">
        <v>599</v>
      </c>
      <c r="F391" s="664" t="s">
        <v>2772</v>
      </c>
      <c r="G391" s="663" t="s">
        <v>600</v>
      </c>
      <c r="H391" s="663" t="s">
        <v>1883</v>
      </c>
      <c r="I391" s="663" t="s">
        <v>215</v>
      </c>
      <c r="J391" s="663" t="s">
        <v>1884</v>
      </c>
      <c r="K391" s="663"/>
      <c r="L391" s="665">
        <v>28.384401870884346</v>
      </c>
      <c r="M391" s="665">
        <v>9</v>
      </c>
      <c r="N391" s="666">
        <v>255.45961683795912</v>
      </c>
    </row>
    <row r="392" spans="1:14" ht="14.4" customHeight="1" x14ac:dyDescent="0.3">
      <c r="A392" s="661" t="s">
        <v>571</v>
      </c>
      <c r="B392" s="662" t="s">
        <v>2765</v>
      </c>
      <c r="C392" s="663" t="s">
        <v>581</v>
      </c>
      <c r="D392" s="664" t="s">
        <v>2767</v>
      </c>
      <c r="E392" s="663" t="s">
        <v>599</v>
      </c>
      <c r="F392" s="664" t="s">
        <v>2772</v>
      </c>
      <c r="G392" s="663" t="s">
        <v>600</v>
      </c>
      <c r="H392" s="663" t="s">
        <v>1885</v>
      </c>
      <c r="I392" s="663" t="s">
        <v>1885</v>
      </c>
      <c r="J392" s="663" t="s">
        <v>1886</v>
      </c>
      <c r="K392" s="663" t="s">
        <v>1887</v>
      </c>
      <c r="L392" s="665">
        <v>799.61278487953746</v>
      </c>
      <c r="M392" s="665">
        <v>80</v>
      </c>
      <c r="N392" s="666">
        <v>63969.022790363</v>
      </c>
    </row>
    <row r="393" spans="1:14" ht="14.4" customHeight="1" x14ac:dyDescent="0.3">
      <c r="A393" s="661" t="s">
        <v>571</v>
      </c>
      <c r="B393" s="662" t="s">
        <v>2765</v>
      </c>
      <c r="C393" s="663" t="s">
        <v>581</v>
      </c>
      <c r="D393" s="664" t="s">
        <v>2767</v>
      </c>
      <c r="E393" s="663" t="s">
        <v>599</v>
      </c>
      <c r="F393" s="664" t="s">
        <v>2772</v>
      </c>
      <c r="G393" s="663" t="s">
        <v>600</v>
      </c>
      <c r="H393" s="663" t="s">
        <v>1888</v>
      </c>
      <c r="I393" s="663" t="s">
        <v>1889</v>
      </c>
      <c r="J393" s="663" t="s">
        <v>1890</v>
      </c>
      <c r="K393" s="663" t="s">
        <v>1891</v>
      </c>
      <c r="L393" s="665">
        <v>526.48985687412994</v>
      </c>
      <c r="M393" s="665">
        <v>1</v>
      </c>
      <c r="N393" s="666">
        <v>526.48985687412994</v>
      </c>
    </row>
    <row r="394" spans="1:14" ht="14.4" customHeight="1" x14ac:dyDescent="0.3">
      <c r="A394" s="661" t="s">
        <v>571</v>
      </c>
      <c r="B394" s="662" t="s">
        <v>2765</v>
      </c>
      <c r="C394" s="663" t="s">
        <v>581</v>
      </c>
      <c r="D394" s="664" t="s">
        <v>2767</v>
      </c>
      <c r="E394" s="663" t="s">
        <v>599</v>
      </c>
      <c r="F394" s="664" t="s">
        <v>2772</v>
      </c>
      <c r="G394" s="663" t="s">
        <v>600</v>
      </c>
      <c r="H394" s="663" t="s">
        <v>1892</v>
      </c>
      <c r="I394" s="663" t="s">
        <v>1892</v>
      </c>
      <c r="J394" s="663" t="s">
        <v>1893</v>
      </c>
      <c r="K394" s="663" t="s">
        <v>1894</v>
      </c>
      <c r="L394" s="665">
        <v>172.64666666666668</v>
      </c>
      <c r="M394" s="665">
        <v>3</v>
      </c>
      <c r="N394" s="666">
        <v>517.94000000000005</v>
      </c>
    </row>
    <row r="395" spans="1:14" ht="14.4" customHeight="1" x14ac:dyDescent="0.3">
      <c r="A395" s="661" t="s">
        <v>571</v>
      </c>
      <c r="B395" s="662" t="s">
        <v>2765</v>
      </c>
      <c r="C395" s="663" t="s">
        <v>581</v>
      </c>
      <c r="D395" s="664" t="s">
        <v>2767</v>
      </c>
      <c r="E395" s="663" t="s">
        <v>599</v>
      </c>
      <c r="F395" s="664" t="s">
        <v>2772</v>
      </c>
      <c r="G395" s="663" t="s">
        <v>600</v>
      </c>
      <c r="H395" s="663" t="s">
        <v>1895</v>
      </c>
      <c r="I395" s="663" t="s">
        <v>215</v>
      </c>
      <c r="J395" s="663" t="s">
        <v>1896</v>
      </c>
      <c r="K395" s="663"/>
      <c r="L395" s="665">
        <v>58.47699999999999</v>
      </c>
      <c r="M395" s="665">
        <v>10</v>
      </c>
      <c r="N395" s="666">
        <v>584.76999999999987</v>
      </c>
    </row>
    <row r="396" spans="1:14" ht="14.4" customHeight="1" x14ac:dyDescent="0.3">
      <c r="A396" s="661" t="s">
        <v>571</v>
      </c>
      <c r="B396" s="662" t="s">
        <v>2765</v>
      </c>
      <c r="C396" s="663" t="s">
        <v>581</v>
      </c>
      <c r="D396" s="664" t="s">
        <v>2767</v>
      </c>
      <c r="E396" s="663" t="s">
        <v>599</v>
      </c>
      <c r="F396" s="664" t="s">
        <v>2772</v>
      </c>
      <c r="G396" s="663" t="s">
        <v>600</v>
      </c>
      <c r="H396" s="663" t="s">
        <v>1897</v>
      </c>
      <c r="I396" s="663" t="s">
        <v>215</v>
      </c>
      <c r="J396" s="663" t="s">
        <v>1898</v>
      </c>
      <c r="K396" s="663"/>
      <c r="L396" s="665">
        <v>89.78000000000003</v>
      </c>
      <c r="M396" s="665">
        <v>1</v>
      </c>
      <c r="N396" s="666">
        <v>89.78000000000003</v>
      </c>
    </row>
    <row r="397" spans="1:14" ht="14.4" customHeight="1" x14ac:dyDescent="0.3">
      <c r="A397" s="661" t="s">
        <v>571</v>
      </c>
      <c r="B397" s="662" t="s">
        <v>2765</v>
      </c>
      <c r="C397" s="663" t="s">
        <v>581</v>
      </c>
      <c r="D397" s="664" t="s">
        <v>2767</v>
      </c>
      <c r="E397" s="663" t="s">
        <v>599</v>
      </c>
      <c r="F397" s="664" t="s">
        <v>2772</v>
      </c>
      <c r="G397" s="663" t="s">
        <v>600</v>
      </c>
      <c r="H397" s="663" t="s">
        <v>1899</v>
      </c>
      <c r="I397" s="663" t="s">
        <v>215</v>
      </c>
      <c r="J397" s="663" t="s">
        <v>1900</v>
      </c>
      <c r="K397" s="663"/>
      <c r="L397" s="665">
        <v>137.89002844475741</v>
      </c>
      <c r="M397" s="665">
        <v>13</v>
      </c>
      <c r="N397" s="666">
        <v>1792.5703697818462</v>
      </c>
    </row>
    <row r="398" spans="1:14" ht="14.4" customHeight="1" x14ac:dyDescent="0.3">
      <c r="A398" s="661" t="s">
        <v>571</v>
      </c>
      <c r="B398" s="662" t="s">
        <v>2765</v>
      </c>
      <c r="C398" s="663" t="s">
        <v>581</v>
      </c>
      <c r="D398" s="664" t="s">
        <v>2767</v>
      </c>
      <c r="E398" s="663" t="s">
        <v>599</v>
      </c>
      <c r="F398" s="664" t="s">
        <v>2772</v>
      </c>
      <c r="G398" s="663" t="s">
        <v>600</v>
      </c>
      <c r="H398" s="663" t="s">
        <v>1901</v>
      </c>
      <c r="I398" s="663" t="s">
        <v>1901</v>
      </c>
      <c r="J398" s="663" t="s">
        <v>1902</v>
      </c>
      <c r="K398" s="663" t="s">
        <v>1903</v>
      </c>
      <c r="L398" s="665">
        <v>204.87790334504217</v>
      </c>
      <c r="M398" s="665">
        <v>2</v>
      </c>
      <c r="N398" s="666">
        <v>409.75580669008434</v>
      </c>
    </row>
    <row r="399" spans="1:14" ht="14.4" customHeight="1" x14ac:dyDescent="0.3">
      <c r="A399" s="661" t="s">
        <v>571</v>
      </c>
      <c r="B399" s="662" t="s">
        <v>2765</v>
      </c>
      <c r="C399" s="663" t="s">
        <v>581</v>
      </c>
      <c r="D399" s="664" t="s">
        <v>2767</v>
      </c>
      <c r="E399" s="663" t="s">
        <v>599</v>
      </c>
      <c r="F399" s="664" t="s">
        <v>2772</v>
      </c>
      <c r="G399" s="663" t="s">
        <v>600</v>
      </c>
      <c r="H399" s="663" t="s">
        <v>1904</v>
      </c>
      <c r="I399" s="663" t="s">
        <v>215</v>
      </c>
      <c r="J399" s="663" t="s">
        <v>1905</v>
      </c>
      <c r="K399" s="663" t="s">
        <v>1906</v>
      </c>
      <c r="L399" s="665">
        <v>2002.6738826556698</v>
      </c>
      <c r="M399" s="665">
        <v>1</v>
      </c>
      <c r="N399" s="666">
        <v>2002.6738826556698</v>
      </c>
    </row>
    <row r="400" spans="1:14" ht="14.4" customHeight="1" x14ac:dyDescent="0.3">
      <c r="A400" s="661" t="s">
        <v>571</v>
      </c>
      <c r="B400" s="662" t="s">
        <v>2765</v>
      </c>
      <c r="C400" s="663" t="s">
        <v>581</v>
      </c>
      <c r="D400" s="664" t="s">
        <v>2767</v>
      </c>
      <c r="E400" s="663" t="s">
        <v>599</v>
      </c>
      <c r="F400" s="664" t="s">
        <v>2772</v>
      </c>
      <c r="G400" s="663" t="s">
        <v>600</v>
      </c>
      <c r="H400" s="663" t="s">
        <v>1907</v>
      </c>
      <c r="I400" s="663" t="s">
        <v>215</v>
      </c>
      <c r="J400" s="663" t="s">
        <v>1908</v>
      </c>
      <c r="K400" s="663"/>
      <c r="L400" s="665">
        <v>59.868636363636377</v>
      </c>
      <c r="M400" s="665">
        <v>110</v>
      </c>
      <c r="N400" s="666">
        <v>6585.5500000000011</v>
      </c>
    </row>
    <row r="401" spans="1:14" ht="14.4" customHeight="1" x14ac:dyDescent="0.3">
      <c r="A401" s="661" t="s">
        <v>571</v>
      </c>
      <c r="B401" s="662" t="s">
        <v>2765</v>
      </c>
      <c r="C401" s="663" t="s">
        <v>581</v>
      </c>
      <c r="D401" s="664" t="s">
        <v>2767</v>
      </c>
      <c r="E401" s="663" t="s">
        <v>599</v>
      </c>
      <c r="F401" s="664" t="s">
        <v>2772</v>
      </c>
      <c r="G401" s="663" t="s">
        <v>600</v>
      </c>
      <c r="H401" s="663" t="s">
        <v>1909</v>
      </c>
      <c r="I401" s="663" t="s">
        <v>215</v>
      </c>
      <c r="J401" s="663" t="s">
        <v>1910</v>
      </c>
      <c r="K401" s="663"/>
      <c r="L401" s="665">
        <v>42.3998550029876</v>
      </c>
      <c r="M401" s="665">
        <v>6</v>
      </c>
      <c r="N401" s="666">
        <v>254.39913001792559</v>
      </c>
    </row>
    <row r="402" spans="1:14" ht="14.4" customHeight="1" x14ac:dyDescent="0.3">
      <c r="A402" s="661" t="s">
        <v>571</v>
      </c>
      <c r="B402" s="662" t="s">
        <v>2765</v>
      </c>
      <c r="C402" s="663" t="s">
        <v>581</v>
      </c>
      <c r="D402" s="664" t="s">
        <v>2767</v>
      </c>
      <c r="E402" s="663" t="s">
        <v>599</v>
      </c>
      <c r="F402" s="664" t="s">
        <v>2772</v>
      </c>
      <c r="G402" s="663" t="s">
        <v>600</v>
      </c>
      <c r="H402" s="663" t="s">
        <v>1911</v>
      </c>
      <c r="I402" s="663" t="s">
        <v>1911</v>
      </c>
      <c r="J402" s="663" t="s">
        <v>1912</v>
      </c>
      <c r="K402" s="663" t="s">
        <v>1913</v>
      </c>
      <c r="L402" s="665">
        <v>571.5100000000001</v>
      </c>
      <c r="M402" s="665">
        <v>4</v>
      </c>
      <c r="N402" s="666">
        <v>2286.0400000000004</v>
      </c>
    </row>
    <row r="403" spans="1:14" ht="14.4" customHeight="1" x14ac:dyDescent="0.3">
      <c r="A403" s="661" t="s">
        <v>571</v>
      </c>
      <c r="B403" s="662" t="s">
        <v>2765</v>
      </c>
      <c r="C403" s="663" t="s">
        <v>581</v>
      </c>
      <c r="D403" s="664" t="s">
        <v>2767</v>
      </c>
      <c r="E403" s="663" t="s">
        <v>599</v>
      </c>
      <c r="F403" s="664" t="s">
        <v>2772</v>
      </c>
      <c r="G403" s="663" t="s">
        <v>600</v>
      </c>
      <c r="H403" s="663" t="s">
        <v>1914</v>
      </c>
      <c r="I403" s="663" t="s">
        <v>1914</v>
      </c>
      <c r="J403" s="663" t="s">
        <v>1915</v>
      </c>
      <c r="K403" s="663" t="s">
        <v>1916</v>
      </c>
      <c r="L403" s="665">
        <v>959.45143141124754</v>
      </c>
      <c r="M403" s="665">
        <v>3</v>
      </c>
      <c r="N403" s="666">
        <v>2878.3542942337426</v>
      </c>
    </row>
    <row r="404" spans="1:14" ht="14.4" customHeight="1" x14ac:dyDescent="0.3">
      <c r="A404" s="661" t="s">
        <v>571</v>
      </c>
      <c r="B404" s="662" t="s">
        <v>2765</v>
      </c>
      <c r="C404" s="663" t="s">
        <v>581</v>
      </c>
      <c r="D404" s="664" t="s">
        <v>2767</v>
      </c>
      <c r="E404" s="663" t="s">
        <v>599</v>
      </c>
      <c r="F404" s="664" t="s">
        <v>2772</v>
      </c>
      <c r="G404" s="663" t="s">
        <v>600</v>
      </c>
      <c r="H404" s="663" t="s">
        <v>1917</v>
      </c>
      <c r="I404" s="663" t="s">
        <v>215</v>
      </c>
      <c r="J404" s="663" t="s">
        <v>1918</v>
      </c>
      <c r="K404" s="663"/>
      <c r="L404" s="665">
        <v>121.60999999999997</v>
      </c>
      <c r="M404" s="665">
        <v>1</v>
      </c>
      <c r="N404" s="666">
        <v>121.60999999999997</v>
      </c>
    </row>
    <row r="405" spans="1:14" ht="14.4" customHeight="1" x14ac:dyDescent="0.3">
      <c r="A405" s="661" t="s">
        <v>571</v>
      </c>
      <c r="B405" s="662" t="s">
        <v>2765</v>
      </c>
      <c r="C405" s="663" t="s">
        <v>581</v>
      </c>
      <c r="D405" s="664" t="s">
        <v>2767</v>
      </c>
      <c r="E405" s="663" t="s">
        <v>599</v>
      </c>
      <c r="F405" s="664" t="s">
        <v>2772</v>
      </c>
      <c r="G405" s="663" t="s">
        <v>600</v>
      </c>
      <c r="H405" s="663" t="s">
        <v>1919</v>
      </c>
      <c r="I405" s="663" t="s">
        <v>215</v>
      </c>
      <c r="J405" s="663" t="s">
        <v>1920</v>
      </c>
      <c r="K405" s="663" t="s">
        <v>1921</v>
      </c>
      <c r="L405" s="665">
        <v>331.2</v>
      </c>
      <c r="M405" s="665">
        <v>80</v>
      </c>
      <c r="N405" s="666">
        <v>26496</v>
      </c>
    </row>
    <row r="406" spans="1:14" ht="14.4" customHeight="1" x14ac:dyDescent="0.3">
      <c r="A406" s="661" t="s">
        <v>571</v>
      </c>
      <c r="B406" s="662" t="s">
        <v>2765</v>
      </c>
      <c r="C406" s="663" t="s">
        <v>581</v>
      </c>
      <c r="D406" s="664" t="s">
        <v>2767</v>
      </c>
      <c r="E406" s="663" t="s">
        <v>599</v>
      </c>
      <c r="F406" s="664" t="s">
        <v>2772</v>
      </c>
      <c r="G406" s="663" t="s">
        <v>600</v>
      </c>
      <c r="H406" s="663" t="s">
        <v>1922</v>
      </c>
      <c r="I406" s="663" t="s">
        <v>215</v>
      </c>
      <c r="J406" s="663" t="s">
        <v>1923</v>
      </c>
      <c r="K406" s="663"/>
      <c r="L406" s="665">
        <v>273.62396035845086</v>
      </c>
      <c r="M406" s="665">
        <v>5</v>
      </c>
      <c r="N406" s="666">
        <v>1368.1198017922543</v>
      </c>
    </row>
    <row r="407" spans="1:14" ht="14.4" customHeight="1" x14ac:dyDescent="0.3">
      <c r="A407" s="661" t="s">
        <v>571</v>
      </c>
      <c r="B407" s="662" t="s">
        <v>2765</v>
      </c>
      <c r="C407" s="663" t="s">
        <v>581</v>
      </c>
      <c r="D407" s="664" t="s">
        <v>2767</v>
      </c>
      <c r="E407" s="663" t="s">
        <v>599</v>
      </c>
      <c r="F407" s="664" t="s">
        <v>2772</v>
      </c>
      <c r="G407" s="663" t="s">
        <v>600</v>
      </c>
      <c r="H407" s="663" t="s">
        <v>1924</v>
      </c>
      <c r="I407" s="663" t="s">
        <v>215</v>
      </c>
      <c r="J407" s="663" t="s">
        <v>1925</v>
      </c>
      <c r="K407" s="663"/>
      <c r="L407" s="665">
        <v>324.82</v>
      </c>
      <c r="M407" s="665">
        <v>4</v>
      </c>
      <c r="N407" s="666">
        <v>1299.28</v>
      </c>
    </row>
    <row r="408" spans="1:14" ht="14.4" customHeight="1" x14ac:dyDescent="0.3">
      <c r="A408" s="661" t="s">
        <v>571</v>
      </c>
      <c r="B408" s="662" t="s">
        <v>2765</v>
      </c>
      <c r="C408" s="663" t="s">
        <v>581</v>
      </c>
      <c r="D408" s="664" t="s">
        <v>2767</v>
      </c>
      <c r="E408" s="663" t="s">
        <v>599</v>
      </c>
      <c r="F408" s="664" t="s">
        <v>2772</v>
      </c>
      <c r="G408" s="663" t="s">
        <v>600</v>
      </c>
      <c r="H408" s="663" t="s">
        <v>1926</v>
      </c>
      <c r="I408" s="663" t="s">
        <v>1926</v>
      </c>
      <c r="J408" s="663" t="s">
        <v>1927</v>
      </c>
      <c r="K408" s="663" t="s">
        <v>1928</v>
      </c>
      <c r="L408" s="665">
        <v>112.8098293339099</v>
      </c>
      <c r="M408" s="665">
        <v>1</v>
      </c>
      <c r="N408" s="666">
        <v>112.8098293339099</v>
      </c>
    </row>
    <row r="409" spans="1:14" ht="14.4" customHeight="1" x14ac:dyDescent="0.3">
      <c r="A409" s="661" t="s">
        <v>571</v>
      </c>
      <c r="B409" s="662" t="s">
        <v>2765</v>
      </c>
      <c r="C409" s="663" t="s">
        <v>581</v>
      </c>
      <c r="D409" s="664" t="s">
        <v>2767</v>
      </c>
      <c r="E409" s="663" t="s">
        <v>599</v>
      </c>
      <c r="F409" s="664" t="s">
        <v>2772</v>
      </c>
      <c r="G409" s="663" t="s">
        <v>600</v>
      </c>
      <c r="H409" s="663" t="s">
        <v>1929</v>
      </c>
      <c r="I409" s="663" t="s">
        <v>1929</v>
      </c>
      <c r="J409" s="663" t="s">
        <v>1663</v>
      </c>
      <c r="K409" s="663" t="s">
        <v>1930</v>
      </c>
      <c r="L409" s="665">
        <v>125.98000000000003</v>
      </c>
      <c r="M409" s="665">
        <v>1</v>
      </c>
      <c r="N409" s="666">
        <v>125.98000000000003</v>
      </c>
    </row>
    <row r="410" spans="1:14" ht="14.4" customHeight="1" x14ac:dyDescent="0.3">
      <c r="A410" s="661" t="s">
        <v>571</v>
      </c>
      <c r="B410" s="662" t="s">
        <v>2765</v>
      </c>
      <c r="C410" s="663" t="s">
        <v>581</v>
      </c>
      <c r="D410" s="664" t="s">
        <v>2767</v>
      </c>
      <c r="E410" s="663" t="s">
        <v>599</v>
      </c>
      <c r="F410" s="664" t="s">
        <v>2772</v>
      </c>
      <c r="G410" s="663" t="s">
        <v>600</v>
      </c>
      <c r="H410" s="663" t="s">
        <v>1931</v>
      </c>
      <c r="I410" s="663" t="s">
        <v>215</v>
      </c>
      <c r="J410" s="663" t="s">
        <v>1932</v>
      </c>
      <c r="K410" s="663" t="s">
        <v>1933</v>
      </c>
      <c r="L410" s="665">
        <v>83.769521001585289</v>
      </c>
      <c r="M410" s="665">
        <v>14</v>
      </c>
      <c r="N410" s="666">
        <v>1172.773294022194</v>
      </c>
    </row>
    <row r="411" spans="1:14" ht="14.4" customHeight="1" x14ac:dyDescent="0.3">
      <c r="A411" s="661" t="s">
        <v>571</v>
      </c>
      <c r="B411" s="662" t="s">
        <v>2765</v>
      </c>
      <c r="C411" s="663" t="s">
        <v>581</v>
      </c>
      <c r="D411" s="664" t="s">
        <v>2767</v>
      </c>
      <c r="E411" s="663" t="s">
        <v>599</v>
      </c>
      <c r="F411" s="664" t="s">
        <v>2772</v>
      </c>
      <c r="G411" s="663" t="s">
        <v>600</v>
      </c>
      <c r="H411" s="663" t="s">
        <v>1934</v>
      </c>
      <c r="I411" s="663" t="s">
        <v>215</v>
      </c>
      <c r="J411" s="663" t="s">
        <v>1935</v>
      </c>
      <c r="K411" s="663"/>
      <c r="L411" s="665">
        <v>330.6248333333333</v>
      </c>
      <c r="M411" s="665">
        <v>20</v>
      </c>
      <c r="N411" s="666">
        <v>6612.496666666666</v>
      </c>
    </row>
    <row r="412" spans="1:14" ht="14.4" customHeight="1" x14ac:dyDescent="0.3">
      <c r="A412" s="661" t="s">
        <v>571</v>
      </c>
      <c r="B412" s="662" t="s">
        <v>2765</v>
      </c>
      <c r="C412" s="663" t="s">
        <v>581</v>
      </c>
      <c r="D412" s="664" t="s">
        <v>2767</v>
      </c>
      <c r="E412" s="663" t="s">
        <v>599</v>
      </c>
      <c r="F412" s="664" t="s">
        <v>2772</v>
      </c>
      <c r="G412" s="663" t="s">
        <v>600</v>
      </c>
      <c r="H412" s="663" t="s">
        <v>1936</v>
      </c>
      <c r="I412" s="663" t="s">
        <v>215</v>
      </c>
      <c r="J412" s="663" t="s">
        <v>1937</v>
      </c>
      <c r="K412" s="663"/>
      <c r="L412" s="665">
        <v>602.54</v>
      </c>
      <c r="M412" s="665">
        <v>4</v>
      </c>
      <c r="N412" s="666">
        <v>2410.16</v>
      </c>
    </row>
    <row r="413" spans="1:14" ht="14.4" customHeight="1" x14ac:dyDescent="0.3">
      <c r="A413" s="661" t="s">
        <v>571</v>
      </c>
      <c r="B413" s="662" t="s">
        <v>2765</v>
      </c>
      <c r="C413" s="663" t="s">
        <v>581</v>
      </c>
      <c r="D413" s="664" t="s">
        <v>2767</v>
      </c>
      <c r="E413" s="663" t="s">
        <v>599</v>
      </c>
      <c r="F413" s="664" t="s">
        <v>2772</v>
      </c>
      <c r="G413" s="663" t="s">
        <v>600</v>
      </c>
      <c r="H413" s="663" t="s">
        <v>1938</v>
      </c>
      <c r="I413" s="663" t="s">
        <v>215</v>
      </c>
      <c r="J413" s="663" t="s">
        <v>1939</v>
      </c>
      <c r="K413" s="663" t="s">
        <v>1940</v>
      </c>
      <c r="L413" s="665">
        <v>170.44</v>
      </c>
      <c r="M413" s="665">
        <v>14</v>
      </c>
      <c r="N413" s="666">
        <v>2386.16</v>
      </c>
    </row>
    <row r="414" spans="1:14" ht="14.4" customHeight="1" x14ac:dyDescent="0.3">
      <c r="A414" s="661" t="s">
        <v>571</v>
      </c>
      <c r="B414" s="662" t="s">
        <v>2765</v>
      </c>
      <c r="C414" s="663" t="s">
        <v>581</v>
      </c>
      <c r="D414" s="664" t="s">
        <v>2767</v>
      </c>
      <c r="E414" s="663" t="s">
        <v>599</v>
      </c>
      <c r="F414" s="664" t="s">
        <v>2772</v>
      </c>
      <c r="G414" s="663" t="s">
        <v>600</v>
      </c>
      <c r="H414" s="663" t="s">
        <v>1941</v>
      </c>
      <c r="I414" s="663" t="s">
        <v>1941</v>
      </c>
      <c r="J414" s="663" t="s">
        <v>1942</v>
      </c>
      <c r="K414" s="663" t="s">
        <v>804</v>
      </c>
      <c r="L414" s="665">
        <v>62.209585624096164</v>
      </c>
      <c r="M414" s="665">
        <v>5</v>
      </c>
      <c r="N414" s="666">
        <v>311.04792812048083</v>
      </c>
    </row>
    <row r="415" spans="1:14" ht="14.4" customHeight="1" x14ac:dyDescent="0.3">
      <c r="A415" s="661" t="s">
        <v>571</v>
      </c>
      <c r="B415" s="662" t="s">
        <v>2765</v>
      </c>
      <c r="C415" s="663" t="s">
        <v>581</v>
      </c>
      <c r="D415" s="664" t="s">
        <v>2767</v>
      </c>
      <c r="E415" s="663" t="s">
        <v>599</v>
      </c>
      <c r="F415" s="664" t="s">
        <v>2772</v>
      </c>
      <c r="G415" s="663" t="s">
        <v>600</v>
      </c>
      <c r="H415" s="663" t="s">
        <v>1943</v>
      </c>
      <c r="I415" s="663" t="s">
        <v>1943</v>
      </c>
      <c r="J415" s="663" t="s">
        <v>1944</v>
      </c>
      <c r="K415" s="663" t="s">
        <v>1945</v>
      </c>
      <c r="L415" s="665">
        <v>236.34999999999997</v>
      </c>
      <c r="M415" s="665">
        <v>1</v>
      </c>
      <c r="N415" s="666">
        <v>236.34999999999997</v>
      </c>
    </row>
    <row r="416" spans="1:14" ht="14.4" customHeight="1" x14ac:dyDescent="0.3">
      <c r="A416" s="661" t="s">
        <v>571</v>
      </c>
      <c r="B416" s="662" t="s">
        <v>2765</v>
      </c>
      <c r="C416" s="663" t="s">
        <v>581</v>
      </c>
      <c r="D416" s="664" t="s">
        <v>2767</v>
      </c>
      <c r="E416" s="663" t="s">
        <v>599</v>
      </c>
      <c r="F416" s="664" t="s">
        <v>2772</v>
      </c>
      <c r="G416" s="663" t="s">
        <v>600</v>
      </c>
      <c r="H416" s="663" t="s">
        <v>1946</v>
      </c>
      <c r="I416" s="663" t="s">
        <v>1946</v>
      </c>
      <c r="J416" s="663" t="s">
        <v>1947</v>
      </c>
      <c r="K416" s="663" t="s">
        <v>1948</v>
      </c>
      <c r="L416" s="665">
        <v>205.70981637362087</v>
      </c>
      <c r="M416" s="665">
        <v>27</v>
      </c>
      <c r="N416" s="666">
        <v>5554.1650420877631</v>
      </c>
    </row>
    <row r="417" spans="1:14" ht="14.4" customHeight="1" x14ac:dyDescent="0.3">
      <c r="A417" s="661" t="s">
        <v>571</v>
      </c>
      <c r="B417" s="662" t="s">
        <v>2765</v>
      </c>
      <c r="C417" s="663" t="s">
        <v>581</v>
      </c>
      <c r="D417" s="664" t="s">
        <v>2767</v>
      </c>
      <c r="E417" s="663" t="s">
        <v>599</v>
      </c>
      <c r="F417" s="664" t="s">
        <v>2772</v>
      </c>
      <c r="G417" s="663" t="s">
        <v>600</v>
      </c>
      <c r="H417" s="663" t="s">
        <v>1949</v>
      </c>
      <c r="I417" s="663" t="s">
        <v>1949</v>
      </c>
      <c r="J417" s="663" t="s">
        <v>1721</v>
      </c>
      <c r="K417" s="663" t="s">
        <v>1950</v>
      </c>
      <c r="L417" s="665">
        <v>595.0000476131172</v>
      </c>
      <c r="M417" s="665">
        <v>18</v>
      </c>
      <c r="N417" s="666">
        <v>10710.00085703611</v>
      </c>
    </row>
    <row r="418" spans="1:14" ht="14.4" customHeight="1" x14ac:dyDescent="0.3">
      <c r="A418" s="661" t="s">
        <v>571</v>
      </c>
      <c r="B418" s="662" t="s">
        <v>2765</v>
      </c>
      <c r="C418" s="663" t="s">
        <v>581</v>
      </c>
      <c r="D418" s="664" t="s">
        <v>2767</v>
      </c>
      <c r="E418" s="663" t="s">
        <v>599</v>
      </c>
      <c r="F418" s="664" t="s">
        <v>2772</v>
      </c>
      <c r="G418" s="663" t="s">
        <v>631</v>
      </c>
      <c r="H418" s="663" t="s">
        <v>1951</v>
      </c>
      <c r="I418" s="663" t="s">
        <v>1951</v>
      </c>
      <c r="J418" s="663" t="s">
        <v>1952</v>
      </c>
      <c r="K418" s="663" t="s">
        <v>1953</v>
      </c>
      <c r="L418" s="665">
        <v>122.44000000000001</v>
      </c>
      <c r="M418" s="665">
        <v>1</v>
      </c>
      <c r="N418" s="666">
        <v>122.44000000000001</v>
      </c>
    </row>
    <row r="419" spans="1:14" ht="14.4" customHeight="1" x14ac:dyDescent="0.3">
      <c r="A419" s="661" t="s">
        <v>571</v>
      </c>
      <c r="B419" s="662" t="s">
        <v>2765</v>
      </c>
      <c r="C419" s="663" t="s">
        <v>581</v>
      </c>
      <c r="D419" s="664" t="s">
        <v>2767</v>
      </c>
      <c r="E419" s="663" t="s">
        <v>599</v>
      </c>
      <c r="F419" s="664" t="s">
        <v>2772</v>
      </c>
      <c r="G419" s="663" t="s">
        <v>631</v>
      </c>
      <c r="H419" s="663" t="s">
        <v>632</v>
      </c>
      <c r="I419" s="663" t="s">
        <v>633</v>
      </c>
      <c r="J419" s="663" t="s">
        <v>634</v>
      </c>
      <c r="K419" s="663" t="s">
        <v>635</v>
      </c>
      <c r="L419" s="665">
        <v>34.760826987165999</v>
      </c>
      <c r="M419" s="665">
        <v>160</v>
      </c>
      <c r="N419" s="666">
        <v>5561.7323179465593</v>
      </c>
    </row>
    <row r="420" spans="1:14" ht="14.4" customHeight="1" x14ac:dyDescent="0.3">
      <c r="A420" s="661" t="s">
        <v>571</v>
      </c>
      <c r="B420" s="662" t="s">
        <v>2765</v>
      </c>
      <c r="C420" s="663" t="s">
        <v>581</v>
      </c>
      <c r="D420" s="664" t="s">
        <v>2767</v>
      </c>
      <c r="E420" s="663" t="s">
        <v>599</v>
      </c>
      <c r="F420" s="664" t="s">
        <v>2772</v>
      </c>
      <c r="G420" s="663" t="s">
        <v>631</v>
      </c>
      <c r="H420" s="663" t="s">
        <v>1954</v>
      </c>
      <c r="I420" s="663" t="s">
        <v>1955</v>
      </c>
      <c r="J420" s="663" t="s">
        <v>1956</v>
      </c>
      <c r="K420" s="663" t="s">
        <v>1957</v>
      </c>
      <c r="L420" s="665">
        <v>105.0594779322852</v>
      </c>
      <c r="M420" s="665">
        <v>4</v>
      </c>
      <c r="N420" s="666">
        <v>420.23791172914082</v>
      </c>
    </row>
    <row r="421" spans="1:14" ht="14.4" customHeight="1" x14ac:dyDescent="0.3">
      <c r="A421" s="661" t="s">
        <v>571</v>
      </c>
      <c r="B421" s="662" t="s">
        <v>2765</v>
      </c>
      <c r="C421" s="663" t="s">
        <v>581</v>
      </c>
      <c r="D421" s="664" t="s">
        <v>2767</v>
      </c>
      <c r="E421" s="663" t="s">
        <v>599</v>
      </c>
      <c r="F421" s="664" t="s">
        <v>2772</v>
      </c>
      <c r="G421" s="663" t="s">
        <v>631</v>
      </c>
      <c r="H421" s="663" t="s">
        <v>1958</v>
      </c>
      <c r="I421" s="663" t="s">
        <v>1959</v>
      </c>
      <c r="J421" s="663" t="s">
        <v>1960</v>
      </c>
      <c r="K421" s="663" t="s">
        <v>1961</v>
      </c>
      <c r="L421" s="665">
        <v>45.204886169515838</v>
      </c>
      <c r="M421" s="665">
        <v>6</v>
      </c>
      <c r="N421" s="666">
        <v>271.22931701709501</v>
      </c>
    </row>
    <row r="422" spans="1:14" ht="14.4" customHeight="1" x14ac:dyDescent="0.3">
      <c r="A422" s="661" t="s">
        <v>571</v>
      </c>
      <c r="B422" s="662" t="s">
        <v>2765</v>
      </c>
      <c r="C422" s="663" t="s">
        <v>581</v>
      </c>
      <c r="D422" s="664" t="s">
        <v>2767</v>
      </c>
      <c r="E422" s="663" t="s">
        <v>599</v>
      </c>
      <c r="F422" s="664" t="s">
        <v>2772</v>
      </c>
      <c r="G422" s="663" t="s">
        <v>631</v>
      </c>
      <c r="H422" s="663" t="s">
        <v>1962</v>
      </c>
      <c r="I422" s="663" t="s">
        <v>1963</v>
      </c>
      <c r="J422" s="663" t="s">
        <v>1960</v>
      </c>
      <c r="K422" s="663" t="s">
        <v>1964</v>
      </c>
      <c r="L422" s="665">
        <v>92.524998271862216</v>
      </c>
      <c r="M422" s="665">
        <v>4</v>
      </c>
      <c r="N422" s="666">
        <v>370.09999308744887</v>
      </c>
    </row>
    <row r="423" spans="1:14" ht="14.4" customHeight="1" x14ac:dyDescent="0.3">
      <c r="A423" s="661" t="s">
        <v>571</v>
      </c>
      <c r="B423" s="662" t="s">
        <v>2765</v>
      </c>
      <c r="C423" s="663" t="s">
        <v>581</v>
      </c>
      <c r="D423" s="664" t="s">
        <v>2767</v>
      </c>
      <c r="E423" s="663" t="s">
        <v>599</v>
      </c>
      <c r="F423" s="664" t="s">
        <v>2772</v>
      </c>
      <c r="G423" s="663" t="s">
        <v>631</v>
      </c>
      <c r="H423" s="663" t="s">
        <v>1965</v>
      </c>
      <c r="I423" s="663" t="s">
        <v>1966</v>
      </c>
      <c r="J423" s="663" t="s">
        <v>1967</v>
      </c>
      <c r="K423" s="663" t="s">
        <v>1968</v>
      </c>
      <c r="L423" s="665">
        <v>198.74949559194587</v>
      </c>
      <c r="M423" s="665">
        <v>2</v>
      </c>
      <c r="N423" s="666">
        <v>397.49899118389175</v>
      </c>
    </row>
    <row r="424" spans="1:14" ht="14.4" customHeight="1" x14ac:dyDescent="0.3">
      <c r="A424" s="661" t="s">
        <v>571</v>
      </c>
      <c r="B424" s="662" t="s">
        <v>2765</v>
      </c>
      <c r="C424" s="663" t="s">
        <v>581</v>
      </c>
      <c r="D424" s="664" t="s">
        <v>2767</v>
      </c>
      <c r="E424" s="663" t="s">
        <v>599</v>
      </c>
      <c r="F424" s="664" t="s">
        <v>2772</v>
      </c>
      <c r="G424" s="663" t="s">
        <v>631</v>
      </c>
      <c r="H424" s="663" t="s">
        <v>1969</v>
      </c>
      <c r="I424" s="663" t="s">
        <v>1970</v>
      </c>
      <c r="J424" s="663" t="s">
        <v>1971</v>
      </c>
      <c r="K424" s="663" t="s">
        <v>1972</v>
      </c>
      <c r="L424" s="665">
        <v>138.25</v>
      </c>
      <c r="M424" s="665">
        <v>2</v>
      </c>
      <c r="N424" s="666">
        <v>276.5</v>
      </c>
    </row>
    <row r="425" spans="1:14" ht="14.4" customHeight="1" x14ac:dyDescent="0.3">
      <c r="A425" s="661" t="s">
        <v>571</v>
      </c>
      <c r="B425" s="662" t="s">
        <v>2765</v>
      </c>
      <c r="C425" s="663" t="s">
        <v>581</v>
      </c>
      <c r="D425" s="664" t="s">
        <v>2767</v>
      </c>
      <c r="E425" s="663" t="s">
        <v>599</v>
      </c>
      <c r="F425" s="664" t="s">
        <v>2772</v>
      </c>
      <c r="G425" s="663" t="s">
        <v>631</v>
      </c>
      <c r="H425" s="663" t="s">
        <v>1973</v>
      </c>
      <c r="I425" s="663" t="s">
        <v>1974</v>
      </c>
      <c r="J425" s="663" t="s">
        <v>1975</v>
      </c>
      <c r="K425" s="663" t="s">
        <v>1976</v>
      </c>
      <c r="L425" s="665">
        <v>58.670000000000016</v>
      </c>
      <c r="M425" s="665">
        <v>3</v>
      </c>
      <c r="N425" s="666">
        <v>176.01000000000005</v>
      </c>
    </row>
    <row r="426" spans="1:14" ht="14.4" customHeight="1" x14ac:dyDescent="0.3">
      <c r="A426" s="661" t="s">
        <v>571</v>
      </c>
      <c r="B426" s="662" t="s">
        <v>2765</v>
      </c>
      <c r="C426" s="663" t="s">
        <v>581</v>
      </c>
      <c r="D426" s="664" t="s">
        <v>2767</v>
      </c>
      <c r="E426" s="663" t="s">
        <v>599</v>
      </c>
      <c r="F426" s="664" t="s">
        <v>2772</v>
      </c>
      <c r="G426" s="663" t="s">
        <v>631</v>
      </c>
      <c r="H426" s="663" t="s">
        <v>1977</v>
      </c>
      <c r="I426" s="663" t="s">
        <v>1978</v>
      </c>
      <c r="J426" s="663" t="s">
        <v>1979</v>
      </c>
      <c r="K426" s="663" t="s">
        <v>1980</v>
      </c>
      <c r="L426" s="665">
        <v>59.36</v>
      </c>
      <c r="M426" s="665">
        <v>2</v>
      </c>
      <c r="N426" s="666">
        <v>118.72</v>
      </c>
    </row>
    <row r="427" spans="1:14" ht="14.4" customHeight="1" x14ac:dyDescent="0.3">
      <c r="A427" s="661" t="s">
        <v>571</v>
      </c>
      <c r="B427" s="662" t="s">
        <v>2765</v>
      </c>
      <c r="C427" s="663" t="s">
        <v>581</v>
      </c>
      <c r="D427" s="664" t="s">
        <v>2767</v>
      </c>
      <c r="E427" s="663" t="s">
        <v>599</v>
      </c>
      <c r="F427" s="664" t="s">
        <v>2772</v>
      </c>
      <c r="G427" s="663" t="s">
        <v>631</v>
      </c>
      <c r="H427" s="663" t="s">
        <v>1981</v>
      </c>
      <c r="I427" s="663" t="s">
        <v>1982</v>
      </c>
      <c r="J427" s="663" t="s">
        <v>1983</v>
      </c>
      <c r="K427" s="663" t="s">
        <v>1106</v>
      </c>
      <c r="L427" s="665">
        <v>43.659742885780261</v>
      </c>
      <c r="M427" s="665">
        <v>1</v>
      </c>
      <c r="N427" s="666">
        <v>43.659742885780261</v>
      </c>
    </row>
    <row r="428" spans="1:14" ht="14.4" customHeight="1" x14ac:dyDescent="0.3">
      <c r="A428" s="661" t="s">
        <v>571</v>
      </c>
      <c r="B428" s="662" t="s">
        <v>2765</v>
      </c>
      <c r="C428" s="663" t="s">
        <v>581</v>
      </c>
      <c r="D428" s="664" t="s">
        <v>2767</v>
      </c>
      <c r="E428" s="663" t="s">
        <v>599</v>
      </c>
      <c r="F428" s="664" t="s">
        <v>2772</v>
      </c>
      <c r="G428" s="663" t="s">
        <v>631</v>
      </c>
      <c r="H428" s="663" t="s">
        <v>1984</v>
      </c>
      <c r="I428" s="663" t="s">
        <v>1985</v>
      </c>
      <c r="J428" s="663" t="s">
        <v>1952</v>
      </c>
      <c r="K428" s="663" t="s">
        <v>1986</v>
      </c>
      <c r="L428" s="665">
        <v>35.109999750152568</v>
      </c>
      <c r="M428" s="665">
        <v>1</v>
      </c>
      <c r="N428" s="666">
        <v>35.109999750152568</v>
      </c>
    </row>
    <row r="429" spans="1:14" ht="14.4" customHeight="1" x14ac:dyDescent="0.3">
      <c r="A429" s="661" t="s">
        <v>571</v>
      </c>
      <c r="B429" s="662" t="s">
        <v>2765</v>
      </c>
      <c r="C429" s="663" t="s">
        <v>581</v>
      </c>
      <c r="D429" s="664" t="s">
        <v>2767</v>
      </c>
      <c r="E429" s="663" t="s">
        <v>599</v>
      </c>
      <c r="F429" s="664" t="s">
        <v>2772</v>
      </c>
      <c r="G429" s="663" t="s">
        <v>631</v>
      </c>
      <c r="H429" s="663" t="s">
        <v>1987</v>
      </c>
      <c r="I429" s="663" t="s">
        <v>1988</v>
      </c>
      <c r="J429" s="663" t="s">
        <v>1989</v>
      </c>
      <c r="K429" s="663" t="s">
        <v>1990</v>
      </c>
      <c r="L429" s="665">
        <v>47.625635518651862</v>
      </c>
      <c r="M429" s="665">
        <v>7</v>
      </c>
      <c r="N429" s="666">
        <v>333.37944863056305</v>
      </c>
    </row>
    <row r="430" spans="1:14" ht="14.4" customHeight="1" x14ac:dyDescent="0.3">
      <c r="A430" s="661" t="s">
        <v>571</v>
      </c>
      <c r="B430" s="662" t="s">
        <v>2765</v>
      </c>
      <c r="C430" s="663" t="s">
        <v>581</v>
      </c>
      <c r="D430" s="664" t="s">
        <v>2767</v>
      </c>
      <c r="E430" s="663" t="s">
        <v>599</v>
      </c>
      <c r="F430" s="664" t="s">
        <v>2772</v>
      </c>
      <c r="G430" s="663" t="s">
        <v>631</v>
      </c>
      <c r="H430" s="663" t="s">
        <v>1991</v>
      </c>
      <c r="I430" s="663" t="s">
        <v>1992</v>
      </c>
      <c r="J430" s="663" t="s">
        <v>1993</v>
      </c>
      <c r="K430" s="663" t="s">
        <v>1994</v>
      </c>
      <c r="L430" s="665">
        <v>3299.9856406921958</v>
      </c>
      <c r="M430" s="665">
        <v>4</v>
      </c>
      <c r="N430" s="666">
        <v>13199.942562768783</v>
      </c>
    </row>
    <row r="431" spans="1:14" ht="14.4" customHeight="1" x14ac:dyDescent="0.3">
      <c r="A431" s="661" t="s">
        <v>571</v>
      </c>
      <c r="B431" s="662" t="s">
        <v>2765</v>
      </c>
      <c r="C431" s="663" t="s">
        <v>581</v>
      </c>
      <c r="D431" s="664" t="s">
        <v>2767</v>
      </c>
      <c r="E431" s="663" t="s">
        <v>599</v>
      </c>
      <c r="F431" s="664" t="s">
        <v>2772</v>
      </c>
      <c r="G431" s="663" t="s">
        <v>631</v>
      </c>
      <c r="H431" s="663" t="s">
        <v>1995</v>
      </c>
      <c r="I431" s="663" t="s">
        <v>1996</v>
      </c>
      <c r="J431" s="663" t="s">
        <v>1997</v>
      </c>
      <c r="K431" s="663" t="s">
        <v>1998</v>
      </c>
      <c r="L431" s="665">
        <v>81.820000000000007</v>
      </c>
      <c r="M431" s="665">
        <v>1</v>
      </c>
      <c r="N431" s="666">
        <v>81.820000000000007</v>
      </c>
    </row>
    <row r="432" spans="1:14" ht="14.4" customHeight="1" x14ac:dyDescent="0.3">
      <c r="A432" s="661" t="s">
        <v>571</v>
      </c>
      <c r="B432" s="662" t="s">
        <v>2765</v>
      </c>
      <c r="C432" s="663" t="s">
        <v>581</v>
      </c>
      <c r="D432" s="664" t="s">
        <v>2767</v>
      </c>
      <c r="E432" s="663" t="s">
        <v>599</v>
      </c>
      <c r="F432" s="664" t="s">
        <v>2772</v>
      </c>
      <c r="G432" s="663" t="s">
        <v>631</v>
      </c>
      <c r="H432" s="663" t="s">
        <v>1999</v>
      </c>
      <c r="I432" s="663" t="s">
        <v>2000</v>
      </c>
      <c r="J432" s="663" t="s">
        <v>2001</v>
      </c>
      <c r="K432" s="663" t="s">
        <v>2002</v>
      </c>
      <c r="L432" s="665">
        <v>79.19151024610396</v>
      </c>
      <c r="M432" s="665">
        <v>70</v>
      </c>
      <c r="N432" s="666">
        <v>5543.4057172272769</v>
      </c>
    </row>
    <row r="433" spans="1:14" ht="14.4" customHeight="1" x14ac:dyDescent="0.3">
      <c r="A433" s="661" t="s">
        <v>571</v>
      </c>
      <c r="B433" s="662" t="s">
        <v>2765</v>
      </c>
      <c r="C433" s="663" t="s">
        <v>581</v>
      </c>
      <c r="D433" s="664" t="s">
        <v>2767</v>
      </c>
      <c r="E433" s="663" t="s">
        <v>599</v>
      </c>
      <c r="F433" s="664" t="s">
        <v>2772</v>
      </c>
      <c r="G433" s="663" t="s">
        <v>631</v>
      </c>
      <c r="H433" s="663" t="s">
        <v>2003</v>
      </c>
      <c r="I433" s="663" t="s">
        <v>2004</v>
      </c>
      <c r="J433" s="663" t="s">
        <v>2005</v>
      </c>
      <c r="K433" s="663" t="s">
        <v>2006</v>
      </c>
      <c r="L433" s="665">
        <v>62.204999999999991</v>
      </c>
      <c r="M433" s="665">
        <v>2</v>
      </c>
      <c r="N433" s="666">
        <v>124.40999999999998</v>
      </c>
    </row>
    <row r="434" spans="1:14" ht="14.4" customHeight="1" x14ac:dyDescent="0.3">
      <c r="A434" s="661" t="s">
        <v>571</v>
      </c>
      <c r="B434" s="662" t="s">
        <v>2765</v>
      </c>
      <c r="C434" s="663" t="s">
        <v>581</v>
      </c>
      <c r="D434" s="664" t="s">
        <v>2767</v>
      </c>
      <c r="E434" s="663" t="s">
        <v>599</v>
      </c>
      <c r="F434" s="664" t="s">
        <v>2772</v>
      </c>
      <c r="G434" s="663" t="s">
        <v>631</v>
      </c>
      <c r="H434" s="663" t="s">
        <v>2007</v>
      </c>
      <c r="I434" s="663" t="s">
        <v>2008</v>
      </c>
      <c r="J434" s="663" t="s">
        <v>2009</v>
      </c>
      <c r="K434" s="663" t="s">
        <v>2010</v>
      </c>
      <c r="L434" s="665">
        <v>46.989999999999981</v>
      </c>
      <c r="M434" s="665">
        <v>1</v>
      </c>
      <c r="N434" s="666">
        <v>46.989999999999981</v>
      </c>
    </row>
    <row r="435" spans="1:14" ht="14.4" customHeight="1" x14ac:dyDescent="0.3">
      <c r="A435" s="661" t="s">
        <v>571</v>
      </c>
      <c r="B435" s="662" t="s">
        <v>2765</v>
      </c>
      <c r="C435" s="663" t="s">
        <v>581</v>
      </c>
      <c r="D435" s="664" t="s">
        <v>2767</v>
      </c>
      <c r="E435" s="663" t="s">
        <v>599</v>
      </c>
      <c r="F435" s="664" t="s">
        <v>2772</v>
      </c>
      <c r="G435" s="663" t="s">
        <v>631</v>
      </c>
      <c r="H435" s="663" t="s">
        <v>2011</v>
      </c>
      <c r="I435" s="663" t="s">
        <v>2012</v>
      </c>
      <c r="J435" s="663" t="s">
        <v>2013</v>
      </c>
      <c r="K435" s="663" t="s">
        <v>2006</v>
      </c>
      <c r="L435" s="665">
        <v>44.210000000000022</v>
      </c>
      <c r="M435" s="665">
        <v>1</v>
      </c>
      <c r="N435" s="666">
        <v>44.210000000000022</v>
      </c>
    </row>
    <row r="436" spans="1:14" ht="14.4" customHeight="1" x14ac:dyDescent="0.3">
      <c r="A436" s="661" t="s">
        <v>571</v>
      </c>
      <c r="B436" s="662" t="s">
        <v>2765</v>
      </c>
      <c r="C436" s="663" t="s">
        <v>581</v>
      </c>
      <c r="D436" s="664" t="s">
        <v>2767</v>
      </c>
      <c r="E436" s="663" t="s">
        <v>599</v>
      </c>
      <c r="F436" s="664" t="s">
        <v>2772</v>
      </c>
      <c r="G436" s="663" t="s">
        <v>631</v>
      </c>
      <c r="H436" s="663" t="s">
        <v>2014</v>
      </c>
      <c r="I436" s="663" t="s">
        <v>2015</v>
      </c>
      <c r="J436" s="663" t="s">
        <v>2016</v>
      </c>
      <c r="K436" s="663" t="s">
        <v>2017</v>
      </c>
      <c r="L436" s="665">
        <v>88.429459306875827</v>
      </c>
      <c r="M436" s="665">
        <v>2</v>
      </c>
      <c r="N436" s="666">
        <v>176.85891861375165</v>
      </c>
    </row>
    <row r="437" spans="1:14" ht="14.4" customHeight="1" x14ac:dyDescent="0.3">
      <c r="A437" s="661" t="s">
        <v>571</v>
      </c>
      <c r="B437" s="662" t="s">
        <v>2765</v>
      </c>
      <c r="C437" s="663" t="s">
        <v>581</v>
      </c>
      <c r="D437" s="664" t="s">
        <v>2767</v>
      </c>
      <c r="E437" s="663" t="s">
        <v>599</v>
      </c>
      <c r="F437" s="664" t="s">
        <v>2772</v>
      </c>
      <c r="G437" s="663" t="s">
        <v>631</v>
      </c>
      <c r="H437" s="663" t="s">
        <v>2018</v>
      </c>
      <c r="I437" s="663" t="s">
        <v>2019</v>
      </c>
      <c r="J437" s="663" t="s">
        <v>2020</v>
      </c>
      <c r="K437" s="663" t="s">
        <v>1106</v>
      </c>
      <c r="L437" s="665">
        <v>88.27</v>
      </c>
      <c r="M437" s="665">
        <v>2</v>
      </c>
      <c r="N437" s="666">
        <v>176.54</v>
      </c>
    </row>
    <row r="438" spans="1:14" ht="14.4" customHeight="1" x14ac:dyDescent="0.3">
      <c r="A438" s="661" t="s">
        <v>571</v>
      </c>
      <c r="B438" s="662" t="s">
        <v>2765</v>
      </c>
      <c r="C438" s="663" t="s">
        <v>581</v>
      </c>
      <c r="D438" s="664" t="s">
        <v>2767</v>
      </c>
      <c r="E438" s="663" t="s">
        <v>599</v>
      </c>
      <c r="F438" s="664" t="s">
        <v>2772</v>
      </c>
      <c r="G438" s="663" t="s">
        <v>631</v>
      </c>
      <c r="H438" s="663" t="s">
        <v>2021</v>
      </c>
      <c r="I438" s="663" t="s">
        <v>2022</v>
      </c>
      <c r="J438" s="663" t="s">
        <v>2023</v>
      </c>
      <c r="K438" s="663" t="s">
        <v>884</v>
      </c>
      <c r="L438" s="665">
        <v>78.680000000000021</v>
      </c>
      <c r="M438" s="665">
        <v>1</v>
      </c>
      <c r="N438" s="666">
        <v>78.680000000000021</v>
      </c>
    </row>
    <row r="439" spans="1:14" ht="14.4" customHeight="1" x14ac:dyDescent="0.3">
      <c r="A439" s="661" t="s">
        <v>571</v>
      </c>
      <c r="B439" s="662" t="s">
        <v>2765</v>
      </c>
      <c r="C439" s="663" t="s">
        <v>581</v>
      </c>
      <c r="D439" s="664" t="s">
        <v>2767</v>
      </c>
      <c r="E439" s="663" t="s">
        <v>599</v>
      </c>
      <c r="F439" s="664" t="s">
        <v>2772</v>
      </c>
      <c r="G439" s="663" t="s">
        <v>631</v>
      </c>
      <c r="H439" s="663" t="s">
        <v>2024</v>
      </c>
      <c r="I439" s="663" t="s">
        <v>2025</v>
      </c>
      <c r="J439" s="663" t="s">
        <v>1960</v>
      </c>
      <c r="K439" s="663" t="s">
        <v>2026</v>
      </c>
      <c r="L439" s="665">
        <v>129.39187442209331</v>
      </c>
      <c r="M439" s="665">
        <v>499</v>
      </c>
      <c r="N439" s="666">
        <v>64566.545336624564</v>
      </c>
    </row>
    <row r="440" spans="1:14" ht="14.4" customHeight="1" x14ac:dyDescent="0.3">
      <c r="A440" s="661" t="s">
        <v>571</v>
      </c>
      <c r="B440" s="662" t="s">
        <v>2765</v>
      </c>
      <c r="C440" s="663" t="s">
        <v>581</v>
      </c>
      <c r="D440" s="664" t="s">
        <v>2767</v>
      </c>
      <c r="E440" s="663" t="s">
        <v>599</v>
      </c>
      <c r="F440" s="664" t="s">
        <v>2772</v>
      </c>
      <c r="G440" s="663" t="s">
        <v>631</v>
      </c>
      <c r="H440" s="663" t="s">
        <v>2027</v>
      </c>
      <c r="I440" s="663" t="s">
        <v>2028</v>
      </c>
      <c r="J440" s="663" t="s">
        <v>2029</v>
      </c>
      <c r="K440" s="663" t="s">
        <v>977</v>
      </c>
      <c r="L440" s="665">
        <v>135.75999999999996</v>
      </c>
      <c r="M440" s="665">
        <v>1</v>
      </c>
      <c r="N440" s="666">
        <v>135.75999999999996</v>
      </c>
    </row>
    <row r="441" spans="1:14" ht="14.4" customHeight="1" x14ac:dyDescent="0.3">
      <c r="A441" s="661" t="s">
        <v>571</v>
      </c>
      <c r="B441" s="662" t="s">
        <v>2765</v>
      </c>
      <c r="C441" s="663" t="s">
        <v>581</v>
      </c>
      <c r="D441" s="664" t="s">
        <v>2767</v>
      </c>
      <c r="E441" s="663" t="s">
        <v>599</v>
      </c>
      <c r="F441" s="664" t="s">
        <v>2772</v>
      </c>
      <c r="G441" s="663" t="s">
        <v>631</v>
      </c>
      <c r="H441" s="663" t="s">
        <v>2030</v>
      </c>
      <c r="I441" s="663" t="s">
        <v>2031</v>
      </c>
      <c r="J441" s="663" t="s">
        <v>2032</v>
      </c>
      <c r="K441" s="663" t="s">
        <v>2033</v>
      </c>
      <c r="L441" s="665">
        <v>24.949760713997165</v>
      </c>
      <c r="M441" s="665">
        <v>2</v>
      </c>
      <c r="N441" s="666">
        <v>49.89952142799433</v>
      </c>
    </row>
    <row r="442" spans="1:14" ht="14.4" customHeight="1" x14ac:dyDescent="0.3">
      <c r="A442" s="661" t="s">
        <v>571</v>
      </c>
      <c r="B442" s="662" t="s">
        <v>2765</v>
      </c>
      <c r="C442" s="663" t="s">
        <v>581</v>
      </c>
      <c r="D442" s="664" t="s">
        <v>2767</v>
      </c>
      <c r="E442" s="663" t="s">
        <v>599</v>
      </c>
      <c r="F442" s="664" t="s">
        <v>2772</v>
      </c>
      <c r="G442" s="663" t="s">
        <v>631</v>
      </c>
      <c r="H442" s="663" t="s">
        <v>2034</v>
      </c>
      <c r="I442" s="663" t="s">
        <v>2035</v>
      </c>
      <c r="J442" s="663" t="s">
        <v>2036</v>
      </c>
      <c r="K442" s="663" t="s">
        <v>2037</v>
      </c>
      <c r="L442" s="665">
        <v>49.460000000000015</v>
      </c>
      <c r="M442" s="665">
        <v>4</v>
      </c>
      <c r="N442" s="666">
        <v>197.84000000000006</v>
      </c>
    </row>
    <row r="443" spans="1:14" ht="14.4" customHeight="1" x14ac:dyDescent="0.3">
      <c r="A443" s="661" t="s">
        <v>571</v>
      </c>
      <c r="B443" s="662" t="s">
        <v>2765</v>
      </c>
      <c r="C443" s="663" t="s">
        <v>581</v>
      </c>
      <c r="D443" s="664" t="s">
        <v>2767</v>
      </c>
      <c r="E443" s="663" t="s">
        <v>599</v>
      </c>
      <c r="F443" s="664" t="s">
        <v>2772</v>
      </c>
      <c r="G443" s="663" t="s">
        <v>631</v>
      </c>
      <c r="H443" s="663" t="s">
        <v>2038</v>
      </c>
      <c r="I443" s="663" t="s">
        <v>2039</v>
      </c>
      <c r="J443" s="663" t="s">
        <v>2040</v>
      </c>
      <c r="K443" s="663" t="s">
        <v>1697</v>
      </c>
      <c r="L443" s="665">
        <v>465.8089535411242</v>
      </c>
      <c r="M443" s="665">
        <v>114</v>
      </c>
      <c r="N443" s="666">
        <v>53102.220703688159</v>
      </c>
    </row>
    <row r="444" spans="1:14" ht="14.4" customHeight="1" x14ac:dyDescent="0.3">
      <c r="A444" s="661" t="s">
        <v>571</v>
      </c>
      <c r="B444" s="662" t="s">
        <v>2765</v>
      </c>
      <c r="C444" s="663" t="s">
        <v>581</v>
      </c>
      <c r="D444" s="664" t="s">
        <v>2767</v>
      </c>
      <c r="E444" s="663" t="s">
        <v>599</v>
      </c>
      <c r="F444" s="664" t="s">
        <v>2772</v>
      </c>
      <c r="G444" s="663" t="s">
        <v>631</v>
      </c>
      <c r="H444" s="663" t="s">
        <v>2041</v>
      </c>
      <c r="I444" s="663" t="s">
        <v>2042</v>
      </c>
      <c r="J444" s="663" t="s">
        <v>2043</v>
      </c>
      <c r="K444" s="663" t="s">
        <v>2044</v>
      </c>
      <c r="L444" s="665">
        <v>74.275321179473266</v>
      </c>
      <c r="M444" s="665">
        <v>61</v>
      </c>
      <c r="N444" s="666">
        <v>4530.7945919478689</v>
      </c>
    </row>
    <row r="445" spans="1:14" ht="14.4" customHeight="1" x14ac:dyDescent="0.3">
      <c r="A445" s="661" t="s">
        <v>571</v>
      </c>
      <c r="B445" s="662" t="s">
        <v>2765</v>
      </c>
      <c r="C445" s="663" t="s">
        <v>581</v>
      </c>
      <c r="D445" s="664" t="s">
        <v>2767</v>
      </c>
      <c r="E445" s="663" t="s">
        <v>599</v>
      </c>
      <c r="F445" s="664" t="s">
        <v>2772</v>
      </c>
      <c r="G445" s="663" t="s">
        <v>631</v>
      </c>
      <c r="H445" s="663" t="s">
        <v>2045</v>
      </c>
      <c r="I445" s="663" t="s">
        <v>2046</v>
      </c>
      <c r="J445" s="663" t="s">
        <v>2047</v>
      </c>
      <c r="K445" s="663" t="s">
        <v>2048</v>
      </c>
      <c r="L445" s="665">
        <v>133.01333130325415</v>
      </c>
      <c r="M445" s="665">
        <v>3</v>
      </c>
      <c r="N445" s="666">
        <v>399.03999390976242</v>
      </c>
    </row>
    <row r="446" spans="1:14" ht="14.4" customHeight="1" x14ac:dyDescent="0.3">
      <c r="A446" s="661" t="s">
        <v>571</v>
      </c>
      <c r="B446" s="662" t="s">
        <v>2765</v>
      </c>
      <c r="C446" s="663" t="s">
        <v>581</v>
      </c>
      <c r="D446" s="664" t="s">
        <v>2767</v>
      </c>
      <c r="E446" s="663" t="s">
        <v>599</v>
      </c>
      <c r="F446" s="664" t="s">
        <v>2772</v>
      </c>
      <c r="G446" s="663" t="s">
        <v>631</v>
      </c>
      <c r="H446" s="663" t="s">
        <v>2049</v>
      </c>
      <c r="I446" s="663" t="s">
        <v>2050</v>
      </c>
      <c r="J446" s="663" t="s">
        <v>2051</v>
      </c>
      <c r="K446" s="663" t="s">
        <v>2052</v>
      </c>
      <c r="L446" s="665">
        <v>67.852665892121223</v>
      </c>
      <c r="M446" s="665">
        <v>910</v>
      </c>
      <c r="N446" s="666">
        <v>61745.925961830319</v>
      </c>
    </row>
    <row r="447" spans="1:14" ht="14.4" customHeight="1" x14ac:dyDescent="0.3">
      <c r="A447" s="661" t="s">
        <v>571</v>
      </c>
      <c r="B447" s="662" t="s">
        <v>2765</v>
      </c>
      <c r="C447" s="663" t="s">
        <v>581</v>
      </c>
      <c r="D447" s="664" t="s">
        <v>2767</v>
      </c>
      <c r="E447" s="663" t="s">
        <v>599</v>
      </c>
      <c r="F447" s="664" t="s">
        <v>2772</v>
      </c>
      <c r="G447" s="663" t="s">
        <v>631</v>
      </c>
      <c r="H447" s="663" t="s">
        <v>2053</v>
      </c>
      <c r="I447" s="663" t="s">
        <v>2054</v>
      </c>
      <c r="J447" s="663" t="s">
        <v>2055</v>
      </c>
      <c r="K447" s="663" t="s">
        <v>2056</v>
      </c>
      <c r="L447" s="665">
        <v>64.566633208366056</v>
      </c>
      <c r="M447" s="665">
        <v>3</v>
      </c>
      <c r="N447" s="666">
        <v>193.69989962509817</v>
      </c>
    </row>
    <row r="448" spans="1:14" ht="14.4" customHeight="1" x14ac:dyDescent="0.3">
      <c r="A448" s="661" t="s">
        <v>571</v>
      </c>
      <c r="B448" s="662" t="s">
        <v>2765</v>
      </c>
      <c r="C448" s="663" t="s">
        <v>581</v>
      </c>
      <c r="D448" s="664" t="s">
        <v>2767</v>
      </c>
      <c r="E448" s="663" t="s">
        <v>599</v>
      </c>
      <c r="F448" s="664" t="s">
        <v>2772</v>
      </c>
      <c r="G448" s="663" t="s">
        <v>631</v>
      </c>
      <c r="H448" s="663" t="s">
        <v>2057</v>
      </c>
      <c r="I448" s="663" t="s">
        <v>2058</v>
      </c>
      <c r="J448" s="663" t="s">
        <v>2059</v>
      </c>
      <c r="K448" s="663" t="s">
        <v>2060</v>
      </c>
      <c r="L448" s="665">
        <v>210.06999999999996</v>
      </c>
      <c r="M448" s="665">
        <v>1</v>
      </c>
      <c r="N448" s="666">
        <v>210.06999999999996</v>
      </c>
    </row>
    <row r="449" spans="1:14" ht="14.4" customHeight="1" x14ac:dyDescent="0.3">
      <c r="A449" s="661" t="s">
        <v>571</v>
      </c>
      <c r="B449" s="662" t="s">
        <v>2765</v>
      </c>
      <c r="C449" s="663" t="s">
        <v>581</v>
      </c>
      <c r="D449" s="664" t="s">
        <v>2767</v>
      </c>
      <c r="E449" s="663" t="s">
        <v>599</v>
      </c>
      <c r="F449" s="664" t="s">
        <v>2772</v>
      </c>
      <c r="G449" s="663" t="s">
        <v>631</v>
      </c>
      <c r="H449" s="663" t="s">
        <v>2061</v>
      </c>
      <c r="I449" s="663" t="s">
        <v>2062</v>
      </c>
      <c r="J449" s="663" t="s">
        <v>2063</v>
      </c>
      <c r="K449" s="663" t="s">
        <v>2064</v>
      </c>
      <c r="L449" s="665">
        <v>99.139561414732668</v>
      </c>
      <c r="M449" s="665">
        <v>6</v>
      </c>
      <c r="N449" s="666">
        <v>594.83736848839601</v>
      </c>
    </row>
    <row r="450" spans="1:14" ht="14.4" customHeight="1" x14ac:dyDescent="0.3">
      <c r="A450" s="661" t="s">
        <v>571</v>
      </c>
      <c r="B450" s="662" t="s">
        <v>2765</v>
      </c>
      <c r="C450" s="663" t="s">
        <v>581</v>
      </c>
      <c r="D450" s="664" t="s">
        <v>2767</v>
      </c>
      <c r="E450" s="663" t="s">
        <v>599</v>
      </c>
      <c r="F450" s="664" t="s">
        <v>2772</v>
      </c>
      <c r="G450" s="663" t="s">
        <v>631</v>
      </c>
      <c r="H450" s="663" t="s">
        <v>2065</v>
      </c>
      <c r="I450" s="663" t="s">
        <v>2066</v>
      </c>
      <c r="J450" s="663" t="s">
        <v>2067</v>
      </c>
      <c r="K450" s="663" t="s">
        <v>2068</v>
      </c>
      <c r="L450" s="665">
        <v>39.709737887205115</v>
      </c>
      <c r="M450" s="665">
        <v>1</v>
      </c>
      <c r="N450" s="666">
        <v>39.709737887205115</v>
      </c>
    </row>
    <row r="451" spans="1:14" ht="14.4" customHeight="1" x14ac:dyDescent="0.3">
      <c r="A451" s="661" t="s">
        <v>571</v>
      </c>
      <c r="B451" s="662" t="s">
        <v>2765</v>
      </c>
      <c r="C451" s="663" t="s">
        <v>581</v>
      </c>
      <c r="D451" s="664" t="s">
        <v>2767</v>
      </c>
      <c r="E451" s="663" t="s">
        <v>599</v>
      </c>
      <c r="F451" s="664" t="s">
        <v>2772</v>
      </c>
      <c r="G451" s="663" t="s">
        <v>631</v>
      </c>
      <c r="H451" s="663" t="s">
        <v>2069</v>
      </c>
      <c r="I451" s="663" t="s">
        <v>2070</v>
      </c>
      <c r="J451" s="663" t="s">
        <v>634</v>
      </c>
      <c r="K451" s="663" t="s">
        <v>2071</v>
      </c>
      <c r="L451" s="665">
        <v>134.41999999999999</v>
      </c>
      <c r="M451" s="665">
        <v>8</v>
      </c>
      <c r="N451" s="666">
        <v>1075.3599999999999</v>
      </c>
    </row>
    <row r="452" spans="1:14" ht="14.4" customHeight="1" x14ac:dyDescent="0.3">
      <c r="A452" s="661" t="s">
        <v>571</v>
      </c>
      <c r="B452" s="662" t="s">
        <v>2765</v>
      </c>
      <c r="C452" s="663" t="s">
        <v>581</v>
      </c>
      <c r="D452" s="664" t="s">
        <v>2767</v>
      </c>
      <c r="E452" s="663" t="s">
        <v>599</v>
      </c>
      <c r="F452" s="664" t="s">
        <v>2772</v>
      </c>
      <c r="G452" s="663" t="s">
        <v>631</v>
      </c>
      <c r="H452" s="663" t="s">
        <v>2072</v>
      </c>
      <c r="I452" s="663" t="s">
        <v>2073</v>
      </c>
      <c r="J452" s="663" t="s">
        <v>2074</v>
      </c>
      <c r="K452" s="663" t="s">
        <v>884</v>
      </c>
      <c r="L452" s="665">
        <v>129.94</v>
      </c>
      <c r="M452" s="665">
        <v>3</v>
      </c>
      <c r="N452" s="666">
        <v>389.82</v>
      </c>
    </row>
    <row r="453" spans="1:14" ht="14.4" customHeight="1" x14ac:dyDescent="0.3">
      <c r="A453" s="661" t="s">
        <v>571</v>
      </c>
      <c r="B453" s="662" t="s">
        <v>2765</v>
      </c>
      <c r="C453" s="663" t="s">
        <v>581</v>
      </c>
      <c r="D453" s="664" t="s">
        <v>2767</v>
      </c>
      <c r="E453" s="663" t="s">
        <v>599</v>
      </c>
      <c r="F453" s="664" t="s">
        <v>2772</v>
      </c>
      <c r="G453" s="663" t="s">
        <v>631</v>
      </c>
      <c r="H453" s="663" t="s">
        <v>2075</v>
      </c>
      <c r="I453" s="663" t="s">
        <v>2076</v>
      </c>
      <c r="J453" s="663" t="s">
        <v>2077</v>
      </c>
      <c r="K453" s="663" t="s">
        <v>2078</v>
      </c>
      <c r="L453" s="665">
        <v>74.840000000000018</v>
      </c>
      <c r="M453" s="665">
        <v>2</v>
      </c>
      <c r="N453" s="666">
        <v>149.68000000000004</v>
      </c>
    </row>
    <row r="454" spans="1:14" ht="14.4" customHeight="1" x14ac:dyDescent="0.3">
      <c r="A454" s="661" t="s">
        <v>571</v>
      </c>
      <c r="B454" s="662" t="s">
        <v>2765</v>
      </c>
      <c r="C454" s="663" t="s">
        <v>581</v>
      </c>
      <c r="D454" s="664" t="s">
        <v>2767</v>
      </c>
      <c r="E454" s="663" t="s">
        <v>599</v>
      </c>
      <c r="F454" s="664" t="s">
        <v>2772</v>
      </c>
      <c r="G454" s="663" t="s">
        <v>631</v>
      </c>
      <c r="H454" s="663" t="s">
        <v>2079</v>
      </c>
      <c r="I454" s="663" t="s">
        <v>2079</v>
      </c>
      <c r="J454" s="663" t="s">
        <v>2080</v>
      </c>
      <c r="K454" s="663" t="s">
        <v>2081</v>
      </c>
      <c r="L454" s="665">
        <v>75.208999117149446</v>
      </c>
      <c r="M454" s="665">
        <v>2</v>
      </c>
      <c r="N454" s="666">
        <v>150.41799823429889</v>
      </c>
    </row>
    <row r="455" spans="1:14" ht="14.4" customHeight="1" x14ac:dyDescent="0.3">
      <c r="A455" s="661" t="s">
        <v>571</v>
      </c>
      <c r="B455" s="662" t="s">
        <v>2765</v>
      </c>
      <c r="C455" s="663" t="s">
        <v>581</v>
      </c>
      <c r="D455" s="664" t="s">
        <v>2767</v>
      </c>
      <c r="E455" s="663" t="s">
        <v>599</v>
      </c>
      <c r="F455" s="664" t="s">
        <v>2772</v>
      </c>
      <c r="G455" s="663" t="s">
        <v>631</v>
      </c>
      <c r="H455" s="663" t="s">
        <v>2082</v>
      </c>
      <c r="I455" s="663" t="s">
        <v>2083</v>
      </c>
      <c r="J455" s="663" t="s">
        <v>634</v>
      </c>
      <c r="K455" s="663" t="s">
        <v>2084</v>
      </c>
      <c r="L455" s="665">
        <v>355.36000000000007</v>
      </c>
      <c r="M455" s="665">
        <v>2</v>
      </c>
      <c r="N455" s="666">
        <v>710.72000000000014</v>
      </c>
    </row>
    <row r="456" spans="1:14" ht="14.4" customHeight="1" x14ac:dyDescent="0.3">
      <c r="A456" s="661" t="s">
        <v>571</v>
      </c>
      <c r="B456" s="662" t="s">
        <v>2765</v>
      </c>
      <c r="C456" s="663" t="s">
        <v>581</v>
      </c>
      <c r="D456" s="664" t="s">
        <v>2767</v>
      </c>
      <c r="E456" s="663" t="s">
        <v>599</v>
      </c>
      <c r="F456" s="664" t="s">
        <v>2772</v>
      </c>
      <c r="G456" s="663" t="s">
        <v>631</v>
      </c>
      <c r="H456" s="663" t="s">
        <v>2085</v>
      </c>
      <c r="I456" s="663" t="s">
        <v>2086</v>
      </c>
      <c r="J456" s="663" t="s">
        <v>1967</v>
      </c>
      <c r="K456" s="663" t="s">
        <v>2087</v>
      </c>
      <c r="L456" s="665">
        <v>98.997499014846142</v>
      </c>
      <c r="M456" s="665">
        <v>4</v>
      </c>
      <c r="N456" s="666">
        <v>395.98999605938457</v>
      </c>
    </row>
    <row r="457" spans="1:14" ht="14.4" customHeight="1" x14ac:dyDescent="0.3">
      <c r="A457" s="661" t="s">
        <v>571</v>
      </c>
      <c r="B457" s="662" t="s">
        <v>2765</v>
      </c>
      <c r="C457" s="663" t="s">
        <v>581</v>
      </c>
      <c r="D457" s="664" t="s">
        <v>2767</v>
      </c>
      <c r="E457" s="663" t="s">
        <v>599</v>
      </c>
      <c r="F457" s="664" t="s">
        <v>2772</v>
      </c>
      <c r="G457" s="663" t="s">
        <v>631</v>
      </c>
      <c r="H457" s="663" t="s">
        <v>2088</v>
      </c>
      <c r="I457" s="663" t="s">
        <v>2089</v>
      </c>
      <c r="J457" s="663" t="s">
        <v>2090</v>
      </c>
      <c r="K457" s="663" t="s">
        <v>2091</v>
      </c>
      <c r="L457" s="665">
        <v>80.52</v>
      </c>
      <c r="M457" s="665">
        <v>1</v>
      </c>
      <c r="N457" s="666">
        <v>80.52</v>
      </c>
    </row>
    <row r="458" spans="1:14" ht="14.4" customHeight="1" x14ac:dyDescent="0.3">
      <c r="A458" s="661" t="s">
        <v>571</v>
      </c>
      <c r="B458" s="662" t="s">
        <v>2765</v>
      </c>
      <c r="C458" s="663" t="s">
        <v>581</v>
      </c>
      <c r="D458" s="664" t="s">
        <v>2767</v>
      </c>
      <c r="E458" s="663" t="s">
        <v>599</v>
      </c>
      <c r="F458" s="664" t="s">
        <v>2772</v>
      </c>
      <c r="G458" s="663" t="s">
        <v>631</v>
      </c>
      <c r="H458" s="663" t="s">
        <v>2092</v>
      </c>
      <c r="I458" s="663" t="s">
        <v>2093</v>
      </c>
      <c r="J458" s="663" t="s">
        <v>638</v>
      </c>
      <c r="K458" s="663" t="s">
        <v>2094</v>
      </c>
      <c r="L458" s="665">
        <v>170.24000692649241</v>
      </c>
      <c r="M458" s="665">
        <v>10</v>
      </c>
      <c r="N458" s="666">
        <v>1702.4000692649242</v>
      </c>
    </row>
    <row r="459" spans="1:14" ht="14.4" customHeight="1" x14ac:dyDescent="0.3">
      <c r="A459" s="661" t="s">
        <v>571</v>
      </c>
      <c r="B459" s="662" t="s">
        <v>2765</v>
      </c>
      <c r="C459" s="663" t="s">
        <v>581</v>
      </c>
      <c r="D459" s="664" t="s">
        <v>2767</v>
      </c>
      <c r="E459" s="663" t="s">
        <v>599</v>
      </c>
      <c r="F459" s="664" t="s">
        <v>2772</v>
      </c>
      <c r="G459" s="663" t="s">
        <v>631</v>
      </c>
      <c r="H459" s="663" t="s">
        <v>2095</v>
      </c>
      <c r="I459" s="663" t="s">
        <v>2096</v>
      </c>
      <c r="J459" s="663" t="s">
        <v>2097</v>
      </c>
      <c r="K459" s="663" t="s">
        <v>2098</v>
      </c>
      <c r="L459" s="665">
        <v>358.01936310151905</v>
      </c>
      <c r="M459" s="665">
        <v>1</v>
      </c>
      <c r="N459" s="666">
        <v>358.01936310151905</v>
      </c>
    </row>
    <row r="460" spans="1:14" ht="14.4" customHeight="1" x14ac:dyDescent="0.3">
      <c r="A460" s="661" t="s">
        <v>571</v>
      </c>
      <c r="B460" s="662" t="s">
        <v>2765</v>
      </c>
      <c r="C460" s="663" t="s">
        <v>581</v>
      </c>
      <c r="D460" s="664" t="s">
        <v>2767</v>
      </c>
      <c r="E460" s="663" t="s">
        <v>599</v>
      </c>
      <c r="F460" s="664" t="s">
        <v>2772</v>
      </c>
      <c r="G460" s="663" t="s">
        <v>631</v>
      </c>
      <c r="H460" s="663" t="s">
        <v>2099</v>
      </c>
      <c r="I460" s="663" t="s">
        <v>2099</v>
      </c>
      <c r="J460" s="663" t="s">
        <v>2100</v>
      </c>
      <c r="K460" s="663" t="s">
        <v>2101</v>
      </c>
      <c r="L460" s="665">
        <v>123.65</v>
      </c>
      <c r="M460" s="665">
        <v>1</v>
      </c>
      <c r="N460" s="666">
        <v>123.65</v>
      </c>
    </row>
    <row r="461" spans="1:14" ht="14.4" customHeight="1" x14ac:dyDescent="0.3">
      <c r="A461" s="661" t="s">
        <v>571</v>
      </c>
      <c r="B461" s="662" t="s">
        <v>2765</v>
      </c>
      <c r="C461" s="663" t="s">
        <v>581</v>
      </c>
      <c r="D461" s="664" t="s">
        <v>2767</v>
      </c>
      <c r="E461" s="663" t="s">
        <v>599</v>
      </c>
      <c r="F461" s="664" t="s">
        <v>2772</v>
      </c>
      <c r="G461" s="663" t="s">
        <v>631</v>
      </c>
      <c r="H461" s="663" t="s">
        <v>2102</v>
      </c>
      <c r="I461" s="663" t="s">
        <v>2103</v>
      </c>
      <c r="J461" s="663" t="s">
        <v>2104</v>
      </c>
      <c r="K461" s="663" t="s">
        <v>2105</v>
      </c>
      <c r="L461" s="665">
        <v>198.76</v>
      </c>
      <c r="M461" s="665">
        <v>1</v>
      </c>
      <c r="N461" s="666">
        <v>198.76</v>
      </c>
    </row>
    <row r="462" spans="1:14" ht="14.4" customHeight="1" x14ac:dyDescent="0.3">
      <c r="A462" s="661" t="s">
        <v>571</v>
      </c>
      <c r="B462" s="662" t="s">
        <v>2765</v>
      </c>
      <c r="C462" s="663" t="s">
        <v>581</v>
      </c>
      <c r="D462" s="664" t="s">
        <v>2767</v>
      </c>
      <c r="E462" s="663" t="s">
        <v>599</v>
      </c>
      <c r="F462" s="664" t="s">
        <v>2772</v>
      </c>
      <c r="G462" s="663" t="s">
        <v>631</v>
      </c>
      <c r="H462" s="663" t="s">
        <v>2106</v>
      </c>
      <c r="I462" s="663" t="s">
        <v>2107</v>
      </c>
      <c r="J462" s="663" t="s">
        <v>2108</v>
      </c>
      <c r="K462" s="663" t="s">
        <v>2109</v>
      </c>
      <c r="L462" s="665">
        <v>79.64</v>
      </c>
      <c r="M462" s="665">
        <v>1</v>
      </c>
      <c r="N462" s="666">
        <v>79.64</v>
      </c>
    </row>
    <row r="463" spans="1:14" ht="14.4" customHeight="1" x14ac:dyDescent="0.3">
      <c r="A463" s="661" t="s">
        <v>571</v>
      </c>
      <c r="B463" s="662" t="s">
        <v>2765</v>
      </c>
      <c r="C463" s="663" t="s">
        <v>581</v>
      </c>
      <c r="D463" s="664" t="s">
        <v>2767</v>
      </c>
      <c r="E463" s="663" t="s">
        <v>599</v>
      </c>
      <c r="F463" s="664" t="s">
        <v>2772</v>
      </c>
      <c r="G463" s="663" t="s">
        <v>631</v>
      </c>
      <c r="H463" s="663" t="s">
        <v>2110</v>
      </c>
      <c r="I463" s="663" t="s">
        <v>2111</v>
      </c>
      <c r="J463" s="663" t="s">
        <v>2112</v>
      </c>
      <c r="K463" s="663" t="s">
        <v>2113</v>
      </c>
      <c r="L463" s="665">
        <v>1432.749580995632</v>
      </c>
      <c r="M463" s="665">
        <v>6</v>
      </c>
      <c r="N463" s="666">
        <v>8596.4974859737922</v>
      </c>
    </row>
    <row r="464" spans="1:14" ht="14.4" customHeight="1" x14ac:dyDescent="0.3">
      <c r="A464" s="661" t="s">
        <v>571</v>
      </c>
      <c r="B464" s="662" t="s">
        <v>2765</v>
      </c>
      <c r="C464" s="663" t="s">
        <v>581</v>
      </c>
      <c r="D464" s="664" t="s">
        <v>2767</v>
      </c>
      <c r="E464" s="663" t="s">
        <v>599</v>
      </c>
      <c r="F464" s="664" t="s">
        <v>2772</v>
      </c>
      <c r="G464" s="663" t="s">
        <v>631</v>
      </c>
      <c r="H464" s="663" t="s">
        <v>2114</v>
      </c>
      <c r="I464" s="663" t="s">
        <v>2115</v>
      </c>
      <c r="J464" s="663" t="s">
        <v>2116</v>
      </c>
      <c r="K464" s="663" t="s">
        <v>2117</v>
      </c>
      <c r="L464" s="665">
        <v>133.55000000000001</v>
      </c>
      <c r="M464" s="665">
        <v>1</v>
      </c>
      <c r="N464" s="666">
        <v>133.55000000000001</v>
      </c>
    </row>
    <row r="465" spans="1:14" ht="14.4" customHeight="1" x14ac:dyDescent="0.3">
      <c r="A465" s="661" t="s">
        <v>571</v>
      </c>
      <c r="B465" s="662" t="s">
        <v>2765</v>
      </c>
      <c r="C465" s="663" t="s">
        <v>581</v>
      </c>
      <c r="D465" s="664" t="s">
        <v>2767</v>
      </c>
      <c r="E465" s="663" t="s">
        <v>599</v>
      </c>
      <c r="F465" s="664" t="s">
        <v>2772</v>
      </c>
      <c r="G465" s="663" t="s">
        <v>631</v>
      </c>
      <c r="H465" s="663" t="s">
        <v>2118</v>
      </c>
      <c r="I465" s="663" t="s">
        <v>2119</v>
      </c>
      <c r="J465" s="663" t="s">
        <v>2120</v>
      </c>
      <c r="K465" s="663" t="s">
        <v>2121</v>
      </c>
      <c r="L465" s="665">
        <v>692.81597570330825</v>
      </c>
      <c r="M465" s="665">
        <v>460</v>
      </c>
      <c r="N465" s="666">
        <v>318695.34882352181</v>
      </c>
    </row>
    <row r="466" spans="1:14" ht="14.4" customHeight="1" x14ac:dyDescent="0.3">
      <c r="A466" s="661" t="s">
        <v>571</v>
      </c>
      <c r="B466" s="662" t="s">
        <v>2765</v>
      </c>
      <c r="C466" s="663" t="s">
        <v>581</v>
      </c>
      <c r="D466" s="664" t="s">
        <v>2767</v>
      </c>
      <c r="E466" s="663" t="s">
        <v>599</v>
      </c>
      <c r="F466" s="664" t="s">
        <v>2772</v>
      </c>
      <c r="G466" s="663" t="s">
        <v>631</v>
      </c>
      <c r="H466" s="663" t="s">
        <v>2122</v>
      </c>
      <c r="I466" s="663" t="s">
        <v>2123</v>
      </c>
      <c r="J466" s="663" t="s">
        <v>2124</v>
      </c>
      <c r="K466" s="663" t="s">
        <v>2125</v>
      </c>
      <c r="L466" s="665">
        <v>962.3190385432365</v>
      </c>
      <c r="M466" s="665">
        <v>120</v>
      </c>
      <c r="N466" s="666">
        <v>115478.28462518837</v>
      </c>
    </row>
    <row r="467" spans="1:14" ht="14.4" customHeight="1" x14ac:dyDescent="0.3">
      <c r="A467" s="661" t="s">
        <v>571</v>
      </c>
      <c r="B467" s="662" t="s">
        <v>2765</v>
      </c>
      <c r="C467" s="663" t="s">
        <v>581</v>
      </c>
      <c r="D467" s="664" t="s">
        <v>2767</v>
      </c>
      <c r="E467" s="663" t="s">
        <v>599</v>
      </c>
      <c r="F467" s="664" t="s">
        <v>2772</v>
      </c>
      <c r="G467" s="663" t="s">
        <v>631</v>
      </c>
      <c r="H467" s="663" t="s">
        <v>2126</v>
      </c>
      <c r="I467" s="663" t="s">
        <v>2127</v>
      </c>
      <c r="J467" s="663" t="s">
        <v>2128</v>
      </c>
      <c r="K467" s="663" t="s">
        <v>2129</v>
      </c>
      <c r="L467" s="665">
        <v>994.93903984577241</v>
      </c>
      <c r="M467" s="665">
        <v>29</v>
      </c>
      <c r="N467" s="666">
        <v>28853.232155527399</v>
      </c>
    </row>
    <row r="468" spans="1:14" ht="14.4" customHeight="1" x14ac:dyDescent="0.3">
      <c r="A468" s="661" t="s">
        <v>571</v>
      </c>
      <c r="B468" s="662" t="s">
        <v>2765</v>
      </c>
      <c r="C468" s="663" t="s">
        <v>581</v>
      </c>
      <c r="D468" s="664" t="s">
        <v>2767</v>
      </c>
      <c r="E468" s="663" t="s">
        <v>599</v>
      </c>
      <c r="F468" s="664" t="s">
        <v>2772</v>
      </c>
      <c r="G468" s="663" t="s">
        <v>631</v>
      </c>
      <c r="H468" s="663" t="s">
        <v>2130</v>
      </c>
      <c r="I468" s="663" t="s">
        <v>2131</v>
      </c>
      <c r="J468" s="663" t="s">
        <v>2132</v>
      </c>
      <c r="K468" s="663" t="s">
        <v>2133</v>
      </c>
      <c r="L468" s="665">
        <v>151.72999999999999</v>
      </c>
      <c r="M468" s="665">
        <v>1</v>
      </c>
      <c r="N468" s="666">
        <v>151.72999999999999</v>
      </c>
    </row>
    <row r="469" spans="1:14" ht="14.4" customHeight="1" x14ac:dyDescent="0.3">
      <c r="A469" s="661" t="s">
        <v>571</v>
      </c>
      <c r="B469" s="662" t="s">
        <v>2765</v>
      </c>
      <c r="C469" s="663" t="s">
        <v>581</v>
      </c>
      <c r="D469" s="664" t="s">
        <v>2767</v>
      </c>
      <c r="E469" s="663" t="s">
        <v>599</v>
      </c>
      <c r="F469" s="664" t="s">
        <v>2772</v>
      </c>
      <c r="G469" s="663" t="s">
        <v>631</v>
      </c>
      <c r="H469" s="663" t="s">
        <v>2134</v>
      </c>
      <c r="I469" s="663" t="s">
        <v>2135</v>
      </c>
      <c r="J469" s="663" t="s">
        <v>2136</v>
      </c>
      <c r="K469" s="663" t="s">
        <v>2137</v>
      </c>
      <c r="L469" s="665">
        <v>72.600000000000009</v>
      </c>
      <c r="M469" s="665">
        <v>4</v>
      </c>
      <c r="N469" s="666">
        <v>290.40000000000003</v>
      </c>
    </row>
    <row r="470" spans="1:14" ht="14.4" customHeight="1" x14ac:dyDescent="0.3">
      <c r="A470" s="661" t="s">
        <v>571</v>
      </c>
      <c r="B470" s="662" t="s">
        <v>2765</v>
      </c>
      <c r="C470" s="663" t="s">
        <v>581</v>
      </c>
      <c r="D470" s="664" t="s">
        <v>2767</v>
      </c>
      <c r="E470" s="663" t="s">
        <v>599</v>
      </c>
      <c r="F470" s="664" t="s">
        <v>2772</v>
      </c>
      <c r="G470" s="663" t="s">
        <v>631</v>
      </c>
      <c r="H470" s="663" t="s">
        <v>2138</v>
      </c>
      <c r="I470" s="663" t="s">
        <v>2138</v>
      </c>
      <c r="J470" s="663" t="s">
        <v>2139</v>
      </c>
      <c r="K470" s="663" t="s">
        <v>2140</v>
      </c>
      <c r="L470" s="665">
        <v>954.0700000000005</v>
      </c>
      <c r="M470" s="665">
        <v>1</v>
      </c>
      <c r="N470" s="666">
        <v>954.0700000000005</v>
      </c>
    </row>
    <row r="471" spans="1:14" ht="14.4" customHeight="1" x14ac:dyDescent="0.3">
      <c r="A471" s="661" t="s">
        <v>571</v>
      </c>
      <c r="B471" s="662" t="s">
        <v>2765</v>
      </c>
      <c r="C471" s="663" t="s">
        <v>581</v>
      </c>
      <c r="D471" s="664" t="s">
        <v>2767</v>
      </c>
      <c r="E471" s="663" t="s">
        <v>599</v>
      </c>
      <c r="F471" s="664" t="s">
        <v>2772</v>
      </c>
      <c r="G471" s="663" t="s">
        <v>631</v>
      </c>
      <c r="H471" s="663" t="s">
        <v>2141</v>
      </c>
      <c r="I471" s="663" t="s">
        <v>2142</v>
      </c>
      <c r="J471" s="663" t="s">
        <v>2143</v>
      </c>
      <c r="K471" s="663" t="s">
        <v>2144</v>
      </c>
      <c r="L471" s="665">
        <v>70.051763026012253</v>
      </c>
      <c r="M471" s="665">
        <v>11</v>
      </c>
      <c r="N471" s="666">
        <v>770.56939328613475</v>
      </c>
    </row>
    <row r="472" spans="1:14" ht="14.4" customHeight="1" x14ac:dyDescent="0.3">
      <c r="A472" s="661" t="s">
        <v>571</v>
      </c>
      <c r="B472" s="662" t="s">
        <v>2765</v>
      </c>
      <c r="C472" s="663" t="s">
        <v>581</v>
      </c>
      <c r="D472" s="664" t="s">
        <v>2767</v>
      </c>
      <c r="E472" s="663" t="s">
        <v>599</v>
      </c>
      <c r="F472" s="664" t="s">
        <v>2772</v>
      </c>
      <c r="G472" s="663" t="s">
        <v>631</v>
      </c>
      <c r="H472" s="663" t="s">
        <v>2145</v>
      </c>
      <c r="I472" s="663" t="s">
        <v>2145</v>
      </c>
      <c r="J472" s="663" t="s">
        <v>2146</v>
      </c>
      <c r="K472" s="663" t="s">
        <v>2147</v>
      </c>
      <c r="L472" s="665">
        <v>47.674999999999997</v>
      </c>
      <c r="M472" s="665">
        <v>2</v>
      </c>
      <c r="N472" s="666">
        <v>95.35</v>
      </c>
    </row>
    <row r="473" spans="1:14" ht="14.4" customHeight="1" x14ac:dyDescent="0.3">
      <c r="A473" s="661" t="s">
        <v>571</v>
      </c>
      <c r="B473" s="662" t="s">
        <v>2765</v>
      </c>
      <c r="C473" s="663" t="s">
        <v>581</v>
      </c>
      <c r="D473" s="664" t="s">
        <v>2767</v>
      </c>
      <c r="E473" s="663" t="s">
        <v>599</v>
      </c>
      <c r="F473" s="664" t="s">
        <v>2772</v>
      </c>
      <c r="G473" s="663" t="s">
        <v>631</v>
      </c>
      <c r="H473" s="663" t="s">
        <v>2148</v>
      </c>
      <c r="I473" s="663" t="s">
        <v>2148</v>
      </c>
      <c r="J473" s="663" t="s">
        <v>2149</v>
      </c>
      <c r="K473" s="663" t="s">
        <v>2150</v>
      </c>
      <c r="L473" s="665">
        <v>62.039999999999985</v>
      </c>
      <c r="M473" s="665">
        <v>1</v>
      </c>
      <c r="N473" s="666">
        <v>62.039999999999985</v>
      </c>
    </row>
    <row r="474" spans="1:14" ht="14.4" customHeight="1" x14ac:dyDescent="0.3">
      <c r="A474" s="661" t="s">
        <v>571</v>
      </c>
      <c r="B474" s="662" t="s">
        <v>2765</v>
      </c>
      <c r="C474" s="663" t="s">
        <v>581</v>
      </c>
      <c r="D474" s="664" t="s">
        <v>2767</v>
      </c>
      <c r="E474" s="663" t="s">
        <v>599</v>
      </c>
      <c r="F474" s="664" t="s">
        <v>2772</v>
      </c>
      <c r="G474" s="663" t="s">
        <v>631</v>
      </c>
      <c r="H474" s="663" t="s">
        <v>2151</v>
      </c>
      <c r="I474" s="663" t="s">
        <v>2151</v>
      </c>
      <c r="J474" s="663" t="s">
        <v>2152</v>
      </c>
      <c r="K474" s="663" t="s">
        <v>673</v>
      </c>
      <c r="L474" s="665">
        <v>91.529999999999987</v>
      </c>
      <c r="M474" s="665">
        <v>1</v>
      </c>
      <c r="N474" s="666">
        <v>91.529999999999987</v>
      </c>
    </row>
    <row r="475" spans="1:14" ht="14.4" customHeight="1" x14ac:dyDescent="0.3">
      <c r="A475" s="661" t="s">
        <v>571</v>
      </c>
      <c r="B475" s="662" t="s">
        <v>2765</v>
      </c>
      <c r="C475" s="663" t="s">
        <v>581</v>
      </c>
      <c r="D475" s="664" t="s">
        <v>2767</v>
      </c>
      <c r="E475" s="663" t="s">
        <v>599</v>
      </c>
      <c r="F475" s="664" t="s">
        <v>2772</v>
      </c>
      <c r="G475" s="663" t="s">
        <v>631</v>
      </c>
      <c r="H475" s="663" t="s">
        <v>2153</v>
      </c>
      <c r="I475" s="663" t="s">
        <v>2153</v>
      </c>
      <c r="J475" s="663" t="s">
        <v>2154</v>
      </c>
      <c r="K475" s="663" t="s">
        <v>2155</v>
      </c>
      <c r="L475" s="665">
        <v>32801.911777777779</v>
      </c>
      <c r="M475" s="665">
        <v>12</v>
      </c>
      <c r="N475" s="666">
        <v>393622.94133333338</v>
      </c>
    </row>
    <row r="476" spans="1:14" ht="14.4" customHeight="1" x14ac:dyDescent="0.3">
      <c r="A476" s="661" t="s">
        <v>571</v>
      </c>
      <c r="B476" s="662" t="s">
        <v>2765</v>
      </c>
      <c r="C476" s="663" t="s">
        <v>581</v>
      </c>
      <c r="D476" s="664" t="s">
        <v>2767</v>
      </c>
      <c r="E476" s="663" t="s">
        <v>599</v>
      </c>
      <c r="F476" s="664" t="s">
        <v>2772</v>
      </c>
      <c r="G476" s="663" t="s">
        <v>631</v>
      </c>
      <c r="H476" s="663" t="s">
        <v>2156</v>
      </c>
      <c r="I476" s="663" t="s">
        <v>2156</v>
      </c>
      <c r="J476" s="663" t="s">
        <v>2157</v>
      </c>
      <c r="K476" s="663" t="s">
        <v>2158</v>
      </c>
      <c r="L476" s="665">
        <v>168.70983438821793</v>
      </c>
      <c r="M476" s="665">
        <v>1</v>
      </c>
      <c r="N476" s="666">
        <v>168.70983438821793</v>
      </c>
    </row>
    <row r="477" spans="1:14" ht="14.4" customHeight="1" x14ac:dyDescent="0.3">
      <c r="A477" s="661" t="s">
        <v>571</v>
      </c>
      <c r="B477" s="662" t="s">
        <v>2765</v>
      </c>
      <c r="C477" s="663" t="s">
        <v>581</v>
      </c>
      <c r="D477" s="664" t="s">
        <v>2767</v>
      </c>
      <c r="E477" s="663" t="s">
        <v>599</v>
      </c>
      <c r="F477" s="664" t="s">
        <v>2772</v>
      </c>
      <c r="G477" s="663" t="s">
        <v>631</v>
      </c>
      <c r="H477" s="663" t="s">
        <v>2159</v>
      </c>
      <c r="I477" s="663" t="s">
        <v>2159</v>
      </c>
      <c r="J477" s="663" t="s">
        <v>2160</v>
      </c>
      <c r="K477" s="663" t="s">
        <v>2161</v>
      </c>
      <c r="L477" s="665">
        <v>193.06913496531951</v>
      </c>
      <c r="M477" s="665">
        <v>1</v>
      </c>
      <c r="N477" s="666">
        <v>193.06913496531951</v>
      </c>
    </row>
    <row r="478" spans="1:14" ht="14.4" customHeight="1" x14ac:dyDescent="0.3">
      <c r="A478" s="661" t="s">
        <v>571</v>
      </c>
      <c r="B478" s="662" t="s">
        <v>2765</v>
      </c>
      <c r="C478" s="663" t="s">
        <v>581</v>
      </c>
      <c r="D478" s="664" t="s">
        <v>2767</v>
      </c>
      <c r="E478" s="663" t="s">
        <v>599</v>
      </c>
      <c r="F478" s="664" t="s">
        <v>2772</v>
      </c>
      <c r="G478" s="663" t="s">
        <v>631</v>
      </c>
      <c r="H478" s="663" t="s">
        <v>2162</v>
      </c>
      <c r="I478" s="663" t="s">
        <v>2162</v>
      </c>
      <c r="J478" s="663" t="s">
        <v>1993</v>
      </c>
      <c r="K478" s="663" t="s">
        <v>2163</v>
      </c>
      <c r="L478" s="665">
        <v>3300</v>
      </c>
      <c r="M478" s="665">
        <v>11</v>
      </c>
      <c r="N478" s="666">
        <v>36300</v>
      </c>
    </row>
    <row r="479" spans="1:14" ht="14.4" customHeight="1" x14ac:dyDescent="0.3">
      <c r="A479" s="661" t="s">
        <v>571</v>
      </c>
      <c r="B479" s="662" t="s">
        <v>2765</v>
      </c>
      <c r="C479" s="663" t="s">
        <v>581</v>
      </c>
      <c r="D479" s="664" t="s">
        <v>2767</v>
      </c>
      <c r="E479" s="663" t="s">
        <v>599</v>
      </c>
      <c r="F479" s="664" t="s">
        <v>2772</v>
      </c>
      <c r="G479" s="663" t="s">
        <v>631</v>
      </c>
      <c r="H479" s="663" t="s">
        <v>2164</v>
      </c>
      <c r="I479" s="663" t="s">
        <v>2164</v>
      </c>
      <c r="J479" s="663" t="s">
        <v>2051</v>
      </c>
      <c r="K479" s="663" t="s">
        <v>2052</v>
      </c>
      <c r="L479" s="665">
        <v>67.849051151571686</v>
      </c>
      <c r="M479" s="665">
        <v>1150</v>
      </c>
      <c r="N479" s="666">
        <v>78026.408824307437</v>
      </c>
    </row>
    <row r="480" spans="1:14" ht="14.4" customHeight="1" x14ac:dyDescent="0.3">
      <c r="A480" s="661" t="s">
        <v>571</v>
      </c>
      <c r="B480" s="662" t="s">
        <v>2765</v>
      </c>
      <c r="C480" s="663" t="s">
        <v>581</v>
      </c>
      <c r="D480" s="664" t="s">
        <v>2767</v>
      </c>
      <c r="E480" s="663" t="s">
        <v>2165</v>
      </c>
      <c r="F480" s="664" t="s">
        <v>2774</v>
      </c>
      <c r="G480" s="663"/>
      <c r="H480" s="663" t="s">
        <v>2166</v>
      </c>
      <c r="I480" s="663" t="s">
        <v>2166</v>
      </c>
      <c r="J480" s="663" t="s">
        <v>2167</v>
      </c>
      <c r="K480" s="663" t="s">
        <v>2168</v>
      </c>
      <c r="L480" s="665">
        <v>239.40991397849464</v>
      </c>
      <c r="M480" s="665">
        <v>31</v>
      </c>
      <c r="N480" s="666">
        <v>7421.7073333333337</v>
      </c>
    </row>
    <row r="481" spans="1:14" ht="14.4" customHeight="1" x14ac:dyDescent="0.3">
      <c r="A481" s="661" t="s">
        <v>571</v>
      </c>
      <c r="B481" s="662" t="s">
        <v>2765</v>
      </c>
      <c r="C481" s="663" t="s">
        <v>581</v>
      </c>
      <c r="D481" s="664" t="s">
        <v>2767</v>
      </c>
      <c r="E481" s="663" t="s">
        <v>2165</v>
      </c>
      <c r="F481" s="664" t="s">
        <v>2774</v>
      </c>
      <c r="G481" s="663"/>
      <c r="H481" s="663" t="s">
        <v>2169</v>
      </c>
      <c r="I481" s="663" t="s">
        <v>2169</v>
      </c>
      <c r="J481" s="663" t="s">
        <v>2170</v>
      </c>
      <c r="K481" s="663" t="s">
        <v>2168</v>
      </c>
      <c r="L481" s="665">
        <v>112.58998210069797</v>
      </c>
      <c r="M481" s="665">
        <v>300</v>
      </c>
      <c r="N481" s="666">
        <v>33776.994630209389</v>
      </c>
    </row>
    <row r="482" spans="1:14" ht="14.4" customHeight="1" x14ac:dyDescent="0.3">
      <c r="A482" s="661" t="s">
        <v>571</v>
      </c>
      <c r="B482" s="662" t="s">
        <v>2765</v>
      </c>
      <c r="C482" s="663" t="s">
        <v>581</v>
      </c>
      <c r="D482" s="664" t="s">
        <v>2767</v>
      </c>
      <c r="E482" s="663" t="s">
        <v>2165</v>
      </c>
      <c r="F482" s="664" t="s">
        <v>2774</v>
      </c>
      <c r="G482" s="663"/>
      <c r="H482" s="663" t="s">
        <v>2171</v>
      </c>
      <c r="I482" s="663" t="s">
        <v>2172</v>
      </c>
      <c r="J482" s="663" t="s">
        <v>2173</v>
      </c>
      <c r="K482" s="663" t="s">
        <v>2168</v>
      </c>
      <c r="L482" s="665">
        <v>1133.52</v>
      </c>
      <c r="M482" s="665">
        <v>5</v>
      </c>
      <c r="N482" s="666">
        <v>5667.6</v>
      </c>
    </row>
    <row r="483" spans="1:14" ht="14.4" customHeight="1" x14ac:dyDescent="0.3">
      <c r="A483" s="661" t="s">
        <v>571</v>
      </c>
      <c r="B483" s="662" t="s">
        <v>2765</v>
      </c>
      <c r="C483" s="663" t="s">
        <v>581</v>
      </c>
      <c r="D483" s="664" t="s">
        <v>2767</v>
      </c>
      <c r="E483" s="663" t="s">
        <v>2165</v>
      </c>
      <c r="F483" s="664" t="s">
        <v>2774</v>
      </c>
      <c r="G483" s="663"/>
      <c r="H483" s="663" t="s">
        <v>2174</v>
      </c>
      <c r="I483" s="663" t="s">
        <v>2174</v>
      </c>
      <c r="J483" s="663" t="s">
        <v>2175</v>
      </c>
      <c r="K483" s="663" t="s">
        <v>2168</v>
      </c>
      <c r="L483" s="665">
        <v>442.77999999999992</v>
      </c>
      <c r="M483" s="665">
        <v>40</v>
      </c>
      <c r="N483" s="666">
        <v>17711.199999999997</v>
      </c>
    </row>
    <row r="484" spans="1:14" ht="14.4" customHeight="1" x14ac:dyDescent="0.3">
      <c r="A484" s="661" t="s">
        <v>571</v>
      </c>
      <c r="B484" s="662" t="s">
        <v>2765</v>
      </c>
      <c r="C484" s="663" t="s">
        <v>581</v>
      </c>
      <c r="D484" s="664" t="s">
        <v>2767</v>
      </c>
      <c r="E484" s="663" t="s">
        <v>2165</v>
      </c>
      <c r="F484" s="664" t="s">
        <v>2774</v>
      </c>
      <c r="G484" s="663"/>
      <c r="H484" s="663" t="s">
        <v>2176</v>
      </c>
      <c r="I484" s="663" t="s">
        <v>2176</v>
      </c>
      <c r="J484" s="663" t="s">
        <v>2177</v>
      </c>
      <c r="K484" s="663" t="s">
        <v>2168</v>
      </c>
      <c r="L484" s="665">
        <v>128.98000000000002</v>
      </c>
      <c r="M484" s="665">
        <v>10</v>
      </c>
      <c r="N484" s="666">
        <v>1289.8000000000002</v>
      </c>
    </row>
    <row r="485" spans="1:14" ht="14.4" customHeight="1" x14ac:dyDescent="0.3">
      <c r="A485" s="661" t="s">
        <v>571</v>
      </c>
      <c r="B485" s="662" t="s">
        <v>2765</v>
      </c>
      <c r="C485" s="663" t="s">
        <v>581</v>
      </c>
      <c r="D485" s="664" t="s">
        <v>2767</v>
      </c>
      <c r="E485" s="663" t="s">
        <v>2165</v>
      </c>
      <c r="F485" s="664" t="s">
        <v>2774</v>
      </c>
      <c r="G485" s="663"/>
      <c r="H485" s="663" t="s">
        <v>2178</v>
      </c>
      <c r="I485" s="663" t="s">
        <v>215</v>
      </c>
      <c r="J485" s="663" t="s">
        <v>2179</v>
      </c>
      <c r="K485" s="663"/>
      <c r="L485" s="665">
        <v>266.34449348490966</v>
      </c>
      <c r="M485" s="665">
        <v>24</v>
      </c>
      <c r="N485" s="666">
        <v>6392.2678436378319</v>
      </c>
    </row>
    <row r="486" spans="1:14" ht="14.4" customHeight="1" x14ac:dyDescent="0.3">
      <c r="A486" s="661" t="s">
        <v>571</v>
      </c>
      <c r="B486" s="662" t="s">
        <v>2765</v>
      </c>
      <c r="C486" s="663" t="s">
        <v>581</v>
      </c>
      <c r="D486" s="664" t="s">
        <v>2767</v>
      </c>
      <c r="E486" s="663" t="s">
        <v>2165</v>
      </c>
      <c r="F486" s="664" t="s">
        <v>2774</v>
      </c>
      <c r="G486" s="663" t="s">
        <v>600</v>
      </c>
      <c r="H486" s="663" t="s">
        <v>2180</v>
      </c>
      <c r="I486" s="663" t="s">
        <v>215</v>
      </c>
      <c r="J486" s="663" t="s">
        <v>2181</v>
      </c>
      <c r="K486" s="663"/>
      <c r="L486" s="665">
        <v>1161.1677948310842</v>
      </c>
      <c r="M486" s="665">
        <v>11.337</v>
      </c>
      <c r="N486" s="666">
        <v>13164.159290000001</v>
      </c>
    </row>
    <row r="487" spans="1:14" ht="14.4" customHeight="1" x14ac:dyDescent="0.3">
      <c r="A487" s="661" t="s">
        <v>571</v>
      </c>
      <c r="B487" s="662" t="s">
        <v>2765</v>
      </c>
      <c r="C487" s="663" t="s">
        <v>581</v>
      </c>
      <c r="D487" s="664" t="s">
        <v>2767</v>
      </c>
      <c r="E487" s="663" t="s">
        <v>2165</v>
      </c>
      <c r="F487" s="664" t="s">
        <v>2774</v>
      </c>
      <c r="G487" s="663" t="s">
        <v>600</v>
      </c>
      <c r="H487" s="663" t="s">
        <v>2182</v>
      </c>
      <c r="I487" s="663" t="s">
        <v>215</v>
      </c>
      <c r="J487" s="663" t="s">
        <v>2183</v>
      </c>
      <c r="K487" s="663" t="s">
        <v>2184</v>
      </c>
      <c r="L487" s="665">
        <v>211.92</v>
      </c>
      <c r="M487" s="665">
        <v>10</v>
      </c>
      <c r="N487" s="666">
        <v>2119.1999999999998</v>
      </c>
    </row>
    <row r="488" spans="1:14" ht="14.4" customHeight="1" x14ac:dyDescent="0.3">
      <c r="A488" s="661" t="s">
        <v>571</v>
      </c>
      <c r="B488" s="662" t="s">
        <v>2765</v>
      </c>
      <c r="C488" s="663" t="s">
        <v>581</v>
      </c>
      <c r="D488" s="664" t="s">
        <v>2767</v>
      </c>
      <c r="E488" s="663" t="s">
        <v>2165</v>
      </c>
      <c r="F488" s="664" t="s">
        <v>2774</v>
      </c>
      <c r="G488" s="663" t="s">
        <v>600</v>
      </c>
      <c r="H488" s="663" t="s">
        <v>2185</v>
      </c>
      <c r="I488" s="663" t="s">
        <v>215</v>
      </c>
      <c r="J488" s="663" t="s">
        <v>2186</v>
      </c>
      <c r="K488" s="663"/>
      <c r="L488" s="665">
        <v>221.68976981195922</v>
      </c>
      <c r="M488" s="665">
        <v>370</v>
      </c>
      <c r="N488" s="666">
        <v>82025.214830424913</v>
      </c>
    </row>
    <row r="489" spans="1:14" ht="14.4" customHeight="1" x14ac:dyDescent="0.3">
      <c r="A489" s="661" t="s">
        <v>571</v>
      </c>
      <c r="B489" s="662" t="s">
        <v>2765</v>
      </c>
      <c r="C489" s="663" t="s">
        <v>581</v>
      </c>
      <c r="D489" s="664" t="s">
        <v>2767</v>
      </c>
      <c r="E489" s="663" t="s">
        <v>2165</v>
      </c>
      <c r="F489" s="664" t="s">
        <v>2774</v>
      </c>
      <c r="G489" s="663" t="s">
        <v>600</v>
      </c>
      <c r="H489" s="663" t="s">
        <v>2187</v>
      </c>
      <c r="I489" s="663" t="s">
        <v>215</v>
      </c>
      <c r="J489" s="663" t="s">
        <v>2188</v>
      </c>
      <c r="K489" s="663"/>
      <c r="L489" s="665">
        <v>180.33133333333333</v>
      </c>
      <c r="M489" s="665">
        <v>10</v>
      </c>
      <c r="N489" s="666">
        <v>1803.3133333333333</v>
      </c>
    </row>
    <row r="490" spans="1:14" ht="14.4" customHeight="1" x14ac:dyDescent="0.3">
      <c r="A490" s="661" t="s">
        <v>571</v>
      </c>
      <c r="B490" s="662" t="s">
        <v>2765</v>
      </c>
      <c r="C490" s="663" t="s">
        <v>581</v>
      </c>
      <c r="D490" s="664" t="s">
        <v>2767</v>
      </c>
      <c r="E490" s="663" t="s">
        <v>2165</v>
      </c>
      <c r="F490" s="664" t="s">
        <v>2774</v>
      </c>
      <c r="G490" s="663" t="s">
        <v>600</v>
      </c>
      <c r="H490" s="663" t="s">
        <v>2189</v>
      </c>
      <c r="I490" s="663" t="s">
        <v>215</v>
      </c>
      <c r="J490" s="663" t="s">
        <v>2190</v>
      </c>
      <c r="K490" s="663"/>
      <c r="L490" s="665">
        <v>1755.6475</v>
      </c>
      <c r="M490" s="665">
        <v>8</v>
      </c>
      <c r="N490" s="666">
        <v>14045.18</v>
      </c>
    </row>
    <row r="491" spans="1:14" ht="14.4" customHeight="1" x14ac:dyDescent="0.3">
      <c r="A491" s="661" t="s">
        <v>571</v>
      </c>
      <c r="B491" s="662" t="s">
        <v>2765</v>
      </c>
      <c r="C491" s="663" t="s">
        <v>581</v>
      </c>
      <c r="D491" s="664" t="s">
        <v>2767</v>
      </c>
      <c r="E491" s="663" t="s">
        <v>2165</v>
      </c>
      <c r="F491" s="664" t="s">
        <v>2774</v>
      </c>
      <c r="G491" s="663" t="s">
        <v>631</v>
      </c>
      <c r="H491" s="663" t="s">
        <v>2191</v>
      </c>
      <c r="I491" s="663" t="s">
        <v>2192</v>
      </c>
      <c r="J491" s="663" t="s">
        <v>2193</v>
      </c>
      <c r="K491" s="663" t="s">
        <v>2194</v>
      </c>
      <c r="L491" s="665">
        <v>40.63000000000001</v>
      </c>
      <c r="M491" s="665">
        <v>10</v>
      </c>
      <c r="N491" s="666">
        <v>406.30000000000007</v>
      </c>
    </row>
    <row r="492" spans="1:14" ht="14.4" customHeight="1" x14ac:dyDescent="0.3">
      <c r="A492" s="661" t="s">
        <v>571</v>
      </c>
      <c r="B492" s="662" t="s">
        <v>2765</v>
      </c>
      <c r="C492" s="663" t="s">
        <v>581</v>
      </c>
      <c r="D492" s="664" t="s">
        <v>2767</v>
      </c>
      <c r="E492" s="663" t="s">
        <v>2165</v>
      </c>
      <c r="F492" s="664" t="s">
        <v>2774</v>
      </c>
      <c r="G492" s="663" t="s">
        <v>631</v>
      </c>
      <c r="H492" s="663" t="s">
        <v>2195</v>
      </c>
      <c r="I492" s="663" t="s">
        <v>2196</v>
      </c>
      <c r="J492" s="663" t="s">
        <v>2197</v>
      </c>
      <c r="K492" s="663" t="s">
        <v>2194</v>
      </c>
      <c r="L492" s="665">
        <v>47.809976394376953</v>
      </c>
      <c r="M492" s="665">
        <v>12</v>
      </c>
      <c r="N492" s="666">
        <v>573.71971673252347</v>
      </c>
    </row>
    <row r="493" spans="1:14" ht="14.4" customHeight="1" x14ac:dyDescent="0.3">
      <c r="A493" s="661" t="s">
        <v>571</v>
      </c>
      <c r="B493" s="662" t="s">
        <v>2765</v>
      </c>
      <c r="C493" s="663" t="s">
        <v>581</v>
      </c>
      <c r="D493" s="664" t="s">
        <v>2767</v>
      </c>
      <c r="E493" s="663" t="s">
        <v>2165</v>
      </c>
      <c r="F493" s="664" t="s">
        <v>2774</v>
      </c>
      <c r="G493" s="663" t="s">
        <v>631</v>
      </c>
      <c r="H493" s="663" t="s">
        <v>2198</v>
      </c>
      <c r="I493" s="663" t="s">
        <v>2199</v>
      </c>
      <c r="J493" s="663" t="s">
        <v>2200</v>
      </c>
      <c r="K493" s="663" t="s">
        <v>2194</v>
      </c>
      <c r="L493" s="665">
        <v>33.57</v>
      </c>
      <c r="M493" s="665">
        <v>1</v>
      </c>
      <c r="N493" s="666">
        <v>33.57</v>
      </c>
    </row>
    <row r="494" spans="1:14" ht="14.4" customHeight="1" x14ac:dyDescent="0.3">
      <c r="A494" s="661" t="s">
        <v>571</v>
      </c>
      <c r="B494" s="662" t="s">
        <v>2765</v>
      </c>
      <c r="C494" s="663" t="s">
        <v>581</v>
      </c>
      <c r="D494" s="664" t="s">
        <v>2767</v>
      </c>
      <c r="E494" s="663" t="s">
        <v>2165</v>
      </c>
      <c r="F494" s="664" t="s">
        <v>2774</v>
      </c>
      <c r="G494" s="663" t="s">
        <v>631</v>
      </c>
      <c r="H494" s="663" t="s">
        <v>2201</v>
      </c>
      <c r="I494" s="663" t="s">
        <v>2201</v>
      </c>
      <c r="J494" s="663" t="s">
        <v>2202</v>
      </c>
      <c r="K494" s="663" t="s">
        <v>2203</v>
      </c>
      <c r="L494" s="665">
        <v>253.36500000000001</v>
      </c>
      <c r="M494" s="665">
        <v>48</v>
      </c>
      <c r="N494" s="666">
        <v>12161.52</v>
      </c>
    </row>
    <row r="495" spans="1:14" ht="14.4" customHeight="1" x14ac:dyDescent="0.3">
      <c r="A495" s="661" t="s">
        <v>571</v>
      </c>
      <c r="B495" s="662" t="s">
        <v>2765</v>
      </c>
      <c r="C495" s="663" t="s">
        <v>581</v>
      </c>
      <c r="D495" s="664" t="s">
        <v>2767</v>
      </c>
      <c r="E495" s="663" t="s">
        <v>2165</v>
      </c>
      <c r="F495" s="664" t="s">
        <v>2774</v>
      </c>
      <c r="G495" s="663" t="s">
        <v>631</v>
      </c>
      <c r="H495" s="663" t="s">
        <v>2204</v>
      </c>
      <c r="I495" s="663" t="s">
        <v>2205</v>
      </c>
      <c r="J495" s="663" t="s">
        <v>2206</v>
      </c>
      <c r="K495" s="663" t="s">
        <v>2207</v>
      </c>
      <c r="L495" s="665">
        <v>207.27359209558159</v>
      </c>
      <c r="M495" s="665">
        <v>82</v>
      </c>
      <c r="N495" s="666">
        <v>16996.43455183769</v>
      </c>
    </row>
    <row r="496" spans="1:14" ht="14.4" customHeight="1" x14ac:dyDescent="0.3">
      <c r="A496" s="661" t="s">
        <v>571</v>
      </c>
      <c r="B496" s="662" t="s">
        <v>2765</v>
      </c>
      <c r="C496" s="663" t="s">
        <v>581</v>
      </c>
      <c r="D496" s="664" t="s">
        <v>2767</v>
      </c>
      <c r="E496" s="663" t="s">
        <v>2165</v>
      </c>
      <c r="F496" s="664" t="s">
        <v>2774</v>
      </c>
      <c r="G496" s="663" t="s">
        <v>631</v>
      </c>
      <c r="H496" s="663" t="s">
        <v>2208</v>
      </c>
      <c r="I496" s="663" t="s">
        <v>2209</v>
      </c>
      <c r="J496" s="663" t="s">
        <v>2210</v>
      </c>
      <c r="K496" s="663" t="s">
        <v>2211</v>
      </c>
      <c r="L496" s="665">
        <v>216.71253882910949</v>
      </c>
      <c r="M496" s="665">
        <v>56</v>
      </c>
      <c r="N496" s="666">
        <v>12135.902174430132</v>
      </c>
    </row>
    <row r="497" spans="1:14" ht="14.4" customHeight="1" x14ac:dyDescent="0.3">
      <c r="A497" s="661" t="s">
        <v>571</v>
      </c>
      <c r="B497" s="662" t="s">
        <v>2765</v>
      </c>
      <c r="C497" s="663" t="s">
        <v>581</v>
      </c>
      <c r="D497" s="664" t="s">
        <v>2767</v>
      </c>
      <c r="E497" s="663" t="s">
        <v>2165</v>
      </c>
      <c r="F497" s="664" t="s">
        <v>2774</v>
      </c>
      <c r="G497" s="663" t="s">
        <v>631</v>
      </c>
      <c r="H497" s="663" t="s">
        <v>2212</v>
      </c>
      <c r="I497" s="663" t="s">
        <v>2213</v>
      </c>
      <c r="J497" s="663" t="s">
        <v>2214</v>
      </c>
      <c r="K497" s="663" t="s">
        <v>2194</v>
      </c>
      <c r="L497" s="665">
        <v>33.570000000000007</v>
      </c>
      <c r="M497" s="665">
        <v>3</v>
      </c>
      <c r="N497" s="666">
        <v>100.71000000000002</v>
      </c>
    </row>
    <row r="498" spans="1:14" ht="14.4" customHeight="1" x14ac:dyDescent="0.3">
      <c r="A498" s="661" t="s">
        <v>571</v>
      </c>
      <c r="B498" s="662" t="s">
        <v>2765</v>
      </c>
      <c r="C498" s="663" t="s">
        <v>581</v>
      </c>
      <c r="D498" s="664" t="s">
        <v>2767</v>
      </c>
      <c r="E498" s="663" t="s">
        <v>2165</v>
      </c>
      <c r="F498" s="664" t="s">
        <v>2774</v>
      </c>
      <c r="G498" s="663" t="s">
        <v>631</v>
      </c>
      <c r="H498" s="663" t="s">
        <v>2215</v>
      </c>
      <c r="I498" s="663" t="s">
        <v>2216</v>
      </c>
      <c r="J498" s="663" t="s">
        <v>2217</v>
      </c>
      <c r="K498" s="663" t="s">
        <v>2218</v>
      </c>
      <c r="L498" s="665">
        <v>198.50491581528649</v>
      </c>
      <c r="M498" s="665">
        <v>4</v>
      </c>
      <c r="N498" s="666">
        <v>794.01966326114598</v>
      </c>
    </row>
    <row r="499" spans="1:14" ht="14.4" customHeight="1" x14ac:dyDescent="0.3">
      <c r="A499" s="661" t="s">
        <v>571</v>
      </c>
      <c r="B499" s="662" t="s">
        <v>2765</v>
      </c>
      <c r="C499" s="663" t="s">
        <v>581</v>
      </c>
      <c r="D499" s="664" t="s">
        <v>2767</v>
      </c>
      <c r="E499" s="663" t="s">
        <v>2165</v>
      </c>
      <c r="F499" s="664" t="s">
        <v>2774</v>
      </c>
      <c r="G499" s="663" t="s">
        <v>631</v>
      </c>
      <c r="H499" s="663" t="s">
        <v>2219</v>
      </c>
      <c r="I499" s="663" t="s">
        <v>2219</v>
      </c>
      <c r="J499" s="663" t="s">
        <v>2220</v>
      </c>
      <c r="K499" s="663" t="s">
        <v>2203</v>
      </c>
      <c r="L499" s="665">
        <v>425.79973766034306</v>
      </c>
      <c r="M499" s="665">
        <v>41</v>
      </c>
      <c r="N499" s="666">
        <v>17457.789244074065</v>
      </c>
    </row>
    <row r="500" spans="1:14" ht="14.4" customHeight="1" x14ac:dyDescent="0.3">
      <c r="A500" s="661" t="s">
        <v>571</v>
      </c>
      <c r="B500" s="662" t="s">
        <v>2765</v>
      </c>
      <c r="C500" s="663" t="s">
        <v>581</v>
      </c>
      <c r="D500" s="664" t="s">
        <v>2767</v>
      </c>
      <c r="E500" s="663" t="s">
        <v>2165</v>
      </c>
      <c r="F500" s="664" t="s">
        <v>2774</v>
      </c>
      <c r="G500" s="663" t="s">
        <v>631</v>
      </c>
      <c r="H500" s="663" t="s">
        <v>2221</v>
      </c>
      <c r="I500" s="663" t="s">
        <v>2221</v>
      </c>
      <c r="J500" s="663" t="s">
        <v>2222</v>
      </c>
      <c r="K500" s="663" t="s">
        <v>2203</v>
      </c>
      <c r="L500" s="665">
        <v>183.76326258566496</v>
      </c>
      <c r="M500" s="665">
        <v>284</v>
      </c>
      <c r="N500" s="666">
        <v>52188.766574328845</v>
      </c>
    </row>
    <row r="501" spans="1:14" ht="14.4" customHeight="1" x14ac:dyDescent="0.3">
      <c r="A501" s="661" t="s">
        <v>571</v>
      </c>
      <c r="B501" s="662" t="s">
        <v>2765</v>
      </c>
      <c r="C501" s="663" t="s">
        <v>581</v>
      </c>
      <c r="D501" s="664" t="s">
        <v>2767</v>
      </c>
      <c r="E501" s="663" t="s">
        <v>2165</v>
      </c>
      <c r="F501" s="664" t="s">
        <v>2774</v>
      </c>
      <c r="G501" s="663" t="s">
        <v>631</v>
      </c>
      <c r="H501" s="663" t="s">
        <v>2223</v>
      </c>
      <c r="I501" s="663" t="s">
        <v>2224</v>
      </c>
      <c r="J501" s="663" t="s">
        <v>2225</v>
      </c>
      <c r="K501" s="663" t="s">
        <v>2226</v>
      </c>
      <c r="L501" s="665">
        <v>218.10342760759082</v>
      </c>
      <c r="M501" s="665">
        <v>104</v>
      </c>
      <c r="N501" s="666">
        <v>22682.756471189445</v>
      </c>
    </row>
    <row r="502" spans="1:14" ht="14.4" customHeight="1" x14ac:dyDescent="0.3">
      <c r="A502" s="661" t="s">
        <v>571</v>
      </c>
      <c r="B502" s="662" t="s">
        <v>2765</v>
      </c>
      <c r="C502" s="663" t="s">
        <v>581</v>
      </c>
      <c r="D502" s="664" t="s">
        <v>2767</v>
      </c>
      <c r="E502" s="663" t="s">
        <v>2165</v>
      </c>
      <c r="F502" s="664" t="s">
        <v>2774</v>
      </c>
      <c r="G502" s="663" t="s">
        <v>631</v>
      </c>
      <c r="H502" s="663" t="s">
        <v>2227</v>
      </c>
      <c r="I502" s="663" t="s">
        <v>2228</v>
      </c>
      <c r="J502" s="663" t="s">
        <v>2229</v>
      </c>
      <c r="K502" s="663" t="s">
        <v>2230</v>
      </c>
      <c r="L502" s="665">
        <v>391.12547269790008</v>
      </c>
      <c r="M502" s="665">
        <v>82</v>
      </c>
      <c r="N502" s="666">
        <v>32072.288761227806</v>
      </c>
    </row>
    <row r="503" spans="1:14" ht="14.4" customHeight="1" x14ac:dyDescent="0.3">
      <c r="A503" s="661" t="s">
        <v>571</v>
      </c>
      <c r="B503" s="662" t="s">
        <v>2765</v>
      </c>
      <c r="C503" s="663" t="s">
        <v>581</v>
      </c>
      <c r="D503" s="664" t="s">
        <v>2767</v>
      </c>
      <c r="E503" s="663" t="s">
        <v>2165</v>
      </c>
      <c r="F503" s="664" t="s">
        <v>2774</v>
      </c>
      <c r="G503" s="663" t="s">
        <v>631</v>
      </c>
      <c r="H503" s="663" t="s">
        <v>2231</v>
      </c>
      <c r="I503" s="663" t="s">
        <v>2231</v>
      </c>
      <c r="J503" s="663" t="s">
        <v>2232</v>
      </c>
      <c r="K503" s="663" t="s">
        <v>2161</v>
      </c>
      <c r="L503" s="665">
        <v>191.21999999999997</v>
      </c>
      <c r="M503" s="665">
        <v>1</v>
      </c>
      <c r="N503" s="666">
        <v>191.21999999999997</v>
      </c>
    </row>
    <row r="504" spans="1:14" ht="14.4" customHeight="1" x14ac:dyDescent="0.3">
      <c r="A504" s="661" t="s">
        <v>571</v>
      </c>
      <c r="B504" s="662" t="s">
        <v>2765</v>
      </c>
      <c r="C504" s="663" t="s">
        <v>581</v>
      </c>
      <c r="D504" s="664" t="s">
        <v>2767</v>
      </c>
      <c r="E504" s="663" t="s">
        <v>2165</v>
      </c>
      <c r="F504" s="664" t="s">
        <v>2774</v>
      </c>
      <c r="G504" s="663" t="s">
        <v>631</v>
      </c>
      <c r="H504" s="663" t="s">
        <v>2233</v>
      </c>
      <c r="I504" s="663" t="s">
        <v>2233</v>
      </c>
      <c r="J504" s="663" t="s">
        <v>2234</v>
      </c>
      <c r="K504" s="663" t="s">
        <v>2161</v>
      </c>
      <c r="L504" s="665">
        <v>179.34312067548925</v>
      </c>
      <c r="M504" s="665">
        <v>1.5</v>
      </c>
      <c r="N504" s="666">
        <v>269.01468101323388</v>
      </c>
    </row>
    <row r="505" spans="1:14" ht="14.4" customHeight="1" x14ac:dyDescent="0.3">
      <c r="A505" s="661" t="s">
        <v>571</v>
      </c>
      <c r="B505" s="662" t="s">
        <v>2765</v>
      </c>
      <c r="C505" s="663" t="s">
        <v>581</v>
      </c>
      <c r="D505" s="664" t="s">
        <v>2767</v>
      </c>
      <c r="E505" s="663" t="s">
        <v>2165</v>
      </c>
      <c r="F505" s="664" t="s">
        <v>2774</v>
      </c>
      <c r="G505" s="663" t="s">
        <v>631</v>
      </c>
      <c r="H505" s="663" t="s">
        <v>2235</v>
      </c>
      <c r="I505" s="663" t="s">
        <v>2235</v>
      </c>
      <c r="J505" s="663" t="s">
        <v>2200</v>
      </c>
      <c r="K505" s="663" t="s">
        <v>2161</v>
      </c>
      <c r="L505" s="665">
        <v>137.08000000000001</v>
      </c>
      <c r="M505" s="665">
        <v>3</v>
      </c>
      <c r="N505" s="666">
        <v>411.24</v>
      </c>
    </row>
    <row r="506" spans="1:14" ht="14.4" customHeight="1" x14ac:dyDescent="0.3">
      <c r="A506" s="661" t="s">
        <v>571</v>
      </c>
      <c r="B506" s="662" t="s">
        <v>2765</v>
      </c>
      <c r="C506" s="663" t="s">
        <v>581</v>
      </c>
      <c r="D506" s="664" t="s">
        <v>2767</v>
      </c>
      <c r="E506" s="663" t="s">
        <v>2236</v>
      </c>
      <c r="F506" s="664" t="s">
        <v>2775</v>
      </c>
      <c r="G506" s="663" t="s">
        <v>600</v>
      </c>
      <c r="H506" s="663" t="s">
        <v>2237</v>
      </c>
      <c r="I506" s="663" t="s">
        <v>2238</v>
      </c>
      <c r="J506" s="663" t="s">
        <v>2239</v>
      </c>
      <c r="K506" s="663" t="s">
        <v>2240</v>
      </c>
      <c r="L506" s="665">
        <v>10822.935281577316</v>
      </c>
      <c r="M506" s="665">
        <v>3</v>
      </c>
      <c r="N506" s="666">
        <v>32468.805844731949</v>
      </c>
    </row>
    <row r="507" spans="1:14" ht="14.4" customHeight="1" x14ac:dyDescent="0.3">
      <c r="A507" s="661" t="s">
        <v>571</v>
      </c>
      <c r="B507" s="662" t="s">
        <v>2765</v>
      </c>
      <c r="C507" s="663" t="s">
        <v>581</v>
      </c>
      <c r="D507" s="664" t="s">
        <v>2767</v>
      </c>
      <c r="E507" s="663" t="s">
        <v>2241</v>
      </c>
      <c r="F507" s="664" t="s">
        <v>2776</v>
      </c>
      <c r="G507" s="663"/>
      <c r="H507" s="663" t="s">
        <v>2242</v>
      </c>
      <c r="I507" s="663" t="s">
        <v>2243</v>
      </c>
      <c r="J507" s="663" t="s">
        <v>2244</v>
      </c>
      <c r="K507" s="663" t="s">
        <v>2245</v>
      </c>
      <c r="L507" s="665">
        <v>411.81663883572725</v>
      </c>
      <c r="M507" s="665">
        <v>10.8</v>
      </c>
      <c r="N507" s="666">
        <v>4447.6196994258544</v>
      </c>
    </row>
    <row r="508" spans="1:14" ht="14.4" customHeight="1" x14ac:dyDescent="0.3">
      <c r="A508" s="661" t="s">
        <v>571</v>
      </c>
      <c r="B508" s="662" t="s">
        <v>2765</v>
      </c>
      <c r="C508" s="663" t="s">
        <v>581</v>
      </c>
      <c r="D508" s="664" t="s">
        <v>2767</v>
      </c>
      <c r="E508" s="663" t="s">
        <v>2241</v>
      </c>
      <c r="F508" s="664" t="s">
        <v>2776</v>
      </c>
      <c r="G508" s="663"/>
      <c r="H508" s="663" t="s">
        <v>2246</v>
      </c>
      <c r="I508" s="663" t="s">
        <v>2247</v>
      </c>
      <c r="J508" s="663" t="s">
        <v>2248</v>
      </c>
      <c r="K508" s="663" t="s">
        <v>2249</v>
      </c>
      <c r="L508" s="665">
        <v>658.39562943256988</v>
      </c>
      <c r="M508" s="665">
        <v>15.597</v>
      </c>
      <c r="N508" s="666">
        <v>10268.996632259792</v>
      </c>
    </row>
    <row r="509" spans="1:14" ht="14.4" customHeight="1" x14ac:dyDescent="0.3">
      <c r="A509" s="661" t="s">
        <v>571</v>
      </c>
      <c r="B509" s="662" t="s">
        <v>2765</v>
      </c>
      <c r="C509" s="663" t="s">
        <v>581</v>
      </c>
      <c r="D509" s="664" t="s">
        <v>2767</v>
      </c>
      <c r="E509" s="663" t="s">
        <v>2241</v>
      </c>
      <c r="F509" s="664" t="s">
        <v>2776</v>
      </c>
      <c r="G509" s="663"/>
      <c r="H509" s="663" t="s">
        <v>2250</v>
      </c>
      <c r="I509" s="663" t="s">
        <v>2250</v>
      </c>
      <c r="J509" s="663" t="s">
        <v>2251</v>
      </c>
      <c r="K509" s="663" t="s">
        <v>2252</v>
      </c>
      <c r="L509" s="665">
        <v>1780.8945454545453</v>
      </c>
      <c r="M509" s="665">
        <v>4.4000000000000004</v>
      </c>
      <c r="N509" s="666">
        <v>7835.9359999999997</v>
      </c>
    </row>
    <row r="510" spans="1:14" ht="14.4" customHeight="1" x14ac:dyDescent="0.3">
      <c r="A510" s="661" t="s">
        <v>571</v>
      </c>
      <c r="B510" s="662" t="s">
        <v>2765</v>
      </c>
      <c r="C510" s="663" t="s">
        <v>581</v>
      </c>
      <c r="D510" s="664" t="s">
        <v>2767</v>
      </c>
      <c r="E510" s="663" t="s">
        <v>2241</v>
      </c>
      <c r="F510" s="664" t="s">
        <v>2776</v>
      </c>
      <c r="G510" s="663"/>
      <c r="H510" s="663" t="s">
        <v>2253</v>
      </c>
      <c r="I510" s="663" t="s">
        <v>2253</v>
      </c>
      <c r="J510" s="663" t="s">
        <v>2254</v>
      </c>
      <c r="K510" s="663" t="s">
        <v>1653</v>
      </c>
      <c r="L510" s="665">
        <v>33.72999999999999</v>
      </c>
      <c r="M510" s="665">
        <v>40</v>
      </c>
      <c r="N510" s="666">
        <v>1349.1999999999996</v>
      </c>
    </row>
    <row r="511" spans="1:14" ht="14.4" customHeight="1" x14ac:dyDescent="0.3">
      <c r="A511" s="661" t="s">
        <v>571</v>
      </c>
      <c r="B511" s="662" t="s">
        <v>2765</v>
      </c>
      <c r="C511" s="663" t="s">
        <v>581</v>
      </c>
      <c r="D511" s="664" t="s">
        <v>2767</v>
      </c>
      <c r="E511" s="663" t="s">
        <v>2241</v>
      </c>
      <c r="F511" s="664" t="s">
        <v>2776</v>
      </c>
      <c r="G511" s="663"/>
      <c r="H511" s="663" t="s">
        <v>2255</v>
      </c>
      <c r="I511" s="663" t="s">
        <v>2255</v>
      </c>
      <c r="J511" s="663" t="s">
        <v>2256</v>
      </c>
      <c r="K511" s="663" t="s">
        <v>2257</v>
      </c>
      <c r="L511" s="665">
        <v>152.45516338015659</v>
      </c>
      <c r="M511" s="665">
        <v>90.3</v>
      </c>
      <c r="N511" s="666">
        <v>13766.701253228141</v>
      </c>
    </row>
    <row r="512" spans="1:14" ht="14.4" customHeight="1" x14ac:dyDescent="0.3">
      <c r="A512" s="661" t="s">
        <v>571</v>
      </c>
      <c r="B512" s="662" t="s">
        <v>2765</v>
      </c>
      <c r="C512" s="663" t="s">
        <v>581</v>
      </c>
      <c r="D512" s="664" t="s">
        <v>2767</v>
      </c>
      <c r="E512" s="663" t="s">
        <v>2241</v>
      </c>
      <c r="F512" s="664" t="s">
        <v>2776</v>
      </c>
      <c r="G512" s="663"/>
      <c r="H512" s="663" t="s">
        <v>2258</v>
      </c>
      <c r="I512" s="663" t="s">
        <v>2258</v>
      </c>
      <c r="J512" s="663" t="s">
        <v>2259</v>
      </c>
      <c r="K512" s="663" t="s">
        <v>2260</v>
      </c>
      <c r="L512" s="665">
        <v>194.69</v>
      </c>
      <c r="M512" s="665">
        <v>1</v>
      </c>
      <c r="N512" s="666">
        <v>194.69</v>
      </c>
    </row>
    <row r="513" spans="1:14" ht="14.4" customHeight="1" x14ac:dyDescent="0.3">
      <c r="A513" s="661" t="s">
        <v>571</v>
      </c>
      <c r="B513" s="662" t="s">
        <v>2765</v>
      </c>
      <c r="C513" s="663" t="s">
        <v>581</v>
      </c>
      <c r="D513" s="664" t="s">
        <v>2767</v>
      </c>
      <c r="E513" s="663" t="s">
        <v>2241</v>
      </c>
      <c r="F513" s="664" t="s">
        <v>2776</v>
      </c>
      <c r="G513" s="663"/>
      <c r="H513" s="663" t="s">
        <v>2261</v>
      </c>
      <c r="I513" s="663" t="s">
        <v>2261</v>
      </c>
      <c r="J513" s="663" t="s">
        <v>2262</v>
      </c>
      <c r="K513" s="663" t="s">
        <v>2263</v>
      </c>
      <c r="L513" s="665">
        <v>810.9784258195258</v>
      </c>
      <c r="M513" s="665">
        <v>2</v>
      </c>
      <c r="N513" s="666">
        <v>1621.9568516390516</v>
      </c>
    </row>
    <row r="514" spans="1:14" ht="14.4" customHeight="1" x14ac:dyDescent="0.3">
      <c r="A514" s="661" t="s">
        <v>571</v>
      </c>
      <c r="B514" s="662" t="s">
        <v>2765</v>
      </c>
      <c r="C514" s="663" t="s">
        <v>581</v>
      </c>
      <c r="D514" s="664" t="s">
        <v>2767</v>
      </c>
      <c r="E514" s="663" t="s">
        <v>2241</v>
      </c>
      <c r="F514" s="664" t="s">
        <v>2776</v>
      </c>
      <c r="G514" s="663"/>
      <c r="H514" s="663" t="s">
        <v>2264</v>
      </c>
      <c r="I514" s="663" t="s">
        <v>2265</v>
      </c>
      <c r="J514" s="663" t="s">
        <v>2266</v>
      </c>
      <c r="K514" s="663" t="s">
        <v>2267</v>
      </c>
      <c r="L514" s="665">
        <v>144.57999999999998</v>
      </c>
      <c r="M514" s="665">
        <v>20</v>
      </c>
      <c r="N514" s="666">
        <v>2891.5999999999995</v>
      </c>
    </row>
    <row r="515" spans="1:14" ht="14.4" customHeight="1" x14ac:dyDescent="0.3">
      <c r="A515" s="661" t="s">
        <v>571</v>
      </c>
      <c r="B515" s="662" t="s">
        <v>2765</v>
      </c>
      <c r="C515" s="663" t="s">
        <v>581</v>
      </c>
      <c r="D515" s="664" t="s">
        <v>2767</v>
      </c>
      <c r="E515" s="663" t="s">
        <v>2241</v>
      </c>
      <c r="F515" s="664" t="s">
        <v>2776</v>
      </c>
      <c r="G515" s="663"/>
      <c r="H515" s="663" t="s">
        <v>2268</v>
      </c>
      <c r="I515" s="663" t="s">
        <v>2268</v>
      </c>
      <c r="J515" s="663" t="s">
        <v>2269</v>
      </c>
      <c r="K515" s="663" t="s">
        <v>2270</v>
      </c>
      <c r="L515" s="665">
        <v>454.45</v>
      </c>
      <c r="M515" s="665">
        <v>7.3</v>
      </c>
      <c r="N515" s="666">
        <v>3317.4849999999997</v>
      </c>
    </row>
    <row r="516" spans="1:14" ht="14.4" customHeight="1" x14ac:dyDescent="0.3">
      <c r="A516" s="661" t="s">
        <v>571</v>
      </c>
      <c r="B516" s="662" t="s">
        <v>2765</v>
      </c>
      <c r="C516" s="663" t="s">
        <v>581</v>
      </c>
      <c r="D516" s="664" t="s">
        <v>2767</v>
      </c>
      <c r="E516" s="663" t="s">
        <v>2241</v>
      </c>
      <c r="F516" s="664" t="s">
        <v>2776</v>
      </c>
      <c r="G516" s="663" t="s">
        <v>600</v>
      </c>
      <c r="H516" s="663" t="s">
        <v>2271</v>
      </c>
      <c r="I516" s="663" t="s">
        <v>2272</v>
      </c>
      <c r="J516" s="663" t="s">
        <v>2273</v>
      </c>
      <c r="K516" s="663" t="s">
        <v>2274</v>
      </c>
      <c r="L516" s="665">
        <v>40.265600000000006</v>
      </c>
      <c r="M516" s="665">
        <v>5</v>
      </c>
      <c r="N516" s="666">
        <v>201.32800000000003</v>
      </c>
    </row>
    <row r="517" spans="1:14" ht="14.4" customHeight="1" x14ac:dyDescent="0.3">
      <c r="A517" s="661" t="s">
        <v>571</v>
      </c>
      <c r="B517" s="662" t="s">
        <v>2765</v>
      </c>
      <c r="C517" s="663" t="s">
        <v>581</v>
      </c>
      <c r="D517" s="664" t="s">
        <v>2767</v>
      </c>
      <c r="E517" s="663" t="s">
        <v>2241</v>
      </c>
      <c r="F517" s="664" t="s">
        <v>2776</v>
      </c>
      <c r="G517" s="663" t="s">
        <v>600</v>
      </c>
      <c r="H517" s="663" t="s">
        <v>2275</v>
      </c>
      <c r="I517" s="663" t="s">
        <v>2276</v>
      </c>
      <c r="J517" s="663" t="s">
        <v>2277</v>
      </c>
      <c r="K517" s="663" t="s">
        <v>716</v>
      </c>
      <c r="L517" s="665">
        <v>68.882858364262788</v>
      </c>
      <c r="M517" s="665">
        <v>20</v>
      </c>
      <c r="N517" s="666">
        <v>1377.6571672852558</v>
      </c>
    </row>
    <row r="518" spans="1:14" ht="14.4" customHeight="1" x14ac:dyDescent="0.3">
      <c r="A518" s="661" t="s">
        <v>571</v>
      </c>
      <c r="B518" s="662" t="s">
        <v>2765</v>
      </c>
      <c r="C518" s="663" t="s">
        <v>581</v>
      </c>
      <c r="D518" s="664" t="s">
        <v>2767</v>
      </c>
      <c r="E518" s="663" t="s">
        <v>2241</v>
      </c>
      <c r="F518" s="664" t="s">
        <v>2776</v>
      </c>
      <c r="G518" s="663" t="s">
        <v>600</v>
      </c>
      <c r="H518" s="663" t="s">
        <v>2278</v>
      </c>
      <c r="I518" s="663" t="s">
        <v>2279</v>
      </c>
      <c r="J518" s="663" t="s">
        <v>2280</v>
      </c>
      <c r="K518" s="663" t="s">
        <v>1423</v>
      </c>
      <c r="L518" s="665">
        <v>25.630000000000013</v>
      </c>
      <c r="M518" s="665">
        <v>2</v>
      </c>
      <c r="N518" s="666">
        <v>51.260000000000026</v>
      </c>
    </row>
    <row r="519" spans="1:14" ht="14.4" customHeight="1" x14ac:dyDescent="0.3">
      <c r="A519" s="661" t="s">
        <v>571</v>
      </c>
      <c r="B519" s="662" t="s">
        <v>2765</v>
      </c>
      <c r="C519" s="663" t="s">
        <v>581</v>
      </c>
      <c r="D519" s="664" t="s">
        <v>2767</v>
      </c>
      <c r="E519" s="663" t="s">
        <v>2241</v>
      </c>
      <c r="F519" s="664" t="s">
        <v>2776</v>
      </c>
      <c r="G519" s="663" t="s">
        <v>600</v>
      </c>
      <c r="H519" s="663" t="s">
        <v>2281</v>
      </c>
      <c r="I519" s="663" t="s">
        <v>2282</v>
      </c>
      <c r="J519" s="663" t="s">
        <v>2283</v>
      </c>
      <c r="K519" s="663" t="s">
        <v>2284</v>
      </c>
      <c r="L519" s="665">
        <v>51.459742431714531</v>
      </c>
      <c r="M519" s="665">
        <v>1</v>
      </c>
      <c r="N519" s="666">
        <v>51.459742431714531</v>
      </c>
    </row>
    <row r="520" spans="1:14" ht="14.4" customHeight="1" x14ac:dyDescent="0.3">
      <c r="A520" s="661" t="s">
        <v>571</v>
      </c>
      <c r="B520" s="662" t="s">
        <v>2765</v>
      </c>
      <c r="C520" s="663" t="s">
        <v>581</v>
      </c>
      <c r="D520" s="664" t="s">
        <v>2767</v>
      </c>
      <c r="E520" s="663" t="s">
        <v>2241</v>
      </c>
      <c r="F520" s="664" t="s">
        <v>2776</v>
      </c>
      <c r="G520" s="663" t="s">
        <v>600</v>
      </c>
      <c r="H520" s="663" t="s">
        <v>2285</v>
      </c>
      <c r="I520" s="663" t="s">
        <v>2286</v>
      </c>
      <c r="J520" s="663" t="s">
        <v>2287</v>
      </c>
      <c r="K520" s="663" t="s">
        <v>2284</v>
      </c>
      <c r="L520" s="665">
        <v>31.959728510783627</v>
      </c>
      <c r="M520" s="665">
        <v>5</v>
      </c>
      <c r="N520" s="666">
        <v>159.79864255391814</v>
      </c>
    </row>
    <row r="521" spans="1:14" ht="14.4" customHeight="1" x14ac:dyDescent="0.3">
      <c r="A521" s="661" t="s">
        <v>571</v>
      </c>
      <c r="B521" s="662" t="s">
        <v>2765</v>
      </c>
      <c r="C521" s="663" t="s">
        <v>581</v>
      </c>
      <c r="D521" s="664" t="s">
        <v>2767</v>
      </c>
      <c r="E521" s="663" t="s">
        <v>2241</v>
      </c>
      <c r="F521" s="664" t="s">
        <v>2776</v>
      </c>
      <c r="G521" s="663" t="s">
        <v>600</v>
      </c>
      <c r="H521" s="663" t="s">
        <v>2288</v>
      </c>
      <c r="I521" s="663" t="s">
        <v>2289</v>
      </c>
      <c r="J521" s="663" t="s">
        <v>2290</v>
      </c>
      <c r="K521" s="663" t="s">
        <v>2291</v>
      </c>
      <c r="L521" s="665">
        <v>174.47024999999999</v>
      </c>
      <c r="M521" s="665">
        <v>4</v>
      </c>
      <c r="N521" s="666">
        <v>697.88099999999997</v>
      </c>
    </row>
    <row r="522" spans="1:14" ht="14.4" customHeight="1" x14ac:dyDescent="0.3">
      <c r="A522" s="661" t="s">
        <v>571</v>
      </c>
      <c r="B522" s="662" t="s">
        <v>2765</v>
      </c>
      <c r="C522" s="663" t="s">
        <v>581</v>
      </c>
      <c r="D522" s="664" t="s">
        <v>2767</v>
      </c>
      <c r="E522" s="663" t="s">
        <v>2241</v>
      </c>
      <c r="F522" s="664" t="s">
        <v>2776</v>
      </c>
      <c r="G522" s="663" t="s">
        <v>600</v>
      </c>
      <c r="H522" s="663" t="s">
        <v>2292</v>
      </c>
      <c r="I522" s="663" t="s">
        <v>2293</v>
      </c>
      <c r="J522" s="663" t="s">
        <v>2294</v>
      </c>
      <c r="K522" s="663" t="s">
        <v>2295</v>
      </c>
      <c r="L522" s="665">
        <v>128.06808508253482</v>
      </c>
      <c r="M522" s="665">
        <v>2</v>
      </c>
      <c r="N522" s="666">
        <v>256.13617016506964</v>
      </c>
    </row>
    <row r="523" spans="1:14" ht="14.4" customHeight="1" x14ac:dyDescent="0.3">
      <c r="A523" s="661" t="s">
        <v>571</v>
      </c>
      <c r="B523" s="662" t="s">
        <v>2765</v>
      </c>
      <c r="C523" s="663" t="s">
        <v>581</v>
      </c>
      <c r="D523" s="664" t="s">
        <v>2767</v>
      </c>
      <c r="E523" s="663" t="s">
        <v>2241</v>
      </c>
      <c r="F523" s="664" t="s">
        <v>2776</v>
      </c>
      <c r="G523" s="663" t="s">
        <v>600</v>
      </c>
      <c r="H523" s="663" t="s">
        <v>2296</v>
      </c>
      <c r="I523" s="663" t="s">
        <v>2297</v>
      </c>
      <c r="J523" s="663" t="s">
        <v>2298</v>
      </c>
      <c r="K523" s="663" t="s">
        <v>2299</v>
      </c>
      <c r="L523" s="665">
        <v>2773.16</v>
      </c>
      <c r="M523" s="665">
        <v>5</v>
      </c>
      <c r="N523" s="666">
        <v>13865.8</v>
      </c>
    </row>
    <row r="524" spans="1:14" ht="14.4" customHeight="1" x14ac:dyDescent="0.3">
      <c r="A524" s="661" t="s">
        <v>571</v>
      </c>
      <c r="B524" s="662" t="s">
        <v>2765</v>
      </c>
      <c r="C524" s="663" t="s">
        <v>581</v>
      </c>
      <c r="D524" s="664" t="s">
        <v>2767</v>
      </c>
      <c r="E524" s="663" t="s">
        <v>2241</v>
      </c>
      <c r="F524" s="664" t="s">
        <v>2776</v>
      </c>
      <c r="G524" s="663" t="s">
        <v>600</v>
      </c>
      <c r="H524" s="663" t="s">
        <v>2300</v>
      </c>
      <c r="I524" s="663" t="s">
        <v>2301</v>
      </c>
      <c r="J524" s="663" t="s">
        <v>2302</v>
      </c>
      <c r="K524" s="663" t="s">
        <v>2303</v>
      </c>
      <c r="L524" s="665">
        <v>1528.07</v>
      </c>
      <c r="M524" s="665">
        <v>2</v>
      </c>
      <c r="N524" s="666">
        <v>3056.14</v>
      </c>
    </row>
    <row r="525" spans="1:14" ht="14.4" customHeight="1" x14ac:dyDescent="0.3">
      <c r="A525" s="661" t="s">
        <v>571</v>
      </c>
      <c r="B525" s="662" t="s">
        <v>2765</v>
      </c>
      <c r="C525" s="663" t="s">
        <v>581</v>
      </c>
      <c r="D525" s="664" t="s">
        <v>2767</v>
      </c>
      <c r="E525" s="663" t="s">
        <v>2241</v>
      </c>
      <c r="F525" s="664" t="s">
        <v>2776</v>
      </c>
      <c r="G525" s="663" t="s">
        <v>600</v>
      </c>
      <c r="H525" s="663" t="s">
        <v>2304</v>
      </c>
      <c r="I525" s="663" t="s">
        <v>2305</v>
      </c>
      <c r="J525" s="663" t="s">
        <v>2306</v>
      </c>
      <c r="K525" s="663" t="s">
        <v>2307</v>
      </c>
      <c r="L525" s="665">
        <v>517.50008332777816</v>
      </c>
      <c r="M525" s="665">
        <v>1.5</v>
      </c>
      <c r="N525" s="666">
        <v>776.25012499166724</v>
      </c>
    </row>
    <row r="526" spans="1:14" ht="14.4" customHeight="1" x14ac:dyDescent="0.3">
      <c r="A526" s="661" t="s">
        <v>571</v>
      </c>
      <c r="B526" s="662" t="s">
        <v>2765</v>
      </c>
      <c r="C526" s="663" t="s">
        <v>581</v>
      </c>
      <c r="D526" s="664" t="s">
        <v>2767</v>
      </c>
      <c r="E526" s="663" t="s">
        <v>2241</v>
      </c>
      <c r="F526" s="664" t="s">
        <v>2776</v>
      </c>
      <c r="G526" s="663" t="s">
        <v>600</v>
      </c>
      <c r="H526" s="663" t="s">
        <v>2308</v>
      </c>
      <c r="I526" s="663" t="s">
        <v>2309</v>
      </c>
      <c r="J526" s="663" t="s">
        <v>2310</v>
      </c>
      <c r="K526" s="663" t="s">
        <v>2311</v>
      </c>
      <c r="L526" s="665">
        <v>108.25</v>
      </c>
      <c r="M526" s="665">
        <v>1</v>
      </c>
      <c r="N526" s="666">
        <v>108.25</v>
      </c>
    </row>
    <row r="527" spans="1:14" ht="14.4" customHeight="1" x14ac:dyDescent="0.3">
      <c r="A527" s="661" t="s">
        <v>571</v>
      </c>
      <c r="B527" s="662" t="s">
        <v>2765</v>
      </c>
      <c r="C527" s="663" t="s">
        <v>581</v>
      </c>
      <c r="D527" s="664" t="s">
        <v>2767</v>
      </c>
      <c r="E527" s="663" t="s">
        <v>2241</v>
      </c>
      <c r="F527" s="664" t="s">
        <v>2776</v>
      </c>
      <c r="G527" s="663" t="s">
        <v>600</v>
      </c>
      <c r="H527" s="663" t="s">
        <v>2312</v>
      </c>
      <c r="I527" s="663" t="s">
        <v>2313</v>
      </c>
      <c r="J527" s="663" t="s">
        <v>2314</v>
      </c>
      <c r="K527" s="663" t="s">
        <v>2315</v>
      </c>
      <c r="L527" s="665">
        <v>105.16981545968508</v>
      </c>
      <c r="M527" s="665">
        <v>2</v>
      </c>
      <c r="N527" s="666">
        <v>210.33963091937017</v>
      </c>
    </row>
    <row r="528" spans="1:14" ht="14.4" customHeight="1" x14ac:dyDescent="0.3">
      <c r="A528" s="661" t="s">
        <v>571</v>
      </c>
      <c r="B528" s="662" t="s">
        <v>2765</v>
      </c>
      <c r="C528" s="663" t="s">
        <v>581</v>
      </c>
      <c r="D528" s="664" t="s">
        <v>2767</v>
      </c>
      <c r="E528" s="663" t="s">
        <v>2241</v>
      </c>
      <c r="F528" s="664" t="s">
        <v>2776</v>
      </c>
      <c r="G528" s="663" t="s">
        <v>600</v>
      </c>
      <c r="H528" s="663" t="s">
        <v>2316</v>
      </c>
      <c r="I528" s="663" t="s">
        <v>2317</v>
      </c>
      <c r="J528" s="663" t="s">
        <v>2318</v>
      </c>
      <c r="K528" s="663" t="s">
        <v>2319</v>
      </c>
      <c r="L528" s="665">
        <v>12517.613275557147</v>
      </c>
      <c r="M528" s="665">
        <v>25</v>
      </c>
      <c r="N528" s="666">
        <v>312940.33188892866</v>
      </c>
    </row>
    <row r="529" spans="1:14" ht="14.4" customHeight="1" x14ac:dyDescent="0.3">
      <c r="A529" s="661" t="s">
        <v>571</v>
      </c>
      <c r="B529" s="662" t="s">
        <v>2765</v>
      </c>
      <c r="C529" s="663" t="s">
        <v>581</v>
      </c>
      <c r="D529" s="664" t="s">
        <v>2767</v>
      </c>
      <c r="E529" s="663" t="s">
        <v>2241</v>
      </c>
      <c r="F529" s="664" t="s">
        <v>2776</v>
      </c>
      <c r="G529" s="663" t="s">
        <v>600</v>
      </c>
      <c r="H529" s="663" t="s">
        <v>2320</v>
      </c>
      <c r="I529" s="663" t="s">
        <v>2321</v>
      </c>
      <c r="J529" s="663" t="s">
        <v>2273</v>
      </c>
      <c r="K529" s="663" t="s">
        <v>2322</v>
      </c>
      <c r="L529" s="665">
        <v>48.37</v>
      </c>
      <c r="M529" s="665">
        <v>2</v>
      </c>
      <c r="N529" s="666">
        <v>96.74</v>
      </c>
    </row>
    <row r="530" spans="1:14" ht="14.4" customHeight="1" x14ac:dyDescent="0.3">
      <c r="A530" s="661" t="s">
        <v>571</v>
      </c>
      <c r="B530" s="662" t="s">
        <v>2765</v>
      </c>
      <c r="C530" s="663" t="s">
        <v>581</v>
      </c>
      <c r="D530" s="664" t="s">
        <v>2767</v>
      </c>
      <c r="E530" s="663" t="s">
        <v>2241</v>
      </c>
      <c r="F530" s="664" t="s">
        <v>2776</v>
      </c>
      <c r="G530" s="663" t="s">
        <v>600</v>
      </c>
      <c r="H530" s="663" t="s">
        <v>2323</v>
      </c>
      <c r="I530" s="663" t="s">
        <v>2324</v>
      </c>
      <c r="J530" s="663" t="s">
        <v>2283</v>
      </c>
      <c r="K530" s="663" t="s">
        <v>1079</v>
      </c>
      <c r="L530" s="665">
        <v>235.57133962301103</v>
      </c>
      <c r="M530" s="665">
        <v>166</v>
      </c>
      <c r="N530" s="666">
        <v>39104.842377419831</v>
      </c>
    </row>
    <row r="531" spans="1:14" ht="14.4" customHeight="1" x14ac:dyDescent="0.3">
      <c r="A531" s="661" t="s">
        <v>571</v>
      </c>
      <c r="B531" s="662" t="s">
        <v>2765</v>
      </c>
      <c r="C531" s="663" t="s">
        <v>581</v>
      </c>
      <c r="D531" s="664" t="s">
        <v>2767</v>
      </c>
      <c r="E531" s="663" t="s">
        <v>2241</v>
      </c>
      <c r="F531" s="664" t="s">
        <v>2776</v>
      </c>
      <c r="G531" s="663" t="s">
        <v>600</v>
      </c>
      <c r="H531" s="663" t="s">
        <v>2325</v>
      </c>
      <c r="I531" s="663" t="s">
        <v>2326</v>
      </c>
      <c r="J531" s="663" t="s">
        <v>2314</v>
      </c>
      <c r="K531" s="663" t="s">
        <v>2327</v>
      </c>
      <c r="L531" s="665">
        <v>105.16999999999996</v>
      </c>
      <c r="M531" s="665">
        <v>2</v>
      </c>
      <c r="N531" s="666">
        <v>210.33999999999992</v>
      </c>
    </row>
    <row r="532" spans="1:14" ht="14.4" customHeight="1" x14ac:dyDescent="0.3">
      <c r="A532" s="661" t="s">
        <v>571</v>
      </c>
      <c r="B532" s="662" t="s">
        <v>2765</v>
      </c>
      <c r="C532" s="663" t="s">
        <v>581</v>
      </c>
      <c r="D532" s="664" t="s">
        <v>2767</v>
      </c>
      <c r="E532" s="663" t="s">
        <v>2241</v>
      </c>
      <c r="F532" s="664" t="s">
        <v>2776</v>
      </c>
      <c r="G532" s="663" t="s">
        <v>600</v>
      </c>
      <c r="H532" s="663" t="s">
        <v>2328</v>
      </c>
      <c r="I532" s="663" t="s">
        <v>2329</v>
      </c>
      <c r="J532" s="663" t="s">
        <v>2330</v>
      </c>
      <c r="K532" s="663" t="s">
        <v>2331</v>
      </c>
      <c r="L532" s="665">
        <v>276.62907026978451</v>
      </c>
      <c r="M532" s="665">
        <v>3</v>
      </c>
      <c r="N532" s="666">
        <v>829.88721080935352</v>
      </c>
    </row>
    <row r="533" spans="1:14" ht="14.4" customHeight="1" x14ac:dyDescent="0.3">
      <c r="A533" s="661" t="s">
        <v>571</v>
      </c>
      <c r="B533" s="662" t="s">
        <v>2765</v>
      </c>
      <c r="C533" s="663" t="s">
        <v>581</v>
      </c>
      <c r="D533" s="664" t="s">
        <v>2767</v>
      </c>
      <c r="E533" s="663" t="s">
        <v>2241</v>
      </c>
      <c r="F533" s="664" t="s">
        <v>2776</v>
      </c>
      <c r="G533" s="663" t="s">
        <v>600</v>
      </c>
      <c r="H533" s="663" t="s">
        <v>2332</v>
      </c>
      <c r="I533" s="663" t="s">
        <v>2333</v>
      </c>
      <c r="J533" s="663" t="s">
        <v>2334</v>
      </c>
      <c r="K533" s="663" t="s">
        <v>716</v>
      </c>
      <c r="L533" s="665">
        <v>63</v>
      </c>
      <c r="M533" s="665">
        <v>1</v>
      </c>
      <c r="N533" s="666">
        <v>63</v>
      </c>
    </row>
    <row r="534" spans="1:14" ht="14.4" customHeight="1" x14ac:dyDescent="0.3">
      <c r="A534" s="661" t="s">
        <v>571</v>
      </c>
      <c r="B534" s="662" t="s">
        <v>2765</v>
      </c>
      <c r="C534" s="663" t="s">
        <v>581</v>
      </c>
      <c r="D534" s="664" t="s">
        <v>2767</v>
      </c>
      <c r="E534" s="663" t="s">
        <v>2241</v>
      </c>
      <c r="F534" s="664" t="s">
        <v>2776</v>
      </c>
      <c r="G534" s="663" t="s">
        <v>600</v>
      </c>
      <c r="H534" s="663" t="s">
        <v>2335</v>
      </c>
      <c r="I534" s="663" t="s">
        <v>2336</v>
      </c>
      <c r="J534" s="663" t="s">
        <v>2337</v>
      </c>
      <c r="K534" s="663" t="s">
        <v>2338</v>
      </c>
      <c r="L534" s="665">
        <v>848.69114285714295</v>
      </c>
      <c r="M534" s="665">
        <v>14</v>
      </c>
      <c r="N534" s="666">
        <v>11881.676000000001</v>
      </c>
    </row>
    <row r="535" spans="1:14" ht="14.4" customHeight="1" x14ac:dyDescent="0.3">
      <c r="A535" s="661" t="s">
        <v>571</v>
      </c>
      <c r="B535" s="662" t="s">
        <v>2765</v>
      </c>
      <c r="C535" s="663" t="s">
        <v>581</v>
      </c>
      <c r="D535" s="664" t="s">
        <v>2767</v>
      </c>
      <c r="E535" s="663" t="s">
        <v>2241</v>
      </c>
      <c r="F535" s="664" t="s">
        <v>2776</v>
      </c>
      <c r="G535" s="663" t="s">
        <v>600</v>
      </c>
      <c r="H535" s="663" t="s">
        <v>2339</v>
      </c>
      <c r="I535" s="663" t="s">
        <v>2339</v>
      </c>
      <c r="J535" s="663" t="s">
        <v>2340</v>
      </c>
      <c r="K535" s="663" t="s">
        <v>2260</v>
      </c>
      <c r="L535" s="665">
        <v>979.24162399631109</v>
      </c>
      <c r="M535" s="665">
        <v>75.3</v>
      </c>
      <c r="N535" s="666">
        <v>73736.894286922223</v>
      </c>
    </row>
    <row r="536" spans="1:14" ht="14.4" customHeight="1" x14ac:dyDescent="0.3">
      <c r="A536" s="661" t="s">
        <v>571</v>
      </c>
      <c r="B536" s="662" t="s">
        <v>2765</v>
      </c>
      <c r="C536" s="663" t="s">
        <v>581</v>
      </c>
      <c r="D536" s="664" t="s">
        <v>2767</v>
      </c>
      <c r="E536" s="663" t="s">
        <v>2241</v>
      </c>
      <c r="F536" s="664" t="s">
        <v>2776</v>
      </c>
      <c r="G536" s="663" t="s">
        <v>600</v>
      </c>
      <c r="H536" s="663" t="s">
        <v>2341</v>
      </c>
      <c r="I536" s="663" t="s">
        <v>2342</v>
      </c>
      <c r="J536" s="663" t="s">
        <v>2343</v>
      </c>
      <c r="K536" s="663" t="s">
        <v>2344</v>
      </c>
      <c r="L536" s="665">
        <v>49.239999999999995</v>
      </c>
      <c r="M536" s="665">
        <v>2</v>
      </c>
      <c r="N536" s="666">
        <v>98.47999999999999</v>
      </c>
    </row>
    <row r="537" spans="1:14" ht="14.4" customHeight="1" x14ac:dyDescent="0.3">
      <c r="A537" s="661" t="s">
        <v>571</v>
      </c>
      <c r="B537" s="662" t="s">
        <v>2765</v>
      </c>
      <c r="C537" s="663" t="s">
        <v>581</v>
      </c>
      <c r="D537" s="664" t="s">
        <v>2767</v>
      </c>
      <c r="E537" s="663" t="s">
        <v>2241</v>
      </c>
      <c r="F537" s="664" t="s">
        <v>2776</v>
      </c>
      <c r="G537" s="663" t="s">
        <v>600</v>
      </c>
      <c r="H537" s="663" t="s">
        <v>2345</v>
      </c>
      <c r="I537" s="663" t="s">
        <v>2346</v>
      </c>
      <c r="J537" s="663" t="s">
        <v>2347</v>
      </c>
      <c r="K537" s="663" t="s">
        <v>2348</v>
      </c>
      <c r="L537" s="665">
        <v>429.5702</v>
      </c>
      <c r="M537" s="665">
        <v>10</v>
      </c>
      <c r="N537" s="666">
        <v>4295.7020000000002</v>
      </c>
    </row>
    <row r="538" spans="1:14" ht="14.4" customHeight="1" x14ac:dyDescent="0.3">
      <c r="A538" s="661" t="s">
        <v>571</v>
      </c>
      <c r="B538" s="662" t="s">
        <v>2765</v>
      </c>
      <c r="C538" s="663" t="s">
        <v>581</v>
      </c>
      <c r="D538" s="664" t="s">
        <v>2767</v>
      </c>
      <c r="E538" s="663" t="s">
        <v>2241</v>
      </c>
      <c r="F538" s="664" t="s">
        <v>2776</v>
      </c>
      <c r="G538" s="663" t="s">
        <v>600</v>
      </c>
      <c r="H538" s="663" t="s">
        <v>2349</v>
      </c>
      <c r="I538" s="663" t="s">
        <v>2350</v>
      </c>
      <c r="J538" s="663" t="s">
        <v>2343</v>
      </c>
      <c r="K538" s="663" t="s">
        <v>2351</v>
      </c>
      <c r="L538" s="665">
        <v>46.54</v>
      </c>
      <c r="M538" s="665">
        <v>2</v>
      </c>
      <c r="N538" s="666">
        <v>93.08</v>
      </c>
    </row>
    <row r="539" spans="1:14" ht="14.4" customHeight="1" x14ac:dyDescent="0.3">
      <c r="A539" s="661" t="s">
        <v>571</v>
      </c>
      <c r="B539" s="662" t="s">
        <v>2765</v>
      </c>
      <c r="C539" s="663" t="s">
        <v>581</v>
      </c>
      <c r="D539" s="664" t="s">
        <v>2767</v>
      </c>
      <c r="E539" s="663" t="s">
        <v>2241</v>
      </c>
      <c r="F539" s="664" t="s">
        <v>2776</v>
      </c>
      <c r="G539" s="663" t="s">
        <v>600</v>
      </c>
      <c r="H539" s="663" t="s">
        <v>2352</v>
      </c>
      <c r="I539" s="663" t="s">
        <v>2353</v>
      </c>
      <c r="J539" s="663" t="s">
        <v>2354</v>
      </c>
      <c r="K539" s="663" t="s">
        <v>2274</v>
      </c>
      <c r="L539" s="665">
        <v>40.779970181688775</v>
      </c>
      <c r="M539" s="665">
        <v>3</v>
      </c>
      <c r="N539" s="666">
        <v>122.33991054506632</v>
      </c>
    </row>
    <row r="540" spans="1:14" ht="14.4" customHeight="1" x14ac:dyDescent="0.3">
      <c r="A540" s="661" t="s">
        <v>571</v>
      </c>
      <c r="B540" s="662" t="s">
        <v>2765</v>
      </c>
      <c r="C540" s="663" t="s">
        <v>581</v>
      </c>
      <c r="D540" s="664" t="s">
        <v>2767</v>
      </c>
      <c r="E540" s="663" t="s">
        <v>2241</v>
      </c>
      <c r="F540" s="664" t="s">
        <v>2776</v>
      </c>
      <c r="G540" s="663" t="s">
        <v>600</v>
      </c>
      <c r="H540" s="663" t="s">
        <v>2355</v>
      </c>
      <c r="I540" s="663" t="s">
        <v>2355</v>
      </c>
      <c r="J540" s="663" t="s">
        <v>2356</v>
      </c>
      <c r="K540" s="663" t="s">
        <v>2357</v>
      </c>
      <c r="L540" s="665">
        <v>10802.3615625</v>
      </c>
      <c r="M540" s="665">
        <v>8</v>
      </c>
      <c r="N540" s="666">
        <v>86418.892500000002</v>
      </c>
    </row>
    <row r="541" spans="1:14" ht="14.4" customHeight="1" x14ac:dyDescent="0.3">
      <c r="A541" s="661" t="s">
        <v>571</v>
      </c>
      <c r="B541" s="662" t="s">
        <v>2765</v>
      </c>
      <c r="C541" s="663" t="s">
        <v>581</v>
      </c>
      <c r="D541" s="664" t="s">
        <v>2767</v>
      </c>
      <c r="E541" s="663" t="s">
        <v>2241</v>
      </c>
      <c r="F541" s="664" t="s">
        <v>2776</v>
      </c>
      <c r="G541" s="663" t="s">
        <v>600</v>
      </c>
      <c r="H541" s="663" t="s">
        <v>2358</v>
      </c>
      <c r="I541" s="663" t="s">
        <v>2359</v>
      </c>
      <c r="J541" s="663" t="s">
        <v>2360</v>
      </c>
      <c r="K541" s="663" t="s">
        <v>2361</v>
      </c>
      <c r="L541" s="665">
        <v>836.79000000000008</v>
      </c>
      <c r="M541" s="665">
        <v>12</v>
      </c>
      <c r="N541" s="666">
        <v>10041.480000000001</v>
      </c>
    </row>
    <row r="542" spans="1:14" ht="14.4" customHeight="1" x14ac:dyDescent="0.3">
      <c r="A542" s="661" t="s">
        <v>571</v>
      </c>
      <c r="B542" s="662" t="s">
        <v>2765</v>
      </c>
      <c r="C542" s="663" t="s">
        <v>581</v>
      </c>
      <c r="D542" s="664" t="s">
        <v>2767</v>
      </c>
      <c r="E542" s="663" t="s">
        <v>2241</v>
      </c>
      <c r="F542" s="664" t="s">
        <v>2776</v>
      </c>
      <c r="G542" s="663" t="s">
        <v>600</v>
      </c>
      <c r="H542" s="663" t="s">
        <v>2362</v>
      </c>
      <c r="I542" s="663" t="s">
        <v>2362</v>
      </c>
      <c r="J542" s="663" t="s">
        <v>2363</v>
      </c>
      <c r="K542" s="663" t="s">
        <v>2364</v>
      </c>
      <c r="L542" s="665">
        <v>1116.5</v>
      </c>
      <c r="M542" s="665">
        <v>49.7</v>
      </c>
      <c r="N542" s="666">
        <v>55490.05</v>
      </c>
    </row>
    <row r="543" spans="1:14" ht="14.4" customHeight="1" x14ac:dyDescent="0.3">
      <c r="A543" s="661" t="s">
        <v>571</v>
      </c>
      <c r="B543" s="662" t="s">
        <v>2765</v>
      </c>
      <c r="C543" s="663" t="s">
        <v>581</v>
      </c>
      <c r="D543" s="664" t="s">
        <v>2767</v>
      </c>
      <c r="E543" s="663" t="s">
        <v>2241</v>
      </c>
      <c r="F543" s="664" t="s">
        <v>2776</v>
      </c>
      <c r="G543" s="663" t="s">
        <v>600</v>
      </c>
      <c r="H543" s="663" t="s">
        <v>2365</v>
      </c>
      <c r="I543" s="663" t="s">
        <v>2365</v>
      </c>
      <c r="J543" s="663" t="s">
        <v>2306</v>
      </c>
      <c r="K543" s="663" t="s">
        <v>2307</v>
      </c>
      <c r="L543" s="665">
        <v>294.33219217640681</v>
      </c>
      <c r="M543" s="665">
        <v>30.099999999999998</v>
      </c>
      <c r="N543" s="666">
        <v>8859.398984509844</v>
      </c>
    </row>
    <row r="544" spans="1:14" ht="14.4" customHeight="1" x14ac:dyDescent="0.3">
      <c r="A544" s="661" t="s">
        <v>571</v>
      </c>
      <c r="B544" s="662" t="s">
        <v>2765</v>
      </c>
      <c r="C544" s="663" t="s">
        <v>581</v>
      </c>
      <c r="D544" s="664" t="s">
        <v>2767</v>
      </c>
      <c r="E544" s="663" t="s">
        <v>2241</v>
      </c>
      <c r="F544" s="664" t="s">
        <v>2776</v>
      </c>
      <c r="G544" s="663" t="s">
        <v>600</v>
      </c>
      <c r="H544" s="663" t="s">
        <v>2366</v>
      </c>
      <c r="I544" s="663" t="s">
        <v>2366</v>
      </c>
      <c r="J544" s="663" t="s">
        <v>2367</v>
      </c>
      <c r="K544" s="663" t="s">
        <v>2260</v>
      </c>
      <c r="L544" s="665">
        <v>169.78953088578086</v>
      </c>
      <c r="M544" s="665">
        <v>57.2</v>
      </c>
      <c r="N544" s="666">
        <v>9711.961166666666</v>
      </c>
    </row>
    <row r="545" spans="1:14" ht="14.4" customHeight="1" x14ac:dyDescent="0.3">
      <c r="A545" s="661" t="s">
        <v>571</v>
      </c>
      <c r="B545" s="662" t="s">
        <v>2765</v>
      </c>
      <c r="C545" s="663" t="s">
        <v>581</v>
      </c>
      <c r="D545" s="664" t="s">
        <v>2767</v>
      </c>
      <c r="E545" s="663" t="s">
        <v>2241</v>
      </c>
      <c r="F545" s="664" t="s">
        <v>2776</v>
      </c>
      <c r="G545" s="663" t="s">
        <v>631</v>
      </c>
      <c r="H545" s="663" t="s">
        <v>2368</v>
      </c>
      <c r="I545" s="663" t="s">
        <v>2368</v>
      </c>
      <c r="J545" s="663" t="s">
        <v>2369</v>
      </c>
      <c r="K545" s="663" t="s">
        <v>2370</v>
      </c>
      <c r="L545" s="665">
        <v>68.200348223769382</v>
      </c>
      <c r="M545" s="665">
        <v>12</v>
      </c>
      <c r="N545" s="666">
        <v>818.40417868523264</v>
      </c>
    </row>
    <row r="546" spans="1:14" ht="14.4" customHeight="1" x14ac:dyDescent="0.3">
      <c r="A546" s="661" t="s">
        <v>571</v>
      </c>
      <c r="B546" s="662" t="s">
        <v>2765</v>
      </c>
      <c r="C546" s="663" t="s">
        <v>581</v>
      </c>
      <c r="D546" s="664" t="s">
        <v>2767</v>
      </c>
      <c r="E546" s="663" t="s">
        <v>2241</v>
      </c>
      <c r="F546" s="664" t="s">
        <v>2776</v>
      </c>
      <c r="G546" s="663" t="s">
        <v>631</v>
      </c>
      <c r="H546" s="663" t="s">
        <v>2371</v>
      </c>
      <c r="I546" s="663" t="s">
        <v>2372</v>
      </c>
      <c r="J546" s="663" t="s">
        <v>2373</v>
      </c>
      <c r="K546" s="663" t="s">
        <v>2374</v>
      </c>
      <c r="L546" s="665">
        <v>115.71999999999997</v>
      </c>
      <c r="M546" s="665">
        <v>2</v>
      </c>
      <c r="N546" s="666">
        <v>231.43999999999994</v>
      </c>
    </row>
    <row r="547" spans="1:14" ht="14.4" customHeight="1" x14ac:dyDescent="0.3">
      <c r="A547" s="661" t="s">
        <v>571</v>
      </c>
      <c r="B547" s="662" t="s">
        <v>2765</v>
      </c>
      <c r="C547" s="663" t="s">
        <v>581</v>
      </c>
      <c r="D547" s="664" t="s">
        <v>2767</v>
      </c>
      <c r="E547" s="663" t="s">
        <v>2241</v>
      </c>
      <c r="F547" s="664" t="s">
        <v>2776</v>
      </c>
      <c r="G547" s="663" t="s">
        <v>631</v>
      </c>
      <c r="H547" s="663" t="s">
        <v>2375</v>
      </c>
      <c r="I547" s="663" t="s">
        <v>2376</v>
      </c>
      <c r="J547" s="663" t="s">
        <v>2290</v>
      </c>
      <c r="K547" s="663" t="s">
        <v>2377</v>
      </c>
      <c r="L547" s="665">
        <v>21.229386352941177</v>
      </c>
      <c r="M547" s="665">
        <v>375</v>
      </c>
      <c r="N547" s="666">
        <v>7961.0198823529417</v>
      </c>
    </row>
    <row r="548" spans="1:14" ht="14.4" customHeight="1" x14ac:dyDescent="0.3">
      <c r="A548" s="661" t="s">
        <v>571</v>
      </c>
      <c r="B548" s="662" t="s">
        <v>2765</v>
      </c>
      <c r="C548" s="663" t="s">
        <v>581</v>
      </c>
      <c r="D548" s="664" t="s">
        <v>2767</v>
      </c>
      <c r="E548" s="663" t="s">
        <v>2241</v>
      </c>
      <c r="F548" s="664" t="s">
        <v>2776</v>
      </c>
      <c r="G548" s="663" t="s">
        <v>631</v>
      </c>
      <c r="H548" s="663" t="s">
        <v>2378</v>
      </c>
      <c r="I548" s="663" t="s">
        <v>2379</v>
      </c>
      <c r="J548" s="663" t="s">
        <v>2380</v>
      </c>
      <c r="K548" s="663" t="s">
        <v>2381</v>
      </c>
      <c r="L548" s="665">
        <v>600.53058220412402</v>
      </c>
      <c r="M548" s="665">
        <v>105.30000000000001</v>
      </c>
      <c r="N548" s="666">
        <v>63235.870306094264</v>
      </c>
    </row>
    <row r="549" spans="1:14" ht="14.4" customHeight="1" x14ac:dyDescent="0.3">
      <c r="A549" s="661" t="s">
        <v>571</v>
      </c>
      <c r="B549" s="662" t="s">
        <v>2765</v>
      </c>
      <c r="C549" s="663" t="s">
        <v>581</v>
      </c>
      <c r="D549" s="664" t="s">
        <v>2767</v>
      </c>
      <c r="E549" s="663" t="s">
        <v>2241</v>
      </c>
      <c r="F549" s="664" t="s">
        <v>2776</v>
      </c>
      <c r="G549" s="663" t="s">
        <v>631</v>
      </c>
      <c r="H549" s="663" t="s">
        <v>2382</v>
      </c>
      <c r="I549" s="663" t="s">
        <v>2382</v>
      </c>
      <c r="J549" s="663" t="s">
        <v>2383</v>
      </c>
      <c r="K549" s="663" t="s">
        <v>2384</v>
      </c>
      <c r="L549" s="665">
        <v>431.55536481219053</v>
      </c>
      <c r="M549" s="665">
        <v>8</v>
      </c>
      <c r="N549" s="666">
        <v>3452.4429184975243</v>
      </c>
    </row>
    <row r="550" spans="1:14" ht="14.4" customHeight="1" x14ac:dyDescent="0.3">
      <c r="A550" s="661" t="s">
        <v>571</v>
      </c>
      <c r="B550" s="662" t="s">
        <v>2765</v>
      </c>
      <c r="C550" s="663" t="s">
        <v>581</v>
      </c>
      <c r="D550" s="664" t="s">
        <v>2767</v>
      </c>
      <c r="E550" s="663" t="s">
        <v>2241</v>
      </c>
      <c r="F550" s="664" t="s">
        <v>2776</v>
      </c>
      <c r="G550" s="663" t="s">
        <v>631</v>
      </c>
      <c r="H550" s="663" t="s">
        <v>2385</v>
      </c>
      <c r="I550" s="663" t="s">
        <v>2386</v>
      </c>
      <c r="J550" s="663" t="s">
        <v>2387</v>
      </c>
      <c r="K550" s="663" t="s">
        <v>2299</v>
      </c>
      <c r="L550" s="665">
        <v>138.60883240632762</v>
      </c>
      <c r="M550" s="665">
        <v>3.6</v>
      </c>
      <c r="N550" s="666">
        <v>498.99179666277945</v>
      </c>
    </row>
    <row r="551" spans="1:14" ht="14.4" customHeight="1" x14ac:dyDescent="0.3">
      <c r="A551" s="661" t="s">
        <v>571</v>
      </c>
      <c r="B551" s="662" t="s">
        <v>2765</v>
      </c>
      <c r="C551" s="663" t="s">
        <v>581</v>
      </c>
      <c r="D551" s="664" t="s">
        <v>2767</v>
      </c>
      <c r="E551" s="663" t="s">
        <v>2241</v>
      </c>
      <c r="F551" s="664" t="s">
        <v>2776</v>
      </c>
      <c r="G551" s="663" t="s">
        <v>631</v>
      </c>
      <c r="H551" s="663" t="s">
        <v>2388</v>
      </c>
      <c r="I551" s="663" t="s">
        <v>2389</v>
      </c>
      <c r="J551" s="663" t="s">
        <v>2390</v>
      </c>
      <c r="K551" s="663" t="s">
        <v>2391</v>
      </c>
      <c r="L551" s="665">
        <v>76.510000000000005</v>
      </c>
      <c r="M551" s="665">
        <v>7.8</v>
      </c>
      <c r="N551" s="666">
        <v>596.77800000000002</v>
      </c>
    </row>
    <row r="552" spans="1:14" ht="14.4" customHeight="1" x14ac:dyDescent="0.3">
      <c r="A552" s="661" t="s">
        <v>571</v>
      </c>
      <c r="B552" s="662" t="s">
        <v>2765</v>
      </c>
      <c r="C552" s="663" t="s">
        <v>581</v>
      </c>
      <c r="D552" s="664" t="s">
        <v>2767</v>
      </c>
      <c r="E552" s="663" t="s">
        <v>2241</v>
      </c>
      <c r="F552" s="664" t="s">
        <v>2776</v>
      </c>
      <c r="G552" s="663" t="s">
        <v>631</v>
      </c>
      <c r="H552" s="663" t="s">
        <v>2392</v>
      </c>
      <c r="I552" s="663" t="s">
        <v>2393</v>
      </c>
      <c r="J552" s="663" t="s">
        <v>2394</v>
      </c>
      <c r="K552" s="663" t="s">
        <v>2395</v>
      </c>
      <c r="L552" s="665">
        <v>112.08928980766866</v>
      </c>
      <c r="M552" s="665">
        <v>2</v>
      </c>
      <c r="N552" s="666">
        <v>224.17857961533733</v>
      </c>
    </row>
    <row r="553" spans="1:14" ht="14.4" customHeight="1" x14ac:dyDescent="0.3">
      <c r="A553" s="661" t="s">
        <v>571</v>
      </c>
      <c r="B553" s="662" t="s">
        <v>2765</v>
      </c>
      <c r="C553" s="663" t="s">
        <v>581</v>
      </c>
      <c r="D553" s="664" t="s">
        <v>2767</v>
      </c>
      <c r="E553" s="663" t="s">
        <v>2241</v>
      </c>
      <c r="F553" s="664" t="s">
        <v>2776</v>
      </c>
      <c r="G553" s="663" t="s">
        <v>631</v>
      </c>
      <c r="H553" s="663" t="s">
        <v>2396</v>
      </c>
      <c r="I553" s="663" t="s">
        <v>2397</v>
      </c>
      <c r="J553" s="663" t="s">
        <v>2398</v>
      </c>
      <c r="K553" s="663" t="s">
        <v>2399</v>
      </c>
      <c r="L553" s="665">
        <v>35.089999999999996</v>
      </c>
      <c r="M553" s="665">
        <v>96</v>
      </c>
      <c r="N553" s="666">
        <v>3368.6399999999994</v>
      </c>
    </row>
    <row r="554" spans="1:14" ht="14.4" customHeight="1" x14ac:dyDescent="0.3">
      <c r="A554" s="661" t="s">
        <v>571</v>
      </c>
      <c r="B554" s="662" t="s">
        <v>2765</v>
      </c>
      <c r="C554" s="663" t="s">
        <v>581</v>
      </c>
      <c r="D554" s="664" t="s">
        <v>2767</v>
      </c>
      <c r="E554" s="663" t="s">
        <v>2241</v>
      </c>
      <c r="F554" s="664" t="s">
        <v>2776</v>
      </c>
      <c r="G554" s="663" t="s">
        <v>631</v>
      </c>
      <c r="H554" s="663" t="s">
        <v>2400</v>
      </c>
      <c r="I554" s="663" t="s">
        <v>2401</v>
      </c>
      <c r="J554" s="663" t="s">
        <v>2402</v>
      </c>
      <c r="K554" s="663" t="s">
        <v>2403</v>
      </c>
      <c r="L554" s="665">
        <v>632.4994802093297</v>
      </c>
      <c r="M554" s="665">
        <v>2</v>
      </c>
      <c r="N554" s="666">
        <v>1264.9989604186594</v>
      </c>
    </row>
    <row r="555" spans="1:14" ht="14.4" customHeight="1" x14ac:dyDescent="0.3">
      <c r="A555" s="661" t="s">
        <v>571</v>
      </c>
      <c r="B555" s="662" t="s">
        <v>2765</v>
      </c>
      <c r="C555" s="663" t="s">
        <v>581</v>
      </c>
      <c r="D555" s="664" t="s">
        <v>2767</v>
      </c>
      <c r="E555" s="663" t="s">
        <v>2241</v>
      </c>
      <c r="F555" s="664" t="s">
        <v>2776</v>
      </c>
      <c r="G555" s="663" t="s">
        <v>631</v>
      </c>
      <c r="H555" s="663" t="s">
        <v>2404</v>
      </c>
      <c r="I555" s="663" t="s">
        <v>2405</v>
      </c>
      <c r="J555" s="663" t="s">
        <v>2406</v>
      </c>
      <c r="K555" s="663" t="s">
        <v>2407</v>
      </c>
      <c r="L555" s="665">
        <v>42.488567215325475</v>
      </c>
      <c r="M555" s="665">
        <v>216</v>
      </c>
      <c r="N555" s="666">
        <v>9177.5305185103025</v>
      </c>
    </row>
    <row r="556" spans="1:14" ht="14.4" customHeight="1" x14ac:dyDescent="0.3">
      <c r="A556" s="661" t="s">
        <v>571</v>
      </c>
      <c r="B556" s="662" t="s">
        <v>2765</v>
      </c>
      <c r="C556" s="663" t="s">
        <v>581</v>
      </c>
      <c r="D556" s="664" t="s">
        <v>2767</v>
      </c>
      <c r="E556" s="663" t="s">
        <v>2241</v>
      </c>
      <c r="F556" s="664" t="s">
        <v>2776</v>
      </c>
      <c r="G556" s="663" t="s">
        <v>631</v>
      </c>
      <c r="H556" s="663" t="s">
        <v>2408</v>
      </c>
      <c r="I556" s="663" t="s">
        <v>2408</v>
      </c>
      <c r="J556" s="663" t="s">
        <v>2409</v>
      </c>
      <c r="K556" s="663" t="s">
        <v>2410</v>
      </c>
      <c r="L556" s="665">
        <v>554.20425624589984</v>
      </c>
      <c r="M556" s="665">
        <v>16</v>
      </c>
      <c r="N556" s="666">
        <v>8867.2680999343975</v>
      </c>
    </row>
    <row r="557" spans="1:14" ht="14.4" customHeight="1" x14ac:dyDescent="0.3">
      <c r="A557" s="661" t="s">
        <v>571</v>
      </c>
      <c r="B557" s="662" t="s">
        <v>2765</v>
      </c>
      <c r="C557" s="663" t="s">
        <v>581</v>
      </c>
      <c r="D557" s="664" t="s">
        <v>2767</v>
      </c>
      <c r="E557" s="663" t="s">
        <v>2241</v>
      </c>
      <c r="F557" s="664" t="s">
        <v>2776</v>
      </c>
      <c r="G557" s="663" t="s">
        <v>631</v>
      </c>
      <c r="H557" s="663" t="s">
        <v>2411</v>
      </c>
      <c r="I557" s="663" t="s">
        <v>2412</v>
      </c>
      <c r="J557" s="663" t="s">
        <v>2413</v>
      </c>
      <c r="K557" s="663" t="s">
        <v>2414</v>
      </c>
      <c r="L557" s="665">
        <v>28.889017119381915</v>
      </c>
      <c r="M557" s="665">
        <v>331</v>
      </c>
      <c r="N557" s="666">
        <v>9562.2646665154134</v>
      </c>
    </row>
    <row r="558" spans="1:14" ht="14.4" customHeight="1" x14ac:dyDescent="0.3">
      <c r="A558" s="661" t="s">
        <v>571</v>
      </c>
      <c r="B558" s="662" t="s">
        <v>2765</v>
      </c>
      <c r="C558" s="663" t="s">
        <v>581</v>
      </c>
      <c r="D558" s="664" t="s">
        <v>2767</v>
      </c>
      <c r="E558" s="663" t="s">
        <v>2241</v>
      </c>
      <c r="F558" s="664" t="s">
        <v>2776</v>
      </c>
      <c r="G558" s="663" t="s">
        <v>631</v>
      </c>
      <c r="H558" s="663" t="s">
        <v>2415</v>
      </c>
      <c r="I558" s="663" t="s">
        <v>2416</v>
      </c>
      <c r="J558" s="663" t="s">
        <v>2417</v>
      </c>
      <c r="K558" s="663"/>
      <c r="L558" s="665">
        <v>672.95999999999992</v>
      </c>
      <c r="M558" s="665">
        <v>9</v>
      </c>
      <c r="N558" s="666">
        <v>6056.6399999999994</v>
      </c>
    </row>
    <row r="559" spans="1:14" ht="14.4" customHeight="1" x14ac:dyDescent="0.3">
      <c r="A559" s="661" t="s">
        <v>571</v>
      </c>
      <c r="B559" s="662" t="s">
        <v>2765</v>
      </c>
      <c r="C559" s="663" t="s">
        <v>581</v>
      </c>
      <c r="D559" s="664" t="s">
        <v>2767</v>
      </c>
      <c r="E559" s="663" t="s">
        <v>2241</v>
      </c>
      <c r="F559" s="664" t="s">
        <v>2776</v>
      </c>
      <c r="G559" s="663" t="s">
        <v>631</v>
      </c>
      <c r="H559" s="663" t="s">
        <v>2418</v>
      </c>
      <c r="I559" s="663" t="s">
        <v>2418</v>
      </c>
      <c r="J559" s="663" t="s">
        <v>2419</v>
      </c>
      <c r="K559" s="663" t="s">
        <v>2420</v>
      </c>
      <c r="L559" s="665">
        <v>1005.7920559362108</v>
      </c>
      <c r="M559" s="665">
        <v>20</v>
      </c>
      <c r="N559" s="666">
        <v>20115.841118724216</v>
      </c>
    </row>
    <row r="560" spans="1:14" ht="14.4" customHeight="1" x14ac:dyDescent="0.3">
      <c r="A560" s="661" t="s">
        <v>571</v>
      </c>
      <c r="B560" s="662" t="s">
        <v>2765</v>
      </c>
      <c r="C560" s="663" t="s">
        <v>581</v>
      </c>
      <c r="D560" s="664" t="s">
        <v>2767</v>
      </c>
      <c r="E560" s="663" t="s">
        <v>2241</v>
      </c>
      <c r="F560" s="664" t="s">
        <v>2776</v>
      </c>
      <c r="G560" s="663" t="s">
        <v>631</v>
      </c>
      <c r="H560" s="663" t="s">
        <v>2421</v>
      </c>
      <c r="I560" s="663" t="s">
        <v>2422</v>
      </c>
      <c r="J560" s="663" t="s">
        <v>2423</v>
      </c>
      <c r="K560" s="663" t="s">
        <v>2424</v>
      </c>
      <c r="L560" s="665">
        <v>77.420711539834997</v>
      </c>
      <c r="M560" s="665">
        <v>471</v>
      </c>
      <c r="N560" s="666">
        <v>36465.155135262285</v>
      </c>
    </row>
    <row r="561" spans="1:14" ht="14.4" customHeight="1" x14ac:dyDescent="0.3">
      <c r="A561" s="661" t="s">
        <v>571</v>
      </c>
      <c r="B561" s="662" t="s">
        <v>2765</v>
      </c>
      <c r="C561" s="663" t="s">
        <v>581</v>
      </c>
      <c r="D561" s="664" t="s">
        <v>2767</v>
      </c>
      <c r="E561" s="663" t="s">
        <v>2241</v>
      </c>
      <c r="F561" s="664" t="s">
        <v>2776</v>
      </c>
      <c r="G561" s="663" t="s">
        <v>631</v>
      </c>
      <c r="H561" s="663" t="s">
        <v>2425</v>
      </c>
      <c r="I561" s="663" t="s">
        <v>2426</v>
      </c>
      <c r="J561" s="663" t="s">
        <v>2427</v>
      </c>
      <c r="K561" s="663" t="s">
        <v>2428</v>
      </c>
      <c r="L561" s="665">
        <v>781.13559664836237</v>
      </c>
      <c r="M561" s="665">
        <v>65</v>
      </c>
      <c r="N561" s="666">
        <v>50773.813782143552</v>
      </c>
    </row>
    <row r="562" spans="1:14" ht="14.4" customHeight="1" x14ac:dyDescent="0.3">
      <c r="A562" s="661" t="s">
        <v>571</v>
      </c>
      <c r="B562" s="662" t="s">
        <v>2765</v>
      </c>
      <c r="C562" s="663" t="s">
        <v>581</v>
      </c>
      <c r="D562" s="664" t="s">
        <v>2767</v>
      </c>
      <c r="E562" s="663" t="s">
        <v>2241</v>
      </c>
      <c r="F562" s="664" t="s">
        <v>2776</v>
      </c>
      <c r="G562" s="663" t="s">
        <v>631</v>
      </c>
      <c r="H562" s="663" t="s">
        <v>2429</v>
      </c>
      <c r="I562" s="663" t="s">
        <v>2429</v>
      </c>
      <c r="J562" s="663" t="s">
        <v>2430</v>
      </c>
      <c r="K562" s="663" t="s">
        <v>2431</v>
      </c>
      <c r="L562" s="665">
        <v>491.59999999999991</v>
      </c>
      <c r="M562" s="665">
        <v>121.00000000000006</v>
      </c>
      <c r="N562" s="666">
        <v>59483.60000000002</v>
      </c>
    </row>
    <row r="563" spans="1:14" ht="14.4" customHeight="1" x14ac:dyDescent="0.3">
      <c r="A563" s="661" t="s">
        <v>571</v>
      </c>
      <c r="B563" s="662" t="s">
        <v>2765</v>
      </c>
      <c r="C563" s="663" t="s">
        <v>581</v>
      </c>
      <c r="D563" s="664" t="s">
        <v>2767</v>
      </c>
      <c r="E563" s="663" t="s">
        <v>2241</v>
      </c>
      <c r="F563" s="664" t="s">
        <v>2776</v>
      </c>
      <c r="G563" s="663" t="s">
        <v>631</v>
      </c>
      <c r="H563" s="663" t="s">
        <v>2432</v>
      </c>
      <c r="I563" s="663" t="s">
        <v>2432</v>
      </c>
      <c r="J563" s="663" t="s">
        <v>2433</v>
      </c>
      <c r="K563" s="663" t="s">
        <v>1653</v>
      </c>
      <c r="L563" s="665">
        <v>29.939864366699844</v>
      </c>
      <c r="M563" s="665">
        <v>54</v>
      </c>
      <c r="N563" s="666">
        <v>1616.7526758017916</v>
      </c>
    </row>
    <row r="564" spans="1:14" ht="14.4" customHeight="1" x14ac:dyDescent="0.3">
      <c r="A564" s="661" t="s">
        <v>571</v>
      </c>
      <c r="B564" s="662" t="s">
        <v>2765</v>
      </c>
      <c r="C564" s="663" t="s">
        <v>581</v>
      </c>
      <c r="D564" s="664" t="s">
        <v>2767</v>
      </c>
      <c r="E564" s="663" t="s">
        <v>2241</v>
      </c>
      <c r="F564" s="664" t="s">
        <v>2776</v>
      </c>
      <c r="G564" s="663" t="s">
        <v>631</v>
      </c>
      <c r="H564" s="663" t="s">
        <v>2434</v>
      </c>
      <c r="I564" s="663" t="s">
        <v>2434</v>
      </c>
      <c r="J564" s="663" t="s">
        <v>2435</v>
      </c>
      <c r="K564" s="663" t="s">
        <v>2436</v>
      </c>
      <c r="L564" s="665">
        <v>5173.7695454545446</v>
      </c>
      <c r="M564" s="665">
        <v>2.2000000000000002</v>
      </c>
      <c r="N564" s="666">
        <v>11382.293</v>
      </c>
    </row>
    <row r="565" spans="1:14" ht="14.4" customHeight="1" x14ac:dyDescent="0.3">
      <c r="A565" s="661" t="s">
        <v>571</v>
      </c>
      <c r="B565" s="662" t="s">
        <v>2765</v>
      </c>
      <c r="C565" s="663" t="s">
        <v>581</v>
      </c>
      <c r="D565" s="664" t="s">
        <v>2767</v>
      </c>
      <c r="E565" s="663" t="s">
        <v>2241</v>
      </c>
      <c r="F565" s="664" t="s">
        <v>2776</v>
      </c>
      <c r="G565" s="663" t="s">
        <v>631</v>
      </c>
      <c r="H565" s="663" t="s">
        <v>2437</v>
      </c>
      <c r="I565" s="663" t="s">
        <v>2437</v>
      </c>
      <c r="J565" s="663" t="s">
        <v>2438</v>
      </c>
      <c r="K565" s="663" t="s">
        <v>2439</v>
      </c>
      <c r="L565" s="665">
        <v>149.09083475034328</v>
      </c>
      <c r="M565" s="665">
        <v>613</v>
      </c>
      <c r="N565" s="666">
        <v>91392.681701960435</v>
      </c>
    </row>
    <row r="566" spans="1:14" ht="14.4" customHeight="1" x14ac:dyDescent="0.3">
      <c r="A566" s="661" t="s">
        <v>571</v>
      </c>
      <c r="B566" s="662" t="s">
        <v>2765</v>
      </c>
      <c r="C566" s="663" t="s">
        <v>581</v>
      </c>
      <c r="D566" s="664" t="s">
        <v>2767</v>
      </c>
      <c r="E566" s="663" t="s">
        <v>2241</v>
      </c>
      <c r="F566" s="664" t="s">
        <v>2776</v>
      </c>
      <c r="G566" s="663" t="s">
        <v>631</v>
      </c>
      <c r="H566" s="663" t="s">
        <v>2440</v>
      </c>
      <c r="I566" s="663" t="s">
        <v>2440</v>
      </c>
      <c r="J566" s="663" t="s">
        <v>2441</v>
      </c>
      <c r="K566" s="663" t="s">
        <v>2270</v>
      </c>
      <c r="L566" s="665">
        <v>238.48797606524087</v>
      </c>
      <c r="M566" s="665">
        <v>8.4</v>
      </c>
      <c r="N566" s="666">
        <v>2003.2989989480234</v>
      </c>
    </row>
    <row r="567" spans="1:14" ht="14.4" customHeight="1" x14ac:dyDescent="0.3">
      <c r="A567" s="661" t="s">
        <v>571</v>
      </c>
      <c r="B567" s="662" t="s">
        <v>2765</v>
      </c>
      <c r="C567" s="663" t="s">
        <v>581</v>
      </c>
      <c r="D567" s="664" t="s">
        <v>2767</v>
      </c>
      <c r="E567" s="663" t="s">
        <v>2241</v>
      </c>
      <c r="F567" s="664" t="s">
        <v>2776</v>
      </c>
      <c r="G567" s="663" t="s">
        <v>631</v>
      </c>
      <c r="H567" s="663" t="s">
        <v>2442</v>
      </c>
      <c r="I567" s="663" t="s">
        <v>2442</v>
      </c>
      <c r="J567" s="663" t="s">
        <v>2443</v>
      </c>
      <c r="K567" s="663" t="s">
        <v>2444</v>
      </c>
      <c r="L567" s="665">
        <v>200.33399999999997</v>
      </c>
      <c r="M567" s="665">
        <v>12</v>
      </c>
      <c r="N567" s="666">
        <v>2404.0079999999998</v>
      </c>
    </row>
    <row r="568" spans="1:14" ht="14.4" customHeight="1" x14ac:dyDescent="0.3">
      <c r="A568" s="661" t="s">
        <v>571</v>
      </c>
      <c r="B568" s="662" t="s">
        <v>2765</v>
      </c>
      <c r="C568" s="663" t="s">
        <v>581</v>
      </c>
      <c r="D568" s="664" t="s">
        <v>2767</v>
      </c>
      <c r="E568" s="663" t="s">
        <v>2241</v>
      </c>
      <c r="F568" s="664" t="s">
        <v>2776</v>
      </c>
      <c r="G568" s="663" t="s">
        <v>631</v>
      </c>
      <c r="H568" s="663" t="s">
        <v>2445</v>
      </c>
      <c r="I568" s="663" t="s">
        <v>2445</v>
      </c>
      <c r="J568" s="663" t="s">
        <v>2446</v>
      </c>
      <c r="K568" s="663" t="s">
        <v>2439</v>
      </c>
      <c r="L568" s="665">
        <v>34.660390804597689</v>
      </c>
      <c r="M568" s="665">
        <v>87</v>
      </c>
      <c r="N568" s="666">
        <v>3015.4539999999993</v>
      </c>
    </row>
    <row r="569" spans="1:14" ht="14.4" customHeight="1" x14ac:dyDescent="0.3">
      <c r="A569" s="661" t="s">
        <v>571</v>
      </c>
      <c r="B569" s="662" t="s">
        <v>2765</v>
      </c>
      <c r="C569" s="663" t="s">
        <v>581</v>
      </c>
      <c r="D569" s="664" t="s">
        <v>2767</v>
      </c>
      <c r="E569" s="663" t="s">
        <v>2241</v>
      </c>
      <c r="F569" s="664" t="s">
        <v>2776</v>
      </c>
      <c r="G569" s="663" t="s">
        <v>631</v>
      </c>
      <c r="H569" s="663" t="s">
        <v>2447</v>
      </c>
      <c r="I569" s="663" t="s">
        <v>2447</v>
      </c>
      <c r="J569" s="663" t="s">
        <v>2448</v>
      </c>
      <c r="K569" s="663" t="s">
        <v>2420</v>
      </c>
      <c r="L569" s="665">
        <v>55.189541905112613</v>
      </c>
      <c r="M569" s="665">
        <v>293</v>
      </c>
      <c r="N569" s="666">
        <v>16170.535778197995</v>
      </c>
    </row>
    <row r="570" spans="1:14" ht="14.4" customHeight="1" x14ac:dyDescent="0.3">
      <c r="A570" s="661" t="s">
        <v>571</v>
      </c>
      <c r="B570" s="662" t="s">
        <v>2765</v>
      </c>
      <c r="C570" s="663" t="s">
        <v>581</v>
      </c>
      <c r="D570" s="664" t="s">
        <v>2767</v>
      </c>
      <c r="E570" s="663" t="s">
        <v>2241</v>
      </c>
      <c r="F570" s="664" t="s">
        <v>2776</v>
      </c>
      <c r="G570" s="663" t="s">
        <v>631</v>
      </c>
      <c r="H570" s="663" t="s">
        <v>2449</v>
      </c>
      <c r="I570" s="663" t="s">
        <v>2450</v>
      </c>
      <c r="J570" s="663" t="s">
        <v>2451</v>
      </c>
      <c r="K570" s="663" t="s">
        <v>2452</v>
      </c>
      <c r="L570" s="665">
        <v>264</v>
      </c>
      <c r="M570" s="665">
        <v>6.2</v>
      </c>
      <c r="N570" s="666">
        <v>1636.8</v>
      </c>
    </row>
    <row r="571" spans="1:14" ht="14.4" customHeight="1" x14ac:dyDescent="0.3">
      <c r="A571" s="661" t="s">
        <v>571</v>
      </c>
      <c r="B571" s="662" t="s">
        <v>2765</v>
      </c>
      <c r="C571" s="663" t="s">
        <v>581</v>
      </c>
      <c r="D571" s="664" t="s">
        <v>2767</v>
      </c>
      <c r="E571" s="663" t="s">
        <v>2241</v>
      </c>
      <c r="F571" s="664" t="s">
        <v>2776</v>
      </c>
      <c r="G571" s="663" t="s">
        <v>631</v>
      </c>
      <c r="H571" s="663" t="s">
        <v>2453</v>
      </c>
      <c r="I571" s="663" t="s">
        <v>2453</v>
      </c>
      <c r="J571" s="663" t="s">
        <v>2454</v>
      </c>
      <c r="K571" s="663" t="s">
        <v>2455</v>
      </c>
      <c r="L571" s="665">
        <v>738.01182239535103</v>
      </c>
      <c r="M571" s="665">
        <v>5.4</v>
      </c>
      <c r="N571" s="666">
        <v>3985.2638409348961</v>
      </c>
    </row>
    <row r="572" spans="1:14" ht="14.4" customHeight="1" x14ac:dyDescent="0.3">
      <c r="A572" s="661" t="s">
        <v>571</v>
      </c>
      <c r="B572" s="662" t="s">
        <v>2765</v>
      </c>
      <c r="C572" s="663" t="s">
        <v>581</v>
      </c>
      <c r="D572" s="664" t="s">
        <v>2767</v>
      </c>
      <c r="E572" s="663" t="s">
        <v>2456</v>
      </c>
      <c r="F572" s="664" t="s">
        <v>2777</v>
      </c>
      <c r="G572" s="663"/>
      <c r="H572" s="663" t="s">
        <v>2457</v>
      </c>
      <c r="I572" s="663" t="s">
        <v>2458</v>
      </c>
      <c r="J572" s="663" t="s">
        <v>2459</v>
      </c>
      <c r="K572" s="663"/>
      <c r="L572" s="665">
        <v>30.21594202611703</v>
      </c>
      <c r="M572" s="665">
        <v>296</v>
      </c>
      <c r="N572" s="666">
        <v>8943.9188397306407</v>
      </c>
    </row>
    <row r="573" spans="1:14" ht="14.4" customHeight="1" x14ac:dyDescent="0.3">
      <c r="A573" s="661" t="s">
        <v>571</v>
      </c>
      <c r="B573" s="662" t="s">
        <v>2765</v>
      </c>
      <c r="C573" s="663" t="s">
        <v>581</v>
      </c>
      <c r="D573" s="664" t="s">
        <v>2767</v>
      </c>
      <c r="E573" s="663" t="s">
        <v>2456</v>
      </c>
      <c r="F573" s="664" t="s">
        <v>2777</v>
      </c>
      <c r="G573" s="663" t="s">
        <v>600</v>
      </c>
      <c r="H573" s="663" t="s">
        <v>2460</v>
      </c>
      <c r="I573" s="663" t="s">
        <v>2461</v>
      </c>
      <c r="J573" s="663" t="s">
        <v>2462</v>
      </c>
      <c r="K573" s="663" t="s">
        <v>2463</v>
      </c>
      <c r="L573" s="665">
        <v>75.220000000000027</v>
      </c>
      <c r="M573" s="665">
        <v>2</v>
      </c>
      <c r="N573" s="666">
        <v>150.44000000000005</v>
      </c>
    </row>
    <row r="574" spans="1:14" ht="14.4" customHeight="1" x14ac:dyDescent="0.3">
      <c r="A574" s="661" t="s">
        <v>571</v>
      </c>
      <c r="B574" s="662" t="s">
        <v>2765</v>
      </c>
      <c r="C574" s="663" t="s">
        <v>581</v>
      </c>
      <c r="D574" s="664" t="s">
        <v>2767</v>
      </c>
      <c r="E574" s="663" t="s">
        <v>2456</v>
      </c>
      <c r="F574" s="664" t="s">
        <v>2777</v>
      </c>
      <c r="G574" s="663" t="s">
        <v>600</v>
      </c>
      <c r="H574" s="663" t="s">
        <v>2464</v>
      </c>
      <c r="I574" s="663" t="s">
        <v>2465</v>
      </c>
      <c r="J574" s="663" t="s">
        <v>2466</v>
      </c>
      <c r="K574" s="663" t="s">
        <v>2467</v>
      </c>
      <c r="L574" s="665">
        <v>98.41</v>
      </c>
      <c r="M574" s="665">
        <v>5</v>
      </c>
      <c r="N574" s="666">
        <v>492.04999999999995</v>
      </c>
    </row>
    <row r="575" spans="1:14" ht="14.4" customHeight="1" x14ac:dyDescent="0.3">
      <c r="A575" s="661" t="s">
        <v>571</v>
      </c>
      <c r="B575" s="662" t="s">
        <v>2765</v>
      </c>
      <c r="C575" s="663" t="s">
        <v>581</v>
      </c>
      <c r="D575" s="664" t="s">
        <v>2767</v>
      </c>
      <c r="E575" s="663" t="s">
        <v>2456</v>
      </c>
      <c r="F575" s="664" t="s">
        <v>2777</v>
      </c>
      <c r="G575" s="663" t="s">
        <v>600</v>
      </c>
      <c r="H575" s="663" t="s">
        <v>2468</v>
      </c>
      <c r="I575" s="663" t="s">
        <v>2469</v>
      </c>
      <c r="J575" s="663" t="s">
        <v>2470</v>
      </c>
      <c r="K575" s="663" t="s">
        <v>2471</v>
      </c>
      <c r="L575" s="665">
        <v>4950</v>
      </c>
      <c r="M575" s="665">
        <v>30</v>
      </c>
      <c r="N575" s="666">
        <v>148500</v>
      </c>
    </row>
    <row r="576" spans="1:14" ht="14.4" customHeight="1" x14ac:dyDescent="0.3">
      <c r="A576" s="661" t="s">
        <v>571</v>
      </c>
      <c r="B576" s="662" t="s">
        <v>2765</v>
      </c>
      <c r="C576" s="663" t="s">
        <v>581</v>
      </c>
      <c r="D576" s="664" t="s">
        <v>2767</v>
      </c>
      <c r="E576" s="663" t="s">
        <v>2456</v>
      </c>
      <c r="F576" s="664" t="s">
        <v>2777</v>
      </c>
      <c r="G576" s="663" t="s">
        <v>600</v>
      </c>
      <c r="H576" s="663" t="s">
        <v>2472</v>
      </c>
      <c r="I576" s="663" t="s">
        <v>2473</v>
      </c>
      <c r="J576" s="663" t="s">
        <v>2474</v>
      </c>
      <c r="K576" s="663" t="s">
        <v>2475</v>
      </c>
      <c r="L576" s="665">
        <v>25238.885384615383</v>
      </c>
      <c r="M576" s="665">
        <v>5.2</v>
      </c>
      <c r="N576" s="666">
        <v>131242.204</v>
      </c>
    </row>
    <row r="577" spans="1:14" ht="14.4" customHeight="1" x14ac:dyDescent="0.3">
      <c r="A577" s="661" t="s">
        <v>571</v>
      </c>
      <c r="B577" s="662" t="s">
        <v>2765</v>
      </c>
      <c r="C577" s="663" t="s">
        <v>581</v>
      </c>
      <c r="D577" s="664" t="s">
        <v>2767</v>
      </c>
      <c r="E577" s="663" t="s">
        <v>2456</v>
      </c>
      <c r="F577" s="664" t="s">
        <v>2777</v>
      </c>
      <c r="G577" s="663" t="s">
        <v>631</v>
      </c>
      <c r="H577" s="663" t="s">
        <v>2476</v>
      </c>
      <c r="I577" s="663" t="s">
        <v>2477</v>
      </c>
      <c r="J577" s="663" t="s">
        <v>2478</v>
      </c>
      <c r="K577" s="663" t="s">
        <v>2479</v>
      </c>
      <c r="L577" s="665">
        <v>2851.9363950835277</v>
      </c>
      <c r="M577" s="665">
        <v>397</v>
      </c>
      <c r="N577" s="666">
        <v>1132218.7488481605</v>
      </c>
    </row>
    <row r="578" spans="1:14" ht="14.4" customHeight="1" x14ac:dyDescent="0.3">
      <c r="A578" s="661" t="s">
        <v>571</v>
      </c>
      <c r="B578" s="662" t="s">
        <v>2765</v>
      </c>
      <c r="C578" s="663" t="s">
        <v>581</v>
      </c>
      <c r="D578" s="664" t="s">
        <v>2767</v>
      </c>
      <c r="E578" s="663" t="s">
        <v>2456</v>
      </c>
      <c r="F578" s="664" t="s">
        <v>2777</v>
      </c>
      <c r="G578" s="663" t="s">
        <v>631</v>
      </c>
      <c r="H578" s="663" t="s">
        <v>2480</v>
      </c>
      <c r="I578" s="663" t="s">
        <v>2481</v>
      </c>
      <c r="J578" s="663" t="s">
        <v>2482</v>
      </c>
      <c r="K578" s="663" t="s">
        <v>2483</v>
      </c>
      <c r="L578" s="665">
        <v>5534.1436491056784</v>
      </c>
      <c r="M578" s="665">
        <v>25</v>
      </c>
      <c r="N578" s="666">
        <v>138353.59122764197</v>
      </c>
    </row>
    <row r="579" spans="1:14" ht="14.4" customHeight="1" x14ac:dyDescent="0.3">
      <c r="A579" s="661" t="s">
        <v>571</v>
      </c>
      <c r="B579" s="662" t="s">
        <v>2765</v>
      </c>
      <c r="C579" s="663" t="s">
        <v>581</v>
      </c>
      <c r="D579" s="664" t="s">
        <v>2767</v>
      </c>
      <c r="E579" s="663" t="s">
        <v>2456</v>
      </c>
      <c r="F579" s="664" t="s">
        <v>2777</v>
      </c>
      <c r="G579" s="663" t="s">
        <v>631</v>
      </c>
      <c r="H579" s="663" t="s">
        <v>2484</v>
      </c>
      <c r="I579" s="663" t="s">
        <v>2485</v>
      </c>
      <c r="J579" s="663" t="s">
        <v>2478</v>
      </c>
      <c r="K579" s="663" t="s">
        <v>2486</v>
      </c>
      <c r="L579" s="665">
        <v>13250.73</v>
      </c>
      <c r="M579" s="665">
        <v>1</v>
      </c>
      <c r="N579" s="666">
        <v>13250.73</v>
      </c>
    </row>
    <row r="580" spans="1:14" ht="14.4" customHeight="1" x14ac:dyDescent="0.3">
      <c r="A580" s="661" t="s">
        <v>571</v>
      </c>
      <c r="B580" s="662" t="s">
        <v>2765</v>
      </c>
      <c r="C580" s="663" t="s">
        <v>581</v>
      </c>
      <c r="D580" s="664" t="s">
        <v>2767</v>
      </c>
      <c r="E580" s="663" t="s">
        <v>2456</v>
      </c>
      <c r="F580" s="664" t="s">
        <v>2777</v>
      </c>
      <c r="G580" s="663" t="s">
        <v>631</v>
      </c>
      <c r="H580" s="663" t="s">
        <v>2487</v>
      </c>
      <c r="I580" s="663" t="s">
        <v>2487</v>
      </c>
      <c r="J580" s="663" t="s">
        <v>2488</v>
      </c>
      <c r="K580" s="663" t="s">
        <v>2489</v>
      </c>
      <c r="L580" s="665">
        <v>159.5</v>
      </c>
      <c r="M580" s="665">
        <v>69.5</v>
      </c>
      <c r="N580" s="666">
        <v>11085.25</v>
      </c>
    </row>
    <row r="581" spans="1:14" ht="14.4" customHeight="1" x14ac:dyDescent="0.3">
      <c r="A581" s="661" t="s">
        <v>571</v>
      </c>
      <c r="B581" s="662" t="s">
        <v>2765</v>
      </c>
      <c r="C581" s="663" t="s">
        <v>581</v>
      </c>
      <c r="D581" s="664" t="s">
        <v>2767</v>
      </c>
      <c r="E581" s="663" t="s">
        <v>2456</v>
      </c>
      <c r="F581" s="664" t="s">
        <v>2777</v>
      </c>
      <c r="G581" s="663" t="s">
        <v>631</v>
      </c>
      <c r="H581" s="663" t="s">
        <v>2490</v>
      </c>
      <c r="I581" s="663" t="s">
        <v>2490</v>
      </c>
      <c r="J581" s="663" t="s">
        <v>2488</v>
      </c>
      <c r="K581" s="663" t="s">
        <v>2491</v>
      </c>
      <c r="L581" s="665">
        <v>308</v>
      </c>
      <c r="M581" s="665">
        <v>13.6</v>
      </c>
      <c r="N581" s="666">
        <v>4188.8</v>
      </c>
    </row>
    <row r="582" spans="1:14" ht="14.4" customHeight="1" x14ac:dyDescent="0.3">
      <c r="A582" s="661" t="s">
        <v>571</v>
      </c>
      <c r="B582" s="662" t="s">
        <v>2765</v>
      </c>
      <c r="C582" s="663" t="s">
        <v>581</v>
      </c>
      <c r="D582" s="664" t="s">
        <v>2767</v>
      </c>
      <c r="E582" s="663" t="s">
        <v>644</v>
      </c>
      <c r="F582" s="664" t="s">
        <v>2773</v>
      </c>
      <c r="G582" s="663"/>
      <c r="H582" s="663"/>
      <c r="I582" s="663" t="s">
        <v>2492</v>
      </c>
      <c r="J582" s="663" t="s">
        <v>2493</v>
      </c>
      <c r="K582" s="663"/>
      <c r="L582" s="665">
        <v>4779.5</v>
      </c>
      <c r="M582" s="665">
        <v>2</v>
      </c>
      <c r="N582" s="666">
        <v>9559</v>
      </c>
    </row>
    <row r="583" spans="1:14" ht="14.4" customHeight="1" x14ac:dyDescent="0.3">
      <c r="A583" s="661" t="s">
        <v>571</v>
      </c>
      <c r="B583" s="662" t="s">
        <v>2765</v>
      </c>
      <c r="C583" s="663" t="s">
        <v>581</v>
      </c>
      <c r="D583" s="664" t="s">
        <v>2767</v>
      </c>
      <c r="E583" s="663" t="s">
        <v>644</v>
      </c>
      <c r="F583" s="664" t="s">
        <v>2773</v>
      </c>
      <c r="G583" s="663"/>
      <c r="H583" s="663"/>
      <c r="I583" s="663" t="s">
        <v>2494</v>
      </c>
      <c r="J583" s="663" t="s">
        <v>2495</v>
      </c>
      <c r="K583" s="663"/>
      <c r="L583" s="665">
        <v>1381.3157142857142</v>
      </c>
      <c r="M583" s="665">
        <v>14</v>
      </c>
      <c r="N583" s="666">
        <v>19338.419999999998</v>
      </c>
    </row>
    <row r="584" spans="1:14" ht="14.4" customHeight="1" x14ac:dyDescent="0.3">
      <c r="A584" s="661" t="s">
        <v>571</v>
      </c>
      <c r="B584" s="662" t="s">
        <v>2765</v>
      </c>
      <c r="C584" s="663" t="s">
        <v>581</v>
      </c>
      <c r="D584" s="664" t="s">
        <v>2767</v>
      </c>
      <c r="E584" s="663" t="s">
        <v>644</v>
      </c>
      <c r="F584" s="664" t="s">
        <v>2773</v>
      </c>
      <c r="G584" s="663"/>
      <c r="H584" s="663"/>
      <c r="I584" s="663" t="s">
        <v>2496</v>
      </c>
      <c r="J584" s="663" t="s">
        <v>2497</v>
      </c>
      <c r="K584" s="663"/>
      <c r="L584" s="665">
        <v>9500</v>
      </c>
      <c r="M584" s="665">
        <v>4</v>
      </c>
      <c r="N584" s="666">
        <v>38000</v>
      </c>
    </row>
    <row r="585" spans="1:14" ht="14.4" customHeight="1" x14ac:dyDescent="0.3">
      <c r="A585" s="661" t="s">
        <v>571</v>
      </c>
      <c r="B585" s="662" t="s">
        <v>2765</v>
      </c>
      <c r="C585" s="663" t="s">
        <v>581</v>
      </c>
      <c r="D585" s="664" t="s">
        <v>2767</v>
      </c>
      <c r="E585" s="663" t="s">
        <v>644</v>
      </c>
      <c r="F585" s="664" t="s">
        <v>2773</v>
      </c>
      <c r="G585" s="663"/>
      <c r="H585" s="663"/>
      <c r="I585" s="663" t="s">
        <v>2498</v>
      </c>
      <c r="J585" s="663" t="s">
        <v>2499</v>
      </c>
      <c r="K585" s="663"/>
      <c r="L585" s="665">
        <v>9559</v>
      </c>
      <c r="M585" s="665">
        <v>1</v>
      </c>
      <c r="N585" s="666">
        <v>9559</v>
      </c>
    </row>
    <row r="586" spans="1:14" ht="14.4" customHeight="1" x14ac:dyDescent="0.3">
      <c r="A586" s="661" t="s">
        <v>571</v>
      </c>
      <c r="B586" s="662" t="s">
        <v>2765</v>
      </c>
      <c r="C586" s="663" t="s">
        <v>581</v>
      </c>
      <c r="D586" s="664" t="s">
        <v>2767</v>
      </c>
      <c r="E586" s="663" t="s">
        <v>644</v>
      </c>
      <c r="F586" s="664" t="s">
        <v>2773</v>
      </c>
      <c r="G586" s="663"/>
      <c r="H586" s="663"/>
      <c r="I586" s="663" t="s">
        <v>2500</v>
      </c>
      <c r="J586" s="663" t="s">
        <v>2501</v>
      </c>
      <c r="K586" s="663"/>
      <c r="L586" s="665">
        <v>7819.2808219178069</v>
      </c>
      <c r="M586" s="665">
        <v>73</v>
      </c>
      <c r="N586" s="666">
        <v>570807.49999999988</v>
      </c>
    </row>
    <row r="587" spans="1:14" ht="14.4" customHeight="1" x14ac:dyDescent="0.3">
      <c r="A587" s="661" t="s">
        <v>571</v>
      </c>
      <c r="B587" s="662" t="s">
        <v>2765</v>
      </c>
      <c r="C587" s="663" t="s">
        <v>581</v>
      </c>
      <c r="D587" s="664" t="s">
        <v>2767</v>
      </c>
      <c r="E587" s="663" t="s">
        <v>644</v>
      </c>
      <c r="F587" s="664" t="s">
        <v>2773</v>
      </c>
      <c r="G587" s="663"/>
      <c r="H587" s="663"/>
      <c r="I587" s="663" t="s">
        <v>2502</v>
      </c>
      <c r="J587" s="663" t="s">
        <v>2503</v>
      </c>
      <c r="K587" s="663"/>
      <c r="L587" s="665">
        <v>4297.4800000000005</v>
      </c>
      <c r="M587" s="665">
        <v>14</v>
      </c>
      <c r="N587" s="666">
        <v>60164.72</v>
      </c>
    </row>
    <row r="588" spans="1:14" ht="14.4" customHeight="1" x14ac:dyDescent="0.3">
      <c r="A588" s="661" t="s">
        <v>571</v>
      </c>
      <c r="B588" s="662" t="s">
        <v>2765</v>
      </c>
      <c r="C588" s="663" t="s">
        <v>581</v>
      </c>
      <c r="D588" s="664" t="s">
        <v>2767</v>
      </c>
      <c r="E588" s="663" t="s">
        <v>644</v>
      </c>
      <c r="F588" s="664" t="s">
        <v>2773</v>
      </c>
      <c r="G588" s="663"/>
      <c r="H588" s="663"/>
      <c r="I588" s="663" t="s">
        <v>2504</v>
      </c>
      <c r="J588" s="663" t="s">
        <v>2505</v>
      </c>
      <c r="K588" s="663" t="s">
        <v>2506</v>
      </c>
      <c r="L588" s="665">
        <v>17217.8</v>
      </c>
      <c r="M588" s="665">
        <v>1</v>
      </c>
      <c r="N588" s="666">
        <v>17217.8</v>
      </c>
    </row>
    <row r="589" spans="1:14" ht="14.4" customHeight="1" x14ac:dyDescent="0.3">
      <c r="A589" s="661" t="s">
        <v>571</v>
      </c>
      <c r="B589" s="662" t="s">
        <v>2765</v>
      </c>
      <c r="C589" s="663" t="s">
        <v>581</v>
      </c>
      <c r="D589" s="664" t="s">
        <v>2767</v>
      </c>
      <c r="E589" s="663" t="s">
        <v>644</v>
      </c>
      <c r="F589" s="664" t="s">
        <v>2773</v>
      </c>
      <c r="G589" s="663"/>
      <c r="H589" s="663"/>
      <c r="I589" s="663" t="s">
        <v>2507</v>
      </c>
      <c r="J589" s="663" t="s">
        <v>2508</v>
      </c>
      <c r="K589" s="663" t="s">
        <v>2361</v>
      </c>
      <c r="L589" s="665">
        <v>1287</v>
      </c>
      <c r="M589" s="665">
        <v>63</v>
      </c>
      <c r="N589" s="666">
        <v>81081</v>
      </c>
    </row>
    <row r="590" spans="1:14" ht="14.4" customHeight="1" x14ac:dyDescent="0.3">
      <c r="A590" s="661" t="s">
        <v>571</v>
      </c>
      <c r="B590" s="662" t="s">
        <v>2765</v>
      </c>
      <c r="C590" s="663" t="s">
        <v>581</v>
      </c>
      <c r="D590" s="664" t="s">
        <v>2767</v>
      </c>
      <c r="E590" s="663" t="s">
        <v>644</v>
      </c>
      <c r="F590" s="664" t="s">
        <v>2773</v>
      </c>
      <c r="G590" s="663"/>
      <c r="H590" s="663"/>
      <c r="I590" s="663" t="s">
        <v>2509</v>
      </c>
      <c r="J590" s="663" t="s">
        <v>2510</v>
      </c>
      <c r="K590" s="663" t="s">
        <v>2361</v>
      </c>
      <c r="L590" s="665">
        <v>1345.3</v>
      </c>
      <c r="M590" s="665">
        <v>12</v>
      </c>
      <c r="N590" s="666">
        <v>16143.599999999999</v>
      </c>
    </row>
    <row r="591" spans="1:14" ht="14.4" customHeight="1" x14ac:dyDescent="0.3">
      <c r="A591" s="661" t="s">
        <v>571</v>
      </c>
      <c r="B591" s="662" t="s">
        <v>2765</v>
      </c>
      <c r="C591" s="663" t="s">
        <v>581</v>
      </c>
      <c r="D591" s="664" t="s">
        <v>2767</v>
      </c>
      <c r="E591" s="663" t="s">
        <v>644</v>
      </c>
      <c r="F591" s="664" t="s">
        <v>2773</v>
      </c>
      <c r="G591" s="663"/>
      <c r="H591" s="663"/>
      <c r="I591" s="663" t="s">
        <v>645</v>
      </c>
      <c r="J591" s="663" t="s">
        <v>646</v>
      </c>
      <c r="K591" s="663"/>
      <c r="L591" s="665">
        <v>4305.3999999999996</v>
      </c>
      <c r="M591" s="665">
        <v>34</v>
      </c>
      <c r="N591" s="666">
        <v>146383.59999999998</v>
      </c>
    </row>
    <row r="592" spans="1:14" ht="14.4" customHeight="1" x14ac:dyDescent="0.3">
      <c r="A592" s="661" t="s">
        <v>571</v>
      </c>
      <c r="B592" s="662" t="s">
        <v>2765</v>
      </c>
      <c r="C592" s="663" t="s">
        <v>581</v>
      </c>
      <c r="D592" s="664" t="s">
        <v>2767</v>
      </c>
      <c r="E592" s="663" t="s">
        <v>644</v>
      </c>
      <c r="F592" s="664" t="s">
        <v>2773</v>
      </c>
      <c r="G592" s="663"/>
      <c r="H592" s="663"/>
      <c r="I592" s="663" t="s">
        <v>2511</v>
      </c>
      <c r="J592" s="663" t="s">
        <v>2512</v>
      </c>
      <c r="K592" s="663" t="s">
        <v>2513</v>
      </c>
      <c r="L592" s="665">
        <v>843.14999999999986</v>
      </c>
      <c r="M592" s="665">
        <v>8</v>
      </c>
      <c r="N592" s="666">
        <v>6745.1999999999989</v>
      </c>
    </row>
    <row r="593" spans="1:14" ht="14.4" customHeight="1" x14ac:dyDescent="0.3">
      <c r="A593" s="661" t="s">
        <v>571</v>
      </c>
      <c r="B593" s="662" t="s">
        <v>2765</v>
      </c>
      <c r="C593" s="663" t="s">
        <v>581</v>
      </c>
      <c r="D593" s="664" t="s">
        <v>2767</v>
      </c>
      <c r="E593" s="663" t="s">
        <v>644</v>
      </c>
      <c r="F593" s="664" t="s">
        <v>2773</v>
      </c>
      <c r="G593" s="663"/>
      <c r="H593" s="663"/>
      <c r="I593" s="663" t="s">
        <v>2514</v>
      </c>
      <c r="J593" s="663" t="s">
        <v>2515</v>
      </c>
      <c r="K593" s="663"/>
      <c r="L593" s="665">
        <v>2945.8</v>
      </c>
      <c r="M593" s="665">
        <v>4</v>
      </c>
      <c r="N593" s="666">
        <v>11783.2</v>
      </c>
    </row>
    <row r="594" spans="1:14" ht="14.4" customHeight="1" x14ac:dyDescent="0.3">
      <c r="A594" s="661" t="s">
        <v>571</v>
      </c>
      <c r="B594" s="662" t="s">
        <v>2765</v>
      </c>
      <c r="C594" s="663" t="s">
        <v>581</v>
      </c>
      <c r="D594" s="664" t="s">
        <v>2767</v>
      </c>
      <c r="E594" s="663" t="s">
        <v>2516</v>
      </c>
      <c r="F594" s="664" t="s">
        <v>2778</v>
      </c>
      <c r="G594" s="663" t="s">
        <v>600</v>
      </c>
      <c r="H594" s="663" t="s">
        <v>2517</v>
      </c>
      <c r="I594" s="663" t="s">
        <v>2518</v>
      </c>
      <c r="J594" s="663" t="s">
        <v>2519</v>
      </c>
      <c r="K594" s="663" t="s">
        <v>2520</v>
      </c>
      <c r="L594" s="665">
        <v>3787.1482312054632</v>
      </c>
      <c r="M594" s="665">
        <v>22</v>
      </c>
      <c r="N594" s="666">
        <v>83317.261086520186</v>
      </c>
    </row>
    <row r="595" spans="1:14" ht="14.4" customHeight="1" x14ac:dyDescent="0.3">
      <c r="A595" s="661" t="s">
        <v>571</v>
      </c>
      <c r="B595" s="662" t="s">
        <v>2765</v>
      </c>
      <c r="C595" s="663" t="s">
        <v>581</v>
      </c>
      <c r="D595" s="664" t="s">
        <v>2767</v>
      </c>
      <c r="E595" s="663" t="s">
        <v>2516</v>
      </c>
      <c r="F595" s="664" t="s">
        <v>2778</v>
      </c>
      <c r="G595" s="663" t="s">
        <v>600</v>
      </c>
      <c r="H595" s="663" t="s">
        <v>2521</v>
      </c>
      <c r="I595" s="663" t="s">
        <v>2522</v>
      </c>
      <c r="J595" s="663" t="s">
        <v>2523</v>
      </c>
      <c r="K595" s="663" t="s">
        <v>2524</v>
      </c>
      <c r="L595" s="665">
        <v>2081.1665294734094</v>
      </c>
      <c r="M595" s="665">
        <v>16</v>
      </c>
      <c r="N595" s="666">
        <v>33298.66447157455</v>
      </c>
    </row>
    <row r="596" spans="1:14" ht="14.4" customHeight="1" x14ac:dyDescent="0.3">
      <c r="A596" s="661" t="s">
        <v>571</v>
      </c>
      <c r="B596" s="662" t="s">
        <v>2765</v>
      </c>
      <c r="C596" s="663" t="s">
        <v>581</v>
      </c>
      <c r="D596" s="664" t="s">
        <v>2767</v>
      </c>
      <c r="E596" s="663" t="s">
        <v>2516</v>
      </c>
      <c r="F596" s="664" t="s">
        <v>2778</v>
      </c>
      <c r="G596" s="663" t="s">
        <v>600</v>
      </c>
      <c r="H596" s="663" t="s">
        <v>2525</v>
      </c>
      <c r="I596" s="663" t="s">
        <v>2526</v>
      </c>
      <c r="J596" s="663" t="s">
        <v>2527</v>
      </c>
      <c r="K596" s="663" t="s">
        <v>1283</v>
      </c>
      <c r="L596" s="665">
        <v>309.89</v>
      </c>
      <c r="M596" s="665">
        <v>50</v>
      </c>
      <c r="N596" s="666">
        <v>15494.5</v>
      </c>
    </row>
    <row r="597" spans="1:14" ht="14.4" customHeight="1" x14ac:dyDescent="0.3">
      <c r="A597" s="661" t="s">
        <v>571</v>
      </c>
      <c r="B597" s="662" t="s">
        <v>2765</v>
      </c>
      <c r="C597" s="663" t="s">
        <v>581</v>
      </c>
      <c r="D597" s="664" t="s">
        <v>2767</v>
      </c>
      <c r="E597" s="663" t="s">
        <v>2516</v>
      </c>
      <c r="F597" s="664" t="s">
        <v>2778</v>
      </c>
      <c r="G597" s="663" t="s">
        <v>600</v>
      </c>
      <c r="H597" s="663" t="s">
        <v>2528</v>
      </c>
      <c r="I597" s="663" t="s">
        <v>2529</v>
      </c>
      <c r="J597" s="663" t="s">
        <v>2530</v>
      </c>
      <c r="K597" s="663" t="s">
        <v>2531</v>
      </c>
      <c r="L597" s="665">
        <v>2719.2000000000003</v>
      </c>
      <c r="M597" s="665">
        <v>2</v>
      </c>
      <c r="N597" s="666">
        <v>5438.4000000000005</v>
      </c>
    </row>
    <row r="598" spans="1:14" ht="14.4" customHeight="1" x14ac:dyDescent="0.3">
      <c r="A598" s="661" t="s">
        <v>571</v>
      </c>
      <c r="B598" s="662" t="s">
        <v>2765</v>
      </c>
      <c r="C598" s="663" t="s">
        <v>581</v>
      </c>
      <c r="D598" s="664" t="s">
        <v>2767</v>
      </c>
      <c r="E598" s="663" t="s">
        <v>2516</v>
      </c>
      <c r="F598" s="664" t="s">
        <v>2778</v>
      </c>
      <c r="G598" s="663" t="s">
        <v>600</v>
      </c>
      <c r="H598" s="663" t="s">
        <v>2532</v>
      </c>
      <c r="I598" s="663" t="s">
        <v>2533</v>
      </c>
      <c r="J598" s="663" t="s">
        <v>2534</v>
      </c>
      <c r="K598" s="663" t="s">
        <v>2535</v>
      </c>
      <c r="L598" s="665">
        <v>3571.7149918334453</v>
      </c>
      <c r="M598" s="665">
        <v>18</v>
      </c>
      <c r="N598" s="666">
        <v>64290.869853002012</v>
      </c>
    </row>
    <row r="599" spans="1:14" ht="14.4" customHeight="1" x14ac:dyDescent="0.3">
      <c r="A599" s="661" t="s">
        <v>571</v>
      </c>
      <c r="B599" s="662" t="s">
        <v>2765</v>
      </c>
      <c r="C599" s="663" t="s">
        <v>581</v>
      </c>
      <c r="D599" s="664" t="s">
        <v>2767</v>
      </c>
      <c r="E599" s="663" t="s">
        <v>2516</v>
      </c>
      <c r="F599" s="664" t="s">
        <v>2778</v>
      </c>
      <c r="G599" s="663" t="s">
        <v>600</v>
      </c>
      <c r="H599" s="663" t="s">
        <v>2536</v>
      </c>
      <c r="I599" s="663" t="s">
        <v>2537</v>
      </c>
      <c r="J599" s="663" t="s">
        <v>2538</v>
      </c>
      <c r="K599" s="663" t="s">
        <v>2539</v>
      </c>
      <c r="L599" s="665">
        <v>2296.58</v>
      </c>
      <c r="M599" s="665">
        <v>5</v>
      </c>
      <c r="N599" s="666">
        <v>11482.9</v>
      </c>
    </row>
    <row r="600" spans="1:14" ht="14.4" customHeight="1" x14ac:dyDescent="0.3">
      <c r="A600" s="661" t="s">
        <v>571</v>
      </c>
      <c r="B600" s="662" t="s">
        <v>2765</v>
      </c>
      <c r="C600" s="663" t="s">
        <v>581</v>
      </c>
      <c r="D600" s="664" t="s">
        <v>2767</v>
      </c>
      <c r="E600" s="663" t="s">
        <v>2516</v>
      </c>
      <c r="F600" s="664" t="s">
        <v>2778</v>
      </c>
      <c r="G600" s="663" t="s">
        <v>600</v>
      </c>
      <c r="H600" s="663" t="s">
        <v>2540</v>
      </c>
      <c r="I600" s="663" t="s">
        <v>2541</v>
      </c>
      <c r="J600" s="663" t="s">
        <v>2542</v>
      </c>
      <c r="K600" s="663" t="s">
        <v>2539</v>
      </c>
      <c r="L600" s="665">
        <v>2202.680625</v>
      </c>
      <c r="M600" s="665">
        <v>32</v>
      </c>
      <c r="N600" s="666">
        <v>70485.78</v>
      </c>
    </row>
    <row r="601" spans="1:14" ht="14.4" customHeight="1" x14ac:dyDescent="0.3">
      <c r="A601" s="661" t="s">
        <v>571</v>
      </c>
      <c r="B601" s="662" t="s">
        <v>2765</v>
      </c>
      <c r="C601" s="663" t="s">
        <v>581</v>
      </c>
      <c r="D601" s="664" t="s">
        <v>2767</v>
      </c>
      <c r="E601" s="663" t="s">
        <v>2516</v>
      </c>
      <c r="F601" s="664" t="s">
        <v>2778</v>
      </c>
      <c r="G601" s="663" t="s">
        <v>600</v>
      </c>
      <c r="H601" s="663" t="s">
        <v>2543</v>
      </c>
      <c r="I601" s="663" t="s">
        <v>2544</v>
      </c>
      <c r="J601" s="663" t="s">
        <v>2545</v>
      </c>
      <c r="K601" s="663" t="s">
        <v>2539</v>
      </c>
      <c r="L601" s="665">
        <v>2519.7815384615387</v>
      </c>
      <c r="M601" s="665">
        <v>26</v>
      </c>
      <c r="N601" s="666">
        <v>65514.320000000007</v>
      </c>
    </row>
    <row r="602" spans="1:14" ht="14.4" customHeight="1" x14ac:dyDescent="0.3">
      <c r="A602" s="661" t="s">
        <v>571</v>
      </c>
      <c r="B602" s="662" t="s">
        <v>2765</v>
      </c>
      <c r="C602" s="663" t="s">
        <v>581</v>
      </c>
      <c r="D602" s="664" t="s">
        <v>2767</v>
      </c>
      <c r="E602" s="663" t="s">
        <v>2516</v>
      </c>
      <c r="F602" s="664" t="s">
        <v>2778</v>
      </c>
      <c r="G602" s="663" t="s">
        <v>600</v>
      </c>
      <c r="H602" s="663" t="s">
        <v>2546</v>
      </c>
      <c r="I602" s="663" t="s">
        <v>2547</v>
      </c>
      <c r="J602" s="663" t="s">
        <v>2519</v>
      </c>
      <c r="K602" s="663" t="s">
        <v>2548</v>
      </c>
      <c r="L602" s="665">
        <v>2739.1460678497151</v>
      </c>
      <c r="M602" s="665">
        <v>8</v>
      </c>
      <c r="N602" s="666">
        <v>21913.168542797721</v>
      </c>
    </row>
    <row r="603" spans="1:14" ht="14.4" customHeight="1" x14ac:dyDescent="0.3">
      <c r="A603" s="661" t="s">
        <v>571</v>
      </c>
      <c r="B603" s="662" t="s">
        <v>2765</v>
      </c>
      <c r="C603" s="663" t="s">
        <v>581</v>
      </c>
      <c r="D603" s="664" t="s">
        <v>2767</v>
      </c>
      <c r="E603" s="663" t="s">
        <v>2516</v>
      </c>
      <c r="F603" s="664" t="s">
        <v>2778</v>
      </c>
      <c r="G603" s="663" t="s">
        <v>600</v>
      </c>
      <c r="H603" s="663" t="s">
        <v>2549</v>
      </c>
      <c r="I603" s="663" t="s">
        <v>2549</v>
      </c>
      <c r="J603" s="663" t="s">
        <v>2550</v>
      </c>
      <c r="K603" s="663" t="s">
        <v>2551</v>
      </c>
      <c r="L603" s="665">
        <v>3520.9624321250453</v>
      </c>
      <c r="M603" s="665">
        <v>54</v>
      </c>
      <c r="N603" s="666">
        <v>190131.97133475245</v>
      </c>
    </row>
    <row r="604" spans="1:14" ht="14.4" customHeight="1" x14ac:dyDescent="0.3">
      <c r="A604" s="661" t="s">
        <v>571</v>
      </c>
      <c r="B604" s="662" t="s">
        <v>2765</v>
      </c>
      <c r="C604" s="663" t="s">
        <v>581</v>
      </c>
      <c r="D604" s="664" t="s">
        <v>2767</v>
      </c>
      <c r="E604" s="663" t="s">
        <v>2516</v>
      </c>
      <c r="F604" s="664" t="s">
        <v>2778</v>
      </c>
      <c r="G604" s="663" t="s">
        <v>600</v>
      </c>
      <c r="H604" s="663" t="s">
        <v>2552</v>
      </c>
      <c r="I604" s="663" t="s">
        <v>2553</v>
      </c>
      <c r="J604" s="663" t="s">
        <v>2554</v>
      </c>
      <c r="K604" s="663" t="s">
        <v>2555</v>
      </c>
      <c r="L604" s="665">
        <v>2188.9499999999998</v>
      </c>
      <c r="M604" s="665">
        <v>2</v>
      </c>
      <c r="N604" s="666">
        <v>4377.8999999999996</v>
      </c>
    </row>
    <row r="605" spans="1:14" ht="14.4" customHeight="1" x14ac:dyDescent="0.3">
      <c r="A605" s="661" t="s">
        <v>571</v>
      </c>
      <c r="B605" s="662" t="s">
        <v>2765</v>
      </c>
      <c r="C605" s="663" t="s">
        <v>581</v>
      </c>
      <c r="D605" s="664" t="s">
        <v>2767</v>
      </c>
      <c r="E605" s="663" t="s">
        <v>2516</v>
      </c>
      <c r="F605" s="664" t="s">
        <v>2778</v>
      </c>
      <c r="G605" s="663" t="s">
        <v>600</v>
      </c>
      <c r="H605" s="663" t="s">
        <v>2556</v>
      </c>
      <c r="I605" s="663" t="s">
        <v>2557</v>
      </c>
      <c r="J605" s="663" t="s">
        <v>2558</v>
      </c>
      <c r="K605" s="663" t="s">
        <v>2531</v>
      </c>
      <c r="L605" s="665">
        <v>3190.1833333333329</v>
      </c>
      <c r="M605" s="665">
        <v>18</v>
      </c>
      <c r="N605" s="666">
        <v>57423.299999999996</v>
      </c>
    </row>
    <row r="606" spans="1:14" ht="14.4" customHeight="1" x14ac:dyDescent="0.3">
      <c r="A606" s="661" t="s">
        <v>571</v>
      </c>
      <c r="B606" s="662" t="s">
        <v>2765</v>
      </c>
      <c r="C606" s="663" t="s">
        <v>581</v>
      </c>
      <c r="D606" s="664" t="s">
        <v>2767</v>
      </c>
      <c r="E606" s="663" t="s">
        <v>2516</v>
      </c>
      <c r="F606" s="664" t="s">
        <v>2778</v>
      </c>
      <c r="G606" s="663" t="s">
        <v>600</v>
      </c>
      <c r="H606" s="663" t="s">
        <v>2559</v>
      </c>
      <c r="I606" s="663" t="s">
        <v>2560</v>
      </c>
      <c r="J606" s="663" t="s">
        <v>2561</v>
      </c>
      <c r="K606" s="663" t="s">
        <v>2562</v>
      </c>
      <c r="L606" s="665">
        <v>2585.1833333333338</v>
      </c>
      <c r="M606" s="665">
        <v>6</v>
      </c>
      <c r="N606" s="666">
        <v>15511.100000000004</v>
      </c>
    </row>
    <row r="607" spans="1:14" ht="14.4" customHeight="1" x14ac:dyDescent="0.3">
      <c r="A607" s="661" t="s">
        <v>571</v>
      </c>
      <c r="B607" s="662" t="s">
        <v>2765</v>
      </c>
      <c r="C607" s="663" t="s">
        <v>581</v>
      </c>
      <c r="D607" s="664" t="s">
        <v>2767</v>
      </c>
      <c r="E607" s="663" t="s">
        <v>2516</v>
      </c>
      <c r="F607" s="664" t="s">
        <v>2778</v>
      </c>
      <c r="G607" s="663" t="s">
        <v>600</v>
      </c>
      <c r="H607" s="663" t="s">
        <v>2563</v>
      </c>
      <c r="I607" s="663" t="s">
        <v>2564</v>
      </c>
      <c r="J607" s="663" t="s">
        <v>2565</v>
      </c>
      <c r="K607" s="663" t="s">
        <v>2566</v>
      </c>
      <c r="L607" s="665">
        <v>2235.2477134986229</v>
      </c>
      <c r="M607" s="665">
        <v>36.299999999999997</v>
      </c>
      <c r="N607" s="666">
        <v>81139.491999999998</v>
      </c>
    </row>
    <row r="608" spans="1:14" ht="14.4" customHeight="1" x14ac:dyDescent="0.3">
      <c r="A608" s="661" t="s">
        <v>571</v>
      </c>
      <c r="B608" s="662" t="s">
        <v>2765</v>
      </c>
      <c r="C608" s="663" t="s">
        <v>581</v>
      </c>
      <c r="D608" s="664" t="s">
        <v>2767</v>
      </c>
      <c r="E608" s="663" t="s">
        <v>2516</v>
      </c>
      <c r="F608" s="664" t="s">
        <v>2778</v>
      </c>
      <c r="G608" s="663" t="s">
        <v>600</v>
      </c>
      <c r="H608" s="663" t="s">
        <v>2567</v>
      </c>
      <c r="I608" s="663" t="s">
        <v>2568</v>
      </c>
      <c r="J608" s="663" t="s">
        <v>2569</v>
      </c>
      <c r="K608" s="663" t="s">
        <v>2531</v>
      </c>
      <c r="L608" s="665">
        <v>3165.5499999999997</v>
      </c>
      <c r="M608" s="665">
        <v>22</v>
      </c>
      <c r="N608" s="666">
        <v>69642.099999999991</v>
      </c>
    </row>
    <row r="609" spans="1:14" ht="14.4" customHeight="1" x14ac:dyDescent="0.3">
      <c r="A609" s="661" t="s">
        <v>571</v>
      </c>
      <c r="B609" s="662" t="s">
        <v>2765</v>
      </c>
      <c r="C609" s="663" t="s">
        <v>581</v>
      </c>
      <c r="D609" s="664" t="s">
        <v>2767</v>
      </c>
      <c r="E609" s="663" t="s">
        <v>2516</v>
      </c>
      <c r="F609" s="664" t="s">
        <v>2778</v>
      </c>
      <c r="G609" s="663" t="s">
        <v>600</v>
      </c>
      <c r="H609" s="663" t="s">
        <v>2570</v>
      </c>
      <c r="I609" s="663" t="s">
        <v>2571</v>
      </c>
      <c r="J609" s="663" t="s">
        <v>2558</v>
      </c>
      <c r="K609" s="663" t="s">
        <v>2572</v>
      </c>
      <c r="L609" s="665">
        <v>3498.1833333333329</v>
      </c>
      <c r="M609" s="665">
        <v>6</v>
      </c>
      <c r="N609" s="666">
        <v>20989.1</v>
      </c>
    </row>
    <row r="610" spans="1:14" ht="14.4" customHeight="1" x14ac:dyDescent="0.3">
      <c r="A610" s="661" t="s">
        <v>571</v>
      </c>
      <c r="B610" s="662" t="s">
        <v>2765</v>
      </c>
      <c r="C610" s="663" t="s">
        <v>581</v>
      </c>
      <c r="D610" s="664" t="s">
        <v>2767</v>
      </c>
      <c r="E610" s="663" t="s">
        <v>2516</v>
      </c>
      <c r="F610" s="664" t="s">
        <v>2778</v>
      </c>
      <c r="G610" s="663" t="s">
        <v>600</v>
      </c>
      <c r="H610" s="663" t="s">
        <v>2573</v>
      </c>
      <c r="I610" s="663" t="s">
        <v>2573</v>
      </c>
      <c r="J610" s="663" t="s">
        <v>2574</v>
      </c>
      <c r="K610" s="663" t="s">
        <v>2575</v>
      </c>
      <c r="L610" s="665">
        <v>4917</v>
      </c>
      <c r="M610" s="665">
        <v>2</v>
      </c>
      <c r="N610" s="666">
        <v>9834</v>
      </c>
    </row>
    <row r="611" spans="1:14" ht="14.4" customHeight="1" x14ac:dyDescent="0.3">
      <c r="A611" s="661" t="s">
        <v>571</v>
      </c>
      <c r="B611" s="662" t="s">
        <v>2765</v>
      </c>
      <c r="C611" s="663" t="s">
        <v>584</v>
      </c>
      <c r="D611" s="664" t="s">
        <v>2768</v>
      </c>
      <c r="E611" s="663" t="s">
        <v>599</v>
      </c>
      <c r="F611" s="664" t="s">
        <v>2772</v>
      </c>
      <c r="G611" s="663"/>
      <c r="H611" s="663" t="s">
        <v>655</v>
      </c>
      <c r="I611" s="663" t="s">
        <v>656</v>
      </c>
      <c r="J611" s="663" t="s">
        <v>657</v>
      </c>
      <c r="K611" s="663" t="s">
        <v>658</v>
      </c>
      <c r="L611" s="665">
        <v>349.35521304915534</v>
      </c>
      <c r="M611" s="665">
        <v>44</v>
      </c>
      <c r="N611" s="666">
        <v>15371.629374162836</v>
      </c>
    </row>
    <row r="612" spans="1:14" ht="14.4" customHeight="1" x14ac:dyDescent="0.3">
      <c r="A612" s="661" t="s">
        <v>571</v>
      </c>
      <c r="B612" s="662" t="s">
        <v>2765</v>
      </c>
      <c r="C612" s="663" t="s">
        <v>584</v>
      </c>
      <c r="D612" s="664" t="s">
        <v>2768</v>
      </c>
      <c r="E612" s="663" t="s">
        <v>599</v>
      </c>
      <c r="F612" s="664" t="s">
        <v>2772</v>
      </c>
      <c r="G612" s="663" t="s">
        <v>600</v>
      </c>
      <c r="H612" s="663" t="s">
        <v>681</v>
      </c>
      <c r="I612" s="663" t="s">
        <v>681</v>
      </c>
      <c r="J612" s="663" t="s">
        <v>678</v>
      </c>
      <c r="K612" s="663" t="s">
        <v>682</v>
      </c>
      <c r="L612" s="665">
        <v>222.20000000000005</v>
      </c>
      <c r="M612" s="665">
        <v>0.25</v>
      </c>
      <c r="N612" s="666">
        <v>55.550000000000011</v>
      </c>
    </row>
    <row r="613" spans="1:14" ht="14.4" customHeight="1" x14ac:dyDescent="0.3">
      <c r="A613" s="661" t="s">
        <v>571</v>
      </c>
      <c r="B613" s="662" t="s">
        <v>2765</v>
      </c>
      <c r="C613" s="663" t="s">
        <v>584</v>
      </c>
      <c r="D613" s="664" t="s">
        <v>2768</v>
      </c>
      <c r="E613" s="663" t="s">
        <v>599</v>
      </c>
      <c r="F613" s="664" t="s">
        <v>2772</v>
      </c>
      <c r="G613" s="663" t="s">
        <v>600</v>
      </c>
      <c r="H613" s="663" t="s">
        <v>694</v>
      </c>
      <c r="I613" s="663" t="s">
        <v>695</v>
      </c>
      <c r="J613" s="663" t="s">
        <v>696</v>
      </c>
      <c r="K613" s="663" t="s">
        <v>697</v>
      </c>
      <c r="L613" s="665">
        <v>87.050365026302629</v>
      </c>
      <c r="M613" s="665">
        <v>66</v>
      </c>
      <c r="N613" s="666">
        <v>5745.3240917359735</v>
      </c>
    </row>
    <row r="614" spans="1:14" ht="14.4" customHeight="1" x14ac:dyDescent="0.3">
      <c r="A614" s="661" t="s">
        <v>571</v>
      </c>
      <c r="B614" s="662" t="s">
        <v>2765</v>
      </c>
      <c r="C614" s="663" t="s">
        <v>584</v>
      </c>
      <c r="D614" s="664" t="s">
        <v>2768</v>
      </c>
      <c r="E614" s="663" t="s">
        <v>599</v>
      </c>
      <c r="F614" s="664" t="s">
        <v>2772</v>
      </c>
      <c r="G614" s="663" t="s">
        <v>600</v>
      </c>
      <c r="H614" s="663" t="s">
        <v>601</v>
      </c>
      <c r="I614" s="663" t="s">
        <v>602</v>
      </c>
      <c r="J614" s="663" t="s">
        <v>603</v>
      </c>
      <c r="K614" s="663" t="s">
        <v>604</v>
      </c>
      <c r="L614" s="665">
        <v>96.824890113274492</v>
      </c>
      <c r="M614" s="665">
        <v>16</v>
      </c>
      <c r="N614" s="666">
        <v>1549.1982418123919</v>
      </c>
    </row>
    <row r="615" spans="1:14" ht="14.4" customHeight="1" x14ac:dyDescent="0.3">
      <c r="A615" s="661" t="s">
        <v>571</v>
      </c>
      <c r="B615" s="662" t="s">
        <v>2765</v>
      </c>
      <c r="C615" s="663" t="s">
        <v>584</v>
      </c>
      <c r="D615" s="664" t="s">
        <v>2768</v>
      </c>
      <c r="E615" s="663" t="s">
        <v>599</v>
      </c>
      <c r="F615" s="664" t="s">
        <v>2772</v>
      </c>
      <c r="G615" s="663" t="s">
        <v>600</v>
      </c>
      <c r="H615" s="663" t="s">
        <v>605</v>
      </c>
      <c r="I615" s="663" t="s">
        <v>606</v>
      </c>
      <c r="J615" s="663" t="s">
        <v>607</v>
      </c>
      <c r="K615" s="663" t="s">
        <v>608</v>
      </c>
      <c r="L615" s="665">
        <v>167.54410224304544</v>
      </c>
      <c r="M615" s="665">
        <v>65</v>
      </c>
      <c r="N615" s="666">
        <v>10890.366645797954</v>
      </c>
    </row>
    <row r="616" spans="1:14" ht="14.4" customHeight="1" x14ac:dyDescent="0.3">
      <c r="A616" s="661" t="s">
        <v>571</v>
      </c>
      <c r="B616" s="662" t="s">
        <v>2765</v>
      </c>
      <c r="C616" s="663" t="s">
        <v>584</v>
      </c>
      <c r="D616" s="664" t="s">
        <v>2768</v>
      </c>
      <c r="E616" s="663" t="s">
        <v>599</v>
      </c>
      <c r="F616" s="664" t="s">
        <v>2772</v>
      </c>
      <c r="G616" s="663" t="s">
        <v>600</v>
      </c>
      <c r="H616" s="663" t="s">
        <v>701</v>
      </c>
      <c r="I616" s="663" t="s">
        <v>702</v>
      </c>
      <c r="J616" s="663" t="s">
        <v>703</v>
      </c>
      <c r="K616" s="663" t="s">
        <v>704</v>
      </c>
      <c r="L616" s="665">
        <v>64.551676658371491</v>
      </c>
      <c r="M616" s="665">
        <v>42</v>
      </c>
      <c r="N616" s="666">
        <v>2711.1704196516025</v>
      </c>
    </row>
    <row r="617" spans="1:14" ht="14.4" customHeight="1" x14ac:dyDescent="0.3">
      <c r="A617" s="661" t="s">
        <v>571</v>
      </c>
      <c r="B617" s="662" t="s">
        <v>2765</v>
      </c>
      <c r="C617" s="663" t="s">
        <v>584</v>
      </c>
      <c r="D617" s="664" t="s">
        <v>2768</v>
      </c>
      <c r="E617" s="663" t="s">
        <v>599</v>
      </c>
      <c r="F617" s="664" t="s">
        <v>2772</v>
      </c>
      <c r="G617" s="663" t="s">
        <v>600</v>
      </c>
      <c r="H617" s="663" t="s">
        <v>2576</v>
      </c>
      <c r="I617" s="663" t="s">
        <v>2577</v>
      </c>
      <c r="J617" s="663" t="s">
        <v>1346</v>
      </c>
      <c r="K617" s="663" t="s">
        <v>2578</v>
      </c>
      <c r="L617" s="665">
        <v>80.431343064770743</v>
      </c>
      <c r="M617" s="665">
        <v>11</v>
      </c>
      <c r="N617" s="666">
        <v>884.74477371247815</v>
      </c>
    </row>
    <row r="618" spans="1:14" ht="14.4" customHeight="1" x14ac:dyDescent="0.3">
      <c r="A618" s="661" t="s">
        <v>571</v>
      </c>
      <c r="B618" s="662" t="s">
        <v>2765</v>
      </c>
      <c r="C618" s="663" t="s">
        <v>584</v>
      </c>
      <c r="D618" s="664" t="s">
        <v>2768</v>
      </c>
      <c r="E618" s="663" t="s">
        <v>599</v>
      </c>
      <c r="F618" s="664" t="s">
        <v>2772</v>
      </c>
      <c r="G618" s="663" t="s">
        <v>600</v>
      </c>
      <c r="H618" s="663" t="s">
        <v>725</v>
      </c>
      <c r="I618" s="663" t="s">
        <v>726</v>
      </c>
      <c r="J618" s="663" t="s">
        <v>727</v>
      </c>
      <c r="K618" s="663" t="s">
        <v>728</v>
      </c>
      <c r="L618" s="665">
        <v>27.848538437360894</v>
      </c>
      <c r="M618" s="665">
        <v>28</v>
      </c>
      <c r="N618" s="666">
        <v>779.759076246105</v>
      </c>
    </row>
    <row r="619" spans="1:14" ht="14.4" customHeight="1" x14ac:dyDescent="0.3">
      <c r="A619" s="661" t="s">
        <v>571</v>
      </c>
      <c r="B619" s="662" t="s">
        <v>2765</v>
      </c>
      <c r="C619" s="663" t="s">
        <v>584</v>
      </c>
      <c r="D619" s="664" t="s">
        <v>2768</v>
      </c>
      <c r="E619" s="663" t="s">
        <v>599</v>
      </c>
      <c r="F619" s="664" t="s">
        <v>2772</v>
      </c>
      <c r="G619" s="663" t="s">
        <v>600</v>
      </c>
      <c r="H619" s="663" t="s">
        <v>762</v>
      </c>
      <c r="I619" s="663" t="s">
        <v>763</v>
      </c>
      <c r="J619" s="663" t="s">
        <v>764</v>
      </c>
      <c r="K619" s="663" t="s">
        <v>765</v>
      </c>
      <c r="L619" s="665">
        <v>57.590633897479719</v>
      </c>
      <c r="M619" s="665">
        <v>61</v>
      </c>
      <c r="N619" s="666">
        <v>3513.0286677462627</v>
      </c>
    </row>
    <row r="620" spans="1:14" ht="14.4" customHeight="1" x14ac:dyDescent="0.3">
      <c r="A620" s="661" t="s">
        <v>571</v>
      </c>
      <c r="B620" s="662" t="s">
        <v>2765</v>
      </c>
      <c r="C620" s="663" t="s">
        <v>584</v>
      </c>
      <c r="D620" s="664" t="s">
        <v>2768</v>
      </c>
      <c r="E620" s="663" t="s">
        <v>599</v>
      </c>
      <c r="F620" s="664" t="s">
        <v>2772</v>
      </c>
      <c r="G620" s="663" t="s">
        <v>600</v>
      </c>
      <c r="H620" s="663" t="s">
        <v>778</v>
      </c>
      <c r="I620" s="663" t="s">
        <v>779</v>
      </c>
      <c r="J620" s="663" t="s">
        <v>780</v>
      </c>
      <c r="K620" s="663" t="s">
        <v>781</v>
      </c>
      <c r="L620" s="665">
        <v>235.6604679749133</v>
      </c>
      <c r="M620" s="665">
        <v>400</v>
      </c>
      <c r="N620" s="666">
        <v>94264.18718996532</v>
      </c>
    </row>
    <row r="621" spans="1:14" ht="14.4" customHeight="1" x14ac:dyDescent="0.3">
      <c r="A621" s="661" t="s">
        <v>571</v>
      </c>
      <c r="B621" s="662" t="s">
        <v>2765</v>
      </c>
      <c r="C621" s="663" t="s">
        <v>584</v>
      </c>
      <c r="D621" s="664" t="s">
        <v>2768</v>
      </c>
      <c r="E621" s="663" t="s">
        <v>599</v>
      </c>
      <c r="F621" s="664" t="s">
        <v>2772</v>
      </c>
      <c r="G621" s="663" t="s">
        <v>600</v>
      </c>
      <c r="H621" s="663" t="s">
        <v>802</v>
      </c>
      <c r="I621" s="663" t="s">
        <v>802</v>
      </c>
      <c r="J621" s="663" t="s">
        <v>803</v>
      </c>
      <c r="K621" s="663" t="s">
        <v>804</v>
      </c>
      <c r="L621" s="665">
        <v>36.635393500864062</v>
      </c>
      <c r="M621" s="665">
        <v>174</v>
      </c>
      <c r="N621" s="666">
        <v>6374.5584691503473</v>
      </c>
    </row>
    <row r="622" spans="1:14" ht="14.4" customHeight="1" x14ac:dyDescent="0.3">
      <c r="A622" s="661" t="s">
        <v>571</v>
      </c>
      <c r="B622" s="662" t="s">
        <v>2765</v>
      </c>
      <c r="C622" s="663" t="s">
        <v>584</v>
      </c>
      <c r="D622" s="664" t="s">
        <v>2768</v>
      </c>
      <c r="E622" s="663" t="s">
        <v>599</v>
      </c>
      <c r="F622" s="664" t="s">
        <v>2772</v>
      </c>
      <c r="G622" s="663" t="s">
        <v>600</v>
      </c>
      <c r="H622" s="663" t="s">
        <v>2579</v>
      </c>
      <c r="I622" s="663" t="s">
        <v>2580</v>
      </c>
      <c r="J622" s="663" t="s">
        <v>2581</v>
      </c>
      <c r="K622" s="663" t="s">
        <v>2582</v>
      </c>
      <c r="L622" s="665">
        <v>299.00199999999995</v>
      </c>
      <c r="M622" s="665">
        <v>2</v>
      </c>
      <c r="N622" s="666">
        <v>598.00399999999991</v>
      </c>
    </row>
    <row r="623" spans="1:14" ht="14.4" customHeight="1" x14ac:dyDescent="0.3">
      <c r="A623" s="661" t="s">
        <v>571</v>
      </c>
      <c r="B623" s="662" t="s">
        <v>2765</v>
      </c>
      <c r="C623" s="663" t="s">
        <v>584</v>
      </c>
      <c r="D623" s="664" t="s">
        <v>2768</v>
      </c>
      <c r="E623" s="663" t="s">
        <v>599</v>
      </c>
      <c r="F623" s="664" t="s">
        <v>2772</v>
      </c>
      <c r="G623" s="663" t="s">
        <v>600</v>
      </c>
      <c r="H623" s="663" t="s">
        <v>874</v>
      </c>
      <c r="I623" s="663" t="s">
        <v>875</v>
      </c>
      <c r="J623" s="663" t="s">
        <v>876</v>
      </c>
      <c r="K623" s="663" t="s">
        <v>877</v>
      </c>
      <c r="L623" s="665">
        <v>359.67943694987019</v>
      </c>
      <c r="M623" s="665">
        <v>12</v>
      </c>
      <c r="N623" s="666">
        <v>4316.1532433984421</v>
      </c>
    </row>
    <row r="624" spans="1:14" ht="14.4" customHeight="1" x14ac:dyDescent="0.3">
      <c r="A624" s="661" t="s">
        <v>571</v>
      </c>
      <c r="B624" s="662" t="s">
        <v>2765</v>
      </c>
      <c r="C624" s="663" t="s">
        <v>584</v>
      </c>
      <c r="D624" s="664" t="s">
        <v>2768</v>
      </c>
      <c r="E624" s="663" t="s">
        <v>599</v>
      </c>
      <c r="F624" s="664" t="s">
        <v>2772</v>
      </c>
      <c r="G624" s="663" t="s">
        <v>600</v>
      </c>
      <c r="H624" s="663" t="s">
        <v>878</v>
      </c>
      <c r="I624" s="663" t="s">
        <v>879</v>
      </c>
      <c r="J624" s="663" t="s">
        <v>880</v>
      </c>
      <c r="K624" s="663" t="s">
        <v>881</v>
      </c>
      <c r="L624" s="665">
        <v>63.787200901375485</v>
      </c>
      <c r="M624" s="665">
        <v>76</v>
      </c>
      <c r="N624" s="666">
        <v>4847.8272685045367</v>
      </c>
    </row>
    <row r="625" spans="1:14" ht="14.4" customHeight="1" x14ac:dyDescent="0.3">
      <c r="A625" s="661" t="s">
        <v>571</v>
      </c>
      <c r="B625" s="662" t="s">
        <v>2765</v>
      </c>
      <c r="C625" s="663" t="s">
        <v>584</v>
      </c>
      <c r="D625" s="664" t="s">
        <v>2768</v>
      </c>
      <c r="E625" s="663" t="s">
        <v>599</v>
      </c>
      <c r="F625" s="664" t="s">
        <v>2772</v>
      </c>
      <c r="G625" s="663" t="s">
        <v>600</v>
      </c>
      <c r="H625" s="663" t="s">
        <v>2583</v>
      </c>
      <c r="I625" s="663" t="s">
        <v>2584</v>
      </c>
      <c r="J625" s="663" t="s">
        <v>2585</v>
      </c>
      <c r="K625" s="663" t="s">
        <v>1458</v>
      </c>
      <c r="L625" s="665">
        <v>40.100142857142856</v>
      </c>
      <c r="M625" s="665">
        <v>140</v>
      </c>
      <c r="N625" s="666">
        <v>5614.0199999999995</v>
      </c>
    </row>
    <row r="626" spans="1:14" ht="14.4" customHeight="1" x14ac:dyDescent="0.3">
      <c r="A626" s="661" t="s">
        <v>571</v>
      </c>
      <c r="B626" s="662" t="s">
        <v>2765</v>
      </c>
      <c r="C626" s="663" t="s">
        <v>584</v>
      </c>
      <c r="D626" s="664" t="s">
        <v>2768</v>
      </c>
      <c r="E626" s="663" t="s">
        <v>599</v>
      </c>
      <c r="F626" s="664" t="s">
        <v>2772</v>
      </c>
      <c r="G626" s="663" t="s">
        <v>600</v>
      </c>
      <c r="H626" s="663" t="s">
        <v>916</v>
      </c>
      <c r="I626" s="663" t="s">
        <v>917</v>
      </c>
      <c r="J626" s="663" t="s">
        <v>914</v>
      </c>
      <c r="K626" s="663" t="s">
        <v>918</v>
      </c>
      <c r="L626" s="665">
        <v>279.9112140290992</v>
      </c>
      <c r="M626" s="665">
        <v>10</v>
      </c>
      <c r="N626" s="666">
        <v>2799.1121402909921</v>
      </c>
    </row>
    <row r="627" spans="1:14" ht="14.4" customHeight="1" x14ac:dyDescent="0.3">
      <c r="A627" s="661" t="s">
        <v>571</v>
      </c>
      <c r="B627" s="662" t="s">
        <v>2765</v>
      </c>
      <c r="C627" s="663" t="s">
        <v>584</v>
      </c>
      <c r="D627" s="664" t="s">
        <v>2768</v>
      </c>
      <c r="E627" s="663" t="s">
        <v>599</v>
      </c>
      <c r="F627" s="664" t="s">
        <v>2772</v>
      </c>
      <c r="G627" s="663" t="s">
        <v>600</v>
      </c>
      <c r="H627" s="663" t="s">
        <v>923</v>
      </c>
      <c r="I627" s="663" t="s">
        <v>924</v>
      </c>
      <c r="J627" s="663" t="s">
        <v>925</v>
      </c>
      <c r="K627" s="663" t="s">
        <v>926</v>
      </c>
      <c r="L627" s="665">
        <v>374.65467627190691</v>
      </c>
      <c r="M627" s="665">
        <v>7</v>
      </c>
      <c r="N627" s="666">
        <v>2622.5827339033485</v>
      </c>
    </row>
    <row r="628" spans="1:14" ht="14.4" customHeight="1" x14ac:dyDescent="0.3">
      <c r="A628" s="661" t="s">
        <v>571</v>
      </c>
      <c r="B628" s="662" t="s">
        <v>2765</v>
      </c>
      <c r="C628" s="663" t="s">
        <v>584</v>
      </c>
      <c r="D628" s="664" t="s">
        <v>2768</v>
      </c>
      <c r="E628" s="663" t="s">
        <v>599</v>
      </c>
      <c r="F628" s="664" t="s">
        <v>2772</v>
      </c>
      <c r="G628" s="663" t="s">
        <v>600</v>
      </c>
      <c r="H628" s="663" t="s">
        <v>955</v>
      </c>
      <c r="I628" s="663" t="s">
        <v>215</v>
      </c>
      <c r="J628" s="663" t="s">
        <v>956</v>
      </c>
      <c r="K628" s="663"/>
      <c r="L628" s="665">
        <v>97.136186146122213</v>
      </c>
      <c r="M628" s="665">
        <v>84</v>
      </c>
      <c r="N628" s="666">
        <v>8159.4396362742655</v>
      </c>
    </row>
    <row r="629" spans="1:14" ht="14.4" customHeight="1" x14ac:dyDescent="0.3">
      <c r="A629" s="661" t="s">
        <v>571</v>
      </c>
      <c r="B629" s="662" t="s">
        <v>2765</v>
      </c>
      <c r="C629" s="663" t="s">
        <v>584</v>
      </c>
      <c r="D629" s="664" t="s">
        <v>2768</v>
      </c>
      <c r="E629" s="663" t="s">
        <v>599</v>
      </c>
      <c r="F629" s="664" t="s">
        <v>2772</v>
      </c>
      <c r="G629" s="663" t="s">
        <v>600</v>
      </c>
      <c r="H629" s="663" t="s">
        <v>1037</v>
      </c>
      <c r="I629" s="663" t="s">
        <v>1038</v>
      </c>
      <c r="J629" s="663" t="s">
        <v>1039</v>
      </c>
      <c r="K629" s="663" t="s">
        <v>1040</v>
      </c>
      <c r="L629" s="665">
        <v>208.69045054919553</v>
      </c>
      <c r="M629" s="665">
        <v>2</v>
      </c>
      <c r="N629" s="666">
        <v>417.38090109839106</v>
      </c>
    </row>
    <row r="630" spans="1:14" ht="14.4" customHeight="1" x14ac:dyDescent="0.3">
      <c r="A630" s="661" t="s">
        <v>571</v>
      </c>
      <c r="B630" s="662" t="s">
        <v>2765</v>
      </c>
      <c r="C630" s="663" t="s">
        <v>584</v>
      </c>
      <c r="D630" s="664" t="s">
        <v>2768</v>
      </c>
      <c r="E630" s="663" t="s">
        <v>599</v>
      </c>
      <c r="F630" s="664" t="s">
        <v>2772</v>
      </c>
      <c r="G630" s="663" t="s">
        <v>600</v>
      </c>
      <c r="H630" s="663" t="s">
        <v>1050</v>
      </c>
      <c r="I630" s="663" t="s">
        <v>1051</v>
      </c>
      <c r="J630" s="663" t="s">
        <v>1052</v>
      </c>
      <c r="K630" s="663" t="s">
        <v>1053</v>
      </c>
      <c r="L630" s="665">
        <v>66.500842577518569</v>
      </c>
      <c r="M630" s="665">
        <v>33</v>
      </c>
      <c r="N630" s="666">
        <v>2194.5278050581128</v>
      </c>
    </row>
    <row r="631" spans="1:14" ht="14.4" customHeight="1" x14ac:dyDescent="0.3">
      <c r="A631" s="661" t="s">
        <v>571</v>
      </c>
      <c r="B631" s="662" t="s">
        <v>2765</v>
      </c>
      <c r="C631" s="663" t="s">
        <v>584</v>
      </c>
      <c r="D631" s="664" t="s">
        <v>2768</v>
      </c>
      <c r="E631" s="663" t="s">
        <v>599</v>
      </c>
      <c r="F631" s="664" t="s">
        <v>2772</v>
      </c>
      <c r="G631" s="663" t="s">
        <v>600</v>
      </c>
      <c r="H631" s="663" t="s">
        <v>1061</v>
      </c>
      <c r="I631" s="663" t="s">
        <v>1062</v>
      </c>
      <c r="J631" s="663" t="s">
        <v>1063</v>
      </c>
      <c r="K631" s="663" t="s">
        <v>697</v>
      </c>
      <c r="L631" s="665">
        <v>124.12479315800326</v>
      </c>
      <c r="M631" s="665">
        <v>60</v>
      </c>
      <c r="N631" s="666">
        <v>7447.4875894801953</v>
      </c>
    </row>
    <row r="632" spans="1:14" ht="14.4" customHeight="1" x14ac:dyDescent="0.3">
      <c r="A632" s="661" t="s">
        <v>571</v>
      </c>
      <c r="B632" s="662" t="s">
        <v>2765</v>
      </c>
      <c r="C632" s="663" t="s">
        <v>584</v>
      </c>
      <c r="D632" s="664" t="s">
        <v>2768</v>
      </c>
      <c r="E632" s="663" t="s">
        <v>599</v>
      </c>
      <c r="F632" s="664" t="s">
        <v>2772</v>
      </c>
      <c r="G632" s="663" t="s">
        <v>600</v>
      </c>
      <c r="H632" s="663" t="s">
        <v>1064</v>
      </c>
      <c r="I632" s="663" t="s">
        <v>1065</v>
      </c>
      <c r="J632" s="663" t="s">
        <v>1066</v>
      </c>
      <c r="K632" s="663" t="s">
        <v>1067</v>
      </c>
      <c r="L632" s="665">
        <v>60.68520473621372</v>
      </c>
      <c r="M632" s="665">
        <v>202</v>
      </c>
      <c r="N632" s="666">
        <v>12258.411356715171</v>
      </c>
    </row>
    <row r="633" spans="1:14" ht="14.4" customHeight="1" x14ac:dyDescent="0.3">
      <c r="A633" s="661" t="s">
        <v>571</v>
      </c>
      <c r="B633" s="662" t="s">
        <v>2765</v>
      </c>
      <c r="C633" s="663" t="s">
        <v>584</v>
      </c>
      <c r="D633" s="664" t="s">
        <v>2768</v>
      </c>
      <c r="E633" s="663" t="s">
        <v>599</v>
      </c>
      <c r="F633" s="664" t="s">
        <v>2772</v>
      </c>
      <c r="G633" s="663" t="s">
        <v>600</v>
      </c>
      <c r="H633" s="663" t="s">
        <v>2586</v>
      </c>
      <c r="I633" s="663" t="s">
        <v>2587</v>
      </c>
      <c r="J633" s="663" t="s">
        <v>2588</v>
      </c>
      <c r="K633" s="663" t="s">
        <v>2589</v>
      </c>
      <c r="L633" s="665">
        <v>51.753152549819823</v>
      </c>
      <c r="M633" s="665">
        <v>9</v>
      </c>
      <c r="N633" s="666">
        <v>465.77837294837843</v>
      </c>
    </row>
    <row r="634" spans="1:14" ht="14.4" customHeight="1" x14ac:dyDescent="0.3">
      <c r="A634" s="661" t="s">
        <v>571</v>
      </c>
      <c r="B634" s="662" t="s">
        <v>2765</v>
      </c>
      <c r="C634" s="663" t="s">
        <v>584</v>
      </c>
      <c r="D634" s="664" t="s">
        <v>2768</v>
      </c>
      <c r="E634" s="663" t="s">
        <v>599</v>
      </c>
      <c r="F634" s="664" t="s">
        <v>2772</v>
      </c>
      <c r="G634" s="663" t="s">
        <v>600</v>
      </c>
      <c r="H634" s="663" t="s">
        <v>1099</v>
      </c>
      <c r="I634" s="663" t="s">
        <v>1100</v>
      </c>
      <c r="J634" s="663" t="s">
        <v>1101</v>
      </c>
      <c r="K634" s="663" t="s">
        <v>1102</v>
      </c>
      <c r="L634" s="665">
        <v>242.48266869528948</v>
      </c>
      <c r="M634" s="665">
        <v>103</v>
      </c>
      <c r="N634" s="666">
        <v>24975.714875614816</v>
      </c>
    </row>
    <row r="635" spans="1:14" ht="14.4" customHeight="1" x14ac:dyDescent="0.3">
      <c r="A635" s="661" t="s">
        <v>571</v>
      </c>
      <c r="B635" s="662" t="s">
        <v>2765</v>
      </c>
      <c r="C635" s="663" t="s">
        <v>584</v>
      </c>
      <c r="D635" s="664" t="s">
        <v>2768</v>
      </c>
      <c r="E635" s="663" t="s">
        <v>599</v>
      </c>
      <c r="F635" s="664" t="s">
        <v>2772</v>
      </c>
      <c r="G635" s="663" t="s">
        <v>600</v>
      </c>
      <c r="H635" s="663" t="s">
        <v>2590</v>
      </c>
      <c r="I635" s="663" t="s">
        <v>2591</v>
      </c>
      <c r="J635" s="663" t="s">
        <v>1441</v>
      </c>
      <c r="K635" s="663" t="s">
        <v>2592</v>
      </c>
      <c r="L635" s="665">
        <v>188.88</v>
      </c>
      <c r="M635" s="665">
        <v>2</v>
      </c>
      <c r="N635" s="666">
        <v>377.76</v>
      </c>
    </row>
    <row r="636" spans="1:14" ht="14.4" customHeight="1" x14ac:dyDescent="0.3">
      <c r="A636" s="661" t="s">
        <v>571</v>
      </c>
      <c r="B636" s="662" t="s">
        <v>2765</v>
      </c>
      <c r="C636" s="663" t="s">
        <v>584</v>
      </c>
      <c r="D636" s="664" t="s">
        <v>2768</v>
      </c>
      <c r="E636" s="663" t="s">
        <v>599</v>
      </c>
      <c r="F636" s="664" t="s">
        <v>2772</v>
      </c>
      <c r="G636" s="663" t="s">
        <v>600</v>
      </c>
      <c r="H636" s="663" t="s">
        <v>1213</v>
      </c>
      <c r="I636" s="663" t="s">
        <v>1214</v>
      </c>
      <c r="J636" s="663" t="s">
        <v>731</v>
      </c>
      <c r="K636" s="663" t="s">
        <v>1215</v>
      </c>
      <c r="L636" s="665">
        <v>144.96977952317272</v>
      </c>
      <c r="M636" s="665">
        <v>4</v>
      </c>
      <c r="N636" s="666">
        <v>579.87911809269087</v>
      </c>
    </row>
    <row r="637" spans="1:14" ht="14.4" customHeight="1" x14ac:dyDescent="0.3">
      <c r="A637" s="661" t="s">
        <v>571</v>
      </c>
      <c r="B637" s="662" t="s">
        <v>2765</v>
      </c>
      <c r="C637" s="663" t="s">
        <v>584</v>
      </c>
      <c r="D637" s="664" t="s">
        <v>2768</v>
      </c>
      <c r="E637" s="663" t="s">
        <v>599</v>
      </c>
      <c r="F637" s="664" t="s">
        <v>2772</v>
      </c>
      <c r="G637" s="663" t="s">
        <v>600</v>
      </c>
      <c r="H637" s="663" t="s">
        <v>1216</v>
      </c>
      <c r="I637" s="663" t="s">
        <v>1217</v>
      </c>
      <c r="J637" s="663" t="s">
        <v>1218</v>
      </c>
      <c r="K637" s="663" t="s">
        <v>1219</v>
      </c>
      <c r="L637" s="665">
        <v>307.56</v>
      </c>
      <c r="M637" s="665">
        <v>1</v>
      </c>
      <c r="N637" s="666">
        <v>307.56</v>
      </c>
    </row>
    <row r="638" spans="1:14" ht="14.4" customHeight="1" x14ac:dyDescent="0.3">
      <c r="A638" s="661" t="s">
        <v>571</v>
      </c>
      <c r="B638" s="662" t="s">
        <v>2765</v>
      </c>
      <c r="C638" s="663" t="s">
        <v>584</v>
      </c>
      <c r="D638" s="664" t="s">
        <v>2768</v>
      </c>
      <c r="E638" s="663" t="s">
        <v>599</v>
      </c>
      <c r="F638" s="664" t="s">
        <v>2772</v>
      </c>
      <c r="G638" s="663" t="s">
        <v>600</v>
      </c>
      <c r="H638" s="663" t="s">
        <v>1238</v>
      </c>
      <c r="I638" s="663" t="s">
        <v>1239</v>
      </c>
      <c r="J638" s="663" t="s">
        <v>1240</v>
      </c>
      <c r="K638" s="663" t="s">
        <v>716</v>
      </c>
      <c r="L638" s="665">
        <v>40.719459275305439</v>
      </c>
      <c r="M638" s="665">
        <v>97</v>
      </c>
      <c r="N638" s="666">
        <v>3949.7875497046275</v>
      </c>
    </row>
    <row r="639" spans="1:14" ht="14.4" customHeight="1" x14ac:dyDescent="0.3">
      <c r="A639" s="661" t="s">
        <v>571</v>
      </c>
      <c r="B639" s="662" t="s">
        <v>2765</v>
      </c>
      <c r="C639" s="663" t="s">
        <v>584</v>
      </c>
      <c r="D639" s="664" t="s">
        <v>2768</v>
      </c>
      <c r="E639" s="663" t="s">
        <v>599</v>
      </c>
      <c r="F639" s="664" t="s">
        <v>2772</v>
      </c>
      <c r="G639" s="663" t="s">
        <v>600</v>
      </c>
      <c r="H639" s="663" t="s">
        <v>1245</v>
      </c>
      <c r="I639" s="663" t="s">
        <v>1246</v>
      </c>
      <c r="J639" s="663" t="s">
        <v>1247</v>
      </c>
      <c r="K639" s="663" t="s">
        <v>1248</v>
      </c>
      <c r="L639" s="665">
        <v>94.778940330119127</v>
      </c>
      <c r="M639" s="665">
        <v>21</v>
      </c>
      <c r="N639" s="666">
        <v>1990.3577469325016</v>
      </c>
    </row>
    <row r="640" spans="1:14" ht="14.4" customHeight="1" x14ac:dyDescent="0.3">
      <c r="A640" s="661" t="s">
        <v>571</v>
      </c>
      <c r="B640" s="662" t="s">
        <v>2765</v>
      </c>
      <c r="C640" s="663" t="s">
        <v>584</v>
      </c>
      <c r="D640" s="664" t="s">
        <v>2768</v>
      </c>
      <c r="E640" s="663" t="s">
        <v>599</v>
      </c>
      <c r="F640" s="664" t="s">
        <v>2772</v>
      </c>
      <c r="G640" s="663" t="s">
        <v>600</v>
      </c>
      <c r="H640" s="663" t="s">
        <v>1249</v>
      </c>
      <c r="I640" s="663" t="s">
        <v>1250</v>
      </c>
      <c r="J640" s="663" t="s">
        <v>1251</v>
      </c>
      <c r="K640" s="663" t="s">
        <v>1252</v>
      </c>
      <c r="L640" s="665">
        <v>254.98000000000002</v>
      </c>
      <c r="M640" s="665">
        <v>11</v>
      </c>
      <c r="N640" s="666">
        <v>2804.78</v>
      </c>
    </row>
    <row r="641" spans="1:14" ht="14.4" customHeight="1" x14ac:dyDescent="0.3">
      <c r="A641" s="661" t="s">
        <v>571</v>
      </c>
      <c r="B641" s="662" t="s">
        <v>2765</v>
      </c>
      <c r="C641" s="663" t="s">
        <v>584</v>
      </c>
      <c r="D641" s="664" t="s">
        <v>2768</v>
      </c>
      <c r="E641" s="663" t="s">
        <v>599</v>
      </c>
      <c r="F641" s="664" t="s">
        <v>2772</v>
      </c>
      <c r="G641" s="663" t="s">
        <v>600</v>
      </c>
      <c r="H641" s="663" t="s">
        <v>2593</v>
      </c>
      <c r="I641" s="663" t="s">
        <v>2594</v>
      </c>
      <c r="J641" s="663" t="s">
        <v>1259</v>
      </c>
      <c r="K641" s="663" t="s">
        <v>2595</v>
      </c>
      <c r="L641" s="665">
        <v>256.83309458885259</v>
      </c>
      <c r="M641" s="665">
        <v>73</v>
      </c>
      <c r="N641" s="666">
        <v>18748.815904986241</v>
      </c>
    </row>
    <row r="642" spans="1:14" ht="14.4" customHeight="1" x14ac:dyDescent="0.3">
      <c r="A642" s="661" t="s">
        <v>571</v>
      </c>
      <c r="B642" s="662" t="s">
        <v>2765</v>
      </c>
      <c r="C642" s="663" t="s">
        <v>584</v>
      </c>
      <c r="D642" s="664" t="s">
        <v>2768</v>
      </c>
      <c r="E642" s="663" t="s">
        <v>599</v>
      </c>
      <c r="F642" s="664" t="s">
        <v>2772</v>
      </c>
      <c r="G642" s="663" t="s">
        <v>600</v>
      </c>
      <c r="H642" s="663" t="s">
        <v>1261</v>
      </c>
      <c r="I642" s="663" t="s">
        <v>1262</v>
      </c>
      <c r="J642" s="663" t="s">
        <v>1259</v>
      </c>
      <c r="K642" s="663" t="s">
        <v>1263</v>
      </c>
      <c r="L642" s="665">
        <v>902.70178187127442</v>
      </c>
      <c r="M642" s="665">
        <v>123.10000000000001</v>
      </c>
      <c r="N642" s="666">
        <v>111122.58934835388</v>
      </c>
    </row>
    <row r="643" spans="1:14" ht="14.4" customHeight="1" x14ac:dyDescent="0.3">
      <c r="A643" s="661" t="s">
        <v>571</v>
      </c>
      <c r="B643" s="662" t="s">
        <v>2765</v>
      </c>
      <c r="C643" s="663" t="s">
        <v>584</v>
      </c>
      <c r="D643" s="664" t="s">
        <v>2768</v>
      </c>
      <c r="E643" s="663" t="s">
        <v>599</v>
      </c>
      <c r="F643" s="664" t="s">
        <v>2772</v>
      </c>
      <c r="G643" s="663" t="s">
        <v>600</v>
      </c>
      <c r="H643" s="663" t="s">
        <v>1284</v>
      </c>
      <c r="I643" s="663" t="s">
        <v>1284</v>
      </c>
      <c r="J643" s="663" t="s">
        <v>1285</v>
      </c>
      <c r="K643" s="663" t="s">
        <v>804</v>
      </c>
      <c r="L643" s="665">
        <v>54.017090100601443</v>
      </c>
      <c r="M643" s="665">
        <v>379</v>
      </c>
      <c r="N643" s="666">
        <v>20472.477148127946</v>
      </c>
    </row>
    <row r="644" spans="1:14" ht="14.4" customHeight="1" x14ac:dyDescent="0.3">
      <c r="A644" s="661" t="s">
        <v>571</v>
      </c>
      <c r="B644" s="662" t="s">
        <v>2765</v>
      </c>
      <c r="C644" s="663" t="s">
        <v>584</v>
      </c>
      <c r="D644" s="664" t="s">
        <v>2768</v>
      </c>
      <c r="E644" s="663" t="s">
        <v>599</v>
      </c>
      <c r="F644" s="664" t="s">
        <v>2772</v>
      </c>
      <c r="G644" s="663" t="s">
        <v>600</v>
      </c>
      <c r="H644" s="663" t="s">
        <v>1286</v>
      </c>
      <c r="I644" s="663" t="s">
        <v>1287</v>
      </c>
      <c r="J644" s="663" t="s">
        <v>1288</v>
      </c>
      <c r="K644" s="663" t="s">
        <v>1289</v>
      </c>
      <c r="L644" s="665">
        <v>1196.0250000000003</v>
      </c>
      <c r="M644" s="665">
        <v>2</v>
      </c>
      <c r="N644" s="666">
        <v>2392.0500000000006</v>
      </c>
    </row>
    <row r="645" spans="1:14" ht="14.4" customHeight="1" x14ac:dyDescent="0.3">
      <c r="A645" s="661" t="s">
        <v>571</v>
      </c>
      <c r="B645" s="662" t="s">
        <v>2765</v>
      </c>
      <c r="C645" s="663" t="s">
        <v>584</v>
      </c>
      <c r="D645" s="664" t="s">
        <v>2768</v>
      </c>
      <c r="E645" s="663" t="s">
        <v>599</v>
      </c>
      <c r="F645" s="664" t="s">
        <v>2772</v>
      </c>
      <c r="G645" s="663" t="s">
        <v>600</v>
      </c>
      <c r="H645" s="663" t="s">
        <v>2596</v>
      </c>
      <c r="I645" s="663" t="s">
        <v>2597</v>
      </c>
      <c r="J645" s="663" t="s">
        <v>2598</v>
      </c>
      <c r="K645" s="663" t="s">
        <v>2599</v>
      </c>
      <c r="L645" s="665">
        <v>254.61199999999999</v>
      </c>
      <c r="M645" s="665">
        <v>5</v>
      </c>
      <c r="N645" s="666">
        <v>1273.06</v>
      </c>
    </row>
    <row r="646" spans="1:14" ht="14.4" customHeight="1" x14ac:dyDescent="0.3">
      <c r="A646" s="661" t="s">
        <v>571</v>
      </c>
      <c r="B646" s="662" t="s">
        <v>2765</v>
      </c>
      <c r="C646" s="663" t="s">
        <v>584</v>
      </c>
      <c r="D646" s="664" t="s">
        <v>2768</v>
      </c>
      <c r="E646" s="663" t="s">
        <v>599</v>
      </c>
      <c r="F646" s="664" t="s">
        <v>2772</v>
      </c>
      <c r="G646" s="663" t="s">
        <v>600</v>
      </c>
      <c r="H646" s="663" t="s">
        <v>2600</v>
      </c>
      <c r="I646" s="663" t="s">
        <v>215</v>
      </c>
      <c r="J646" s="663" t="s">
        <v>2601</v>
      </c>
      <c r="K646" s="663" t="s">
        <v>2602</v>
      </c>
      <c r="L646" s="665">
        <v>422.04664660819839</v>
      </c>
      <c r="M646" s="665">
        <v>3</v>
      </c>
      <c r="N646" s="666">
        <v>1266.1399398245951</v>
      </c>
    </row>
    <row r="647" spans="1:14" ht="14.4" customHeight="1" x14ac:dyDescent="0.3">
      <c r="A647" s="661" t="s">
        <v>571</v>
      </c>
      <c r="B647" s="662" t="s">
        <v>2765</v>
      </c>
      <c r="C647" s="663" t="s">
        <v>584</v>
      </c>
      <c r="D647" s="664" t="s">
        <v>2768</v>
      </c>
      <c r="E647" s="663" t="s">
        <v>599</v>
      </c>
      <c r="F647" s="664" t="s">
        <v>2772</v>
      </c>
      <c r="G647" s="663" t="s">
        <v>600</v>
      </c>
      <c r="H647" s="663" t="s">
        <v>1308</v>
      </c>
      <c r="I647" s="663" t="s">
        <v>215</v>
      </c>
      <c r="J647" s="663" t="s">
        <v>1309</v>
      </c>
      <c r="K647" s="663"/>
      <c r="L647" s="665">
        <v>65.089999999999989</v>
      </c>
      <c r="M647" s="665">
        <v>3</v>
      </c>
      <c r="N647" s="666">
        <v>195.26999999999998</v>
      </c>
    </row>
    <row r="648" spans="1:14" ht="14.4" customHeight="1" x14ac:dyDescent="0.3">
      <c r="A648" s="661" t="s">
        <v>571</v>
      </c>
      <c r="B648" s="662" t="s">
        <v>2765</v>
      </c>
      <c r="C648" s="663" t="s">
        <v>584</v>
      </c>
      <c r="D648" s="664" t="s">
        <v>2768</v>
      </c>
      <c r="E648" s="663" t="s">
        <v>599</v>
      </c>
      <c r="F648" s="664" t="s">
        <v>2772</v>
      </c>
      <c r="G648" s="663" t="s">
        <v>600</v>
      </c>
      <c r="H648" s="663" t="s">
        <v>1319</v>
      </c>
      <c r="I648" s="663" t="s">
        <v>1320</v>
      </c>
      <c r="J648" s="663" t="s">
        <v>1321</v>
      </c>
      <c r="K648" s="663" t="s">
        <v>1067</v>
      </c>
      <c r="L648" s="665">
        <v>53.536528254448136</v>
      </c>
      <c r="M648" s="665">
        <v>131</v>
      </c>
      <c r="N648" s="666">
        <v>7013.2852013327056</v>
      </c>
    </row>
    <row r="649" spans="1:14" ht="14.4" customHeight="1" x14ac:dyDescent="0.3">
      <c r="A649" s="661" t="s">
        <v>571</v>
      </c>
      <c r="B649" s="662" t="s">
        <v>2765</v>
      </c>
      <c r="C649" s="663" t="s">
        <v>584</v>
      </c>
      <c r="D649" s="664" t="s">
        <v>2768</v>
      </c>
      <c r="E649" s="663" t="s">
        <v>599</v>
      </c>
      <c r="F649" s="664" t="s">
        <v>2772</v>
      </c>
      <c r="G649" s="663" t="s">
        <v>600</v>
      </c>
      <c r="H649" s="663" t="s">
        <v>1330</v>
      </c>
      <c r="I649" s="663" t="s">
        <v>1331</v>
      </c>
      <c r="J649" s="663" t="s">
        <v>1332</v>
      </c>
      <c r="K649" s="663" t="s">
        <v>1333</v>
      </c>
      <c r="L649" s="665">
        <v>58.940931181909143</v>
      </c>
      <c r="M649" s="665">
        <v>276</v>
      </c>
      <c r="N649" s="666">
        <v>16267.697006206923</v>
      </c>
    </row>
    <row r="650" spans="1:14" ht="14.4" customHeight="1" x14ac:dyDescent="0.3">
      <c r="A650" s="661" t="s">
        <v>571</v>
      </c>
      <c r="B650" s="662" t="s">
        <v>2765</v>
      </c>
      <c r="C650" s="663" t="s">
        <v>584</v>
      </c>
      <c r="D650" s="664" t="s">
        <v>2768</v>
      </c>
      <c r="E650" s="663" t="s">
        <v>599</v>
      </c>
      <c r="F650" s="664" t="s">
        <v>2772</v>
      </c>
      <c r="G650" s="663" t="s">
        <v>600</v>
      </c>
      <c r="H650" s="663" t="s">
        <v>616</v>
      </c>
      <c r="I650" s="663" t="s">
        <v>617</v>
      </c>
      <c r="J650" s="663" t="s">
        <v>618</v>
      </c>
      <c r="K650" s="663" t="s">
        <v>619</v>
      </c>
      <c r="L650" s="665">
        <v>531.97254545454564</v>
      </c>
      <c r="M650" s="665">
        <v>27.5</v>
      </c>
      <c r="N650" s="666">
        <v>14629.245000000006</v>
      </c>
    </row>
    <row r="651" spans="1:14" ht="14.4" customHeight="1" x14ac:dyDescent="0.3">
      <c r="A651" s="661" t="s">
        <v>571</v>
      </c>
      <c r="B651" s="662" t="s">
        <v>2765</v>
      </c>
      <c r="C651" s="663" t="s">
        <v>584</v>
      </c>
      <c r="D651" s="664" t="s">
        <v>2768</v>
      </c>
      <c r="E651" s="663" t="s">
        <v>599</v>
      </c>
      <c r="F651" s="664" t="s">
        <v>2772</v>
      </c>
      <c r="G651" s="663" t="s">
        <v>600</v>
      </c>
      <c r="H651" s="663" t="s">
        <v>620</v>
      </c>
      <c r="I651" s="663" t="s">
        <v>621</v>
      </c>
      <c r="J651" s="663" t="s">
        <v>618</v>
      </c>
      <c r="K651" s="663" t="s">
        <v>622</v>
      </c>
      <c r="L651" s="665">
        <v>313.59840000000008</v>
      </c>
      <c r="M651" s="665">
        <v>37.5</v>
      </c>
      <c r="N651" s="666">
        <v>11759.940000000002</v>
      </c>
    </row>
    <row r="652" spans="1:14" ht="14.4" customHeight="1" x14ac:dyDescent="0.3">
      <c r="A652" s="661" t="s">
        <v>571</v>
      </c>
      <c r="B652" s="662" t="s">
        <v>2765</v>
      </c>
      <c r="C652" s="663" t="s">
        <v>584</v>
      </c>
      <c r="D652" s="664" t="s">
        <v>2768</v>
      </c>
      <c r="E652" s="663" t="s">
        <v>599</v>
      </c>
      <c r="F652" s="664" t="s">
        <v>2772</v>
      </c>
      <c r="G652" s="663" t="s">
        <v>600</v>
      </c>
      <c r="H652" s="663" t="s">
        <v>1338</v>
      </c>
      <c r="I652" s="663" t="s">
        <v>1339</v>
      </c>
      <c r="J652" s="663" t="s">
        <v>618</v>
      </c>
      <c r="K652" s="663" t="s">
        <v>1340</v>
      </c>
      <c r="L652" s="665">
        <v>235.61999999999995</v>
      </c>
      <c r="M652" s="665">
        <v>19.5</v>
      </c>
      <c r="N652" s="666">
        <v>4594.5899999999992</v>
      </c>
    </row>
    <row r="653" spans="1:14" ht="14.4" customHeight="1" x14ac:dyDescent="0.3">
      <c r="A653" s="661" t="s">
        <v>571</v>
      </c>
      <c r="B653" s="662" t="s">
        <v>2765</v>
      </c>
      <c r="C653" s="663" t="s">
        <v>584</v>
      </c>
      <c r="D653" s="664" t="s">
        <v>2768</v>
      </c>
      <c r="E653" s="663" t="s">
        <v>599</v>
      </c>
      <c r="F653" s="664" t="s">
        <v>2772</v>
      </c>
      <c r="G653" s="663" t="s">
        <v>600</v>
      </c>
      <c r="H653" s="663" t="s">
        <v>1379</v>
      </c>
      <c r="I653" s="663" t="s">
        <v>1380</v>
      </c>
      <c r="J653" s="663" t="s">
        <v>1381</v>
      </c>
      <c r="K653" s="663" t="s">
        <v>1382</v>
      </c>
      <c r="L653" s="665">
        <v>53.969595654451979</v>
      </c>
      <c r="M653" s="665">
        <v>89</v>
      </c>
      <c r="N653" s="666">
        <v>4803.2940132462263</v>
      </c>
    </row>
    <row r="654" spans="1:14" ht="14.4" customHeight="1" x14ac:dyDescent="0.3">
      <c r="A654" s="661" t="s">
        <v>571</v>
      </c>
      <c r="B654" s="662" t="s">
        <v>2765</v>
      </c>
      <c r="C654" s="663" t="s">
        <v>584</v>
      </c>
      <c r="D654" s="664" t="s">
        <v>2768</v>
      </c>
      <c r="E654" s="663" t="s">
        <v>599</v>
      </c>
      <c r="F654" s="664" t="s">
        <v>2772</v>
      </c>
      <c r="G654" s="663" t="s">
        <v>600</v>
      </c>
      <c r="H654" s="663" t="s">
        <v>1428</v>
      </c>
      <c r="I654" s="663" t="s">
        <v>1429</v>
      </c>
      <c r="J654" s="663" t="s">
        <v>657</v>
      </c>
      <c r="K654" s="663" t="s">
        <v>1430</v>
      </c>
      <c r="L654" s="665">
        <v>143.51</v>
      </c>
      <c r="M654" s="665">
        <v>4</v>
      </c>
      <c r="N654" s="666">
        <v>574.04</v>
      </c>
    </row>
    <row r="655" spans="1:14" ht="14.4" customHeight="1" x14ac:dyDescent="0.3">
      <c r="A655" s="661" t="s">
        <v>571</v>
      </c>
      <c r="B655" s="662" t="s">
        <v>2765</v>
      </c>
      <c r="C655" s="663" t="s">
        <v>584</v>
      </c>
      <c r="D655" s="664" t="s">
        <v>2768</v>
      </c>
      <c r="E655" s="663" t="s">
        <v>599</v>
      </c>
      <c r="F655" s="664" t="s">
        <v>2772</v>
      </c>
      <c r="G655" s="663" t="s">
        <v>600</v>
      </c>
      <c r="H655" s="663" t="s">
        <v>1462</v>
      </c>
      <c r="I655" s="663" t="s">
        <v>215</v>
      </c>
      <c r="J655" s="663" t="s">
        <v>1463</v>
      </c>
      <c r="K655" s="663" t="s">
        <v>1464</v>
      </c>
      <c r="L655" s="665">
        <v>199.67000000000004</v>
      </c>
      <c r="M655" s="665">
        <v>1</v>
      </c>
      <c r="N655" s="666">
        <v>199.67000000000004</v>
      </c>
    </row>
    <row r="656" spans="1:14" ht="14.4" customHeight="1" x14ac:dyDescent="0.3">
      <c r="A656" s="661" t="s">
        <v>571</v>
      </c>
      <c r="B656" s="662" t="s">
        <v>2765</v>
      </c>
      <c r="C656" s="663" t="s">
        <v>584</v>
      </c>
      <c r="D656" s="664" t="s">
        <v>2768</v>
      </c>
      <c r="E656" s="663" t="s">
        <v>599</v>
      </c>
      <c r="F656" s="664" t="s">
        <v>2772</v>
      </c>
      <c r="G656" s="663" t="s">
        <v>600</v>
      </c>
      <c r="H656" s="663" t="s">
        <v>2603</v>
      </c>
      <c r="I656" s="663" t="s">
        <v>2604</v>
      </c>
      <c r="J656" s="663" t="s">
        <v>2605</v>
      </c>
      <c r="K656" s="663" t="s">
        <v>1340</v>
      </c>
      <c r="L656" s="665">
        <v>5770.5999999999995</v>
      </c>
      <c r="M656" s="665">
        <v>0.5</v>
      </c>
      <c r="N656" s="666">
        <v>2885.2999999999997</v>
      </c>
    </row>
    <row r="657" spans="1:14" ht="14.4" customHeight="1" x14ac:dyDescent="0.3">
      <c r="A657" s="661" t="s">
        <v>571</v>
      </c>
      <c r="B657" s="662" t="s">
        <v>2765</v>
      </c>
      <c r="C657" s="663" t="s">
        <v>584</v>
      </c>
      <c r="D657" s="664" t="s">
        <v>2768</v>
      </c>
      <c r="E657" s="663" t="s">
        <v>599</v>
      </c>
      <c r="F657" s="664" t="s">
        <v>2772</v>
      </c>
      <c r="G657" s="663" t="s">
        <v>600</v>
      </c>
      <c r="H657" s="663" t="s">
        <v>2606</v>
      </c>
      <c r="I657" s="663" t="s">
        <v>2607</v>
      </c>
      <c r="J657" s="663" t="s">
        <v>2608</v>
      </c>
      <c r="K657" s="663" t="s">
        <v>2609</v>
      </c>
      <c r="L657" s="665">
        <v>52.590000000000011</v>
      </c>
      <c r="M657" s="665">
        <v>2</v>
      </c>
      <c r="N657" s="666">
        <v>105.18000000000002</v>
      </c>
    </row>
    <row r="658" spans="1:14" ht="14.4" customHeight="1" x14ac:dyDescent="0.3">
      <c r="A658" s="661" t="s">
        <v>571</v>
      </c>
      <c r="B658" s="662" t="s">
        <v>2765</v>
      </c>
      <c r="C658" s="663" t="s">
        <v>584</v>
      </c>
      <c r="D658" s="664" t="s">
        <v>2768</v>
      </c>
      <c r="E658" s="663" t="s">
        <v>599</v>
      </c>
      <c r="F658" s="664" t="s">
        <v>2772</v>
      </c>
      <c r="G658" s="663" t="s">
        <v>600</v>
      </c>
      <c r="H658" s="663" t="s">
        <v>2610</v>
      </c>
      <c r="I658" s="663" t="s">
        <v>2611</v>
      </c>
      <c r="J658" s="663" t="s">
        <v>2612</v>
      </c>
      <c r="K658" s="663" t="s">
        <v>2613</v>
      </c>
      <c r="L658" s="665">
        <v>52.33666666666668</v>
      </c>
      <c r="M658" s="665">
        <v>3</v>
      </c>
      <c r="N658" s="666">
        <v>157.01000000000005</v>
      </c>
    </row>
    <row r="659" spans="1:14" ht="14.4" customHeight="1" x14ac:dyDescent="0.3">
      <c r="A659" s="661" t="s">
        <v>571</v>
      </c>
      <c r="B659" s="662" t="s">
        <v>2765</v>
      </c>
      <c r="C659" s="663" t="s">
        <v>584</v>
      </c>
      <c r="D659" s="664" t="s">
        <v>2768</v>
      </c>
      <c r="E659" s="663" t="s">
        <v>599</v>
      </c>
      <c r="F659" s="664" t="s">
        <v>2772</v>
      </c>
      <c r="G659" s="663" t="s">
        <v>600</v>
      </c>
      <c r="H659" s="663" t="s">
        <v>1533</v>
      </c>
      <c r="I659" s="663" t="s">
        <v>1534</v>
      </c>
      <c r="J659" s="663" t="s">
        <v>1535</v>
      </c>
      <c r="K659" s="663" t="s">
        <v>1536</v>
      </c>
      <c r="L659" s="665">
        <v>400.16889021557</v>
      </c>
      <c r="M659" s="665">
        <v>11</v>
      </c>
      <c r="N659" s="666">
        <v>4401.8577923712701</v>
      </c>
    </row>
    <row r="660" spans="1:14" ht="14.4" customHeight="1" x14ac:dyDescent="0.3">
      <c r="A660" s="661" t="s">
        <v>571</v>
      </c>
      <c r="B660" s="662" t="s">
        <v>2765</v>
      </c>
      <c r="C660" s="663" t="s">
        <v>584</v>
      </c>
      <c r="D660" s="664" t="s">
        <v>2768</v>
      </c>
      <c r="E660" s="663" t="s">
        <v>599</v>
      </c>
      <c r="F660" s="664" t="s">
        <v>2772</v>
      </c>
      <c r="G660" s="663" t="s">
        <v>600</v>
      </c>
      <c r="H660" s="663" t="s">
        <v>1568</v>
      </c>
      <c r="I660" s="663" t="s">
        <v>1569</v>
      </c>
      <c r="J660" s="663" t="s">
        <v>1570</v>
      </c>
      <c r="K660" s="663" t="s">
        <v>1571</v>
      </c>
      <c r="L660" s="665">
        <v>330.22919443474706</v>
      </c>
      <c r="M660" s="665">
        <v>69</v>
      </c>
      <c r="N660" s="666">
        <v>22785.814415997545</v>
      </c>
    </row>
    <row r="661" spans="1:14" ht="14.4" customHeight="1" x14ac:dyDescent="0.3">
      <c r="A661" s="661" t="s">
        <v>571</v>
      </c>
      <c r="B661" s="662" t="s">
        <v>2765</v>
      </c>
      <c r="C661" s="663" t="s">
        <v>584</v>
      </c>
      <c r="D661" s="664" t="s">
        <v>2768</v>
      </c>
      <c r="E661" s="663" t="s">
        <v>599</v>
      </c>
      <c r="F661" s="664" t="s">
        <v>2772</v>
      </c>
      <c r="G661" s="663" t="s">
        <v>600</v>
      </c>
      <c r="H661" s="663" t="s">
        <v>625</v>
      </c>
      <c r="I661" s="663" t="s">
        <v>626</v>
      </c>
      <c r="J661" s="663" t="s">
        <v>627</v>
      </c>
      <c r="K661" s="663" t="s">
        <v>628</v>
      </c>
      <c r="L661" s="665">
        <v>278.99736154261927</v>
      </c>
      <c r="M661" s="665">
        <v>80</v>
      </c>
      <c r="N661" s="666">
        <v>22319.788923409542</v>
      </c>
    </row>
    <row r="662" spans="1:14" ht="14.4" customHeight="1" x14ac:dyDescent="0.3">
      <c r="A662" s="661" t="s">
        <v>571</v>
      </c>
      <c r="B662" s="662" t="s">
        <v>2765</v>
      </c>
      <c r="C662" s="663" t="s">
        <v>584</v>
      </c>
      <c r="D662" s="664" t="s">
        <v>2768</v>
      </c>
      <c r="E662" s="663" t="s">
        <v>599</v>
      </c>
      <c r="F662" s="664" t="s">
        <v>2772</v>
      </c>
      <c r="G662" s="663" t="s">
        <v>600</v>
      </c>
      <c r="H662" s="663" t="s">
        <v>1592</v>
      </c>
      <c r="I662" s="663" t="s">
        <v>215</v>
      </c>
      <c r="J662" s="663" t="s">
        <v>1593</v>
      </c>
      <c r="K662" s="663"/>
      <c r="L662" s="665">
        <v>31.871435039884123</v>
      </c>
      <c r="M662" s="665">
        <v>6</v>
      </c>
      <c r="N662" s="666">
        <v>191.22861023930474</v>
      </c>
    </row>
    <row r="663" spans="1:14" ht="14.4" customHeight="1" x14ac:dyDescent="0.3">
      <c r="A663" s="661" t="s">
        <v>571</v>
      </c>
      <c r="B663" s="662" t="s">
        <v>2765</v>
      </c>
      <c r="C663" s="663" t="s">
        <v>584</v>
      </c>
      <c r="D663" s="664" t="s">
        <v>2768</v>
      </c>
      <c r="E663" s="663" t="s">
        <v>599</v>
      </c>
      <c r="F663" s="664" t="s">
        <v>2772</v>
      </c>
      <c r="G663" s="663" t="s">
        <v>600</v>
      </c>
      <c r="H663" s="663" t="s">
        <v>2614</v>
      </c>
      <c r="I663" s="663" t="s">
        <v>2615</v>
      </c>
      <c r="J663" s="663" t="s">
        <v>2616</v>
      </c>
      <c r="K663" s="663" t="s">
        <v>2617</v>
      </c>
      <c r="L663" s="665">
        <v>3734.9402622658827</v>
      </c>
      <c r="M663" s="665">
        <v>2</v>
      </c>
      <c r="N663" s="666">
        <v>7469.8805245317653</v>
      </c>
    </row>
    <row r="664" spans="1:14" ht="14.4" customHeight="1" x14ac:dyDescent="0.3">
      <c r="A664" s="661" t="s">
        <v>571</v>
      </c>
      <c r="B664" s="662" t="s">
        <v>2765</v>
      </c>
      <c r="C664" s="663" t="s">
        <v>584</v>
      </c>
      <c r="D664" s="664" t="s">
        <v>2768</v>
      </c>
      <c r="E664" s="663" t="s">
        <v>599</v>
      </c>
      <c r="F664" s="664" t="s">
        <v>2772</v>
      </c>
      <c r="G664" s="663" t="s">
        <v>600</v>
      </c>
      <c r="H664" s="663" t="s">
        <v>1611</v>
      </c>
      <c r="I664" s="663" t="s">
        <v>1611</v>
      </c>
      <c r="J664" s="663" t="s">
        <v>1612</v>
      </c>
      <c r="K664" s="663" t="s">
        <v>1613</v>
      </c>
      <c r="L664" s="665">
        <v>180.53219843666494</v>
      </c>
      <c r="M664" s="665">
        <v>100</v>
      </c>
      <c r="N664" s="666">
        <v>18053.219843666495</v>
      </c>
    </row>
    <row r="665" spans="1:14" ht="14.4" customHeight="1" x14ac:dyDescent="0.3">
      <c r="A665" s="661" t="s">
        <v>571</v>
      </c>
      <c r="B665" s="662" t="s">
        <v>2765</v>
      </c>
      <c r="C665" s="663" t="s">
        <v>584</v>
      </c>
      <c r="D665" s="664" t="s">
        <v>2768</v>
      </c>
      <c r="E665" s="663" t="s">
        <v>599</v>
      </c>
      <c r="F665" s="664" t="s">
        <v>2772</v>
      </c>
      <c r="G665" s="663" t="s">
        <v>600</v>
      </c>
      <c r="H665" s="663" t="s">
        <v>1617</v>
      </c>
      <c r="I665" s="663" t="s">
        <v>1618</v>
      </c>
      <c r="J665" s="663" t="s">
        <v>1619</v>
      </c>
      <c r="K665" s="663" t="s">
        <v>1340</v>
      </c>
      <c r="L665" s="665">
        <v>2837.9083592330981</v>
      </c>
      <c r="M665" s="665">
        <v>15</v>
      </c>
      <c r="N665" s="666">
        <v>42568.625388496468</v>
      </c>
    </row>
    <row r="666" spans="1:14" ht="14.4" customHeight="1" x14ac:dyDescent="0.3">
      <c r="A666" s="661" t="s">
        <v>571</v>
      </c>
      <c r="B666" s="662" t="s">
        <v>2765</v>
      </c>
      <c r="C666" s="663" t="s">
        <v>584</v>
      </c>
      <c r="D666" s="664" t="s">
        <v>2768</v>
      </c>
      <c r="E666" s="663" t="s">
        <v>599</v>
      </c>
      <c r="F666" s="664" t="s">
        <v>2772</v>
      </c>
      <c r="G666" s="663" t="s">
        <v>600</v>
      </c>
      <c r="H666" s="663" t="s">
        <v>2618</v>
      </c>
      <c r="I666" s="663" t="s">
        <v>2619</v>
      </c>
      <c r="J666" s="663" t="s">
        <v>1754</v>
      </c>
      <c r="K666" s="663" t="s">
        <v>781</v>
      </c>
      <c r="L666" s="665">
        <v>246.75168539325844</v>
      </c>
      <c r="M666" s="665">
        <v>89</v>
      </c>
      <c r="N666" s="666">
        <v>21960.9</v>
      </c>
    </row>
    <row r="667" spans="1:14" ht="14.4" customHeight="1" x14ac:dyDescent="0.3">
      <c r="A667" s="661" t="s">
        <v>571</v>
      </c>
      <c r="B667" s="662" t="s">
        <v>2765</v>
      </c>
      <c r="C667" s="663" t="s">
        <v>584</v>
      </c>
      <c r="D667" s="664" t="s">
        <v>2768</v>
      </c>
      <c r="E667" s="663" t="s">
        <v>599</v>
      </c>
      <c r="F667" s="664" t="s">
        <v>2772</v>
      </c>
      <c r="G667" s="663" t="s">
        <v>600</v>
      </c>
      <c r="H667" s="663" t="s">
        <v>2620</v>
      </c>
      <c r="I667" s="663" t="s">
        <v>2620</v>
      </c>
      <c r="J667" s="663" t="s">
        <v>2621</v>
      </c>
      <c r="K667" s="663" t="s">
        <v>2622</v>
      </c>
      <c r="L667" s="665">
        <v>668.03076923076935</v>
      </c>
      <c r="M667" s="665">
        <v>13</v>
      </c>
      <c r="N667" s="666">
        <v>8684.4000000000015</v>
      </c>
    </row>
    <row r="668" spans="1:14" ht="14.4" customHeight="1" x14ac:dyDescent="0.3">
      <c r="A668" s="661" t="s">
        <v>571</v>
      </c>
      <c r="B668" s="662" t="s">
        <v>2765</v>
      </c>
      <c r="C668" s="663" t="s">
        <v>584</v>
      </c>
      <c r="D668" s="664" t="s">
        <v>2768</v>
      </c>
      <c r="E668" s="663" t="s">
        <v>599</v>
      </c>
      <c r="F668" s="664" t="s">
        <v>2772</v>
      </c>
      <c r="G668" s="663" t="s">
        <v>600</v>
      </c>
      <c r="H668" s="663" t="s">
        <v>2623</v>
      </c>
      <c r="I668" s="663" t="s">
        <v>2623</v>
      </c>
      <c r="J668" s="663" t="s">
        <v>2624</v>
      </c>
      <c r="K668" s="663" t="s">
        <v>2625</v>
      </c>
      <c r="L668" s="665">
        <v>79.229975029919871</v>
      </c>
      <c r="M668" s="665">
        <v>4</v>
      </c>
      <c r="N668" s="666">
        <v>316.91990011967948</v>
      </c>
    </row>
    <row r="669" spans="1:14" ht="14.4" customHeight="1" x14ac:dyDescent="0.3">
      <c r="A669" s="661" t="s">
        <v>571</v>
      </c>
      <c r="B669" s="662" t="s">
        <v>2765</v>
      </c>
      <c r="C669" s="663" t="s">
        <v>584</v>
      </c>
      <c r="D669" s="664" t="s">
        <v>2768</v>
      </c>
      <c r="E669" s="663" t="s">
        <v>599</v>
      </c>
      <c r="F669" s="664" t="s">
        <v>2772</v>
      </c>
      <c r="G669" s="663" t="s">
        <v>600</v>
      </c>
      <c r="H669" s="663" t="s">
        <v>1642</v>
      </c>
      <c r="I669" s="663" t="s">
        <v>1643</v>
      </c>
      <c r="J669" s="663" t="s">
        <v>1644</v>
      </c>
      <c r="K669" s="663" t="s">
        <v>1645</v>
      </c>
      <c r="L669" s="665">
        <v>184.99857582019266</v>
      </c>
      <c r="M669" s="665">
        <v>28</v>
      </c>
      <c r="N669" s="666">
        <v>5179.9601229653945</v>
      </c>
    </row>
    <row r="670" spans="1:14" ht="14.4" customHeight="1" x14ac:dyDescent="0.3">
      <c r="A670" s="661" t="s">
        <v>571</v>
      </c>
      <c r="B670" s="662" t="s">
        <v>2765</v>
      </c>
      <c r="C670" s="663" t="s">
        <v>584</v>
      </c>
      <c r="D670" s="664" t="s">
        <v>2768</v>
      </c>
      <c r="E670" s="663" t="s">
        <v>599</v>
      </c>
      <c r="F670" s="664" t="s">
        <v>2772</v>
      </c>
      <c r="G670" s="663" t="s">
        <v>600</v>
      </c>
      <c r="H670" s="663" t="s">
        <v>2626</v>
      </c>
      <c r="I670" s="663" t="s">
        <v>2627</v>
      </c>
      <c r="J670" s="663" t="s">
        <v>2628</v>
      </c>
      <c r="K670" s="663" t="s">
        <v>2629</v>
      </c>
      <c r="L670" s="665">
        <v>624.23180446031006</v>
      </c>
      <c r="M670" s="665">
        <v>63</v>
      </c>
      <c r="N670" s="666">
        <v>39326.603680999535</v>
      </c>
    </row>
    <row r="671" spans="1:14" ht="14.4" customHeight="1" x14ac:dyDescent="0.3">
      <c r="A671" s="661" t="s">
        <v>571</v>
      </c>
      <c r="B671" s="662" t="s">
        <v>2765</v>
      </c>
      <c r="C671" s="663" t="s">
        <v>584</v>
      </c>
      <c r="D671" s="664" t="s">
        <v>2768</v>
      </c>
      <c r="E671" s="663" t="s">
        <v>599</v>
      </c>
      <c r="F671" s="664" t="s">
        <v>2772</v>
      </c>
      <c r="G671" s="663" t="s">
        <v>600</v>
      </c>
      <c r="H671" s="663" t="s">
        <v>2630</v>
      </c>
      <c r="I671" s="663" t="s">
        <v>2630</v>
      </c>
      <c r="J671" s="663" t="s">
        <v>2631</v>
      </c>
      <c r="K671" s="663" t="s">
        <v>2632</v>
      </c>
      <c r="L671" s="665">
        <v>773.6674999999999</v>
      </c>
      <c r="M671" s="665">
        <v>20</v>
      </c>
      <c r="N671" s="666">
        <v>15473.349999999999</v>
      </c>
    </row>
    <row r="672" spans="1:14" ht="14.4" customHeight="1" x14ac:dyDescent="0.3">
      <c r="A672" s="661" t="s">
        <v>571</v>
      </c>
      <c r="B672" s="662" t="s">
        <v>2765</v>
      </c>
      <c r="C672" s="663" t="s">
        <v>584</v>
      </c>
      <c r="D672" s="664" t="s">
        <v>2768</v>
      </c>
      <c r="E672" s="663" t="s">
        <v>599</v>
      </c>
      <c r="F672" s="664" t="s">
        <v>2772</v>
      </c>
      <c r="G672" s="663" t="s">
        <v>600</v>
      </c>
      <c r="H672" s="663" t="s">
        <v>1654</v>
      </c>
      <c r="I672" s="663" t="s">
        <v>1655</v>
      </c>
      <c r="J672" s="663" t="s">
        <v>1656</v>
      </c>
      <c r="K672" s="663" t="s">
        <v>1657</v>
      </c>
      <c r="L672" s="665">
        <v>543.7756661643532</v>
      </c>
      <c r="M672" s="665">
        <v>18</v>
      </c>
      <c r="N672" s="666">
        <v>9787.961990958358</v>
      </c>
    </row>
    <row r="673" spans="1:14" ht="14.4" customHeight="1" x14ac:dyDescent="0.3">
      <c r="A673" s="661" t="s">
        <v>571</v>
      </c>
      <c r="B673" s="662" t="s">
        <v>2765</v>
      </c>
      <c r="C673" s="663" t="s">
        <v>584</v>
      </c>
      <c r="D673" s="664" t="s">
        <v>2768</v>
      </c>
      <c r="E673" s="663" t="s">
        <v>599</v>
      </c>
      <c r="F673" s="664" t="s">
        <v>2772</v>
      </c>
      <c r="G673" s="663" t="s">
        <v>600</v>
      </c>
      <c r="H673" s="663" t="s">
        <v>1680</v>
      </c>
      <c r="I673" s="663" t="s">
        <v>1681</v>
      </c>
      <c r="J673" s="663" t="s">
        <v>1682</v>
      </c>
      <c r="K673" s="663" t="s">
        <v>1458</v>
      </c>
      <c r="L673" s="665">
        <v>83.01</v>
      </c>
      <c r="M673" s="665">
        <v>5</v>
      </c>
      <c r="N673" s="666">
        <v>415.05</v>
      </c>
    </row>
    <row r="674" spans="1:14" ht="14.4" customHeight="1" x14ac:dyDescent="0.3">
      <c r="A674" s="661" t="s">
        <v>571</v>
      </c>
      <c r="B674" s="662" t="s">
        <v>2765</v>
      </c>
      <c r="C674" s="663" t="s">
        <v>584</v>
      </c>
      <c r="D674" s="664" t="s">
        <v>2768</v>
      </c>
      <c r="E674" s="663" t="s">
        <v>599</v>
      </c>
      <c r="F674" s="664" t="s">
        <v>2772</v>
      </c>
      <c r="G674" s="663" t="s">
        <v>600</v>
      </c>
      <c r="H674" s="663" t="s">
        <v>2633</v>
      </c>
      <c r="I674" s="663" t="s">
        <v>2634</v>
      </c>
      <c r="J674" s="663" t="s">
        <v>2635</v>
      </c>
      <c r="K674" s="663" t="s">
        <v>2636</v>
      </c>
      <c r="L674" s="665">
        <v>587.32400387730365</v>
      </c>
      <c r="M674" s="665">
        <v>48</v>
      </c>
      <c r="N674" s="666">
        <v>28191.552186110574</v>
      </c>
    </row>
    <row r="675" spans="1:14" ht="14.4" customHeight="1" x14ac:dyDescent="0.3">
      <c r="A675" s="661" t="s">
        <v>571</v>
      </c>
      <c r="B675" s="662" t="s">
        <v>2765</v>
      </c>
      <c r="C675" s="663" t="s">
        <v>584</v>
      </c>
      <c r="D675" s="664" t="s">
        <v>2768</v>
      </c>
      <c r="E675" s="663" t="s">
        <v>599</v>
      </c>
      <c r="F675" s="664" t="s">
        <v>2772</v>
      </c>
      <c r="G675" s="663" t="s">
        <v>600</v>
      </c>
      <c r="H675" s="663" t="s">
        <v>1691</v>
      </c>
      <c r="I675" s="663" t="s">
        <v>215</v>
      </c>
      <c r="J675" s="663" t="s">
        <v>1692</v>
      </c>
      <c r="K675" s="663" t="s">
        <v>1693</v>
      </c>
      <c r="L675" s="665">
        <v>63.507864771319021</v>
      </c>
      <c r="M675" s="665">
        <v>141</v>
      </c>
      <c r="N675" s="666">
        <v>8954.6089327559821</v>
      </c>
    </row>
    <row r="676" spans="1:14" ht="14.4" customHeight="1" x14ac:dyDescent="0.3">
      <c r="A676" s="661" t="s">
        <v>571</v>
      </c>
      <c r="B676" s="662" t="s">
        <v>2765</v>
      </c>
      <c r="C676" s="663" t="s">
        <v>584</v>
      </c>
      <c r="D676" s="664" t="s">
        <v>2768</v>
      </c>
      <c r="E676" s="663" t="s">
        <v>599</v>
      </c>
      <c r="F676" s="664" t="s">
        <v>2772</v>
      </c>
      <c r="G676" s="663" t="s">
        <v>600</v>
      </c>
      <c r="H676" s="663" t="s">
        <v>1700</v>
      </c>
      <c r="I676" s="663" t="s">
        <v>1701</v>
      </c>
      <c r="J676" s="663" t="s">
        <v>1702</v>
      </c>
      <c r="K676" s="663" t="s">
        <v>1703</v>
      </c>
      <c r="L676" s="665">
        <v>2242.5</v>
      </c>
      <c r="M676" s="665">
        <v>0.4</v>
      </c>
      <c r="N676" s="666">
        <v>897</v>
      </c>
    </row>
    <row r="677" spans="1:14" ht="14.4" customHeight="1" x14ac:dyDescent="0.3">
      <c r="A677" s="661" t="s">
        <v>571</v>
      </c>
      <c r="B677" s="662" t="s">
        <v>2765</v>
      </c>
      <c r="C677" s="663" t="s">
        <v>584</v>
      </c>
      <c r="D677" s="664" t="s">
        <v>2768</v>
      </c>
      <c r="E677" s="663" t="s">
        <v>599</v>
      </c>
      <c r="F677" s="664" t="s">
        <v>2772</v>
      </c>
      <c r="G677" s="663" t="s">
        <v>600</v>
      </c>
      <c r="H677" s="663" t="s">
        <v>1704</v>
      </c>
      <c r="I677" s="663" t="s">
        <v>1705</v>
      </c>
      <c r="J677" s="663" t="s">
        <v>1706</v>
      </c>
      <c r="K677" s="663"/>
      <c r="L677" s="665">
        <v>557.85977047039614</v>
      </c>
      <c r="M677" s="665">
        <v>273</v>
      </c>
      <c r="N677" s="666">
        <v>152295.71733841815</v>
      </c>
    </row>
    <row r="678" spans="1:14" ht="14.4" customHeight="1" x14ac:dyDescent="0.3">
      <c r="A678" s="661" t="s">
        <v>571</v>
      </c>
      <c r="B678" s="662" t="s">
        <v>2765</v>
      </c>
      <c r="C678" s="663" t="s">
        <v>584</v>
      </c>
      <c r="D678" s="664" t="s">
        <v>2768</v>
      </c>
      <c r="E678" s="663" t="s">
        <v>599</v>
      </c>
      <c r="F678" s="664" t="s">
        <v>2772</v>
      </c>
      <c r="G678" s="663" t="s">
        <v>600</v>
      </c>
      <c r="H678" s="663" t="s">
        <v>1707</v>
      </c>
      <c r="I678" s="663" t="s">
        <v>1708</v>
      </c>
      <c r="J678" s="663" t="s">
        <v>1709</v>
      </c>
      <c r="K678" s="663"/>
      <c r="L678" s="665">
        <v>25787.83</v>
      </c>
      <c r="M678" s="665">
        <v>2</v>
      </c>
      <c r="N678" s="666">
        <v>51575.66</v>
      </c>
    </row>
    <row r="679" spans="1:14" ht="14.4" customHeight="1" x14ac:dyDescent="0.3">
      <c r="A679" s="661" t="s">
        <v>571</v>
      </c>
      <c r="B679" s="662" t="s">
        <v>2765</v>
      </c>
      <c r="C679" s="663" t="s">
        <v>584</v>
      </c>
      <c r="D679" s="664" t="s">
        <v>2768</v>
      </c>
      <c r="E679" s="663" t="s">
        <v>599</v>
      </c>
      <c r="F679" s="664" t="s">
        <v>2772</v>
      </c>
      <c r="G679" s="663" t="s">
        <v>600</v>
      </c>
      <c r="H679" s="663" t="s">
        <v>1720</v>
      </c>
      <c r="I679" s="663" t="s">
        <v>1720</v>
      </c>
      <c r="J679" s="663" t="s">
        <v>1721</v>
      </c>
      <c r="K679" s="663" t="s">
        <v>1722</v>
      </c>
      <c r="L679" s="665">
        <v>783.01151419653638</v>
      </c>
      <c r="M679" s="665">
        <v>38.6</v>
      </c>
      <c r="N679" s="666">
        <v>30224.244447986304</v>
      </c>
    </row>
    <row r="680" spans="1:14" ht="14.4" customHeight="1" x14ac:dyDescent="0.3">
      <c r="A680" s="661" t="s">
        <v>571</v>
      </c>
      <c r="B680" s="662" t="s">
        <v>2765</v>
      </c>
      <c r="C680" s="663" t="s">
        <v>584</v>
      </c>
      <c r="D680" s="664" t="s">
        <v>2768</v>
      </c>
      <c r="E680" s="663" t="s">
        <v>599</v>
      </c>
      <c r="F680" s="664" t="s">
        <v>2772</v>
      </c>
      <c r="G680" s="663" t="s">
        <v>600</v>
      </c>
      <c r="H680" s="663" t="s">
        <v>2637</v>
      </c>
      <c r="I680" s="663" t="s">
        <v>2637</v>
      </c>
      <c r="J680" s="663" t="s">
        <v>2638</v>
      </c>
      <c r="K680" s="663" t="s">
        <v>2639</v>
      </c>
      <c r="L680" s="665">
        <v>89.668435246148604</v>
      </c>
      <c r="M680" s="665">
        <v>119</v>
      </c>
      <c r="N680" s="666">
        <v>10670.543794291683</v>
      </c>
    </row>
    <row r="681" spans="1:14" ht="14.4" customHeight="1" x14ac:dyDescent="0.3">
      <c r="A681" s="661" t="s">
        <v>571</v>
      </c>
      <c r="B681" s="662" t="s">
        <v>2765</v>
      </c>
      <c r="C681" s="663" t="s">
        <v>584</v>
      </c>
      <c r="D681" s="664" t="s">
        <v>2768</v>
      </c>
      <c r="E681" s="663" t="s">
        <v>599</v>
      </c>
      <c r="F681" s="664" t="s">
        <v>2772</v>
      </c>
      <c r="G681" s="663" t="s">
        <v>600</v>
      </c>
      <c r="H681" s="663" t="s">
        <v>2640</v>
      </c>
      <c r="I681" s="663" t="s">
        <v>2641</v>
      </c>
      <c r="J681" s="663" t="s">
        <v>2642</v>
      </c>
      <c r="K681" s="663" t="s">
        <v>1434</v>
      </c>
      <c r="L681" s="665">
        <v>146.86329094637986</v>
      </c>
      <c r="M681" s="665">
        <v>210</v>
      </c>
      <c r="N681" s="666">
        <v>30841.29109873977</v>
      </c>
    </row>
    <row r="682" spans="1:14" ht="14.4" customHeight="1" x14ac:dyDescent="0.3">
      <c r="A682" s="661" t="s">
        <v>571</v>
      </c>
      <c r="B682" s="662" t="s">
        <v>2765</v>
      </c>
      <c r="C682" s="663" t="s">
        <v>584</v>
      </c>
      <c r="D682" s="664" t="s">
        <v>2768</v>
      </c>
      <c r="E682" s="663" t="s">
        <v>599</v>
      </c>
      <c r="F682" s="664" t="s">
        <v>2772</v>
      </c>
      <c r="G682" s="663" t="s">
        <v>600</v>
      </c>
      <c r="H682" s="663" t="s">
        <v>2643</v>
      </c>
      <c r="I682" s="663" t="s">
        <v>2644</v>
      </c>
      <c r="J682" s="663" t="s">
        <v>2645</v>
      </c>
      <c r="K682" s="663" t="s">
        <v>2646</v>
      </c>
      <c r="L682" s="665">
        <v>748.42521658162457</v>
      </c>
      <c r="M682" s="665">
        <v>41</v>
      </c>
      <c r="N682" s="666">
        <v>30685.433879846609</v>
      </c>
    </row>
    <row r="683" spans="1:14" ht="14.4" customHeight="1" x14ac:dyDescent="0.3">
      <c r="A683" s="661" t="s">
        <v>571</v>
      </c>
      <c r="B683" s="662" t="s">
        <v>2765</v>
      </c>
      <c r="C683" s="663" t="s">
        <v>584</v>
      </c>
      <c r="D683" s="664" t="s">
        <v>2768</v>
      </c>
      <c r="E683" s="663" t="s">
        <v>599</v>
      </c>
      <c r="F683" s="664" t="s">
        <v>2772</v>
      </c>
      <c r="G683" s="663" t="s">
        <v>600</v>
      </c>
      <c r="H683" s="663" t="s">
        <v>2647</v>
      </c>
      <c r="I683" s="663" t="s">
        <v>2648</v>
      </c>
      <c r="J683" s="663" t="s">
        <v>2649</v>
      </c>
      <c r="K683" s="663" t="s">
        <v>2650</v>
      </c>
      <c r="L683" s="665">
        <v>84.992145654071251</v>
      </c>
      <c r="M683" s="665">
        <v>38</v>
      </c>
      <c r="N683" s="666">
        <v>3229.7015348547075</v>
      </c>
    </row>
    <row r="684" spans="1:14" ht="14.4" customHeight="1" x14ac:dyDescent="0.3">
      <c r="A684" s="661" t="s">
        <v>571</v>
      </c>
      <c r="B684" s="662" t="s">
        <v>2765</v>
      </c>
      <c r="C684" s="663" t="s">
        <v>584</v>
      </c>
      <c r="D684" s="664" t="s">
        <v>2768</v>
      </c>
      <c r="E684" s="663" t="s">
        <v>599</v>
      </c>
      <c r="F684" s="664" t="s">
        <v>2772</v>
      </c>
      <c r="G684" s="663" t="s">
        <v>600</v>
      </c>
      <c r="H684" s="663" t="s">
        <v>2651</v>
      </c>
      <c r="I684" s="663" t="s">
        <v>215</v>
      </c>
      <c r="J684" s="663" t="s">
        <v>2652</v>
      </c>
      <c r="K684" s="663"/>
      <c r="L684" s="665">
        <v>435.59999999999997</v>
      </c>
      <c r="M684" s="665">
        <v>68</v>
      </c>
      <c r="N684" s="666">
        <v>29620.799999999999</v>
      </c>
    </row>
    <row r="685" spans="1:14" ht="14.4" customHeight="1" x14ac:dyDescent="0.3">
      <c r="A685" s="661" t="s">
        <v>571</v>
      </c>
      <c r="B685" s="662" t="s">
        <v>2765</v>
      </c>
      <c r="C685" s="663" t="s">
        <v>584</v>
      </c>
      <c r="D685" s="664" t="s">
        <v>2768</v>
      </c>
      <c r="E685" s="663" t="s">
        <v>599</v>
      </c>
      <c r="F685" s="664" t="s">
        <v>2772</v>
      </c>
      <c r="G685" s="663" t="s">
        <v>600</v>
      </c>
      <c r="H685" s="663" t="s">
        <v>2653</v>
      </c>
      <c r="I685" s="663" t="s">
        <v>2654</v>
      </c>
      <c r="J685" s="663" t="s">
        <v>2655</v>
      </c>
      <c r="K685" s="663" t="s">
        <v>2656</v>
      </c>
      <c r="L685" s="665">
        <v>224.65470822105695</v>
      </c>
      <c r="M685" s="665">
        <v>3</v>
      </c>
      <c r="N685" s="666">
        <v>673.96412466317088</v>
      </c>
    </row>
    <row r="686" spans="1:14" ht="14.4" customHeight="1" x14ac:dyDescent="0.3">
      <c r="A686" s="661" t="s">
        <v>571</v>
      </c>
      <c r="B686" s="662" t="s">
        <v>2765</v>
      </c>
      <c r="C686" s="663" t="s">
        <v>584</v>
      </c>
      <c r="D686" s="664" t="s">
        <v>2768</v>
      </c>
      <c r="E686" s="663" t="s">
        <v>599</v>
      </c>
      <c r="F686" s="664" t="s">
        <v>2772</v>
      </c>
      <c r="G686" s="663" t="s">
        <v>600</v>
      </c>
      <c r="H686" s="663" t="s">
        <v>2657</v>
      </c>
      <c r="I686" s="663" t="s">
        <v>215</v>
      </c>
      <c r="J686" s="663" t="s">
        <v>2658</v>
      </c>
      <c r="K686" s="663" t="s">
        <v>2659</v>
      </c>
      <c r="L686" s="665">
        <v>52.9081936411919</v>
      </c>
      <c r="M686" s="665">
        <v>110</v>
      </c>
      <c r="N686" s="666">
        <v>5819.901300531109</v>
      </c>
    </row>
    <row r="687" spans="1:14" ht="14.4" customHeight="1" x14ac:dyDescent="0.3">
      <c r="A687" s="661" t="s">
        <v>571</v>
      </c>
      <c r="B687" s="662" t="s">
        <v>2765</v>
      </c>
      <c r="C687" s="663" t="s">
        <v>584</v>
      </c>
      <c r="D687" s="664" t="s">
        <v>2768</v>
      </c>
      <c r="E687" s="663" t="s">
        <v>599</v>
      </c>
      <c r="F687" s="664" t="s">
        <v>2772</v>
      </c>
      <c r="G687" s="663" t="s">
        <v>600</v>
      </c>
      <c r="H687" s="663" t="s">
        <v>1749</v>
      </c>
      <c r="I687" s="663" t="s">
        <v>215</v>
      </c>
      <c r="J687" s="663" t="s">
        <v>1750</v>
      </c>
      <c r="K687" s="663"/>
      <c r="L687" s="665">
        <v>31.871388182382123</v>
      </c>
      <c r="M687" s="665">
        <v>2</v>
      </c>
      <c r="N687" s="666">
        <v>63.742776364764246</v>
      </c>
    </row>
    <row r="688" spans="1:14" ht="14.4" customHeight="1" x14ac:dyDescent="0.3">
      <c r="A688" s="661" t="s">
        <v>571</v>
      </c>
      <c r="B688" s="662" t="s">
        <v>2765</v>
      </c>
      <c r="C688" s="663" t="s">
        <v>584</v>
      </c>
      <c r="D688" s="664" t="s">
        <v>2768</v>
      </c>
      <c r="E688" s="663" t="s">
        <v>599</v>
      </c>
      <c r="F688" s="664" t="s">
        <v>2772</v>
      </c>
      <c r="G688" s="663" t="s">
        <v>600</v>
      </c>
      <c r="H688" s="663" t="s">
        <v>1753</v>
      </c>
      <c r="I688" s="663" t="s">
        <v>1753</v>
      </c>
      <c r="J688" s="663" t="s">
        <v>1754</v>
      </c>
      <c r="K688" s="663" t="s">
        <v>1340</v>
      </c>
      <c r="L688" s="665">
        <v>363.10462833421298</v>
      </c>
      <c r="M688" s="665">
        <v>104</v>
      </c>
      <c r="N688" s="666">
        <v>37762.881346758149</v>
      </c>
    </row>
    <row r="689" spans="1:14" ht="14.4" customHeight="1" x14ac:dyDescent="0.3">
      <c r="A689" s="661" t="s">
        <v>571</v>
      </c>
      <c r="B689" s="662" t="s">
        <v>2765</v>
      </c>
      <c r="C689" s="663" t="s">
        <v>584</v>
      </c>
      <c r="D689" s="664" t="s">
        <v>2768</v>
      </c>
      <c r="E689" s="663" t="s">
        <v>599</v>
      </c>
      <c r="F689" s="664" t="s">
        <v>2772</v>
      </c>
      <c r="G689" s="663" t="s">
        <v>600</v>
      </c>
      <c r="H689" s="663" t="s">
        <v>2660</v>
      </c>
      <c r="I689" s="663" t="s">
        <v>2660</v>
      </c>
      <c r="J689" s="663" t="s">
        <v>1474</v>
      </c>
      <c r="K689" s="663" t="s">
        <v>2661</v>
      </c>
      <c r="L689" s="665">
        <v>396</v>
      </c>
      <c r="M689" s="665">
        <v>5</v>
      </c>
      <c r="N689" s="666">
        <v>1980</v>
      </c>
    </row>
    <row r="690" spans="1:14" ht="14.4" customHeight="1" x14ac:dyDescent="0.3">
      <c r="A690" s="661" t="s">
        <v>571</v>
      </c>
      <c r="B690" s="662" t="s">
        <v>2765</v>
      </c>
      <c r="C690" s="663" t="s">
        <v>584</v>
      </c>
      <c r="D690" s="664" t="s">
        <v>2768</v>
      </c>
      <c r="E690" s="663" t="s">
        <v>599</v>
      </c>
      <c r="F690" s="664" t="s">
        <v>2772</v>
      </c>
      <c r="G690" s="663" t="s">
        <v>600</v>
      </c>
      <c r="H690" s="663" t="s">
        <v>1822</v>
      </c>
      <c r="I690" s="663" t="s">
        <v>215</v>
      </c>
      <c r="J690" s="663" t="s">
        <v>1823</v>
      </c>
      <c r="K690" s="663"/>
      <c r="L690" s="665">
        <v>57.121818122253835</v>
      </c>
      <c r="M690" s="665">
        <v>62</v>
      </c>
      <c r="N690" s="666">
        <v>3541.5527235797376</v>
      </c>
    </row>
    <row r="691" spans="1:14" ht="14.4" customHeight="1" x14ac:dyDescent="0.3">
      <c r="A691" s="661" t="s">
        <v>571</v>
      </c>
      <c r="B691" s="662" t="s">
        <v>2765</v>
      </c>
      <c r="C691" s="663" t="s">
        <v>584</v>
      </c>
      <c r="D691" s="664" t="s">
        <v>2768</v>
      </c>
      <c r="E691" s="663" t="s">
        <v>599</v>
      </c>
      <c r="F691" s="664" t="s">
        <v>2772</v>
      </c>
      <c r="G691" s="663" t="s">
        <v>600</v>
      </c>
      <c r="H691" s="663" t="s">
        <v>1853</v>
      </c>
      <c r="I691" s="663" t="s">
        <v>1853</v>
      </c>
      <c r="J691" s="663" t="s">
        <v>1854</v>
      </c>
      <c r="K691" s="663" t="s">
        <v>1855</v>
      </c>
      <c r="L691" s="665">
        <v>133.44061179961355</v>
      </c>
      <c r="M691" s="665">
        <v>38</v>
      </c>
      <c r="N691" s="666">
        <v>5070.7432483853154</v>
      </c>
    </row>
    <row r="692" spans="1:14" ht="14.4" customHeight="1" x14ac:dyDescent="0.3">
      <c r="A692" s="661" t="s">
        <v>571</v>
      </c>
      <c r="B692" s="662" t="s">
        <v>2765</v>
      </c>
      <c r="C692" s="663" t="s">
        <v>584</v>
      </c>
      <c r="D692" s="664" t="s">
        <v>2768</v>
      </c>
      <c r="E692" s="663" t="s">
        <v>599</v>
      </c>
      <c r="F692" s="664" t="s">
        <v>2772</v>
      </c>
      <c r="G692" s="663" t="s">
        <v>600</v>
      </c>
      <c r="H692" s="663" t="s">
        <v>2662</v>
      </c>
      <c r="I692" s="663" t="s">
        <v>2662</v>
      </c>
      <c r="J692" s="663" t="s">
        <v>2663</v>
      </c>
      <c r="K692" s="663" t="s">
        <v>2664</v>
      </c>
      <c r="L692" s="665">
        <v>197.20415506982573</v>
      </c>
      <c r="M692" s="665">
        <v>15</v>
      </c>
      <c r="N692" s="666">
        <v>2958.0623260473858</v>
      </c>
    </row>
    <row r="693" spans="1:14" ht="14.4" customHeight="1" x14ac:dyDescent="0.3">
      <c r="A693" s="661" t="s">
        <v>571</v>
      </c>
      <c r="B693" s="662" t="s">
        <v>2765</v>
      </c>
      <c r="C693" s="663" t="s">
        <v>584</v>
      </c>
      <c r="D693" s="664" t="s">
        <v>2768</v>
      </c>
      <c r="E693" s="663" t="s">
        <v>599</v>
      </c>
      <c r="F693" s="664" t="s">
        <v>2772</v>
      </c>
      <c r="G693" s="663" t="s">
        <v>600</v>
      </c>
      <c r="H693" s="663" t="s">
        <v>1907</v>
      </c>
      <c r="I693" s="663" t="s">
        <v>215</v>
      </c>
      <c r="J693" s="663" t="s">
        <v>1908</v>
      </c>
      <c r="K693" s="663"/>
      <c r="L693" s="665">
        <v>60.080000000000013</v>
      </c>
      <c r="M693" s="665">
        <v>2</v>
      </c>
      <c r="N693" s="666">
        <v>120.16000000000003</v>
      </c>
    </row>
    <row r="694" spans="1:14" ht="14.4" customHeight="1" x14ac:dyDescent="0.3">
      <c r="A694" s="661" t="s">
        <v>571</v>
      </c>
      <c r="B694" s="662" t="s">
        <v>2765</v>
      </c>
      <c r="C694" s="663" t="s">
        <v>584</v>
      </c>
      <c r="D694" s="664" t="s">
        <v>2768</v>
      </c>
      <c r="E694" s="663" t="s">
        <v>599</v>
      </c>
      <c r="F694" s="664" t="s">
        <v>2772</v>
      </c>
      <c r="G694" s="663" t="s">
        <v>600</v>
      </c>
      <c r="H694" s="663" t="s">
        <v>2665</v>
      </c>
      <c r="I694" s="663" t="s">
        <v>2665</v>
      </c>
      <c r="J694" s="663" t="s">
        <v>2666</v>
      </c>
      <c r="K694" s="663" t="s">
        <v>2667</v>
      </c>
      <c r="L694" s="665">
        <v>555.23840804956239</v>
      </c>
      <c r="M694" s="665">
        <v>8</v>
      </c>
      <c r="N694" s="666">
        <v>4441.9072643964992</v>
      </c>
    </row>
    <row r="695" spans="1:14" ht="14.4" customHeight="1" x14ac:dyDescent="0.3">
      <c r="A695" s="661" t="s">
        <v>571</v>
      </c>
      <c r="B695" s="662" t="s">
        <v>2765</v>
      </c>
      <c r="C695" s="663" t="s">
        <v>584</v>
      </c>
      <c r="D695" s="664" t="s">
        <v>2768</v>
      </c>
      <c r="E695" s="663" t="s">
        <v>599</v>
      </c>
      <c r="F695" s="664" t="s">
        <v>2772</v>
      </c>
      <c r="G695" s="663" t="s">
        <v>600</v>
      </c>
      <c r="H695" s="663" t="s">
        <v>2668</v>
      </c>
      <c r="I695" s="663" t="s">
        <v>2668</v>
      </c>
      <c r="J695" s="663" t="s">
        <v>2669</v>
      </c>
      <c r="K695" s="663" t="s">
        <v>2670</v>
      </c>
      <c r="L695" s="665">
        <v>590.69949999999994</v>
      </c>
      <c r="M695" s="665">
        <v>40</v>
      </c>
      <c r="N695" s="666">
        <v>23627.98</v>
      </c>
    </row>
    <row r="696" spans="1:14" ht="14.4" customHeight="1" x14ac:dyDescent="0.3">
      <c r="A696" s="661" t="s">
        <v>571</v>
      </c>
      <c r="B696" s="662" t="s">
        <v>2765</v>
      </c>
      <c r="C696" s="663" t="s">
        <v>584</v>
      </c>
      <c r="D696" s="664" t="s">
        <v>2768</v>
      </c>
      <c r="E696" s="663" t="s">
        <v>599</v>
      </c>
      <c r="F696" s="664" t="s">
        <v>2772</v>
      </c>
      <c r="G696" s="663" t="s">
        <v>600</v>
      </c>
      <c r="H696" s="663" t="s">
        <v>1934</v>
      </c>
      <c r="I696" s="663" t="s">
        <v>215</v>
      </c>
      <c r="J696" s="663" t="s">
        <v>1935</v>
      </c>
      <c r="K696" s="663"/>
      <c r="L696" s="665">
        <v>332.02199999999999</v>
      </c>
      <c r="M696" s="665">
        <v>1</v>
      </c>
      <c r="N696" s="666">
        <v>332.02199999999999</v>
      </c>
    </row>
    <row r="697" spans="1:14" ht="14.4" customHeight="1" x14ac:dyDescent="0.3">
      <c r="A697" s="661" t="s">
        <v>571</v>
      </c>
      <c r="B697" s="662" t="s">
        <v>2765</v>
      </c>
      <c r="C697" s="663" t="s">
        <v>584</v>
      </c>
      <c r="D697" s="664" t="s">
        <v>2768</v>
      </c>
      <c r="E697" s="663" t="s">
        <v>599</v>
      </c>
      <c r="F697" s="664" t="s">
        <v>2772</v>
      </c>
      <c r="G697" s="663" t="s">
        <v>600</v>
      </c>
      <c r="H697" s="663" t="s">
        <v>1941</v>
      </c>
      <c r="I697" s="663" t="s">
        <v>1941</v>
      </c>
      <c r="J697" s="663" t="s">
        <v>1942</v>
      </c>
      <c r="K697" s="663" t="s">
        <v>804</v>
      </c>
      <c r="L697" s="665">
        <v>62.284616671628704</v>
      </c>
      <c r="M697" s="665">
        <v>165</v>
      </c>
      <c r="N697" s="666">
        <v>10276.961750818737</v>
      </c>
    </row>
    <row r="698" spans="1:14" ht="14.4" customHeight="1" x14ac:dyDescent="0.3">
      <c r="A698" s="661" t="s">
        <v>571</v>
      </c>
      <c r="B698" s="662" t="s">
        <v>2765</v>
      </c>
      <c r="C698" s="663" t="s">
        <v>584</v>
      </c>
      <c r="D698" s="664" t="s">
        <v>2768</v>
      </c>
      <c r="E698" s="663" t="s">
        <v>599</v>
      </c>
      <c r="F698" s="664" t="s">
        <v>2772</v>
      </c>
      <c r="G698" s="663" t="s">
        <v>600</v>
      </c>
      <c r="H698" s="663" t="s">
        <v>1946</v>
      </c>
      <c r="I698" s="663" t="s">
        <v>1946</v>
      </c>
      <c r="J698" s="663" t="s">
        <v>1947</v>
      </c>
      <c r="K698" s="663" t="s">
        <v>1948</v>
      </c>
      <c r="L698" s="665">
        <v>206.5420789905389</v>
      </c>
      <c r="M698" s="665">
        <v>55</v>
      </c>
      <c r="N698" s="666">
        <v>11359.814344479639</v>
      </c>
    </row>
    <row r="699" spans="1:14" ht="14.4" customHeight="1" x14ac:dyDescent="0.3">
      <c r="A699" s="661" t="s">
        <v>571</v>
      </c>
      <c r="B699" s="662" t="s">
        <v>2765</v>
      </c>
      <c r="C699" s="663" t="s">
        <v>584</v>
      </c>
      <c r="D699" s="664" t="s">
        <v>2768</v>
      </c>
      <c r="E699" s="663" t="s">
        <v>599</v>
      </c>
      <c r="F699" s="664" t="s">
        <v>2772</v>
      </c>
      <c r="G699" s="663" t="s">
        <v>600</v>
      </c>
      <c r="H699" s="663" t="s">
        <v>2671</v>
      </c>
      <c r="I699" s="663" t="s">
        <v>2671</v>
      </c>
      <c r="J699" s="663" t="s">
        <v>2672</v>
      </c>
      <c r="K699" s="663" t="s">
        <v>2673</v>
      </c>
      <c r="L699" s="665">
        <v>375.45</v>
      </c>
      <c r="M699" s="665">
        <v>6</v>
      </c>
      <c r="N699" s="666">
        <v>2252.6999999999998</v>
      </c>
    </row>
    <row r="700" spans="1:14" ht="14.4" customHeight="1" x14ac:dyDescent="0.3">
      <c r="A700" s="661" t="s">
        <v>571</v>
      </c>
      <c r="B700" s="662" t="s">
        <v>2765</v>
      </c>
      <c r="C700" s="663" t="s">
        <v>584</v>
      </c>
      <c r="D700" s="664" t="s">
        <v>2768</v>
      </c>
      <c r="E700" s="663" t="s">
        <v>599</v>
      </c>
      <c r="F700" s="664" t="s">
        <v>2772</v>
      </c>
      <c r="G700" s="663" t="s">
        <v>600</v>
      </c>
      <c r="H700" s="663" t="s">
        <v>2674</v>
      </c>
      <c r="I700" s="663" t="s">
        <v>2674</v>
      </c>
      <c r="J700" s="663" t="s">
        <v>2675</v>
      </c>
      <c r="K700" s="663" t="s">
        <v>2676</v>
      </c>
      <c r="L700" s="665">
        <v>423.19000000000005</v>
      </c>
      <c r="M700" s="665">
        <v>1</v>
      </c>
      <c r="N700" s="666">
        <v>423.19000000000005</v>
      </c>
    </row>
    <row r="701" spans="1:14" ht="14.4" customHeight="1" x14ac:dyDescent="0.3">
      <c r="A701" s="661" t="s">
        <v>571</v>
      </c>
      <c r="B701" s="662" t="s">
        <v>2765</v>
      </c>
      <c r="C701" s="663" t="s">
        <v>584</v>
      </c>
      <c r="D701" s="664" t="s">
        <v>2768</v>
      </c>
      <c r="E701" s="663" t="s">
        <v>599</v>
      </c>
      <c r="F701" s="664" t="s">
        <v>2772</v>
      </c>
      <c r="G701" s="663" t="s">
        <v>600</v>
      </c>
      <c r="H701" s="663" t="s">
        <v>2677</v>
      </c>
      <c r="I701" s="663" t="s">
        <v>2677</v>
      </c>
      <c r="J701" s="663" t="s">
        <v>2678</v>
      </c>
      <c r="K701" s="663" t="s">
        <v>2679</v>
      </c>
      <c r="L701" s="665">
        <v>14633.170000000002</v>
      </c>
      <c r="M701" s="665">
        <v>0.66300000000000003</v>
      </c>
      <c r="N701" s="666">
        <v>9701.7917100000013</v>
      </c>
    </row>
    <row r="702" spans="1:14" ht="14.4" customHeight="1" x14ac:dyDescent="0.3">
      <c r="A702" s="661" t="s">
        <v>571</v>
      </c>
      <c r="B702" s="662" t="s">
        <v>2765</v>
      </c>
      <c r="C702" s="663" t="s">
        <v>584</v>
      </c>
      <c r="D702" s="664" t="s">
        <v>2768</v>
      </c>
      <c r="E702" s="663" t="s">
        <v>599</v>
      </c>
      <c r="F702" s="664" t="s">
        <v>2772</v>
      </c>
      <c r="G702" s="663" t="s">
        <v>631</v>
      </c>
      <c r="H702" s="663" t="s">
        <v>1969</v>
      </c>
      <c r="I702" s="663" t="s">
        <v>1970</v>
      </c>
      <c r="J702" s="663" t="s">
        <v>1971</v>
      </c>
      <c r="K702" s="663" t="s">
        <v>1972</v>
      </c>
      <c r="L702" s="665">
        <v>138.2498113663182</v>
      </c>
      <c r="M702" s="665">
        <v>6</v>
      </c>
      <c r="N702" s="666">
        <v>829.49886819790913</v>
      </c>
    </row>
    <row r="703" spans="1:14" ht="14.4" customHeight="1" x14ac:dyDescent="0.3">
      <c r="A703" s="661" t="s">
        <v>571</v>
      </c>
      <c r="B703" s="662" t="s">
        <v>2765</v>
      </c>
      <c r="C703" s="663" t="s">
        <v>584</v>
      </c>
      <c r="D703" s="664" t="s">
        <v>2768</v>
      </c>
      <c r="E703" s="663" t="s">
        <v>599</v>
      </c>
      <c r="F703" s="664" t="s">
        <v>2772</v>
      </c>
      <c r="G703" s="663" t="s">
        <v>631</v>
      </c>
      <c r="H703" s="663" t="s">
        <v>2024</v>
      </c>
      <c r="I703" s="663" t="s">
        <v>2025</v>
      </c>
      <c r="J703" s="663" t="s">
        <v>1960</v>
      </c>
      <c r="K703" s="663" t="s">
        <v>2026</v>
      </c>
      <c r="L703" s="665">
        <v>132.26972521176822</v>
      </c>
      <c r="M703" s="665">
        <v>4</v>
      </c>
      <c r="N703" s="666">
        <v>529.07890084707287</v>
      </c>
    </row>
    <row r="704" spans="1:14" ht="14.4" customHeight="1" x14ac:dyDescent="0.3">
      <c r="A704" s="661" t="s">
        <v>571</v>
      </c>
      <c r="B704" s="662" t="s">
        <v>2765</v>
      </c>
      <c r="C704" s="663" t="s">
        <v>584</v>
      </c>
      <c r="D704" s="664" t="s">
        <v>2768</v>
      </c>
      <c r="E704" s="663" t="s">
        <v>599</v>
      </c>
      <c r="F704" s="664" t="s">
        <v>2772</v>
      </c>
      <c r="G704" s="663" t="s">
        <v>631</v>
      </c>
      <c r="H704" s="663" t="s">
        <v>2680</v>
      </c>
      <c r="I704" s="663" t="s">
        <v>2681</v>
      </c>
      <c r="J704" s="663" t="s">
        <v>2682</v>
      </c>
      <c r="K704" s="663" t="s">
        <v>2683</v>
      </c>
      <c r="L704" s="665">
        <v>47.931313372373097</v>
      </c>
      <c r="M704" s="665">
        <v>7</v>
      </c>
      <c r="N704" s="666">
        <v>335.51919360661168</v>
      </c>
    </row>
    <row r="705" spans="1:14" ht="14.4" customHeight="1" x14ac:dyDescent="0.3">
      <c r="A705" s="661" t="s">
        <v>571</v>
      </c>
      <c r="B705" s="662" t="s">
        <v>2765</v>
      </c>
      <c r="C705" s="663" t="s">
        <v>584</v>
      </c>
      <c r="D705" s="664" t="s">
        <v>2768</v>
      </c>
      <c r="E705" s="663" t="s">
        <v>599</v>
      </c>
      <c r="F705" s="664" t="s">
        <v>2772</v>
      </c>
      <c r="G705" s="663" t="s">
        <v>631</v>
      </c>
      <c r="H705" s="663" t="s">
        <v>636</v>
      </c>
      <c r="I705" s="663" t="s">
        <v>637</v>
      </c>
      <c r="J705" s="663" t="s">
        <v>638</v>
      </c>
      <c r="K705" s="663" t="s">
        <v>639</v>
      </c>
      <c r="L705" s="665">
        <v>134.26355945513723</v>
      </c>
      <c r="M705" s="665">
        <v>64</v>
      </c>
      <c r="N705" s="666">
        <v>8592.8678051287825</v>
      </c>
    </row>
    <row r="706" spans="1:14" ht="14.4" customHeight="1" x14ac:dyDescent="0.3">
      <c r="A706" s="661" t="s">
        <v>571</v>
      </c>
      <c r="B706" s="662" t="s">
        <v>2765</v>
      </c>
      <c r="C706" s="663" t="s">
        <v>584</v>
      </c>
      <c r="D706" s="664" t="s">
        <v>2768</v>
      </c>
      <c r="E706" s="663" t="s">
        <v>599</v>
      </c>
      <c r="F706" s="664" t="s">
        <v>2772</v>
      </c>
      <c r="G706" s="663" t="s">
        <v>631</v>
      </c>
      <c r="H706" s="663" t="s">
        <v>2092</v>
      </c>
      <c r="I706" s="663" t="s">
        <v>2093</v>
      </c>
      <c r="J706" s="663" t="s">
        <v>638</v>
      </c>
      <c r="K706" s="663" t="s">
        <v>2094</v>
      </c>
      <c r="L706" s="665">
        <v>170.41042614309868</v>
      </c>
      <c r="M706" s="665">
        <v>136</v>
      </c>
      <c r="N706" s="666">
        <v>23175.817955461422</v>
      </c>
    </row>
    <row r="707" spans="1:14" ht="14.4" customHeight="1" x14ac:dyDescent="0.3">
      <c r="A707" s="661" t="s">
        <v>571</v>
      </c>
      <c r="B707" s="662" t="s">
        <v>2765</v>
      </c>
      <c r="C707" s="663" t="s">
        <v>584</v>
      </c>
      <c r="D707" s="664" t="s">
        <v>2768</v>
      </c>
      <c r="E707" s="663" t="s">
        <v>599</v>
      </c>
      <c r="F707" s="664" t="s">
        <v>2772</v>
      </c>
      <c r="G707" s="663" t="s">
        <v>631</v>
      </c>
      <c r="H707" s="663" t="s">
        <v>2684</v>
      </c>
      <c r="I707" s="663" t="s">
        <v>2685</v>
      </c>
      <c r="J707" s="663" t="s">
        <v>2686</v>
      </c>
      <c r="K707" s="663" t="s">
        <v>2687</v>
      </c>
      <c r="L707" s="665">
        <v>184.09969420739088</v>
      </c>
      <c r="M707" s="665">
        <v>1860</v>
      </c>
      <c r="N707" s="666">
        <v>342425.43122574704</v>
      </c>
    </row>
    <row r="708" spans="1:14" ht="14.4" customHeight="1" x14ac:dyDescent="0.3">
      <c r="A708" s="661" t="s">
        <v>571</v>
      </c>
      <c r="B708" s="662" t="s">
        <v>2765</v>
      </c>
      <c r="C708" s="663" t="s">
        <v>584</v>
      </c>
      <c r="D708" s="664" t="s">
        <v>2768</v>
      </c>
      <c r="E708" s="663" t="s">
        <v>599</v>
      </c>
      <c r="F708" s="664" t="s">
        <v>2772</v>
      </c>
      <c r="G708" s="663" t="s">
        <v>631</v>
      </c>
      <c r="H708" s="663" t="s">
        <v>2688</v>
      </c>
      <c r="I708" s="663" t="s">
        <v>2689</v>
      </c>
      <c r="J708" s="663" t="s">
        <v>2690</v>
      </c>
      <c r="K708" s="663" t="s">
        <v>2691</v>
      </c>
      <c r="L708" s="665">
        <v>83.495729253117418</v>
      </c>
      <c r="M708" s="665">
        <v>340</v>
      </c>
      <c r="N708" s="666">
        <v>28388.547946059924</v>
      </c>
    </row>
    <row r="709" spans="1:14" ht="14.4" customHeight="1" x14ac:dyDescent="0.3">
      <c r="A709" s="661" t="s">
        <v>571</v>
      </c>
      <c r="B709" s="662" t="s">
        <v>2765</v>
      </c>
      <c r="C709" s="663" t="s">
        <v>584</v>
      </c>
      <c r="D709" s="664" t="s">
        <v>2768</v>
      </c>
      <c r="E709" s="663" t="s">
        <v>599</v>
      </c>
      <c r="F709" s="664" t="s">
        <v>2772</v>
      </c>
      <c r="G709" s="663" t="s">
        <v>631</v>
      </c>
      <c r="H709" s="663" t="s">
        <v>2692</v>
      </c>
      <c r="I709" s="663" t="s">
        <v>2693</v>
      </c>
      <c r="J709" s="663" t="s">
        <v>2694</v>
      </c>
      <c r="K709" s="663" t="s">
        <v>2695</v>
      </c>
      <c r="L709" s="665">
        <v>131.35499087470296</v>
      </c>
      <c r="M709" s="665">
        <v>4</v>
      </c>
      <c r="N709" s="666">
        <v>525.41996349881185</v>
      </c>
    </row>
    <row r="710" spans="1:14" ht="14.4" customHeight="1" x14ac:dyDescent="0.3">
      <c r="A710" s="661" t="s">
        <v>571</v>
      </c>
      <c r="B710" s="662" t="s">
        <v>2765</v>
      </c>
      <c r="C710" s="663" t="s">
        <v>584</v>
      </c>
      <c r="D710" s="664" t="s">
        <v>2768</v>
      </c>
      <c r="E710" s="663" t="s">
        <v>599</v>
      </c>
      <c r="F710" s="664" t="s">
        <v>2772</v>
      </c>
      <c r="G710" s="663" t="s">
        <v>631</v>
      </c>
      <c r="H710" s="663" t="s">
        <v>2696</v>
      </c>
      <c r="I710" s="663" t="s">
        <v>2697</v>
      </c>
      <c r="J710" s="663" t="s">
        <v>2694</v>
      </c>
      <c r="K710" s="663" t="s">
        <v>2698</v>
      </c>
      <c r="L710" s="665">
        <v>537.4799999999999</v>
      </c>
      <c r="M710" s="665">
        <v>14</v>
      </c>
      <c r="N710" s="666">
        <v>7524.7199999999993</v>
      </c>
    </row>
    <row r="711" spans="1:14" ht="14.4" customHeight="1" x14ac:dyDescent="0.3">
      <c r="A711" s="661" t="s">
        <v>571</v>
      </c>
      <c r="B711" s="662" t="s">
        <v>2765</v>
      </c>
      <c r="C711" s="663" t="s">
        <v>584</v>
      </c>
      <c r="D711" s="664" t="s">
        <v>2768</v>
      </c>
      <c r="E711" s="663" t="s">
        <v>599</v>
      </c>
      <c r="F711" s="664" t="s">
        <v>2772</v>
      </c>
      <c r="G711" s="663" t="s">
        <v>631</v>
      </c>
      <c r="H711" s="663" t="s">
        <v>2699</v>
      </c>
      <c r="I711" s="663" t="s">
        <v>2700</v>
      </c>
      <c r="J711" s="663" t="s">
        <v>2701</v>
      </c>
      <c r="K711" s="663" t="s">
        <v>2702</v>
      </c>
      <c r="L711" s="665">
        <v>331.89864338969909</v>
      </c>
      <c r="M711" s="665">
        <v>3</v>
      </c>
      <c r="N711" s="666">
        <v>995.69593016909721</v>
      </c>
    </row>
    <row r="712" spans="1:14" ht="14.4" customHeight="1" x14ac:dyDescent="0.3">
      <c r="A712" s="661" t="s">
        <v>571</v>
      </c>
      <c r="B712" s="662" t="s">
        <v>2765</v>
      </c>
      <c r="C712" s="663" t="s">
        <v>584</v>
      </c>
      <c r="D712" s="664" t="s">
        <v>2768</v>
      </c>
      <c r="E712" s="663" t="s">
        <v>599</v>
      </c>
      <c r="F712" s="664" t="s">
        <v>2772</v>
      </c>
      <c r="G712" s="663" t="s">
        <v>631</v>
      </c>
      <c r="H712" s="663" t="s">
        <v>2703</v>
      </c>
      <c r="I712" s="663" t="s">
        <v>2703</v>
      </c>
      <c r="J712" s="663" t="s">
        <v>2704</v>
      </c>
      <c r="K712" s="663" t="s">
        <v>2705</v>
      </c>
      <c r="L712" s="665">
        <v>2425.3358273444132</v>
      </c>
      <c r="M712" s="665">
        <v>268</v>
      </c>
      <c r="N712" s="666">
        <v>649990.0017283028</v>
      </c>
    </row>
    <row r="713" spans="1:14" ht="14.4" customHeight="1" x14ac:dyDescent="0.3">
      <c r="A713" s="661" t="s">
        <v>571</v>
      </c>
      <c r="B713" s="662" t="s">
        <v>2765</v>
      </c>
      <c r="C713" s="663" t="s">
        <v>584</v>
      </c>
      <c r="D713" s="664" t="s">
        <v>2768</v>
      </c>
      <c r="E713" s="663" t="s">
        <v>599</v>
      </c>
      <c r="F713" s="664" t="s">
        <v>2772</v>
      </c>
      <c r="G713" s="663" t="s">
        <v>631</v>
      </c>
      <c r="H713" s="663" t="s">
        <v>2706</v>
      </c>
      <c r="I713" s="663" t="s">
        <v>2706</v>
      </c>
      <c r="J713" s="663" t="s">
        <v>2707</v>
      </c>
      <c r="K713" s="663" t="s">
        <v>2708</v>
      </c>
      <c r="L713" s="665">
        <v>273.89999999999998</v>
      </c>
      <c r="M713" s="665">
        <v>1</v>
      </c>
      <c r="N713" s="666">
        <v>273.89999999999998</v>
      </c>
    </row>
    <row r="714" spans="1:14" ht="14.4" customHeight="1" x14ac:dyDescent="0.3">
      <c r="A714" s="661" t="s">
        <v>571</v>
      </c>
      <c r="B714" s="662" t="s">
        <v>2765</v>
      </c>
      <c r="C714" s="663" t="s">
        <v>584</v>
      </c>
      <c r="D714" s="664" t="s">
        <v>2768</v>
      </c>
      <c r="E714" s="663" t="s">
        <v>599</v>
      </c>
      <c r="F714" s="664" t="s">
        <v>2772</v>
      </c>
      <c r="G714" s="663" t="s">
        <v>631</v>
      </c>
      <c r="H714" s="663" t="s">
        <v>2709</v>
      </c>
      <c r="I714" s="663" t="s">
        <v>2709</v>
      </c>
      <c r="J714" s="663" t="s">
        <v>2710</v>
      </c>
      <c r="K714" s="663" t="s">
        <v>2711</v>
      </c>
      <c r="L714" s="665">
        <v>188.5263344118645</v>
      </c>
      <c r="M714" s="665">
        <v>15</v>
      </c>
      <c r="N714" s="666">
        <v>2827.8950161779676</v>
      </c>
    </row>
    <row r="715" spans="1:14" ht="14.4" customHeight="1" x14ac:dyDescent="0.3">
      <c r="A715" s="661" t="s">
        <v>571</v>
      </c>
      <c r="B715" s="662" t="s">
        <v>2765</v>
      </c>
      <c r="C715" s="663" t="s">
        <v>587</v>
      </c>
      <c r="D715" s="664" t="s">
        <v>2769</v>
      </c>
      <c r="E715" s="663" t="s">
        <v>599</v>
      </c>
      <c r="F715" s="664" t="s">
        <v>2772</v>
      </c>
      <c r="G715" s="663"/>
      <c r="H715" s="663" t="s">
        <v>655</v>
      </c>
      <c r="I715" s="663" t="s">
        <v>656</v>
      </c>
      <c r="J715" s="663" t="s">
        <v>657</v>
      </c>
      <c r="K715" s="663" t="s">
        <v>658</v>
      </c>
      <c r="L715" s="665">
        <v>350.6876421470219</v>
      </c>
      <c r="M715" s="665">
        <v>63</v>
      </c>
      <c r="N715" s="666">
        <v>22093.321455262379</v>
      </c>
    </row>
    <row r="716" spans="1:14" ht="14.4" customHeight="1" x14ac:dyDescent="0.3">
      <c r="A716" s="661" t="s">
        <v>571</v>
      </c>
      <c r="B716" s="662" t="s">
        <v>2765</v>
      </c>
      <c r="C716" s="663" t="s">
        <v>587</v>
      </c>
      <c r="D716" s="664" t="s">
        <v>2769</v>
      </c>
      <c r="E716" s="663" t="s">
        <v>599</v>
      </c>
      <c r="F716" s="664" t="s">
        <v>2772</v>
      </c>
      <c r="G716" s="663"/>
      <c r="H716" s="663" t="s">
        <v>2712</v>
      </c>
      <c r="I716" s="663" t="s">
        <v>2713</v>
      </c>
      <c r="J716" s="663" t="s">
        <v>2714</v>
      </c>
      <c r="K716" s="663" t="s">
        <v>2715</v>
      </c>
      <c r="L716" s="665">
        <v>3553.22</v>
      </c>
      <c r="M716" s="665">
        <v>6</v>
      </c>
      <c r="N716" s="666">
        <v>21319.32</v>
      </c>
    </row>
    <row r="717" spans="1:14" ht="14.4" customHeight="1" x14ac:dyDescent="0.3">
      <c r="A717" s="661" t="s">
        <v>571</v>
      </c>
      <c r="B717" s="662" t="s">
        <v>2765</v>
      </c>
      <c r="C717" s="663" t="s">
        <v>587</v>
      </c>
      <c r="D717" s="664" t="s">
        <v>2769</v>
      </c>
      <c r="E717" s="663" t="s">
        <v>599</v>
      </c>
      <c r="F717" s="664" t="s">
        <v>2772</v>
      </c>
      <c r="G717" s="663" t="s">
        <v>600</v>
      </c>
      <c r="H717" s="663" t="s">
        <v>2716</v>
      </c>
      <c r="I717" s="663" t="s">
        <v>2716</v>
      </c>
      <c r="J717" s="663" t="s">
        <v>684</v>
      </c>
      <c r="K717" s="663" t="s">
        <v>2717</v>
      </c>
      <c r="L717" s="665">
        <v>171.6</v>
      </c>
      <c r="M717" s="665">
        <v>2</v>
      </c>
      <c r="N717" s="666">
        <v>343.2</v>
      </c>
    </row>
    <row r="718" spans="1:14" ht="14.4" customHeight="1" x14ac:dyDescent="0.3">
      <c r="A718" s="661" t="s">
        <v>571</v>
      </c>
      <c r="B718" s="662" t="s">
        <v>2765</v>
      </c>
      <c r="C718" s="663" t="s">
        <v>587</v>
      </c>
      <c r="D718" s="664" t="s">
        <v>2769</v>
      </c>
      <c r="E718" s="663" t="s">
        <v>599</v>
      </c>
      <c r="F718" s="664" t="s">
        <v>2772</v>
      </c>
      <c r="G718" s="663" t="s">
        <v>600</v>
      </c>
      <c r="H718" s="663" t="s">
        <v>683</v>
      </c>
      <c r="I718" s="663" t="s">
        <v>683</v>
      </c>
      <c r="J718" s="663" t="s">
        <v>684</v>
      </c>
      <c r="K718" s="663" t="s">
        <v>685</v>
      </c>
      <c r="L718" s="665">
        <v>92.95</v>
      </c>
      <c r="M718" s="665">
        <v>2</v>
      </c>
      <c r="N718" s="666">
        <v>185.9</v>
      </c>
    </row>
    <row r="719" spans="1:14" ht="14.4" customHeight="1" x14ac:dyDescent="0.3">
      <c r="A719" s="661" t="s">
        <v>571</v>
      </c>
      <c r="B719" s="662" t="s">
        <v>2765</v>
      </c>
      <c r="C719" s="663" t="s">
        <v>587</v>
      </c>
      <c r="D719" s="664" t="s">
        <v>2769</v>
      </c>
      <c r="E719" s="663" t="s">
        <v>599</v>
      </c>
      <c r="F719" s="664" t="s">
        <v>2772</v>
      </c>
      <c r="G719" s="663" t="s">
        <v>600</v>
      </c>
      <c r="H719" s="663" t="s">
        <v>2718</v>
      </c>
      <c r="I719" s="663" t="s">
        <v>2718</v>
      </c>
      <c r="J719" s="663" t="s">
        <v>684</v>
      </c>
      <c r="K719" s="663" t="s">
        <v>2719</v>
      </c>
      <c r="L719" s="665">
        <v>93.500000000000014</v>
      </c>
      <c r="M719" s="665">
        <v>1</v>
      </c>
      <c r="N719" s="666">
        <v>93.500000000000014</v>
      </c>
    </row>
    <row r="720" spans="1:14" ht="14.4" customHeight="1" x14ac:dyDescent="0.3">
      <c r="A720" s="661" t="s">
        <v>571</v>
      </c>
      <c r="B720" s="662" t="s">
        <v>2765</v>
      </c>
      <c r="C720" s="663" t="s">
        <v>587</v>
      </c>
      <c r="D720" s="664" t="s">
        <v>2769</v>
      </c>
      <c r="E720" s="663" t="s">
        <v>599</v>
      </c>
      <c r="F720" s="664" t="s">
        <v>2772</v>
      </c>
      <c r="G720" s="663" t="s">
        <v>600</v>
      </c>
      <c r="H720" s="663" t="s">
        <v>694</v>
      </c>
      <c r="I720" s="663" t="s">
        <v>695</v>
      </c>
      <c r="J720" s="663" t="s">
        <v>696</v>
      </c>
      <c r="K720" s="663" t="s">
        <v>697</v>
      </c>
      <c r="L720" s="665">
        <v>87.043504860666971</v>
      </c>
      <c r="M720" s="665">
        <v>62</v>
      </c>
      <c r="N720" s="666">
        <v>5396.6973013613524</v>
      </c>
    </row>
    <row r="721" spans="1:14" ht="14.4" customHeight="1" x14ac:dyDescent="0.3">
      <c r="A721" s="661" t="s">
        <v>571</v>
      </c>
      <c r="B721" s="662" t="s">
        <v>2765</v>
      </c>
      <c r="C721" s="663" t="s">
        <v>587</v>
      </c>
      <c r="D721" s="664" t="s">
        <v>2769</v>
      </c>
      <c r="E721" s="663" t="s">
        <v>599</v>
      </c>
      <c r="F721" s="664" t="s">
        <v>2772</v>
      </c>
      <c r="G721" s="663" t="s">
        <v>600</v>
      </c>
      <c r="H721" s="663" t="s">
        <v>601</v>
      </c>
      <c r="I721" s="663" t="s">
        <v>602</v>
      </c>
      <c r="J721" s="663" t="s">
        <v>603</v>
      </c>
      <c r="K721" s="663" t="s">
        <v>604</v>
      </c>
      <c r="L721" s="665">
        <v>96.843444525024523</v>
      </c>
      <c r="M721" s="665">
        <v>17</v>
      </c>
      <c r="N721" s="666">
        <v>1646.3385569254169</v>
      </c>
    </row>
    <row r="722" spans="1:14" ht="14.4" customHeight="1" x14ac:dyDescent="0.3">
      <c r="A722" s="661" t="s">
        <v>571</v>
      </c>
      <c r="B722" s="662" t="s">
        <v>2765</v>
      </c>
      <c r="C722" s="663" t="s">
        <v>587</v>
      </c>
      <c r="D722" s="664" t="s">
        <v>2769</v>
      </c>
      <c r="E722" s="663" t="s">
        <v>599</v>
      </c>
      <c r="F722" s="664" t="s">
        <v>2772</v>
      </c>
      <c r="G722" s="663" t="s">
        <v>600</v>
      </c>
      <c r="H722" s="663" t="s">
        <v>605</v>
      </c>
      <c r="I722" s="663" t="s">
        <v>606</v>
      </c>
      <c r="J722" s="663" t="s">
        <v>607</v>
      </c>
      <c r="K722" s="663" t="s">
        <v>608</v>
      </c>
      <c r="L722" s="665">
        <v>167.62154834004173</v>
      </c>
      <c r="M722" s="665">
        <v>53</v>
      </c>
      <c r="N722" s="666">
        <v>8883.9420620222118</v>
      </c>
    </row>
    <row r="723" spans="1:14" ht="14.4" customHeight="1" x14ac:dyDescent="0.3">
      <c r="A723" s="661" t="s">
        <v>571</v>
      </c>
      <c r="B723" s="662" t="s">
        <v>2765</v>
      </c>
      <c r="C723" s="663" t="s">
        <v>587</v>
      </c>
      <c r="D723" s="664" t="s">
        <v>2769</v>
      </c>
      <c r="E723" s="663" t="s">
        <v>599</v>
      </c>
      <c r="F723" s="664" t="s">
        <v>2772</v>
      </c>
      <c r="G723" s="663" t="s">
        <v>600</v>
      </c>
      <c r="H723" s="663" t="s">
        <v>701</v>
      </c>
      <c r="I723" s="663" t="s">
        <v>702</v>
      </c>
      <c r="J723" s="663" t="s">
        <v>703</v>
      </c>
      <c r="K723" s="663" t="s">
        <v>704</v>
      </c>
      <c r="L723" s="665">
        <v>64.546979543882998</v>
      </c>
      <c r="M723" s="665">
        <v>42</v>
      </c>
      <c r="N723" s="666">
        <v>2710.9731408430857</v>
      </c>
    </row>
    <row r="724" spans="1:14" ht="14.4" customHeight="1" x14ac:dyDescent="0.3">
      <c r="A724" s="661" t="s">
        <v>571</v>
      </c>
      <c r="B724" s="662" t="s">
        <v>2765</v>
      </c>
      <c r="C724" s="663" t="s">
        <v>587</v>
      </c>
      <c r="D724" s="664" t="s">
        <v>2769</v>
      </c>
      <c r="E724" s="663" t="s">
        <v>599</v>
      </c>
      <c r="F724" s="664" t="s">
        <v>2772</v>
      </c>
      <c r="G724" s="663" t="s">
        <v>600</v>
      </c>
      <c r="H724" s="663" t="s">
        <v>725</v>
      </c>
      <c r="I724" s="663" t="s">
        <v>726</v>
      </c>
      <c r="J724" s="663" t="s">
        <v>727</v>
      </c>
      <c r="K724" s="663" t="s">
        <v>728</v>
      </c>
      <c r="L724" s="665">
        <v>27.749917346499071</v>
      </c>
      <c r="M724" s="665">
        <v>41</v>
      </c>
      <c r="N724" s="666">
        <v>1137.7466112064619</v>
      </c>
    </row>
    <row r="725" spans="1:14" ht="14.4" customHeight="1" x14ac:dyDescent="0.3">
      <c r="A725" s="661" t="s">
        <v>571</v>
      </c>
      <c r="B725" s="662" t="s">
        <v>2765</v>
      </c>
      <c r="C725" s="663" t="s">
        <v>587</v>
      </c>
      <c r="D725" s="664" t="s">
        <v>2769</v>
      </c>
      <c r="E725" s="663" t="s">
        <v>599</v>
      </c>
      <c r="F725" s="664" t="s">
        <v>2772</v>
      </c>
      <c r="G725" s="663" t="s">
        <v>600</v>
      </c>
      <c r="H725" s="663" t="s">
        <v>762</v>
      </c>
      <c r="I725" s="663" t="s">
        <v>763</v>
      </c>
      <c r="J725" s="663" t="s">
        <v>764</v>
      </c>
      <c r="K725" s="663" t="s">
        <v>765</v>
      </c>
      <c r="L725" s="665">
        <v>57.592590573077594</v>
      </c>
      <c r="M725" s="665">
        <v>130</v>
      </c>
      <c r="N725" s="666">
        <v>7487.0367745000876</v>
      </c>
    </row>
    <row r="726" spans="1:14" ht="14.4" customHeight="1" x14ac:dyDescent="0.3">
      <c r="A726" s="661" t="s">
        <v>571</v>
      </c>
      <c r="B726" s="662" t="s">
        <v>2765</v>
      </c>
      <c r="C726" s="663" t="s">
        <v>587</v>
      </c>
      <c r="D726" s="664" t="s">
        <v>2769</v>
      </c>
      <c r="E726" s="663" t="s">
        <v>599</v>
      </c>
      <c r="F726" s="664" t="s">
        <v>2772</v>
      </c>
      <c r="G726" s="663" t="s">
        <v>600</v>
      </c>
      <c r="H726" s="663" t="s">
        <v>778</v>
      </c>
      <c r="I726" s="663" t="s">
        <v>779</v>
      </c>
      <c r="J726" s="663" t="s">
        <v>780</v>
      </c>
      <c r="K726" s="663" t="s">
        <v>781</v>
      </c>
      <c r="L726" s="665">
        <v>235.75270544236301</v>
      </c>
      <c r="M726" s="665">
        <v>444</v>
      </c>
      <c r="N726" s="666">
        <v>104674.20121640917</v>
      </c>
    </row>
    <row r="727" spans="1:14" ht="14.4" customHeight="1" x14ac:dyDescent="0.3">
      <c r="A727" s="661" t="s">
        <v>571</v>
      </c>
      <c r="B727" s="662" t="s">
        <v>2765</v>
      </c>
      <c r="C727" s="663" t="s">
        <v>587</v>
      </c>
      <c r="D727" s="664" t="s">
        <v>2769</v>
      </c>
      <c r="E727" s="663" t="s">
        <v>599</v>
      </c>
      <c r="F727" s="664" t="s">
        <v>2772</v>
      </c>
      <c r="G727" s="663" t="s">
        <v>600</v>
      </c>
      <c r="H727" s="663" t="s">
        <v>802</v>
      </c>
      <c r="I727" s="663" t="s">
        <v>802</v>
      </c>
      <c r="J727" s="663" t="s">
        <v>803</v>
      </c>
      <c r="K727" s="663" t="s">
        <v>804</v>
      </c>
      <c r="L727" s="665">
        <v>36.541053421998356</v>
      </c>
      <c r="M727" s="665">
        <v>144</v>
      </c>
      <c r="N727" s="666">
        <v>5261.9116927677633</v>
      </c>
    </row>
    <row r="728" spans="1:14" ht="14.4" customHeight="1" x14ac:dyDescent="0.3">
      <c r="A728" s="661" t="s">
        <v>571</v>
      </c>
      <c r="B728" s="662" t="s">
        <v>2765</v>
      </c>
      <c r="C728" s="663" t="s">
        <v>587</v>
      </c>
      <c r="D728" s="664" t="s">
        <v>2769</v>
      </c>
      <c r="E728" s="663" t="s">
        <v>599</v>
      </c>
      <c r="F728" s="664" t="s">
        <v>2772</v>
      </c>
      <c r="G728" s="663" t="s">
        <v>600</v>
      </c>
      <c r="H728" s="663" t="s">
        <v>2579</v>
      </c>
      <c r="I728" s="663" t="s">
        <v>2580</v>
      </c>
      <c r="J728" s="663" t="s">
        <v>2581</v>
      </c>
      <c r="K728" s="663" t="s">
        <v>2582</v>
      </c>
      <c r="L728" s="665">
        <v>316.63503002317248</v>
      </c>
      <c r="M728" s="665">
        <v>1</v>
      </c>
      <c r="N728" s="666">
        <v>316.63503002317248</v>
      </c>
    </row>
    <row r="729" spans="1:14" ht="14.4" customHeight="1" x14ac:dyDescent="0.3">
      <c r="A729" s="661" t="s">
        <v>571</v>
      </c>
      <c r="B729" s="662" t="s">
        <v>2765</v>
      </c>
      <c r="C729" s="663" t="s">
        <v>587</v>
      </c>
      <c r="D729" s="664" t="s">
        <v>2769</v>
      </c>
      <c r="E729" s="663" t="s">
        <v>599</v>
      </c>
      <c r="F729" s="664" t="s">
        <v>2772</v>
      </c>
      <c r="G729" s="663" t="s">
        <v>600</v>
      </c>
      <c r="H729" s="663" t="s">
        <v>874</v>
      </c>
      <c r="I729" s="663" t="s">
        <v>875</v>
      </c>
      <c r="J729" s="663" t="s">
        <v>876</v>
      </c>
      <c r="K729" s="663" t="s">
        <v>877</v>
      </c>
      <c r="L729" s="665">
        <v>362.65173413402971</v>
      </c>
      <c r="M729" s="665">
        <v>11</v>
      </c>
      <c r="N729" s="666">
        <v>3989.1690754743267</v>
      </c>
    </row>
    <row r="730" spans="1:14" ht="14.4" customHeight="1" x14ac:dyDescent="0.3">
      <c r="A730" s="661" t="s">
        <v>571</v>
      </c>
      <c r="B730" s="662" t="s">
        <v>2765</v>
      </c>
      <c r="C730" s="663" t="s">
        <v>587</v>
      </c>
      <c r="D730" s="664" t="s">
        <v>2769</v>
      </c>
      <c r="E730" s="663" t="s">
        <v>599</v>
      </c>
      <c r="F730" s="664" t="s">
        <v>2772</v>
      </c>
      <c r="G730" s="663" t="s">
        <v>600</v>
      </c>
      <c r="H730" s="663" t="s">
        <v>878</v>
      </c>
      <c r="I730" s="663" t="s">
        <v>879</v>
      </c>
      <c r="J730" s="663" t="s">
        <v>880</v>
      </c>
      <c r="K730" s="663" t="s">
        <v>881</v>
      </c>
      <c r="L730" s="665">
        <v>64.03630190022011</v>
      </c>
      <c r="M730" s="665">
        <v>98</v>
      </c>
      <c r="N730" s="666">
        <v>6275.5575862215701</v>
      </c>
    </row>
    <row r="731" spans="1:14" ht="14.4" customHeight="1" x14ac:dyDescent="0.3">
      <c r="A731" s="661" t="s">
        <v>571</v>
      </c>
      <c r="B731" s="662" t="s">
        <v>2765</v>
      </c>
      <c r="C731" s="663" t="s">
        <v>587</v>
      </c>
      <c r="D731" s="664" t="s">
        <v>2769</v>
      </c>
      <c r="E731" s="663" t="s">
        <v>599</v>
      </c>
      <c r="F731" s="664" t="s">
        <v>2772</v>
      </c>
      <c r="G731" s="663" t="s">
        <v>600</v>
      </c>
      <c r="H731" s="663" t="s">
        <v>2583</v>
      </c>
      <c r="I731" s="663" t="s">
        <v>2584</v>
      </c>
      <c r="J731" s="663" t="s">
        <v>2585</v>
      </c>
      <c r="K731" s="663" t="s">
        <v>1458</v>
      </c>
      <c r="L731" s="665">
        <v>40.059473684210531</v>
      </c>
      <c r="M731" s="665">
        <v>19</v>
      </c>
      <c r="N731" s="666">
        <v>761.13000000000011</v>
      </c>
    </row>
    <row r="732" spans="1:14" ht="14.4" customHeight="1" x14ac:dyDescent="0.3">
      <c r="A732" s="661" t="s">
        <v>571</v>
      </c>
      <c r="B732" s="662" t="s">
        <v>2765</v>
      </c>
      <c r="C732" s="663" t="s">
        <v>587</v>
      </c>
      <c r="D732" s="664" t="s">
        <v>2769</v>
      </c>
      <c r="E732" s="663" t="s">
        <v>599</v>
      </c>
      <c r="F732" s="664" t="s">
        <v>2772</v>
      </c>
      <c r="G732" s="663" t="s">
        <v>600</v>
      </c>
      <c r="H732" s="663" t="s">
        <v>916</v>
      </c>
      <c r="I732" s="663" t="s">
        <v>917</v>
      </c>
      <c r="J732" s="663" t="s">
        <v>914</v>
      </c>
      <c r="K732" s="663" t="s">
        <v>918</v>
      </c>
      <c r="L732" s="665">
        <v>279.75000000000006</v>
      </c>
      <c r="M732" s="665">
        <v>6</v>
      </c>
      <c r="N732" s="666">
        <v>1678.5000000000002</v>
      </c>
    </row>
    <row r="733" spans="1:14" ht="14.4" customHeight="1" x14ac:dyDescent="0.3">
      <c r="A733" s="661" t="s">
        <v>571</v>
      </c>
      <c r="B733" s="662" t="s">
        <v>2765</v>
      </c>
      <c r="C733" s="663" t="s">
        <v>587</v>
      </c>
      <c r="D733" s="664" t="s">
        <v>2769</v>
      </c>
      <c r="E733" s="663" t="s">
        <v>599</v>
      </c>
      <c r="F733" s="664" t="s">
        <v>2772</v>
      </c>
      <c r="G733" s="663" t="s">
        <v>600</v>
      </c>
      <c r="H733" s="663" t="s">
        <v>923</v>
      </c>
      <c r="I733" s="663" t="s">
        <v>924</v>
      </c>
      <c r="J733" s="663" t="s">
        <v>925</v>
      </c>
      <c r="K733" s="663" t="s">
        <v>926</v>
      </c>
      <c r="L733" s="665">
        <v>375.79761896442045</v>
      </c>
      <c r="M733" s="665">
        <v>2</v>
      </c>
      <c r="N733" s="666">
        <v>751.5952379288409</v>
      </c>
    </row>
    <row r="734" spans="1:14" ht="14.4" customHeight="1" x14ac:dyDescent="0.3">
      <c r="A734" s="661" t="s">
        <v>571</v>
      </c>
      <c r="B734" s="662" t="s">
        <v>2765</v>
      </c>
      <c r="C734" s="663" t="s">
        <v>587</v>
      </c>
      <c r="D734" s="664" t="s">
        <v>2769</v>
      </c>
      <c r="E734" s="663" t="s">
        <v>599</v>
      </c>
      <c r="F734" s="664" t="s">
        <v>2772</v>
      </c>
      <c r="G734" s="663" t="s">
        <v>600</v>
      </c>
      <c r="H734" s="663" t="s">
        <v>955</v>
      </c>
      <c r="I734" s="663" t="s">
        <v>215</v>
      </c>
      <c r="J734" s="663" t="s">
        <v>956</v>
      </c>
      <c r="K734" s="663"/>
      <c r="L734" s="665">
        <v>97.359303476462031</v>
      </c>
      <c r="M734" s="665">
        <v>92</v>
      </c>
      <c r="N734" s="666">
        <v>8957.0559198345072</v>
      </c>
    </row>
    <row r="735" spans="1:14" ht="14.4" customHeight="1" x14ac:dyDescent="0.3">
      <c r="A735" s="661" t="s">
        <v>571</v>
      </c>
      <c r="B735" s="662" t="s">
        <v>2765</v>
      </c>
      <c r="C735" s="663" t="s">
        <v>587</v>
      </c>
      <c r="D735" s="664" t="s">
        <v>2769</v>
      </c>
      <c r="E735" s="663" t="s">
        <v>599</v>
      </c>
      <c r="F735" s="664" t="s">
        <v>2772</v>
      </c>
      <c r="G735" s="663" t="s">
        <v>600</v>
      </c>
      <c r="H735" s="663" t="s">
        <v>1050</v>
      </c>
      <c r="I735" s="663" t="s">
        <v>1051</v>
      </c>
      <c r="J735" s="663" t="s">
        <v>1052</v>
      </c>
      <c r="K735" s="663" t="s">
        <v>1053</v>
      </c>
      <c r="L735" s="665">
        <v>67.540512022017126</v>
      </c>
      <c r="M735" s="665">
        <v>37</v>
      </c>
      <c r="N735" s="666">
        <v>2498.9989448146334</v>
      </c>
    </row>
    <row r="736" spans="1:14" ht="14.4" customHeight="1" x14ac:dyDescent="0.3">
      <c r="A736" s="661" t="s">
        <v>571</v>
      </c>
      <c r="B736" s="662" t="s">
        <v>2765</v>
      </c>
      <c r="C736" s="663" t="s">
        <v>587</v>
      </c>
      <c r="D736" s="664" t="s">
        <v>2769</v>
      </c>
      <c r="E736" s="663" t="s">
        <v>599</v>
      </c>
      <c r="F736" s="664" t="s">
        <v>2772</v>
      </c>
      <c r="G736" s="663" t="s">
        <v>600</v>
      </c>
      <c r="H736" s="663" t="s">
        <v>1061</v>
      </c>
      <c r="I736" s="663" t="s">
        <v>1062</v>
      </c>
      <c r="J736" s="663" t="s">
        <v>1063</v>
      </c>
      <c r="K736" s="663" t="s">
        <v>697</v>
      </c>
      <c r="L736" s="665">
        <v>124.30659213564599</v>
      </c>
      <c r="M736" s="665">
        <v>137</v>
      </c>
      <c r="N736" s="666">
        <v>17030.003122583501</v>
      </c>
    </row>
    <row r="737" spans="1:14" ht="14.4" customHeight="1" x14ac:dyDescent="0.3">
      <c r="A737" s="661" t="s">
        <v>571</v>
      </c>
      <c r="B737" s="662" t="s">
        <v>2765</v>
      </c>
      <c r="C737" s="663" t="s">
        <v>587</v>
      </c>
      <c r="D737" s="664" t="s">
        <v>2769</v>
      </c>
      <c r="E737" s="663" t="s">
        <v>599</v>
      </c>
      <c r="F737" s="664" t="s">
        <v>2772</v>
      </c>
      <c r="G737" s="663" t="s">
        <v>600</v>
      </c>
      <c r="H737" s="663" t="s">
        <v>1064</v>
      </c>
      <c r="I737" s="663" t="s">
        <v>1065</v>
      </c>
      <c r="J737" s="663" t="s">
        <v>1066</v>
      </c>
      <c r="K737" s="663" t="s">
        <v>1067</v>
      </c>
      <c r="L737" s="665">
        <v>60.687582703366481</v>
      </c>
      <c r="M737" s="665">
        <v>396</v>
      </c>
      <c r="N737" s="666">
        <v>24032.282750533126</v>
      </c>
    </row>
    <row r="738" spans="1:14" ht="14.4" customHeight="1" x14ac:dyDescent="0.3">
      <c r="A738" s="661" t="s">
        <v>571</v>
      </c>
      <c r="B738" s="662" t="s">
        <v>2765</v>
      </c>
      <c r="C738" s="663" t="s">
        <v>587</v>
      </c>
      <c r="D738" s="664" t="s">
        <v>2769</v>
      </c>
      <c r="E738" s="663" t="s">
        <v>599</v>
      </c>
      <c r="F738" s="664" t="s">
        <v>2772</v>
      </c>
      <c r="G738" s="663" t="s">
        <v>600</v>
      </c>
      <c r="H738" s="663" t="s">
        <v>2586</v>
      </c>
      <c r="I738" s="663" t="s">
        <v>2587</v>
      </c>
      <c r="J738" s="663" t="s">
        <v>2588</v>
      </c>
      <c r="K738" s="663" t="s">
        <v>2589</v>
      </c>
      <c r="L738" s="665">
        <v>51.164772992397531</v>
      </c>
      <c r="M738" s="665">
        <v>2</v>
      </c>
      <c r="N738" s="666">
        <v>102.32954598479506</v>
      </c>
    </row>
    <row r="739" spans="1:14" ht="14.4" customHeight="1" x14ac:dyDescent="0.3">
      <c r="A739" s="661" t="s">
        <v>571</v>
      </c>
      <c r="B739" s="662" t="s">
        <v>2765</v>
      </c>
      <c r="C739" s="663" t="s">
        <v>587</v>
      </c>
      <c r="D739" s="664" t="s">
        <v>2769</v>
      </c>
      <c r="E739" s="663" t="s">
        <v>599</v>
      </c>
      <c r="F739" s="664" t="s">
        <v>2772</v>
      </c>
      <c r="G739" s="663" t="s">
        <v>600</v>
      </c>
      <c r="H739" s="663" t="s">
        <v>1099</v>
      </c>
      <c r="I739" s="663" t="s">
        <v>1100</v>
      </c>
      <c r="J739" s="663" t="s">
        <v>1101</v>
      </c>
      <c r="K739" s="663" t="s">
        <v>1102</v>
      </c>
      <c r="L739" s="665">
        <v>239.42175995016831</v>
      </c>
      <c r="M739" s="665">
        <v>176</v>
      </c>
      <c r="N739" s="666">
        <v>42138.229751229621</v>
      </c>
    </row>
    <row r="740" spans="1:14" ht="14.4" customHeight="1" x14ac:dyDescent="0.3">
      <c r="A740" s="661" t="s">
        <v>571</v>
      </c>
      <c r="B740" s="662" t="s">
        <v>2765</v>
      </c>
      <c r="C740" s="663" t="s">
        <v>587</v>
      </c>
      <c r="D740" s="664" t="s">
        <v>2769</v>
      </c>
      <c r="E740" s="663" t="s">
        <v>599</v>
      </c>
      <c r="F740" s="664" t="s">
        <v>2772</v>
      </c>
      <c r="G740" s="663" t="s">
        <v>600</v>
      </c>
      <c r="H740" s="663" t="s">
        <v>2590</v>
      </c>
      <c r="I740" s="663" t="s">
        <v>2591</v>
      </c>
      <c r="J740" s="663" t="s">
        <v>1441</v>
      </c>
      <c r="K740" s="663" t="s">
        <v>2592</v>
      </c>
      <c r="L740" s="665">
        <v>192.316</v>
      </c>
      <c r="M740" s="665">
        <v>5</v>
      </c>
      <c r="N740" s="666">
        <v>961.58</v>
      </c>
    </row>
    <row r="741" spans="1:14" ht="14.4" customHeight="1" x14ac:dyDescent="0.3">
      <c r="A741" s="661" t="s">
        <v>571</v>
      </c>
      <c r="B741" s="662" t="s">
        <v>2765</v>
      </c>
      <c r="C741" s="663" t="s">
        <v>587</v>
      </c>
      <c r="D741" s="664" t="s">
        <v>2769</v>
      </c>
      <c r="E741" s="663" t="s">
        <v>599</v>
      </c>
      <c r="F741" s="664" t="s">
        <v>2772</v>
      </c>
      <c r="G741" s="663" t="s">
        <v>600</v>
      </c>
      <c r="H741" s="663" t="s">
        <v>1213</v>
      </c>
      <c r="I741" s="663" t="s">
        <v>1214</v>
      </c>
      <c r="J741" s="663" t="s">
        <v>731</v>
      </c>
      <c r="K741" s="663" t="s">
        <v>1215</v>
      </c>
      <c r="L741" s="665">
        <v>141.49</v>
      </c>
      <c r="M741" s="665">
        <v>2</v>
      </c>
      <c r="N741" s="666">
        <v>282.98</v>
      </c>
    </row>
    <row r="742" spans="1:14" ht="14.4" customHeight="1" x14ac:dyDescent="0.3">
      <c r="A742" s="661" t="s">
        <v>571</v>
      </c>
      <c r="B742" s="662" t="s">
        <v>2765</v>
      </c>
      <c r="C742" s="663" t="s">
        <v>587</v>
      </c>
      <c r="D742" s="664" t="s">
        <v>2769</v>
      </c>
      <c r="E742" s="663" t="s">
        <v>599</v>
      </c>
      <c r="F742" s="664" t="s">
        <v>2772</v>
      </c>
      <c r="G742" s="663" t="s">
        <v>600</v>
      </c>
      <c r="H742" s="663" t="s">
        <v>1235</v>
      </c>
      <c r="I742" s="663" t="s">
        <v>1236</v>
      </c>
      <c r="J742" s="663" t="s">
        <v>1237</v>
      </c>
      <c r="K742" s="663" t="s">
        <v>604</v>
      </c>
      <c r="L742" s="665">
        <v>71.129504378127947</v>
      </c>
      <c r="M742" s="665">
        <v>6</v>
      </c>
      <c r="N742" s="666">
        <v>426.77702626876771</v>
      </c>
    </row>
    <row r="743" spans="1:14" ht="14.4" customHeight="1" x14ac:dyDescent="0.3">
      <c r="A743" s="661" t="s">
        <v>571</v>
      </c>
      <c r="B743" s="662" t="s">
        <v>2765</v>
      </c>
      <c r="C743" s="663" t="s">
        <v>587</v>
      </c>
      <c r="D743" s="664" t="s">
        <v>2769</v>
      </c>
      <c r="E743" s="663" t="s">
        <v>599</v>
      </c>
      <c r="F743" s="664" t="s">
        <v>2772</v>
      </c>
      <c r="G743" s="663" t="s">
        <v>600</v>
      </c>
      <c r="H743" s="663" t="s">
        <v>1238</v>
      </c>
      <c r="I743" s="663" t="s">
        <v>1239</v>
      </c>
      <c r="J743" s="663" t="s">
        <v>1240</v>
      </c>
      <c r="K743" s="663" t="s">
        <v>716</v>
      </c>
      <c r="L743" s="665">
        <v>40.804534381407905</v>
      </c>
      <c r="M743" s="665">
        <v>110</v>
      </c>
      <c r="N743" s="666">
        <v>4488.4987819548696</v>
      </c>
    </row>
    <row r="744" spans="1:14" ht="14.4" customHeight="1" x14ac:dyDescent="0.3">
      <c r="A744" s="661" t="s">
        <v>571</v>
      </c>
      <c r="B744" s="662" t="s">
        <v>2765</v>
      </c>
      <c r="C744" s="663" t="s">
        <v>587</v>
      </c>
      <c r="D744" s="664" t="s">
        <v>2769</v>
      </c>
      <c r="E744" s="663" t="s">
        <v>599</v>
      </c>
      <c r="F744" s="664" t="s">
        <v>2772</v>
      </c>
      <c r="G744" s="663" t="s">
        <v>600</v>
      </c>
      <c r="H744" s="663" t="s">
        <v>1245</v>
      </c>
      <c r="I744" s="663" t="s">
        <v>1246</v>
      </c>
      <c r="J744" s="663" t="s">
        <v>1247</v>
      </c>
      <c r="K744" s="663" t="s">
        <v>1248</v>
      </c>
      <c r="L744" s="665">
        <v>95.172924726324752</v>
      </c>
      <c r="M744" s="665">
        <v>37</v>
      </c>
      <c r="N744" s="666">
        <v>3521.3982148740156</v>
      </c>
    </row>
    <row r="745" spans="1:14" ht="14.4" customHeight="1" x14ac:dyDescent="0.3">
      <c r="A745" s="661" t="s">
        <v>571</v>
      </c>
      <c r="B745" s="662" t="s">
        <v>2765</v>
      </c>
      <c r="C745" s="663" t="s">
        <v>587</v>
      </c>
      <c r="D745" s="664" t="s">
        <v>2769</v>
      </c>
      <c r="E745" s="663" t="s">
        <v>599</v>
      </c>
      <c r="F745" s="664" t="s">
        <v>2772</v>
      </c>
      <c r="G745" s="663" t="s">
        <v>600</v>
      </c>
      <c r="H745" s="663" t="s">
        <v>1249</v>
      </c>
      <c r="I745" s="663" t="s">
        <v>1250</v>
      </c>
      <c r="J745" s="663" t="s">
        <v>1251</v>
      </c>
      <c r="K745" s="663" t="s">
        <v>1252</v>
      </c>
      <c r="L745" s="665">
        <v>254.97999999999993</v>
      </c>
      <c r="M745" s="665">
        <v>3</v>
      </c>
      <c r="N745" s="666">
        <v>764.93999999999983</v>
      </c>
    </row>
    <row r="746" spans="1:14" ht="14.4" customHeight="1" x14ac:dyDescent="0.3">
      <c r="A746" s="661" t="s">
        <v>571</v>
      </c>
      <c r="B746" s="662" t="s">
        <v>2765</v>
      </c>
      <c r="C746" s="663" t="s">
        <v>587</v>
      </c>
      <c r="D746" s="664" t="s">
        <v>2769</v>
      </c>
      <c r="E746" s="663" t="s">
        <v>599</v>
      </c>
      <c r="F746" s="664" t="s">
        <v>2772</v>
      </c>
      <c r="G746" s="663" t="s">
        <v>600</v>
      </c>
      <c r="H746" s="663" t="s">
        <v>2593</v>
      </c>
      <c r="I746" s="663" t="s">
        <v>2594</v>
      </c>
      <c r="J746" s="663" t="s">
        <v>1259</v>
      </c>
      <c r="K746" s="663" t="s">
        <v>2595</v>
      </c>
      <c r="L746" s="665">
        <v>253.37118058739699</v>
      </c>
      <c r="M746" s="665">
        <v>83</v>
      </c>
      <c r="N746" s="666">
        <v>21029.80798875395</v>
      </c>
    </row>
    <row r="747" spans="1:14" ht="14.4" customHeight="1" x14ac:dyDescent="0.3">
      <c r="A747" s="661" t="s">
        <v>571</v>
      </c>
      <c r="B747" s="662" t="s">
        <v>2765</v>
      </c>
      <c r="C747" s="663" t="s">
        <v>587</v>
      </c>
      <c r="D747" s="664" t="s">
        <v>2769</v>
      </c>
      <c r="E747" s="663" t="s">
        <v>599</v>
      </c>
      <c r="F747" s="664" t="s">
        <v>2772</v>
      </c>
      <c r="G747" s="663" t="s">
        <v>600</v>
      </c>
      <c r="H747" s="663" t="s">
        <v>1261</v>
      </c>
      <c r="I747" s="663" t="s">
        <v>1262</v>
      </c>
      <c r="J747" s="663" t="s">
        <v>1259</v>
      </c>
      <c r="K747" s="663" t="s">
        <v>1263</v>
      </c>
      <c r="L747" s="665">
        <v>879.5254473109095</v>
      </c>
      <c r="M747" s="665">
        <v>107.5</v>
      </c>
      <c r="N747" s="666">
        <v>94548.985585922768</v>
      </c>
    </row>
    <row r="748" spans="1:14" ht="14.4" customHeight="1" x14ac:dyDescent="0.3">
      <c r="A748" s="661" t="s">
        <v>571</v>
      </c>
      <c r="B748" s="662" t="s">
        <v>2765</v>
      </c>
      <c r="C748" s="663" t="s">
        <v>587</v>
      </c>
      <c r="D748" s="664" t="s">
        <v>2769</v>
      </c>
      <c r="E748" s="663" t="s">
        <v>599</v>
      </c>
      <c r="F748" s="664" t="s">
        <v>2772</v>
      </c>
      <c r="G748" s="663" t="s">
        <v>600</v>
      </c>
      <c r="H748" s="663" t="s">
        <v>1284</v>
      </c>
      <c r="I748" s="663" t="s">
        <v>1284</v>
      </c>
      <c r="J748" s="663" t="s">
        <v>1285</v>
      </c>
      <c r="K748" s="663" t="s">
        <v>804</v>
      </c>
      <c r="L748" s="665">
        <v>54.133684715744899</v>
      </c>
      <c r="M748" s="665">
        <v>195</v>
      </c>
      <c r="N748" s="666">
        <v>10556.068519570255</v>
      </c>
    </row>
    <row r="749" spans="1:14" ht="14.4" customHeight="1" x14ac:dyDescent="0.3">
      <c r="A749" s="661" t="s">
        <v>571</v>
      </c>
      <c r="B749" s="662" t="s">
        <v>2765</v>
      </c>
      <c r="C749" s="663" t="s">
        <v>587</v>
      </c>
      <c r="D749" s="664" t="s">
        <v>2769</v>
      </c>
      <c r="E749" s="663" t="s">
        <v>599</v>
      </c>
      <c r="F749" s="664" t="s">
        <v>2772</v>
      </c>
      <c r="G749" s="663" t="s">
        <v>600</v>
      </c>
      <c r="H749" s="663" t="s">
        <v>1286</v>
      </c>
      <c r="I749" s="663" t="s">
        <v>1287</v>
      </c>
      <c r="J749" s="663" t="s">
        <v>1288</v>
      </c>
      <c r="K749" s="663" t="s">
        <v>1289</v>
      </c>
      <c r="L749" s="665">
        <v>1265.0711634809888</v>
      </c>
      <c r="M749" s="665">
        <v>8</v>
      </c>
      <c r="N749" s="666">
        <v>10120.569307847911</v>
      </c>
    </row>
    <row r="750" spans="1:14" ht="14.4" customHeight="1" x14ac:dyDescent="0.3">
      <c r="A750" s="661" t="s">
        <v>571</v>
      </c>
      <c r="B750" s="662" t="s">
        <v>2765</v>
      </c>
      <c r="C750" s="663" t="s">
        <v>587</v>
      </c>
      <c r="D750" s="664" t="s">
        <v>2769</v>
      </c>
      <c r="E750" s="663" t="s">
        <v>599</v>
      </c>
      <c r="F750" s="664" t="s">
        <v>2772</v>
      </c>
      <c r="G750" s="663" t="s">
        <v>600</v>
      </c>
      <c r="H750" s="663" t="s">
        <v>2596</v>
      </c>
      <c r="I750" s="663" t="s">
        <v>2597</v>
      </c>
      <c r="J750" s="663" t="s">
        <v>2598</v>
      </c>
      <c r="K750" s="663" t="s">
        <v>2599</v>
      </c>
      <c r="L750" s="665">
        <v>252.99857142857141</v>
      </c>
      <c r="M750" s="665">
        <v>7</v>
      </c>
      <c r="N750" s="666">
        <v>1770.9899999999998</v>
      </c>
    </row>
    <row r="751" spans="1:14" ht="14.4" customHeight="1" x14ac:dyDescent="0.3">
      <c r="A751" s="661" t="s">
        <v>571</v>
      </c>
      <c r="B751" s="662" t="s">
        <v>2765</v>
      </c>
      <c r="C751" s="663" t="s">
        <v>587</v>
      </c>
      <c r="D751" s="664" t="s">
        <v>2769</v>
      </c>
      <c r="E751" s="663" t="s">
        <v>599</v>
      </c>
      <c r="F751" s="664" t="s">
        <v>2772</v>
      </c>
      <c r="G751" s="663" t="s">
        <v>600</v>
      </c>
      <c r="H751" s="663" t="s">
        <v>1290</v>
      </c>
      <c r="I751" s="663" t="s">
        <v>1291</v>
      </c>
      <c r="J751" s="663" t="s">
        <v>1292</v>
      </c>
      <c r="K751" s="663" t="s">
        <v>1293</v>
      </c>
      <c r="L751" s="665">
        <v>473.41002386421297</v>
      </c>
      <c r="M751" s="665">
        <v>2</v>
      </c>
      <c r="N751" s="666">
        <v>946.82004772842595</v>
      </c>
    </row>
    <row r="752" spans="1:14" ht="14.4" customHeight="1" x14ac:dyDescent="0.3">
      <c r="A752" s="661" t="s">
        <v>571</v>
      </c>
      <c r="B752" s="662" t="s">
        <v>2765</v>
      </c>
      <c r="C752" s="663" t="s">
        <v>587</v>
      </c>
      <c r="D752" s="664" t="s">
        <v>2769</v>
      </c>
      <c r="E752" s="663" t="s">
        <v>599</v>
      </c>
      <c r="F752" s="664" t="s">
        <v>2772</v>
      </c>
      <c r="G752" s="663" t="s">
        <v>600</v>
      </c>
      <c r="H752" s="663" t="s">
        <v>1319</v>
      </c>
      <c r="I752" s="663" t="s">
        <v>1320</v>
      </c>
      <c r="J752" s="663" t="s">
        <v>1321</v>
      </c>
      <c r="K752" s="663" t="s">
        <v>1067</v>
      </c>
      <c r="L752" s="665">
        <v>53.528947076876641</v>
      </c>
      <c r="M752" s="665">
        <v>200</v>
      </c>
      <c r="N752" s="666">
        <v>10705.789415375328</v>
      </c>
    </row>
    <row r="753" spans="1:14" ht="14.4" customHeight="1" x14ac:dyDescent="0.3">
      <c r="A753" s="661" t="s">
        <v>571</v>
      </c>
      <c r="B753" s="662" t="s">
        <v>2765</v>
      </c>
      <c r="C753" s="663" t="s">
        <v>587</v>
      </c>
      <c r="D753" s="664" t="s">
        <v>2769</v>
      </c>
      <c r="E753" s="663" t="s">
        <v>599</v>
      </c>
      <c r="F753" s="664" t="s">
        <v>2772</v>
      </c>
      <c r="G753" s="663" t="s">
        <v>600</v>
      </c>
      <c r="H753" s="663" t="s">
        <v>2720</v>
      </c>
      <c r="I753" s="663" t="s">
        <v>2721</v>
      </c>
      <c r="J753" s="663" t="s">
        <v>2722</v>
      </c>
      <c r="K753" s="663" t="s">
        <v>2723</v>
      </c>
      <c r="L753" s="665">
        <v>54.330000000000013</v>
      </c>
      <c r="M753" s="665">
        <v>1</v>
      </c>
      <c r="N753" s="666">
        <v>54.330000000000013</v>
      </c>
    </row>
    <row r="754" spans="1:14" ht="14.4" customHeight="1" x14ac:dyDescent="0.3">
      <c r="A754" s="661" t="s">
        <v>571</v>
      </c>
      <c r="B754" s="662" t="s">
        <v>2765</v>
      </c>
      <c r="C754" s="663" t="s">
        <v>587</v>
      </c>
      <c r="D754" s="664" t="s">
        <v>2769</v>
      </c>
      <c r="E754" s="663" t="s">
        <v>599</v>
      </c>
      <c r="F754" s="664" t="s">
        <v>2772</v>
      </c>
      <c r="G754" s="663" t="s">
        <v>600</v>
      </c>
      <c r="H754" s="663" t="s">
        <v>1330</v>
      </c>
      <c r="I754" s="663" t="s">
        <v>1331</v>
      </c>
      <c r="J754" s="663" t="s">
        <v>1332</v>
      </c>
      <c r="K754" s="663" t="s">
        <v>1333</v>
      </c>
      <c r="L754" s="665">
        <v>59.085426138564422</v>
      </c>
      <c r="M754" s="665">
        <v>158</v>
      </c>
      <c r="N754" s="666">
        <v>9335.4973298931782</v>
      </c>
    </row>
    <row r="755" spans="1:14" ht="14.4" customHeight="1" x14ac:dyDescent="0.3">
      <c r="A755" s="661" t="s">
        <v>571</v>
      </c>
      <c r="B755" s="662" t="s">
        <v>2765</v>
      </c>
      <c r="C755" s="663" t="s">
        <v>587</v>
      </c>
      <c r="D755" s="664" t="s">
        <v>2769</v>
      </c>
      <c r="E755" s="663" t="s">
        <v>599</v>
      </c>
      <c r="F755" s="664" t="s">
        <v>2772</v>
      </c>
      <c r="G755" s="663" t="s">
        <v>600</v>
      </c>
      <c r="H755" s="663" t="s">
        <v>616</v>
      </c>
      <c r="I755" s="663" t="s">
        <v>617</v>
      </c>
      <c r="J755" s="663" t="s">
        <v>618</v>
      </c>
      <c r="K755" s="663" t="s">
        <v>619</v>
      </c>
      <c r="L755" s="665">
        <v>532.40525379116252</v>
      </c>
      <c r="M755" s="665">
        <v>17</v>
      </c>
      <c r="N755" s="666">
        <v>9050.8893144497633</v>
      </c>
    </row>
    <row r="756" spans="1:14" ht="14.4" customHeight="1" x14ac:dyDescent="0.3">
      <c r="A756" s="661" t="s">
        <v>571</v>
      </c>
      <c r="B756" s="662" t="s">
        <v>2765</v>
      </c>
      <c r="C756" s="663" t="s">
        <v>587</v>
      </c>
      <c r="D756" s="664" t="s">
        <v>2769</v>
      </c>
      <c r="E756" s="663" t="s">
        <v>599</v>
      </c>
      <c r="F756" s="664" t="s">
        <v>2772</v>
      </c>
      <c r="G756" s="663" t="s">
        <v>600</v>
      </c>
      <c r="H756" s="663" t="s">
        <v>620</v>
      </c>
      <c r="I756" s="663" t="s">
        <v>621</v>
      </c>
      <c r="J756" s="663" t="s">
        <v>618</v>
      </c>
      <c r="K756" s="663" t="s">
        <v>622</v>
      </c>
      <c r="L756" s="665">
        <v>313.71061224489807</v>
      </c>
      <c r="M756" s="665">
        <v>49</v>
      </c>
      <c r="N756" s="666">
        <v>15371.820000000005</v>
      </c>
    </row>
    <row r="757" spans="1:14" ht="14.4" customHeight="1" x14ac:dyDescent="0.3">
      <c r="A757" s="661" t="s">
        <v>571</v>
      </c>
      <c r="B757" s="662" t="s">
        <v>2765</v>
      </c>
      <c r="C757" s="663" t="s">
        <v>587</v>
      </c>
      <c r="D757" s="664" t="s">
        <v>2769</v>
      </c>
      <c r="E757" s="663" t="s">
        <v>599</v>
      </c>
      <c r="F757" s="664" t="s">
        <v>2772</v>
      </c>
      <c r="G757" s="663" t="s">
        <v>600</v>
      </c>
      <c r="H757" s="663" t="s">
        <v>1338</v>
      </c>
      <c r="I757" s="663" t="s">
        <v>1339</v>
      </c>
      <c r="J757" s="663" t="s">
        <v>618</v>
      </c>
      <c r="K757" s="663" t="s">
        <v>1340</v>
      </c>
      <c r="L757" s="665">
        <v>235.94931698576193</v>
      </c>
      <c r="M757" s="665">
        <v>26</v>
      </c>
      <c r="N757" s="666">
        <v>6134.6822416298101</v>
      </c>
    </row>
    <row r="758" spans="1:14" ht="14.4" customHeight="1" x14ac:dyDescent="0.3">
      <c r="A758" s="661" t="s">
        <v>571</v>
      </c>
      <c r="B758" s="662" t="s">
        <v>2765</v>
      </c>
      <c r="C758" s="663" t="s">
        <v>587</v>
      </c>
      <c r="D758" s="664" t="s">
        <v>2769</v>
      </c>
      <c r="E758" s="663" t="s">
        <v>599</v>
      </c>
      <c r="F758" s="664" t="s">
        <v>2772</v>
      </c>
      <c r="G758" s="663" t="s">
        <v>600</v>
      </c>
      <c r="H758" s="663" t="s">
        <v>1379</v>
      </c>
      <c r="I758" s="663" t="s">
        <v>1380</v>
      </c>
      <c r="J758" s="663" t="s">
        <v>1381</v>
      </c>
      <c r="K758" s="663" t="s">
        <v>1382</v>
      </c>
      <c r="L758" s="665">
        <v>53.98741416320744</v>
      </c>
      <c r="M758" s="665">
        <v>86</v>
      </c>
      <c r="N758" s="666">
        <v>4642.91761803584</v>
      </c>
    </row>
    <row r="759" spans="1:14" ht="14.4" customHeight="1" x14ac:dyDescent="0.3">
      <c r="A759" s="661" t="s">
        <v>571</v>
      </c>
      <c r="B759" s="662" t="s">
        <v>2765</v>
      </c>
      <c r="C759" s="663" t="s">
        <v>587</v>
      </c>
      <c r="D759" s="664" t="s">
        <v>2769</v>
      </c>
      <c r="E759" s="663" t="s">
        <v>599</v>
      </c>
      <c r="F759" s="664" t="s">
        <v>2772</v>
      </c>
      <c r="G759" s="663" t="s">
        <v>600</v>
      </c>
      <c r="H759" s="663" t="s">
        <v>1393</v>
      </c>
      <c r="I759" s="663" t="s">
        <v>215</v>
      </c>
      <c r="J759" s="663" t="s">
        <v>1394</v>
      </c>
      <c r="K759" s="663" t="s">
        <v>1395</v>
      </c>
      <c r="L759" s="665">
        <v>23.700016108860211</v>
      </c>
      <c r="M759" s="665">
        <v>132</v>
      </c>
      <c r="N759" s="666">
        <v>3128.4021263695477</v>
      </c>
    </row>
    <row r="760" spans="1:14" ht="14.4" customHeight="1" x14ac:dyDescent="0.3">
      <c r="A760" s="661" t="s">
        <v>571</v>
      </c>
      <c r="B760" s="662" t="s">
        <v>2765</v>
      </c>
      <c r="C760" s="663" t="s">
        <v>587</v>
      </c>
      <c r="D760" s="664" t="s">
        <v>2769</v>
      </c>
      <c r="E760" s="663" t="s">
        <v>599</v>
      </c>
      <c r="F760" s="664" t="s">
        <v>2772</v>
      </c>
      <c r="G760" s="663" t="s">
        <v>600</v>
      </c>
      <c r="H760" s="663" t="s">
        <v>1428</v>
      </c>
      <c r="I760" s="663" t="s">
        <v>1429</v>
      </c>
      <c r="J760" s="663" t="s">
        <v>657</v>
      </c>
      <c r="K760" s="663" t="s">
        <v>1430</v>
      </c>
      <c r="L760" s="665">
        <v>125.79465543287678</v>
      </c>
      <c r="M760" s="665">
        <v>8</v>
      </c>
      <c r="N760" s="666">
        <v>1006.3572434630142</v>
      </c>
    </row>
    <row r="761" spans="1:14" ht="14.4" customHeight="1" x14ac:dyDescent="0.3">
      <c r="A761" s="661" t="s">
        <v>571</v>
      </c>
      <c r="B761" s="662" t="s">
        <v>2765</v>
      </c>
      <c r="C761" s="663" t="s">
        <v>587</v>
      </c>
      <c r="D761" s="664" t="s">
        <v>2769</v>
      </c>
      <c r="E761" s="663" t="s">
        <v>599</v>
      </c>
      <c r="F761" s="664" t="s">
        <v>2772</v>
      </c>
      <c r="G761" s="663" t="s">
        <v>600</v>
      </c>
      <c r="H761" s="663" t="s">
        <v>2603</v>
      </c>
      <c r="I761" s="663" t="s">
        <v>2604</v>
      </c>
      <c r="J761" s="663" t="s">
        <v>2605</v>
      </c>
      <c r="K761" s="663" t="s">
        <v>1340</v>
      </c>
      <c r="L761" s="665">
        <v>5770.6000000000013</v>
      </c>
      <c r="M761" s="665">
        <v>3</v>
      </c>
      <c r="N761" s="666">
        <v>17311.800000000003</v>
      </c>
    </row>
    <row r="762" spans="1:14" ht="14.4" customHeight="1" x14ac:dyDescent="0.3">
      <c r="A762" s="661" t="s">
        <v>571</v>
      </c>
      <c r="B762" s="662" t="s">
        <v>2765</v>
      </c>
      <c r="C762" s="663" t="s">
        <v>587</v>
      </c>
      <c r="D762" s="664" t="s">
        <v>2769</v>
      </c>
      <c r="E762" s="663" t="s">
        <v>599</v>
      </c>
      <c r="F762" s="664" t="s">
        <v>2772</v>
      </c>
      <c r="G762" s="663" t="s">
        <v>600</v>
      </c>
      <c r="H762" s="663" t="s">
        <v>2610</v>
      </c>
      <c r="I762" s="663" t="s">
        <v>2611</v>
      </c>
      <c r="J762" s="663" t="s">
        <v>2612</v>
      </c>
      <c r="K762" s="663" t="s">
        <v>2613</v>
      </c>
      <c r="L762" s="665">
        <v>52.269706621248908</v>
      </c>
      <c r="M762" s="665">
        <v>4</v>
      </c>
      <c r="N762" s="666">
        <v>209.07882648499563</v>
      </c>
    </row>
    <row r="763" spans="1:14" ht="14.4" customHeight="1" x14ac:dyDescent="0.3">
      <c r="A763" s="661" t="s">
        <v>571</v>
      </c>
      <c r="B763" s="662" t="s">
        <v>2765</v>
      </c>
      <c r="C763" s="663" t="s">
        <v>587</v>
      </c>
      <c r="D763" s="664" t="s">
        <v>2769</v>
      </c>
      <c r="E763" s="663" t="s">
        <v>599</v>
      </c>
      <c r="F763" s="664" t="s">
        <v>2772</v>
      </c>
      <c r="G763" s="663" t="s">
        <v>600</v>
      </c>
      <c r="H763" s="663" t="s">
        <v>1533</v>
      </c>
      <c r="I763" s="663" t="s">
        <v>1534</v>
      </c>
      <c r="J763" s="663" t="s">
        <v>1535</v>
      </c>
      <c r="K763" s="663" t="s">
        <v>1536</v>
      </c>
      <c r="L763" s="665">
        <v>405.47658173202461</v>
      </c>
      <c r="M763" s="665">
        <v>3</v>
      </c>
      <c r="N763" s="666">
        <v>1216.4297451960738</v>
      </c>
    </row>
    <row r="764" spans="1:14" ht="14.4" customHeight="1" x14ac:dyDescent="0.3">
      <c r="A764" s="661" t="s">
        <v>571</v>
      </c>
      <c r="B764" s="662" t="s">
        <v>2765</v>
      </c>
      <c r="C764" s="663" t="s">
        <v>587</v>
      </c>
      <c r="D764" s="664" t="s">
        <v>2769</v>
      </c>
      <c r="E764" s="663" t="s">
        <v>599</v>
      </c>
      <c r="F764" s="664" t="s">
        <v>2772</v>
      </c>
      <c r="G764" s="663" t="s">
        <v>600</v>
      </c>
      <c r="H764" s="663" t="s">
        <v>1550</v>
      </c>
      <c r="I764" s="663" t="s">
        <v>1551</v>
      </c>
      <c r="J764" s="663" t="s">
        <v>618</v>
      </c>
      <c r="K764" s="663" t="s">
        <v>781</v>
      </c>
      <c r="L764" s="665">
        <v>201.3</v>
      </c>
      <c r="M764" s="665">
        <v>11</v>
      </c>
      <c r="N764" s="666">
        <v>2214.3000000000002</v>
      </c>
    </row>
    <row r="765" spans="1:14" ht="14.4" customHeight="1" x14ac:dyDescent="0.3">
      <c r="A765" s="661" t="s">
        <v>571</v>
      </c>
      <c r="B765" s="662" t="s">
        <v>2765</v>
      </c>
      <c r="C765" s="663" t="s">
        <v>587</v>
      </c>
      <c r="D765" s="664" t="s">
        <v>2769</v>
      </c>
      <c r="E765" s="663" t="s">
        <v>599</v>
      </c>
      <c r="F765" s="664" t="s">
        <v>2772</v>
      </c>
      <c r="G765" s="663" t="s">
        <v>600</v>
      </c>
      <c r="H765" s="663" t="s">
        <v>1568</v>
      </c>
      <c r="I765" s="663" t="s">
        <v>1569</v>
      </c>
      <c r="J765" s="663" t="s">
        <v>1570</v>
      </c>
      <c r="K765" s="663" t="s">
        <v>1571</v>
      </c>
      <c r="L765" s="665">
        <v>328.2571290598342</v>
      </c>
      <c r="M765" s="665">
        <v>79</v>
      </c>
      <c r="N765" s="666">
        <v>25932.313195726903</v>
      </c>
    </row>
    <row r="766" spans="1:14" ht="14.4" customHeight="1" x14ac:dyDescent="0.3">
      <c r="A766" s="661" t="s">
        <v>571</v>
      </c>
      <c r="B766" s="662" t="s">
        <v>2765</v>
      </c>
      <c r="C766" s="663" t="s">
        <v>587</v>
      </c>
      <c r="D766" s="664" t="s">
        <v>2769</v>
      </c>
      <c r="E766" s="663" t="s">
        <v>599</v>
      </c>
      <c r="F766" s="664" t="s">
        <v>2772</v>
      </c>
      <c r="G766" s="663" t="s">
        <v>600</v>
      </c>
      <c r="H766" s="663" t="s">
        <v>625</v>
      </c>
      <c r="I766" s="663" t="s">
        <v>626</v>
      </c>
      <c r="J766" s="663" t="s">
        <v>627</v>
      </c>
      <c r="K766" s="663" t="s">
        <v>628</v>
      </c>
      <c r="L766" s="665">
        <v>278.76139170654801</v>
      </c>
      <c r="M766" s="665">
        <v>53</v>
      </c>
      <c r="N766" s="666">
        <v>14774.353760447044</v>
      </c>
    </row>
    <row r="767" spans="1:14" ht="14.4" customHeight="1" x14ac:dyDescent="0.3">
      <c r="A767" s="661" t="s">
        <v>571</v>
      </c>
      <c r="B767" s="662" t="s">
        <v>2765</v>
      </c>
      <c r="C767" s="663" t="s">
        <v>587</v>
      </c>
      <c r="D767" s="664" t="s">
        <v>2769</v>
      </c>
      <c r="E767" s="663" t="s">
        <v>599</v>
      </c>
      <c r="F767" s="664" t="s">
        <v>2772</v>
      </c>
      <c r="G767" s="663" t="s">
        <v>600</v>
      </c>
      <c r="H767" s="663" t="s">
        <v>2614</v>
      </c>
      <c r="I767" s="663" t="s">
        <v>2615</v>
      </c>
      <c r="J767" s="663" t="s">
        <v>2616</v>
      </c>
      <c r="K767" s="663" t="s">
        <v>2617</v>
      </c>
      <c r="L767" s="665">
        <v>3651.9692119792498</v>
      </c>
      <c r="M767" s="665">
        <v>5</v>
      </c>
      <c r="N767" s="666">
        <v>18259.846059896248</v>
      </c>
    </row>
    <row r="768" spans="1:14" ht="14.4" customHeight="1" x14ac:dyDescent="0.3">
      <c r="A768" s="661" t="s">
        <v>571</v>
      </c>
      <c r="B768" s="662" t="s">
        <v>2765</v>
      </c>
      <c r="C768" s="663" t="s">
        <v>587</v>
      </c>
      <c r="D768" s="664" t="s">
        <v>2769</v>
      </c>
      <c r="E768" s="663" t="s">
        <v>599</v>
      </c>
      <c r="F768" s="664" t="s">
        <v>2772</v>
      </c>
      <c r="G768" s="663" t="s">
        <v>600</v>
      </c>
      <c r="H768" s="663" t="s">
        <v>1611</v>
      </c>
      <c r="I768" s="663" t="s">
        <v>1611</v>
      </c>
      <c r="J768" s="663" t="s">
        <v>1612</v>
      </c>
      <c r="K768" s="663" t="s">
        <v>1613</v>
      </c>
      <c r="L768" s="665">
        <v>180.11026211455814</v>
      </c>
      <c r="M768" s="665">
        <v>99</v>
      </c>
      <c r="N768" s="666">
        <v>17830.915949341255</v>
      </c>
    </row>
    <row r="769" spans="1:14" ht="14.4" customHeight="1" x14ac:dyDescent="0.3">
      <c r="A769" s="661" t="s">
        <v>571</v>
      </c>
      <c r="B769" s="662" t="s">
        <v>2765</v>
      </c>
      <c r="C769" s="663" t="s">
        <v>587</v>
      </c>
      <c r="D769" s="664" t="s">
        <v>2769</v>
      </c>
      <c r="E769" s="663" t="s">
        <v>599</v>
      </c>
      <c r="F769" s="664" t="s">
        <v>2772</v>
      </c>
      <c r="G769" s="663" t="s">
        <v>600</v>
      </c>
      <c r="H769" s="663" t="s">
        <v>1617</v>
      </c>
      <c r="I769" s="663" t="s">
        <v>1618</v>
      </c>
      <c r="J769" s="663" t="s">
        <v>1619</v>
      </c>
      <c r="K769" s="663" t="s">
        <v>1340</v>
      </c>
      <c r="L769" s="665">
        <v>2837.9998966103944</v>
      </c>
      <c r="M769" s="665">
        <v>12</v>
      </c>
      <c r="N769" s="666">
        <v>34055.998759324735</v>
      </c>
    </row>
    <row r="770" spans="1:14" ht="14.4" customHeight="1" x14ac:dyDescent="0.3">
      <c r="A770" s="661" t="s">
        <v>571</v>
      </c>
      <c r="B770" s="662" t="s">
        <v>2765</v>
      </c>
      <c r="C770" s="663" t="s">
        <v>587</v>
      </c>
      <c r="D770" s="664" t="s">
        <v>2769</v>
      </c>
      <c r="E770" s="663" t="s">
        <v>599</v>
      </c>
      <c r="F770" s="664" t="s">
        <v>2772</v>
      </c>
      <c r="G770" s="663" t="s">
        <v>600</v>
      </c>
      <c r="H770" s="663" t="s">
        <v>2618</v>
      </c>
      <c r="I770" s="663" t="s">
        <v>2619</v>
      </c>
      <c r="J770" s="663" t="s">
        <v>1754</v>
      </c>
      <c r="K770" s="663" t="s">
        <v>781</v>
      </c>
      <c r="L770" s="665">
        <v>246.5</v>
      </c>
      <c r="M770" s="665">
        <v>97</v>
      </c>
      <c r="N770" s="666">
        <v>23910.5</v>
      </c>
    </row>
    <row r="771" spans="1:14" ht="14.4" customHeight="1" x14ac:dyDescent="0.3">
      <c r="A771" s="661" t="s">
        <v>571</v>
      </c>
      <c r="B771" s="662" t="s">
        <v>2765</v>
      </c>
      <c r="C771" s="663" t="s">
        <v>587</v>
      </c>
      <c r="D771" s="664" t="s">
        <v>2769</v>
      </c>
      <c r="E771" s="663" t="s">
        <v>599</v>
      </c>
      <c r="F771" s="664" t="s">
        <v>2772</v>
      </c>
      <c r="G771" s="663" t="s">
        <v>600</v>
      </c>
      <c r="H771" s="663" t="s">
        <v>2620</v>
      </c>
      <c r="I771" s="663" t="s">
        <v>2620</v>
      </c>
      <c r="J771" s="663" t="s">
        <v>2621</v>
      </c>
      <c r="K771" s="663" t="s">
        <v>2622</v>
      </c>
      <c r="L771" s="665">
        <v>667.92973428019059</v>
      </c>
      <c r="M771" s="665">
        <v>16</v>
      </c>
      <c r="N771" s="666">
        <v>10686.875748483049</v>
      </c>
    </row>
    <row r="772" spans="1:14" ht="14.4" customHeight="1" x14ac:dyDescent="0.3">
      <c r="A772" s="661" t="s">
        <v>571</v>
      </c>
      <c r="B772" s="662" t="s">
        <v>2765</v>
      </c>
      <c r="C772" s="663" t="s">
        <v>587</v>
      </c>
      <c r="D772" s="664" t="s">
        <v>2769</v>
      </c>
      <c r="E772" s="663" t="s">
        <v>599</v>
      </c>
      <c r="F772" s="664" t="s">
        <v>2772</v>
      </c>
      <c r="G772" s="663" t="s">
        <v>600</v>
      </c>
      <c r="H772" s="663" t="s">
        <v>1642</v>
      </c>
      <c r="I772" s="663" t="s">
        <v>1643</v>
      </c>
      <c r="J772" s="663" t="s">
        <v>1644</v>
      </c>
      <c r="K772" s="663" t="s">
        <v>1645</v>
      </c>
      <c r="L772" s="665">
        <v>184.99844071952745</v>
      </c>
      <c r="M772" s="665">
        <v>26</v>
      </c>
      <c r="N772" s="666">
        <v>4809.9594587077136</v>
      </c>
    </row>
    <row r="773" spans="1:14" ht="14.4" customHeight="1" x14ac:dyDescent="0.3">
      <c r="A773" s="661" t="s">
        <v>571</v>
      </c>
      <c r="B773" s="662" t="s">
        <v>2765</v>
      </c>
      <c r="C773" s="663" t="s">
        <v>587</v>
      </c>
      <c r="D773" s="664" t="s">
        <v>2769</v>
      </c>
      <c r="E773" s="663" t="s">
        <v>599</v>
      </c>
      <c r="F773" s="664" t="s">
        <v>2772</v>
      </c>
      <c r="G773" s="663" t="s">
        <v>600</v>
      </c>
      <c r="H773" s="663" t="s">
        <v>2626</v>
      </c>
      <c r="I773" s="663" t="s">
        <v>2627</v>
      </c>
      <c r="J773" s="663" t="s">
        <v>2628</v>
      </c>
      <c r="K773" s="663" t="s">
        <v>2629</v>
      </c>
      <c r="L773" s="665">
        <v>621.42137372404272</v>
      </c>
      <c r="M773" s="665">
        <v>48</v>
      </c>
      <c r="N773" s="666">
        <v>29828.225938754051</v>
      </c>
    </row>
    <row r="774" spans="1:14" ht="14.4" customHeight="1" x14ac:dyDescent="0.3">
      <c r="A774" s="661" t="s">
        <v>571</v>
      </c>
      <c r="B774" s="662" t="s">
        <v>2765</v>
      </c>
      <c r="C774" s="663" t="s">
        <v>587</v>
      </c>
      <c r="D774" s="664" t="s">
        <v>2769</v>
      </c>
      <c r="E774" s="663" t="s">
        <v>599</v>
      </c>
      <c r="F774" s="664" t="s">
        <v>2772</v>
      </c>
      <c r="G774" s="663" t="s">
        <v>600</v>
      </c>
      <c r="H774" s="663" t="s">
        <v>1654</v>
      </c>
      <c r="I774" s="663" t="s">
        <v>1655</v>
      </c>
      <c r="J774" s="663" t="s">
        <v>1656</v>
      </c>
      <c r="K774" s="663" t="s">
        <v>1657</v>
      </c>
      <c r="L774" s="665">
        <v>543.25847161365357</v>
      </c>
      <c r="M774" s="665">
        <v>27</v>
      </c>
      <c r="N774" s="666">
        <v>14667.978733568645</v>
      </c>
    </row>
    <row r="775" spans="1:14" ht="14.4" customHeight="1" x14ac:dyDescent="0.3">
      <c r="A775" s="661" t="s">
        <v>571</v>
      </c>
      <c r="B775" s="662" t="s">
        <v>2765</v>
      </c>
      <c r="C775" s="663" t="s">
        <v>587</v>
      </c>
      <c r="D775" s="664" t="s">
        <v>2769</v>
      </c>
      <c r="E775" s="663" t="s">
        <v>599</v>
      </c>
      <c r="F775" s="664" t="s">
        <v>2772</v>
      </c>
      <c r="G775" s="663" t="s">
        <v>600</v>
      </c>
      <c r="H775" s="663" t="s">
        <v>1680</v>
      </c>
      <c r="I775" s="663" t="s">
        <v>1681</v>
      </c>
      <c r="J775" s="663" t="s">
        <v>1682</v>
      </c>
      <c r="K775" s="663" t="s">
        <v>1458</v>
      </c>
      <c r="L775" s="665">
        <v>80.955431544908706</v>
      </c>
      <c r="M775" s="665">
        <v>15</v>
      </c>
      <c r="N775" s="666">
        <v>1214.3314731736307</v>
      </c>
    </row>
    <row r="776" spans="1:14" ht="14.4" customHeight="1" x14ac:dyDescent="0.3">
      <c r="A776" s="661" t="s">
        <v>571</v>
      </c>
      <c r="B776" s="662" t="s">
        <v>2765</v>
      </c>
      <c r="C776" s="663" t="s">
        <v>587</v>
      </c>
      <c r="D776" s="664" t="s">
        <v>2769</v>
      </c>
      <c r="E776" s="663" t="s">
        <v>599</v>
      </c>
      <c r="F776" s="664" t="s">
        <v>2772</v>
      </c>
      <c r="G776" s="663" t="s">
        <v>600</v>
      </c>
      <c r="H776" s="663" t="s">
        <v>2633</v>
      </c>
      <c r="I776" s="663" t="s">
        <v>2634</v>
      </c>
      <c r="J776" s="663" t="s">
        <v>2635</v>
      </c>
      <c r="K776" s="663" t="s">
        <v>2636</v>
      </c>
      <c r="L776" s="665">
        <v>586.78262670325955</v>
      </c>
      <c r="M776" s="665">
        <v>29</v>
      </c>
      <c r="N776" s="666">
        <v>17016.696174394528</v>
      </c>
    </row>
    <row r="777" spans="1:14" ht="14.4" customHeight="1" x14ac:dyDescent="0.3">
      <c r="A777" s="661" t="s">
        <v>571</v>
      </c>
      <c r="B777" s="662" t="s">
        <v>2765</v>
      </c>
      <c r="C777" s="663" t="s">
        <v>587</v>
      </c>
      <c r="D777" s="664" t="s">
        <v>2769</v>
      </c>
      <c r="E777" s="663" t="s">
        <v>599</v>
      </c>
      <c r="F777" s="664" t="s">
        <v>2772</v>
      </c>
      <c r="G777" s="663" t="s">
        <v>600</v>
      </c>
      <c r="H777" s="663" t="s">
        <v>1691</v>
      </c>
      <c r="I777" s="663" t="s">
        <v>215</v>
      </c>
      <c r="J777" s="663" t="s">
        <v>1692</v>
      </c>
      <c r="K777" s="663" t="s">
        <v>1693</v>
      </c>
      <c r="L777" s="665">
        <v>63.392753541181648</v>
      </c>
      <c r="M777" s="665">
        <v>187</v>
      </c>
      <c r="N777" s="666">
        <v>11854.444912200968</v>
      </c>
    </row>
    <row r="778" spans="1:14" ht="14.4" customHeight="1" x14ac:dyDescent="0.3">
      <c r="A778" s="661" t="s">
        <v>571</v>
      </c>
      <c r="B778" s="662" t="s">
        <v>2765</v>
      </c>
      <c r="C778" s="663" t="s">
        <v>587</v>
      </c>
      <c r="D778" s="664" t="s">
        <v>2769</v>
      </c>
      <c r="E778" s="663" t="s">
        <v>599</v>
      </c>
      <c r="F778" s="664" t="s">
        <v>2772</v>
      </c>
      <c r="G778" s="663" t="s">
        <v>600</v>
      </c>
      <c r="H778" s="663" t="s">
        <v>1700</v>
      </c>
      <c r="I778" s="663" t="s">
        <v>1701</v>
      </c>
      <c r="J778" s="663" t="s">
        <v>1702</v>
      </c>
      <c r="K778" s="663" t="s">
        <v>1703</v>
      </c>
      <c r="L778" s="665">
        <v>2242.5</v>
      </c>
      <c r="M778" s="665">
        <v>1.2</v>
      </c>
      <c r="N778" s="666">
        <v>2691</v>
      </c>
    </row>
    <row r="779" spans="1:14" ht="14.4" customHeight="1" x14ac:dyDescent="0.3">
      <c r="A779" s="661" t="s">
        <v>571</v>
      </c>
      <c r="B779" s="662" t="s">
        <v>2765</v>
      </c>
      <c r="C779" s="663" t="s">
        <v>587</v>
      </c>
      <c r="D779" s="664" t="s">
        <v>2769</v>
      </c>
      <c r="E779" s="663" t="s">
        <v>599</v>
      </c>
      <c r="F779" s="664" t="s">
        <v>2772</v>
      </c>
      <c r="G779" s="663" t="s">
        <v>600</v>
      </c>
      <c r="H779" s="663" t="s">
        <v>1704</v>
      </c>
      <c r="I779" s="663" t="s">
        <v>1705</v>
      </c>
      <c r="J779" s="663" t="s">
        <v>1706</v>
      </c>
      <c r="K779" s="663"/>
      <c r="L779" s="665">
        <v>599.29802937244062</v>
      </c>
      <c r="M779" s="665">
        <v>558</v>
      </c>
      <c r="N779" s="666">
        <v>334408.30038982187</v>
      </c>
    </row>
    <row r="780" spans="1:14" ht="14.4" customHeight="1" x14ac:dyDescent="0.3">
      <c r="A780" s="661" t="s">
        <v>571</v>
      </c>
      <c r="B780" s="662" t="s">
        <v>2765</v>
      </c>
      <c r="C780" s="663" t="s">
        <v>587</v>
      </c>
      <c r="D780" s="664" t="s">
        <v>2769</v>
      </c>
      <c r="E780" s="663" t="s">
        <v>599</v>
      </c>
      <c r="F780" s="664" t="s">
        <v>2772</v>
      </c>
      <c r="G780" s="663" t="s">
        <v>600</v>
      </c>
      <c r="H780" s="663" t="s">
        <v>1707</v>
      </c>
      <c r="I780" s="663" t="s">
        <v>1708</v>
      </c>
      <c r="J780" s="663" t="s">
        <v>1709</v>
      </c>
      <c r="K780" s="663"/>
      <c r="L780" s="665">
        <v>25339.346000000001</v>
      </c>
      <c r="M780" s="665">
        <v>5</v>
      </c>
      <c r="N780" s="666">
        <v>126696.73000000001</v>
      </c>
    </row>
    <row r="781" spans="1:14" ht="14.4" customHeight="1" x14ac:dyDescent="0.3">
      <c r="A781" s="661" t="s">
        <v>571</v>
      </c>
      <c r="B781" s="662" t="s">
        <v>2765</v>
      </c>
      <c r="C781" s="663" t="s">
        <v>587</v>
      </c>
      <c r="D781" s="664" t="s">
        <v>2769</v>
      </c>
      <c r="E781" s="663" t="s">
        <v>599</v>
      </c>
      <c r="F781" s="664" t="s">
        <v>2772</v>
      </c>
      <c r="G781" s="663" t="s">
        <v>600</v>
      </c>
      <c r="H781" s="663" t="s">
        <v>2724</v>
      </c>
      <c r="I781" s="663" t="s">
        <v>2725</v>
      </c>
      <c r="J781" s="663" t="s">
        <v>2678</v>
      </c>
      <c r="K781" s="663" t="s">
        <v>2726</v>
      </c>
      <c r="L781" s="665">
        <v>2428.3073358657589</v>
      </c>
      <c r="M781" s="665">
        <v>1</v>
      </c>
      <c r="N781" s="666">
        <v>2428.3073358657589</v>
      </c>
    </row>
    <row r="782" spans="1:14" ht="14.4" customHeight="1" x14ac:dyDescent="0.3">
      <c r="A782" s="661" t="s">
        <v>571</v>
      </c>
      <c r="B782" s="662" t="s">
        <v>2765</v>
      </c>
      <c r="C782" s="663" t="s">
        <v>587</v>
      </c>
      <c r="D782" s="664" t="s">
        <v>2769</v>
      </c>
      <c r="E782" s="663" t="s">
        <v>599</v>
      </c>
      <c r="F782" s="664" t="s">
        <v>2772</v>
      </c>
      <c r="G782" s="663" t="s">
        <v>600</v>
      </c>
      <c r="H782" s="663" t="s">
        <v>1720</v>
      </c>
      <c r="I782" s="663" t="s">
        <v>1720</v>
      </c>
      <c r="J782" s="663" t="s">
        <v>1721</v>
      </c>
      <c r="K782" s="663" t="s">
        <v>1722</v>
      </c>
      <c r="L782" s="665">
        <v>789.70367353987001</v>
      </c>
      <c r="M782" s="665">
        <v>44.1</v>
      </c>
      <c r="N782" s="666">
        <v>34825.932003108268</v>
      </c>
    </row>
    <row r="783" spans="1:14" ht="14.4" customHeight="1" x14ac:dyDescent="0.3">
      <c r="A783" s="661" t="s">
        <v>571</v>
      </c>
      <c r="B783" s="662" t="s">
        <v>2765</v>
      </c>
      <c r="C783" s="663" t="s">
        <v>587</v>
      </c>
      <c r="D783" s="664" t="s">
        <v>2769</v>
      </c>
      <c r="E783" s="663" t="s">
        <v>599</v>
      </c>
      <c r="F783" s="664" t="s">
        <v>2772</v>
      </c>
      <c r="G783" s="663" t="s">
        <v>600</v>
      </c>
      <c r="H783" s="663" t="s">
        <v>2643</v>
      </c>
      <c r="I783" s="663" t="s">
        <v>2644</v>
      </c>
      <c r="J783" s="663" t="s">
        <v>2645</v>
      </c>
      <c r="K783" s="663" t="s">
        <v>2646</v>
      </c>
      <c r="L783" s="665">
        <v>746.71424461440608</v>
      </c>
      <c r="M783" s="665">
        <v>17</v>
      </c>
      <c r="N783" s="666">
        <v>12694.142158444904</v>
      </c>
    </row>
    <row r="784" spans="1:14" ht="14.4" customHeight="1" x14ac:dyDescent="0.3">
      <c r="A784" s="661" t="s">
        <v>571</v>
      </c>
      <c r="B784" s="662" t="s">
        <v>2765</v>
      </c>
      <c r="C784" s="663" t="s">
        <v>587</v>
      </c>
      <c r="D784" s="664" t="s">
        <v>2769</v>
      </c>
      <c r="E784" s="663" t="s">
        <v>599</v>
      </c>
      <c r="F784" s="664" t="s">
        <v>2772</v>
      </c>
      <c r="G784" s="663" t="s">
        <v>600</v>
      </c>
      <c r="H784" s="663" t="s">
        <v>2647</v>
      </c>
      <c r="I784" s="663" t="s">
        <v>2648</v>
      </c>
      <c r="J784" s="663" t="s">
        <v>2649</v>
      </c>
      <c r="K784" s="663" t="s">
        <v>2650</v>
      </c>
      <c r="L784" s="665">
        <v>84.923698968202572</v>
      </c>
      <c r="M784" s="665">
        <v>24</v>
      </c>
      <c r="N784" s="666">
        <v>2038.1687752368616</v>
      </c>
    </row>
    <row r="785" spans="1:14" ht="14.4" customHeight="1" x14ac:dyDescent="0.3">
      <c r="A785" s="661" t="s">
        <v>571</v>
      </c>
      <c r="B785" s="662" t="s">
        <v>2765</v>
      </c>
      <c r="C785" s="663" t="s">
        <v>587</v>
      </c>
      <c r="D785" s="664" t="s">
        <v>2769</v>
      </c>
      <c r="E785" s="663" t="s">
        <v>599</v>
      </c>
      <c r="F785" s="664" t="s">
        <v>2772</v>
      </c>
      <c r="G785" s="663" t="s">
        <v>600</v>
      </c>
      <c r="H785" s="663" t="s">
        <v>2651</v>
      </c>
      <c r="I785" s="663" t="s">
        <v>215</v>
      </c>
      <c r="J785" s="663" t="s">
        <v>2652</v>
      </c>
      <c r="K785" s="663"/>
      <c r="L785" s="665">
        <v>435.60000000000008</v>
      </c>
      <c r="M785" s="665">
        <v>89</v>
      </c>
      <c r="N785" s="666">
        <v>38768.400000000009</v>
      </c>
    </row>
    <row r="786" spans="1:14" ht="14.4" customHeight="1" x14ac:dyDescent="0.3">
      <c r="A786" s="661" t="s">
        <v>571</v>
      </c>
      <c r="B786" s="662" t="s">
        <v>2765</v>
      </c>
      <c r="C786" s="663" t="s">
        <v>587</v>
      </c>
      <c r="D786" s="664" t="s">
        <v>2769</v>
      </c>
      <c r="E786" s="663" t="s">
        <v>599</v>
      </c>
      <c r="F786" s="664" t="s">
        <v>2772</v>
      </c>
      <c r="G786" s="663" t="s">
        <v>600</v>
      </c>
      <c r="H786" s="663" t="s">
        <v>2653</v>
      </c>
      <c r="I786" s="663" t="s">
        <v>2654</v>
      </c>
      <c r="J786" s="663" t="s">
        <v>2655</v>
      </c>
      <c r="K786" s="663" t="s">
        <v>2656</v>
      </c>
      <c r="L786" s="665">
        <v>221.55599837059805</v>
      </c>
      <c r="M786" s="665">
        <v>13</v>
      </c>
      <c r="N786" s="666">
        <v>2880.2279788177748</v>
      </c>
    </row>
    <row r="787" spans="1:14" ht="14.4" customHeight="1" x14ac:dyDescent="0.3">
      <c r="A787" s="661" t="s">
        <v>571</v>
      </c>
      <c r="B787" s="662" t="s">
        <v>2765</v>
      </c>
      <c r="C787" s="663" t="s">
        <v>587</v>
      </c>
      <c r="D787" s="664" t="s">
        <v>2769</v>
      </c>
      <c r="E787" s="663" t="s">
        <v>599</v>
      </c>
      <c r="F787" s="664" t="s">
        <v>2772</v>
      </c>
      <c r="G787" s="663" t="s">
        <v>600</v>
      </c>
      <c r="H787" s="663" t="s">
        <v>1749</v>
      </c>
      <c r="I787" s="663" t="s">
        <v>215</v>
      </c>
      <c r="J787" s="663" t="s">
        <v>1750</v>
      </c>
      <c r="K787" s="663"/>
      <c r="L787" s="665">
        <v>31.871388182382123</v>
      </c>
      <c r="M787" s="665">
        <v>2</v>
      </c>
      <c r="N787" s="666">
        <v>63.742776364764246</v>
      </c>
    </row>
    <row r="788" spans="1:14" ht="14.4" customHeight="1" x14ac:dyDescent="0.3">
      <c r="A788" s="661" t="s">
        <v>571</v>
      </c>
      <c r="B788" s="662" t="s">
        <v>2765</v>
      </c>
      <c r="C788" s="663" t="s">
        <v>587</v>
      </c>
      <c r="D788" s="664" t="s">
        <v>2769</v>
      </c>
      <c r="E788" s="663" t="s">
        <v>599</v>
      </c>
      <c r="F788" s="664" t="s">
        <v>2772</v>
      </c>
      <c r="G788" s="663" t="s">
        <v>600</v>
      </c>
      <c r="H788" s="663" t="s">
        <v>1753</v>
      </c>
      <c r="I788" s="663" t="s">
        <v>1753</v>
      </c>
      <c r="J788" s="663" t="s">
        <v>1754</v>
      </c>
      <c r="K788" s="663" t="s">
        <v>1340</v>
      </c>
      <c r="L788" s="665">
        <v>362.62941963387152</v>
      </c>
      <c r="M788" s="665">
        <v>79</v>
      </c>
      <c r="N788" s="666">
        <v>28647.72415107585</v>
      </c>
    </row>
    <row r="789" spans="1:14" ht="14.4" customHeight="1" x14ac:dyDescent="0.3">
      <c r="A789" s="661" t="s">
        <v>571</v>
      </c>
      <c r="B789" s="662" t="s">
        <v>2765</v>
      </c>
      <c r="C789" s="663" t="s">
        <v>587</v>
      </c>
      <c r="D789" s="664" t="s">
        <v>2769</v>
      </c>
      <c r="E789" s="663" t="s">
        <v>599</v>
      </c>
      <c r="F789" s="664" t="s">
        <v>2772</v>
      </c>
      <c r="G789" s="663" t="s">
        <v>600</v>
      </c>
      <c r="H789" s="663" t="s">
        <v>2727</v>
      </c>
      <c r="I789" s="663" t="s">
        <v>2727</v>
      </c>
      <c r="J789" s="663" t="s">
        <v>2728</v>
      </c>
      <c r="K789" s="663" t="s">
        <v>2729</v>
      </c>
      <c r="L789" s="665">
        <v>247.5</v>
      </c>
      <c r="M789" s="665">
        <v>2</v>
      </c>
      <c r="N789" s="666">
        <v>495</v>
      </c>
    </row>
    <row r="790" spans="1:14" ht="14.4" customHeight="1" x14ac:dyDescent="0.3">
      <c r="A790" s="661" t="s">
        <v>571</v>
      </c>
      <c r="B790" s="662" t="s">
        <v>2765</v>
      </c>
      <c r="C790" s="663" t="s">
        <v>587</v>
      </c>
      <c r="D790" s="664" t="s">
        <v>2769</v>
      </c>
      <c r="E790" s="663" t="s">
        <v>599</v>
      </c>
      <c r="F790" s="664" t="s">
        <v>2772</v>
      </c>
      <c r="G790" s="663" t="s">
        <v>600</v>
      </c>
      <c r="H790" s="663" t="s">
        <v>2660</v>
      </c>
      <c r="I790" s="663" t="s">
        <v>2660</v>
      </c>
      <c r="J790" s="663" t="s">
        <v>1474</v>
      </c>
      <c r="K790" s="663" t="s">
        <v>2661</v>
      </c>
      <c r="L790" s="665">
        <v>395.99948316591338</v>
      </c>
      <c r="M790" s="665">
        <v>2</v>
      </c>
      <c r="N790" s="666">
        <v>791.99896633182675</v>
      </c>
    </row>
    <row r="791" spans="1:14" ht="14.4" customHeight="1" x14ac:dyDescent="0.3">
      <c r="A791" s="661" t="s">
        <v>571</v>
      </c>
      <c r="B791" s="662" t="s">
        <v>2765</v>
      </c>
      <c r="C791" s="663" t="s">
        <v>587</v>
      </c>
      <c r="D791" s="664" t="s">
        <v>2769</v>
      </c>
      <c r="E791" s="663" t="s">
        <v>599</v>
      </c>
      <c r="F791" s="664" t="s">
        <v>2772</v>
      </c>
      <c r="G791" s="663" t="s">
        <v>600</v>
      </c>
      <c r="H791" s="663" t="s">
        <v>1822</v>
      </c>
      <c r="I791" s="663" t="s">
        <v>215</v>
      </c>
      <c r="J791" s="663" t="s">
        <v>1823</v>
      </c>
      <c r="K791" s="663"/>
      <c r="L791" s="665">
        <v>57.156824877293076</v>
      </c>
      <c r="M791" s="665">
        <v>86</v>
      </c>
      <c r="N791" s="666">
        <v>4915.4869394472043</v>
      </c>
    </row>
    <row r="792" spans="1:14" ht="14.4" customHeight="1" x14ac:dyDescent="0.3">
      <c r="A792" s="661" t="s">
        <v>571</v>
      </c>
      <c r="B792" s="662" t="s">
        <v>2765</v>
      </c>
      <c r="C792" s="663" t="s">
        <v>587</v>
      </c>
      <c r="D792" s="664" t="s">
        <v>2769</v>
      </c>
      <c r="E792" s="663" t="s">
        <v>599</v>
      </c>
      <c r="F792" s="664" t="s">
        <v>2772</v>
      </c>
      <c r="G792" s="663" t="s">
        <v>600</v>
      </c>
      <c r="H792" s="663" t="s">
        <v>1853</v>
      </c>
      <c r="I792" s="663" t="s">
        <v>1853</v>
      </c>
      <c r="J792" s="663" t="s">
        <v>1854</v>
      </c>
      <c r="K792" s="663" t="s">
        <v>1855</v>
      </c>
      <c r="L792" s="665">
        <v>111.61871004291149</v>
      </c>
      <c r="M792" s="665">
        <v>40</v>
      </c>
      <c r="N792" s="666">
        <v>4464.7484017164597</v>
      </c>
    </row>
    <row r="793" spans="1:14" ht="14.4" customHeight="1" x14ac:dyDescent="0.3">
      <c r="A793" s="661" t="s">
        <v>571</v>
      </c>
      <c r="B793" s="662" t="s">
        <v>2765</v>
      </c>
      <c r="C793" s="663" t="s">
        <v>587</v>
      </c>
      <c r="D793" s="664" t="s">
        <v>2769</v>
      </c>
      <c r="E793" s="663" t="s">
        <v>599</v>
      </c>
      <c r="F793" s="664" t="s">
        <v>2772</v>
      </c>
      <c r="G793" s="663" t="s">
        <v>600</v>
      </c>
      <c r="H793" s="663" t="s">
        <v>2665</v>
      </c>
      <c r="I793" s="663" t="s">
        <v>2665</v>
      </c>
      <c r="J793" s="663" t="s">
        <v>2666</v>
      </c>
      <c r="K793" s="663" t="s">
        <v>2667</v>
      </c>
      <c r="L793" s="665">
        <v>544.50654760450436</v>
      </c>
      <c r="M793" s="665">
        <v>9</v>
      </c>
      <c r="N793" s="666">
        <v>4900.5589284405396</v>
      </c>
    </row>
    <row r="794" spans="1:14" ht="14.4" customHeight="1" x14ac:dyDescent="0.3">
      <c r="A794" s="661" t="s">
        <v>571</v>
      </c>
      <c r="B794" s="662" t="s">
        <v>2765</v>
      </c>
      <c r="C794" s="663" t="s">
        <v>587</v>
      </c>
      <c r="D794" s="664" t="s">
        <v>2769</v>
      </c>
      <c r="E794" s="663" t="s">
        <v>599</v>
      </c>
      <c r="F794" s="664" t="s">
        <v>2772</v>
      </c>
      <c r="G794" s="663" t="s">
        <v>600</v>
      </c>
      <c r="H794" s="663" t="s">
        <v>1941</v>
      </c>
      <c r="I794" s="663" t="s">
        <v>1941</v>
      </c>
      <c r="J794" s="663" t="s">
        <v>1942</v>
      </c>
      <c r="K794" s="663" t="s">
        <v>804</v>
      </c>
      <c r="L794" s="665">
        <v>62.253862356698733</v>
      </c>
      <c r="M794" s="665">
        <v>131</v>
      </c>
      <c r="N794" s="666">
        <v>8155.2559687275343</v>
      </c>
    </row>
    <row r="795" spans="1:14" ht="14.4" customHeight="1" x14ac:dyDescent="0.3">
      <c r="A795" s="661" t="s">
        <v>571</v>
      </c>
      <c r="B795" s="662" t="s">
        <v>2765</v>
      </c>
      <c r="C795" s="663" t="s">
        <v>587</v>
      </c>
      <c r="D795" s="664" t="s">
        <v>2769</v>
      </c>
      <c r="E795" s="663" t="s">
        <v>599</v>
      </c>
      <c r="F795" s="664" t="s">
        <v>2772</v>
      </c>
      <c r="G795" s="663" t="s">
        <v>600</v>
      </c>
      <c r="H795" s="663" t="s">
        <v>1946</v>
      </c>
      <c r="I795" s="663" t="s">
        <v>1946</v>
      </c>
      <c r="J795" s="663" t="s">
        <v>1947</v>
      </c>
      <c r="K795" s="663" t="s">
        <v>1948</v>
      </c>
      <c r="L795" s="665">
        <v>206.13986235474019</v>
      </c>
      <c r="M795" s="665">
        <v>55</v>
      </c>
      <c r="N795" s="666">
        <v>11337.692429510711</v>
      </c>
    </row>
    <row r="796" spans="1:14" ht="14.4" customHeight="1" x14ac:dyDescent="0.3">
      <c r="A796" s="661" t="s">
        <v>571</v>
      </c>
      <c r="B796" s="662" t="s">
        <v>2765</v>
      </c>
      <c r="C796" s="663" t="s">
        <v>587</v>
      </c>
      <c r="D796" s="664" t="s">
        <v>2769</v>
      </c>
      <c r="E796" s="663" t="s">
        <v>599</v>
      </c>
      <c r="F796" s="664" t="s">
        <v>2772</v>
      </c>
      <c r="G796" s="663" t="s">
        <v>600</v>
      </c>
      <c r="H796" s="663" t="s">
        <v>2671</v>
      </c>
      <c r="I796" s="663" t="s">
        <v>2671</v>
      </c>
      <c r="J796" s="663" t="s">
        <v>2672</v>
      </c>
      <c r="K796" s="663" t="s">
        <v>2673</v>
      </c>
      <c r="L796" s="665">
        <v>375.45</v>
      </c>
      <c r="M796" s="665">
        <v>8</v>
      </c>
      <c r="N796" s="666">
        <v>3003.6</v>
      </c>
    </row>
    <row r="797" spans="1:14" ht="14.4" customHeight="1" x14ac:dyDescent="0.3">
      <c r="A797" s="661" t="s">
        <v>571</v>
      </c>
      <c r="B797" s="662" t="s">
        <v>2765</v>
      </c>
      <c r="C797" s="663" t="s">
        <v>587</v>
      </c>
      <c r="D797" s="664" t="s">
        <v>2769</v>
      </c>
      <c r="E797" s="663" t="s">
        <v>599</v>
      </c>
      <c r="F797" s="664" t="s">
        <v>2772</v>
      </c>
      <c r="G797" s="663" t="s">
        <v>600</v>
      </c>
      <c r="H797" s="663" t="s">
        <v>2677</v>
      </c>
      <c r="I797" s="663" t="s">
        <v>2677</v>
      </c>
      <c r="J797" s="663" t="s">
        <v>2678</v>
      </c>
      <c r="K797" s="663" t="s">
        <v>2679</v>
      </c>
      <c r="L797" s="665">
        <v>14633.169999999998</v>
      </c>
      <c r="M797" s="665">
        <v>1</v>
      </c>
      <c r="N797" s="666">
        <v>14633.169999999998</v>
      </c>
    </row>
    <row r="798" spans="1:14" ht="14.4" customHeight="1" x14ac:dyDescent="0.3">
      <c r="A798" s="661" t="s">
        <v>571</v>
      </c>
      <c r="B798" s="662" t="s">
        <v>2765</v>
      </c>
      <c r="C798" s="663" t="s">
        <v>587</v>
      </c>
      <c r="D798" s="664" t="s">
        <v>2769</v>
      </c>
      <c r="E798" s="663" t="s">
        <v>599</v>
      </c>
      <c r="F798" s="664" t="s">
        <v>2772</v>
      </c>
      <c r="G798" s="663" t="s">
        <v>631</v>
      </c>
      <c r="H798" s="663" t="s">
        <v>1969</v>
      </c>
      <c r="I798" s="663" t="s">
        <v>1970</v>
      </c>
      <c r="J798" s="663" t="s">
        <v>1971</v>
      </c>
      <c r="K798" s="663" t="s">
        <v>1972</v>
      </c>
      <c r="L798" s="665">
        <v>138.21135792821426</v>
      </c>
      <c r="M798" s="665">
        <v>14</v>
      </c>
      <c r="N798" s="666">
        <v>1934.9590109949995</v>
      </c>
    </row>
    <row r="799" spans="1:14" ht="14.4" customHeight="1" x14ac:dyDescent="0.3">
      <c r="A799" s="661" t="s">
        <v>571</v>
      </c>
      <c r="B799" s="662" t="s">
        <v>2765</v>
      </c>
      <c r="C799" s="663" t="s">
        <v>587</v>
      </c>
      <c r="D799" s="664" t="s">
        <v>2769</v>
      </c>
      <c r="E799" s="663" t="s">
        <v>599</v>
      </c>
      <c r="F799" s="664" t="s">
        <v>2772</v>
      </c>
      <c r="G799" s="663" t="s">
        <v>631</v>
      </c>
      <c r="H799" s="663" t="s">
        <v>2024</v>
      </c>
      <c r="I799" s="663" t="s">
        <v>2025</v>
      </c>
      <c r="J799" s="663" t="s">
        <v>1960</v>
      </c>
      <c r="K799" s="663" t="s">
        <v>2026</v>
      </c>
      <c r="L799" s="665">
        <v>129.42971132536306</v>
      </c>
      <c r="M799" s="665">
        <v>5</v>
      </c>
      <c r="N799" s="666">
        <v>647.14855662681532</v>
      </c>
    </row>
    <row r="800" spans="1:14" ht="14.4" customHeight="1" x14ac:dyDescent="0.3">
      <c r="A800" s="661" t="s">
        <v>571</v>
      </c>
      <c r="B800" s="662" t="s">
        <v>2765</v>
      </c>
      <c r="C800" s="663" t="s">
        <v>587</v>
      </c>
      <c r="D800" s="664" t="s">
        <v>2769</v>
      </c>
      <c r="E800" s="663" t="s">
        <v>599</v>
      </c>
      <c r="F800" s="664" t="s">
        <v>2772</v>
      </c>
      <c r="G800" s="663" t="s">
        <v>631</v>
      </c>
      <c r="H800" s="663" t="s">
        <v>2680</v>
      </c>
      <c r="I800" s="663" t="s">
        <v>2681</v>
      </c>
      <c r="J800" s="663" t="s">
        <v>2682</v>
      </c>
      <c r="K800" s="663" t="s">
        <v>2683</v>
      </c>
      <c r="L800" s="665">
        <v>46.74499999999999</v>
      </c>
      <c r="M800" s="665">
        <v>2</v>
      </c>
      <c r="N800" s="666">
        <v>93.489999999999981</v>
      </c>
    </row>
    <row r="801" spans="1:14" ht="14.4" customHeight="1" x14ac:dyDescent="0.3">
      <c r="A801" s="661" t="s">
        <v>571</v>
      </c>
      <c r="B801" s="662" t="s">
        <v>2765</v>
      </c>
      <c r="C801" s="663" t="s">
        <v>587</v>
      </c>
      <c r="D801" s="664" t="s">
        <v>2769</v>
      </c>
      <c r="E801" s="663" t="s">
        <v>599</v>
      </c>
      <c r="F801" s="664" t="s">
        <v>2772</v>
      </c>
      <c r="G801" s="663" t="s">
        <v>631</v>
      </c>
      <c r="H801" s="663" t="s">
        <v>636</v>
      </c>
      <c r="I801" s="663" t="s">
        <v>637</v>
      </c>
      <c r="J801" s="663" t="s">
        <v>638</v>
      </c>
      <c r="K801" s="663" t="s">
        <v>639</v>
      </c>
      <c r="L801" s="665">
        <v>133.59971255247117</v>
      </c>
      <c r="M801" s="665">
        <v>110</v>
      </c>
      <c r="N801" s="666">
        <v>14695.96838077183</v>
      </c>
    </row>
    <row r="802" spans="1:14" ht="14.4" customHeight="1" x14ac:dyDescent="0.3">
      <c r="A802" s="661" t="s">
        <v>571</v>
      </c>
      <c r="B802" s="662" t="s">
        <v>2765</v>
      </c>
      <c r="C802" s="663" t="s">
        <v>587</v>
      </c>
      <c r="D802" s="664" t="s">
        <v>2769</v>
      </c>
      <c r="E802" s="663" t="s">
        <v>599</v>
      </c>
      <c r="F802" s="664" t="s">
        <v>2772</v>
      </c>
      <c r="G802" s="663" t="s">
        <v>631</v>
      </c>
      <c r="H802" s="663" t="s">
        <v>2092</v>
      </c>
      <c r="I802" s="663" t="s">
        <v>2093</v>
      </c>
      <c r="J802" s="663" t="s">
        <v>638</v>
      </c>
      <c r="K802" s="663" t="s">
        <v>2094</v>
      </c>
      <c r="L802" s="665">
        <v>170.81674636956157</v>
      </c>
      <c r="M802" s="665">
        <v>134</v>
      </c>
      <c r="N802" s="666">
        <v>22889.44401352125</v>
      </c>
    </row>
    <row r="803" spans="1:14" ht="14.4" customHeight="1" x14ac:dyDescent="0.3">
      <c r="A803" s="661" t="s">
        <v>571</v>
      </c>
      <c r="B803" s="662" t="s">
        <v>2765</v>
      </c>
      <c r="C803" s="663" t="s">
        <v>587</v>
      </c>
      <c r="D803" s="664" t="s">
        <v>2769</v>
      </c>
      <c r="E803" s="663" t="s">
        <v>599</v>
      </c>
      <c r="F803" s="664" t="s">
        <v>2772</v>
      </c>
      <c r="G803" s="663" t="s">
        <v>631</v>
      </c>
      <c r="H803" s="663" t="s">
        <v>2692</v>
      </c>
      <c r="I803" s="663" t="s">
        <v>2693</v>
      </c>
      <c r="J803" s="663" t="s">
        <v>2694</v>
      </c>
      <c r="K803" s="663" t="s">
        <v>2695</v>
      </c>
      <c r="L803" s="665">
        <v>128.44</v>
      </c>
      <c r="M803" s="665">
        <v>15</v>
      </c>
      <c r="N803" s="666">
        <v>1926.6000000000001</v>
      </c>
    </row>
    <row r="804" spans="1:14" ht="14.4" customHeight="1" x14ac:dyDescent="0.3">
      <c r="A804" s="661" t="s">
        <v>571</v>
      </c>
      <c r="B804" s="662" t="s">
        <v>2765</v>
      </c>
      <c r="C804" s="663" t="s">
        <v>587</v>
      </c>
      <c r="D804" s="664" t="s">
        <v>2769</v>
      </c>
      <c r="E804" s="663" t="s">
        <v>599</v>
      </c>
      <c r="F804" s="664" t="s">
        <v>2772</v>
      </c>
      <c r="G804" s="663" t="s">
        <v>631</v>
      </c>
      <c r="H804" s="663" t="s">
        <v>2696</v>
      </c>
      <c r="I804" s="663" t="s">
        <v>2697</v>
      </c>
      <c r="J804" s="663" t="s">
        <v>2694</v>
      </c>
      <c r="K804" s="663" t="s">
        <v>2698</v>
      </c>
      <c r="L804" s="665">
        <v>531.69971582353423</v>
      </c>
      <c r="M804" s="665">
        <v>31</v>
      </c>
      <c r="N804" s="666">
        <v>16482.69119052956</v>
      </c>
    </row>
    <row r="805" spans="1:14" ht="14.4" customHeight="1" x14ac:dyDescent="0.3">
      <c r="A805" s="661" t="s">
        <v>571</v>
      </c>
      <c r="B805" s="662" t="s">
        <v>2765</v>
      </c>
      <c r="C805" s="663" t="s">
        <v>587</v>
      </c>
      <c r="D805" s="664" t="s">
        <v>2769</v>
      </c>
      <c r="E805" s="663" t="s">
        <v>599</v>
      </c>
      <c r="F805" s="664" t="s">
        <v>2772</v>
      </c>
      <c r="G805" s="663" t="s">
        <v>631</v>
      </c>
      <c r="H805" s="663" t="s">
        <v>2699</v>
      </c>
      <c r="I805" s="663" t="s">
        <v>2700</v>
      </c>
      <c r="J805" s="663" t="s">
        <v>2701</v>
      </c>
      <c r="K805" s="663" t="s">
        <v>2702</v>
      </c>
      <c r="L805" s="665">
        <v>322.44941949339074</v>
      </c>
      <c r="M805" s="665">
        <v>18</v>
      </c>
      <c r="N805" s="666">
        <v>5804.0895508810336</v>
      </c>
    </row>
    <row r="806" spans="1:14" ht="14.4" customHeight="1" x14ac:dyDescent="0.3">
      <c r="A806" s="661" t="s">
        <v>571</v>
      </c>
      <c r="B806" s="662" t="s">
        <v>2765</v>
      </c>
      <c r="C806" s="663" t="s">
        <v>587</v>
      </c>
      <c r="D806" s="664" t="s">
        <v>2769</v>
      </c>
      <c r="E806" s="663" t="s">
        <v>599</v>
      </c>
      <c r="F806" s="664" t="s">
        <v>2772</v>
      </c>
      <c r="G806" s="663" t="s">
        <v>631</v>
      </c>
      <c r="H806" s="663" t="s">
        <v>2703</v>
      </c>
      <c r="I806" s="663" t="s">
        <v>2703</v>
      </c>
      <c r="J806" s="663" t="s">
        <v>2704</v>
      </c>
      <c r="K806" s="663" t="s">
        <v>2705</v>
      </c>
      <c r="L806" s="665">
        <v>2421.2406062022415</v>
      </c>
      <c r="M806" s="665">
        <v>266</v>
      </c>
      <c r="N806" s="666">
        <v>644050.00124979625</v>
      </c>
    </row>
    <row r="807" spans="1:14" ht="14.4" customHeight="1" x14ac:dyDescent="0.3">
      <c r="A807" s="661" t="s">
        <v>571</v>
      </c>
      <c r="B807" s="662" t="s">
        <v>2765</v>
      </c>
      <c r="C807" s="663" t="s">
        <v>587</v>
      </c>
      <c r="D807" s="664" t="s">
        <v>2769</v>
      </c>
      <c r="E807" s="663" t="s">
        <v>599</v>
      </c>
      <c r="F807" s="664" t="s">
        <v>2772</v>
      </c>
      <c r="G807" s="663" t="s">
        <v>631</v>
      </c>
      <c r="H807" s="663" t="s">
        <v>2706</v>
      </c>
      <c r="I807" s="663" t="s">
        <v>2706</v>
      </c>
      <c r="J807" s="663" t="s">
        <v>2707</v>
      </c>
      <c r="K807" s="663" t="s">
        <v>2708</v>
      </c>
      <c r="L807" s="665">
        <v>273.90000000000003</v>
      </c>
      <c r="M807" s="665">
        <v>6</v>
      </c>
      <c r="N807" s="666">
        <v>1643.4</v>
      </c>
    </row>
    <row r="808" spans="1:14" ht="14.4" customHeight="1" x14ac:dyDescent="0.3">
      <c r="A808" s="661" t="s">
        <v>571</v>
      </c>
      <c r="B808" s="662" t="s">
        <v>2765</v>
      </c>
      <c r="C808" s="663" t="s">
        <v>587</v>
      </c>
      <c r="D808" s="664" t="s">
        <v>2769</v>
      </c>
      <c r="E808" s="663" t="s">
        <v>599</v>
      </c>
      <c r="F808" s="664" t="s">
        <v>2772</v>
      </c>
      <c r="G808" s="663" t="s">
        <v>631</v>
      </c>
      <c r="H808" s="663" t="s">
        <v>2709</v>
      </c>
      <c r="I808" s="663" t="s">
        <v>2709</v>
      </c>
      <c r="J808" s="663" t="s">
        <v>2710</v>
      </c>
      <c r="K808" s="663" t="s">
        <v>2711</v>
      </c>
      <c r="L808" s="665">
        <v>57.695000000000014</v>
      </c>
      <c r="M808" s="665">
        <v>3</v>
      </c>
      <c r="N808" s="666">
        <v>173.08500000000004</v>
      </c>
    </row>
    <row r="809" spans="1:14" ht="14.4" customHeight="1" x14ac:dyDescent="0.3">
      <c r="A809" s="661" t="s">
        <v>571</v>
      </c>
      <c r="B809" s="662" t="s">
        <v>2765</v>
      </c>
      <c r="C809" s="663" t="s">
        <v>587</v>
      </c>
      <c r="D809" s="664" t="s">
        <v>2769</v>
      </c>
      <c r="E809" s="663" t="s">
        <v>2516</v>
      </c>
      <c r="F809" s="664" t="s">
        <v>2778</v>
      </c>
      <c r="G809" s="663" t="s">
        <v>600</v>
      </c>
      <c r="H809" s="663" t="s">
        <v>2730</v>
      </c>
      <c r="I809" s="663" t="s">
        <v>2731</v>
      </c>
      <c r="J809" s="663" t="s">
        <v>2732</v>
      </c>
      <c r="K809" s="663" t="s">
        <v>2733</v>
      </c>
      <c r="L809" s="665">
        <v>1671.87</v>
      </c>
      <c r="M809" s="665">
        <v>1</v>
      </c>
      <c r="N809" s="666">
        <v>1671.87</v>
      </c>
    </row>
    <row r="810" spans="1:14" ht="14.4" customHeight="1" x14ac:dyDescent="0.3">
      <c r="A810" s="661" t="s">
        <v>571</v>
      </c>
      <c r="B810" s="662" t="s">
        <v>2765</v>
      </c>
      <c r="C810" s="663" t="s">
        <v>590</v>
      </c>
      <c r="D810" s="664" t="s">
        <v>2770</v>
      </c>
      <c r="E810" s="663" t="s">
        <v>599</v>
      </c>
      <c r="F810" s="664" t="s">
        <v>2772</v>
      </c>
      <c r="G810" s="663"/>
      <c r="H810" s="663" t="s">
        <v>655</v>
      </c>
      <c r="I810" s="663" t="s">
        <v>656</v>
      </c>
      <c r="J810" s="663" t="s">
        <v>657</v>
      </c>
      <c r="K810" s="663" t="s">
        <v>658</v>
      </c>
      <c r="L810" s="665">
        <v>364.32966888533218</v>
      </c>
      <c r="M810" s="665">
        <v>8</v>
      </c>
      <c r="N810" s="666">
        <v>2914.6373510826575</v>
      </c>
    </row>
    <row r="811" spans="1:14" ht="14.4" customHeight="1" x14ac:dyDescent="0.3">
      <c r="A811" s="661" t="s">
        <v>571</v>
      </c>
      <c r="B811" s="662" t="s">
        <v>2765</v>
      </c>
      <c r="C811" s="663" t="s">
        <v>590</v>
      </c>
      <c r="D811" s="664" t="s">
        <v>2770</v>
      </c>
      <c r="E811" s="663" t="s">
        <v>599</v>
      </c>
      <c r="F811" s="664" t="s">
        <v>2772</v>
      </c>
      <c r="G811" s="663" t="s">
        <v>600</v>
      </c>
      <c r="H811" s="663" t="s">
        <v>694</v>
      </c>
      <c r="I811" s="663" t="s">
        <v>695</v>
      </c>
      <c r="J811" s="663" t="s">
        <v>696</v>
      </c>
      <c r="K811" s="663" t="s">
        <v>697</v>
      </c>
      <c r="L811" s="665">
        <v>87.086666666666687</v>
      </c>
      <c r="M811" s="665">
        <v>6</v>
      </c>
      <c r="N811" s="666">
        <v>522.5200000000001</v>
      </c>
    </row>
    <row r="812" spans="1:14" ht="14.4" customHeight="1" x14ac:dyDescent="0.3">
      <c r="A812" s="661" t="s">
        <v>571</v>
      </c>
      <c r="B812" s="662" t="s">
        <v>2765</v>
      </c>
      <c r="C812" s="663" t="s">
        <v>590</v>
      </c>
      <c r="D812" s="664" t="s">
        <v>2770</v>
      </c>
      <c r="E812" s="663" t="s">
        <v>599</v>
      </c>
      <c r="F812" s="664" t="s">
        <v>2772</v>
      </c>
      <c r="G812" s="663" t="s">
        <v>600</v>
      </c>
      <c r="H812" s="663" t="s">
        <v>601</v>
      </c>
      <c r="I812" s="663" t="s">
        <v>602</v>
      </c>
      <c r="J812" s="663" t="s">
        <v>603</v>
      </c>
      <c r="K812" s="663" t="s">
        <v>604</v>
      </c>
      <c r="L812" s="665">
        <v>96.859699347170306</v>
      </c>
      <c r="M812" s="665">
        <v>2</v>
      </c>
      <c r="N812" s="666">
        <v>193.71939869434061</v>
      </c>
    </row>
    <row r="813" spans="1:14" ht="14.4" customHeight="1" x14ac:dyDescent="0.3">
      <c r="A813" s="661" t="s">
        <v>571</v>
      </c>
      <c r="B813" s="662" t="s">
        <v>2765</v>
      </c>
      <c r="C813" s="663" t="s">
        <v>590</v>
      </c>
      <c r="D813" s="664" t="s">
        <v>2770</v>
      </c>
      <c r="E813" s="663" t="s">
        <v>599</v>
      </c>
      <c r="F813" s="664" t="s">
        <v>2772</v>
      </c>
      <c r="G813" s="663" t="s">
        <v>600</v>
      </c>
      <c r="H813" s="663" t="s">
        <v>605</v>
      </c>
      <c r="I813" s="663" t="s">
        <v>606</v>
      </c>
      <c r="J813" s="663" t="s">
        <v>607</v>
      </c>
      <c r="K813" s="663" t="s">
        <v>608</v>
      </c>
      <c r="L813" s="665">
        <v>167.60954502448644</v>
      </c>
      <c r="M813" s="665">
        <v>3</v>
      </c>
      <c r="N813" s="666">
        <v>502.82863507345928</v>
      </c>
    </row>
    <row r="814" spans="1:14" ht="14.4" customHeight="1" x14ac:dyDescent="0.3">
      <c r="A814" s="661" t="s">
        <v>571</v>
      </c>
      <c r="B814" s="662" t="s">
        <v>2765</v>
      </c>
      <c r="C814" s="663" t="s">
        <v>590</v>
      </c>
      <c r="D814" s="664" t="s">
        <v>2770</v>
      </c>
      <c r="E814" s="663" t="s">
        <v>599</v>
      </c>
      <c r="F814" s="664" t="s">
        <v>2772</v>
      </c>
      <c r="G814" s="663" t="s">
        <v>600</v>
      </c>
      <c r="H814" s="663" t="s">
        <v>709</v>
      </c>
      <c r="I814" s="663" t="s">
        <v>710</v>
      </c>
      <c r="J814" s="663" t="s">
        <v>711</v>
      </c>
      <c r="K814" s="663" t="s">
        <v>712</v>
      </c>
      <c r="L814" s="665">
        <v>44.694515351263817</v>
      </c>
      <c r="M814" s="665">
        <v>2</v>
      </c>
      <c r="N814" s="666">
        <v>89.389030702527634</v>
      </c>
    </row>
    <row r="815" spans="1:14" ht="14.4" customHeight="1" x14ac:dyDescent="0.3">
      <c r="A815" s="661" t="s">
        <v>571</v>
      </c>
      <c r="B815" s="662" t="s">
        <v>2765</v>
      </c>
      <c r="C815" s="663" t="s">
        <v>590</v>
      </c>
      <c r="D815" s="664" t="s">
        <v>2770</v>
      </c>
      <c r="E815" s="663" t="s">
        <v>599</v>
      </c>
      <c r="F815" s="664" t="s">
        <v>2772</v>
      </c>
      <c r="G815" s="663" t="s">
        <v>600</v>
      </c>
      <c r="H815" s="663" t="s">
        <v>725</v>
      </c>
      <c r="I815" s="663" t="s">
        <v>726</v>
      </c>
      <c r="J815" s="663" t="s">
        <v>727</v>
      </c>
      <c r="K815" s="663" t="s">
        <v>728</v>
      </c>
      <c r="L815" s="665">
        <v>27.749869143546977</v>
      </c>
      <c r="M815" s="665">
        <v>3</v>
      </c>
      <c r="N815" s="666">
        <v>83.249607430640935</v>
      </c>
    </row>
    <row r="816" spans="1:14" ht="14.4" customHeight="1" x14ac:dyDescent="0.3">
      <c r="A816" s="661" t="s">
        <v>571</v>
      </c>
      <c r="B816" s="662" t="s">
        <v>2765</v>
      </c>
      <c r="C816" s="663" t="s">
        <v>590</v>
      </c>
      <c r="D816" s="664" t="s">
        <v>2770</v>
      </c>
      <c r="E816" s="663" t="s">
        <v>599</v>
      </c>
      <c r="F816" s="664" t="s">
        <v>2772</v>
      </c>
      <c r="G816" s="663" t="s">
        <v>600</v>
      </c>
      <c r="H816" s="663" t="s">
        <v>762</v>
      </c>
      <c r="I816" s="663" t="s">
        <v>763</v>
      </c>
      <c r="J816" s="663" t="s">
        <v>764</v>
      </c>
      <c r="K816" s="663" t="s">
        <v>765</v>
      </c>
      <c r="L816" s="665">
        <v>57.629805405697532</v>
      </c>
      <c r="M816" s="665">
        <v>34</v>
      </c>
      <c r="N816" s="666">
        <v>1959.4133837937161</v>
      </c>
    </row>
    <row r="817" spans="1:14" ht="14.4" customHeight="1" x14ac:dyDescent="0.3">
      <c r="A817" s="661" t="s">
        <v>571</v>
      </c>
      <c r="B817" s="662" t="s">
        <v>2765</v>
      </c>
      <c r="C817" s="663" t="s">
        <v>590</v>
      </c>
      <c r="D817" s="664" t="s">
        <v>2770</v>
      </c>
      <c r="E817" s="663" t="s">
        <v>599</v>
      </c>
      <c r="F817" s="664" t="s">
        <v>2772</v>
      </c>
      <c r="G817" s="663" t="s">
        <v>600</v>
      </c>
      <c r="H817" s="663" t="s">
        <v>778</v>
      </c>
      <c r="I817" s="663" t="s">
        <v>779</v>
      </c>
      <c r="J817" s="663" t="s">
        <v>780</v>
      </c>
      <c r="K817" s="663" t="s">
        <v>781</v>
      </c>
      <c r="L817" s="665">
        <v>234.47216627729969</v>
      </c>
      <c r="M817" s="665">
        <v>18</v>
      </c>
      <c r="N817" s="666">
        <v>4220.4989929913945</v>
      </c>
    </row>
    <row r="818" spans="1:14" ht="14.4" customHeight="1" x14ac:dyDescent="0.3">
      <c r="A818" s="661" t="s">
        <v>571</v>
      </c>
      <c r="B818" s="662" t="s">
        <v>2765</v>
      </c>
      <c r="C818" s="663" t="s">
        <v>590</v>
      </c>
      <c r="D818" s="664" t="s">
        <v>2770</v>
      </c>
      <c r="E818" s="663" t="s">
        <v>599</v>
      </c>
      <c r="F818" s="664" t="s">
        <v>2772</v>
      </c>
      <c r="G818" s="663" t="s">
        <v>600</v>
      </c>
      <c r="H818" s="663" t="s">
        <v>2734</v>
      </c>
      <c r="I818" s="663" t="s">
        <v>2735</v>
      </c>
      <c r="J818" s="663" t="s">
        <v>1733</v>
      </c>
      <c r="K818" s="663" t="s">
        <v>2736</v>
      </c>
      <c r="L818" s="665">
        <v>126.52000000000001</v>
      </c>
      <c r="M818" s="665">
        <v>1</v>
      </c>
      <c r="N818" s="666">
        <v>126.52000000000001</v>
      </c>
    </row>
    <row r="819" spans="1:14" ht="14.4" customHeight="1" x14ac:dyDescent="0.3">
      <c r="A819" s="661" t="s">
        <v>571</v>
      </c>
      <c r="B819" s="662" t="s">
        <v>2765</v>
      </c>
      <c r="C819" s="663" t="s">
        <v>590</v>
      </c>
      <c r="D819" s="664" t="s">
        <v>2770</v>
      </c>
      <c r="E819" s="663" t="s">
        <v>599</v>
      </c>
      <c r="F819" s="664" t="s">
        <v>2772</v>
      </c>
      <c r="G819" s="663" t="s">
        <v>600</v>
      </c>
      <c r="H819" s="663" t="s">
        <v>802</v>
      </c>
      <c r="I819" s="663" t="s">
        <v>802</v>
      </c>
      <c r="J819" s="663" t="s">
        <v>803</v>
      </c>
      <c r="K819" s="663" t="s">
        <v>804</v>
      </c>
      <c r="L819" s="665">
        <v>36.53</v>
      </c>
      <c r="M819" s="665">
        <v>2</v>
      </c>
      <c r="N819" s="666">
        <v>73.06</v>
      </c>
    </row>
    <row r="820" spans="1:14" ht="14.4" customHeight="1" x14ac:dyDescent="0.3">
      <c r="A820" s="661" t="s">
        <v>571</v>
      </c>
      <c r="B820" s="662" t="s">
        <v>2765</v>
      </c>
      <c r="C820" s="663" t="s">
        <v>590</v>
      </c>
      <c r="D820" s="664" t="s">
        <v>2770</v>
      </c>
      <c r="E820" s="663" t="s">
        <v>599</v>
      </c>
      <c r="F820" s="664" t="s">
        <v>2772</v>
      </c>
      <c r="G820" s="663" t="s">
        <v>600</v>
      </c>
      <c r="H820" s="663" t="s">
        <v>2737</v>
      </c>
      <c r="I820" s="663" t="s">
        <v>2738</v>
      </c>
      <c r="J820" s="663" t="s">
        <v>2739</v>
      </c>
      <c r="K820" s="663" t="s">
        <v>2740</v>
      </c>
      <c r="L820" s="665">
        <v>162.26</v>
      </c>
      <c r="M820" s="665">
        <v>1</v>
      </c>
      <c r="N820" s="666">
        <v>162.26</v>
      </c>
    </row>
    <row r="821" spans="1:14" ht="14.4" customHeight="1" x14ac:dyDescent="0.3">
      <c r="A821" s="661" t="s">
        <v>571</v>
      </c>
      <c r="B821" s="662" t="s">
        <v>2765</v>
      </c>
      <c r="C821" s="663" t="s">
        <v>590</v>
      </c>
      <c r="D821" s="664" t="s">
        <v>2770</v>
      </c>
      <c r="E821" s="663" t="s">
        <v>599</v>
      </c>
      <c r="F821" s="664" t="s">
        <v>2772</v>
      </c>
      <c r="G821" s="663" t="s">
        <v>600</v>
      </c>
      <c r="H821" s="663" t="s">
        <v>955</v>
      </c>
      <c r="I821" s="663" t="s">
        <v>215</v>
      </c>
      <c r="J821" s="663" t="s">
        <v>956</v>
      </c>
      <c r="K821" s="663"/>
      <c r="L821" s="665">
        <v>97.320096959531611</v>
      </c>
      <c r="M821" s="665">
        <v>4</v>
      </c>
      <c r="N821" s="666">
        <v>389.28038783812644</v>
      </c>
    </row>
    <row r="822" spans="1:14" ht="14.4" customHeight="1" x14ac:dyDescent="0.3">
      <c r="A822" s="661" t="s">
        <v>571</v>
      </c>
      <c r="B822" s="662" t="s">
        <v>2765</v>
      </c>
      <c r="C822" s="663" t="s">
        <v>590</v>
      </c>
      <c r="D822" s="664" t="s">
        <v>2770</v>
      </c>
      <c r="E822" s="663" t="s">
        <v>599</v>
      </c>
      <c r="F822" s="664" t="s">
        <v>2772</v>
      </c>
      <c r="G822" s="663" t="s">
        <v>600</v>
      </c>
      <c r="H822" s="663" t="s">
        <v>965</v>
      </c>
      <c r="I822" s="663" t="s">
        <v>215</v>
      </c>
      <c r="J822" s="663" t="s">
        <v>966</v>
      </c>
      <c r="K822" s="663"/>
      <c r="L822" s="665">
        <v>100.67974448401063</v>
      </c>
      <c r="M822" s="665">
        <v>2</v>
      </c>
      <c r="N822" s="666">
        <v>201.35948896802125</v>
      </c>
    </row>
    <row r="823" spans="1:14" ht="14.4" customHeight="1" x14ac:dyDescent="0.3">
      <c r="A823" s="661" t="s">
        <v>571</v>
      </c>
      <c r="B823" s="662" t="s">
        <v>2765</v>
      </c>
      <c r="C823" s="663" t="s">
        <v>590</v>
      </c>
      <c r="D823" s="664" t="s">
        <v>2770</v>
      </c>
      <c r="E823" s="663" t="s">
        <v>599</v>
      </c>
      <c r="F823" s="664" t="s">
        <v>2772</v>
      </c>
      <c r="G823" s="663" t="s">
        <v>600</v>
      </c>
      <c r="H823" s="663" t="s">
        <v>982</v>
      </c>
      <c r="I823" s="663" t="s">
        <v>983</v>
      </c>
      <c r="J823" s="663" t="s">
        <v>984</v>
      </c>
      <c r="K823" s="663" t="s">
        <v>985</v>
      </c>
      <c r="L823" s="665">
        <v>112.96000000000002</v>
      </c>
      <c r="M823" s="665">
        <v>2</v>
      </c>
      <c r="N823" s="666">
        <v>225.92000000000004</v>
      </c>
    </row>
    <row r="824" spans="1:14" ht="14.4" customHeight="1" x14ac:dyDescent="0.3">
      <c r="A824" s="661" t="s">
        <v>571</v>
      </c>
      <c r="B824" s="662" t="s">
        <v>2765</v>
      </c>
      <c r="C824" s="663" t="s">
        <v>590</v>
      </c>
      <c r="D824" s="664" t="s">
        <v>2770</v>
      </c>
      <c r="E824" s="663" t="s">
        <v>599</v>
      </c>
      <c r="F824" s="664" t="s">
        <v>2772</v>
      </c>
      <c r="G824" s="663" t="s">
        <v>600</v>
      </c>
      <c r="H824" s="663" t="s">
        <v>997</v>
      </c>
      <c r="I824" s="663" t="s">
        <v>998</v>
      </c>
      <c r="J824" s="663" t="s">
        <v>999</v>
      </c>
      <c r="K824" s="663" t="s">
        <v>1000</v>
      </c>
      <c r="L824" s="665">
        <v>89.6</v>
      </c>
      <c r="M824" s="665">
        <v>2</v>
      </c>
      <c r="N824" s="666">
        <v>179.2</v>
      </c>
    </row>
    <row r="825" spans="1:14" ht="14.4" customHeight="1" x14ac:dyDescent="0.3">
      <c r="A825" s="661" t="s">
        <v>571</v>
      </c>
      <c r="B825" s="662" t="s">
        <v>2765</v>
      </c>
      <c r="C825" s="663" t="s">
        <v>590</v>
      </c>
      <c r="D825" s="664" t="s">
        <v>2770</v>
      </c>
      <c r="E825" s="663" t="s">
        <v>599</v>
      </c>
      <c r="F825" s="664" t="s">
        <v>2772</v>
      </c>
      <c r="G825" s="663" t="s">
        <v>600</v>
      </c>
      <c r="H825" s="663" t="s">
        <v>1037</v>
      </c>
      <c r="I825" s="663" t="s">
        <v>1038</v>
      </c>
      <c r="J825" s="663" t="s">
        <v>1039</v>
      </c>
      <c r="K825" s="663" t="s">
        <v>1040</v>
      </c>
      <c r="L825" s="665">
        <v>208.69000000000003</v>
      </c>
      <c r="M825" s="665">
        <v>1</v>
      </c>
      <c r="N825" s="666">
        <v>208.69000000000003</v>
      </c>
    </row>
    <row r="826" spans="1:14" ht="14.4" customHeight="1" x14ac:dyDescent="0.3">
      <c r="A826" s="661" t="s">
        <v>571</v>
      </c>
      <c r="B826" s="662" t="s">
        <v>2765</v>
      </c>
      <c r="C826" s="663" t="s">
        <v>590</v>
      </c>
      <c r="D826" s="664" t="s">
        <v>2770</v>
      </c>
      <c r="E826" s="663" t="s">
        <v>599</v>
      </c>
      <c r="F826" s="664" t="s">
        <v>2772</v>
      </c>
      <c r="G826" s="663" t="s">
        <v>600</v>
      </c>
      <c r="H826" s="663" t="s">
        <v>1061</v>
      </c>
      <c r="I826" s="663" t="s">
        <v>1062</v>
      </c>
      <c r="J826" s="663" t="s">
        <v>1063</v>
      </c>
      <c r="K826" s="663" t="s">
        <v>697</v>
      </c>
      <c r="L826" s="665">
        <v>123.70000000000003</v>
      </c>
      <c r="M826" s="665">
        <v>2</v>
      </c>
      <c r="N826" s="666">
        <v>247.40000000000006</v>
      </c>
    </row>
    <row r="827" spans="1:14" ht="14.4" customHeight="1" x14ac:dyDescent="0.3">
      <c r="A827" s="661" t="s">
        <v>571</v>
      </c>
      <c r="B827" s="662" t="s">
        <v>2765</v>
      </c>
      <c r="C827" s="663" t="s">
        <v>590</v>
      </c>
      <c r="D827" s="664" t="s">
        <v>2770</v>
      </c>
      <c r="E827" s="663" t="s">
        <v>599</v>
      </c>
      <c r="F827" s="664" t="s">
        <v>2772</v>
      </c>
      <c r="G827" s="663" t="s">
        <v>600</v>
      </c>
      <c r="H827" s="663" t="s">
        <v>1064</v>
      </c>
      <c r="I827" s="663" t="s">
        <v>1065</v>
      </c>
      <c r="J827" s="663" t="s">
        <v>1066</v>
      </c>
      <c r="K827" s="663" t="s">
        <v>1067</v>
      </c>
      <c r="L827" s="665">
        <v>60.279326411697625</v>
      </c>
      <c r="M827" s="665">
        <v>2</v>
      </c>
      <c r="N827" s="666">
        <v>120.55865282339525</v>
      </c>
    </row>
    <row r="828" spans="1:14" ht="14.4" customHeight="1" x14ac:dyDescent="0.3">
      <c r="A828" s="661" t="s">
        <v>571</v>
      </c>
      <c r="B828" s="662" t="s">
        <v>2765</v>
      </c>
      <c r="C828" s="663" t="s">
        <v>590</v>
      </c>
      <c r="D828" s="664" t="s">
        <v>2770</v>
      </c>
      <c r="E828" s="663" t="s">
        <v>599</v>
      </c>
      <c r="F828" s="664" t="s">
        <v>2772</v>
      </c>
      <c r="G828" s="663" t="s">
        <v>600</v>
      </c>
      <c r="H828" s="663" t="s">
        <v>2586</v>
      </c>
      <c r="I828" s="663" t="s">
        <v>2587</v>
      </c>
      <c r="J828" s="663" t="s">
        <v>2588</v>
      </c>
      <c r="K828" s="663" t="s">
        <v>2589</v>
      </c>
      <c r="L828" s="665">
        <v>52.169386799566446</v>
      </c>
      <c r="M828" s="665">
        <v>2</v>
      </c>
      <c r="N828" s="666">
        <v>104.33877359913289</v>
      </c>
    </row>
    <row r="829" spans="1:14" ht="14.4" customHeight="1" x14ac:dyDescent="0.3">
      <c r="A829" s="661" t="s">
        <v>571</v>
      </c>
      <c r="B829" s="662" t="s">
        <v>2765</v>
      </c>
      <c r="C829" s="663" t="s">
        <v>590</v>
      </c>
      <c r="D829" s="664" t="s">
        <v>2770</v>
      </c>
      <c r="E829" s="663" t="s">
        <v>599</v>
      </c>
      <c r="F829" s="664" t="s">
        <v>2772</v>
      </c>
      <c r="G829" s="663" t="s">
        <v>600</v>
      </c>
      <c r="H829" s="663" t="s">
        <v>612</v>
      </c>
      <c r="I829" s="663" t="s">
        <v>613</v>
      </c>
      <c r="J829" s="663" t="s">
        <v>614</v>
      </c>
      <c r="K829" s="663" t="s">
        <v>615</v>
      </c>
      <c r="L829" s="665">
        <v>1592.7847025224787</v>
      </c>
      <c r="M829" s="665">
        <v>16</v>
      </c>
      <c r="N829" s="666">
        <v>25484.555240359659</v>
      </c>
    </row>
    <row r="830" spans="1:14" ht="14.4" customHeight="1" x14ac:dyDescent="0.3">
      <c r="A830" s="661" t="s">
        <v>571</v>
      </c>
      <c r="B830" s="662" t="s">
        <v>2765</v>
      </c>
      <c r="C830" s="663" t="s">
        <v>590</v>
      </c>
      <c r="D830" s="664" t="s">
        <v>2770</v>
      </c>
      <c r="E830" s="663" t="s">
        <v>599</v>
      </c>
      <c r="F830" s="664" t="s">
        <v>2772</v>
      </c>
      <c r="G830" s="663" t="s">
        <v>600</v>
      </c>
      <c r="H830" s="663" t="s">
        <v>1099</v>
      </c>
      <c r="I830" s="663" t="s">
        <v>1100</v>
      </c>
      <c r="J830" s="663" t="s">
        <v>1101</v>
      </c>
      <c r="K830" s="663" t="s">
        <v>1102</v>
      </c>
      <c r="L830" s="665">
        <v>238.17500000000001</v>
      </c>
      <c r="M830" s="665">
        <v>4</v>
      </c>
      <c r="N830" s="666">
        <v>952.7</v>
      </c>
    </row>
    <row r="831" spans="1:14" ht="14.4" customHeight="1" x14ac:dyDescent="0.3">
      <c r="A831" s="661" t="s">
        <v>571</v>
      </c>
      <c r="B831" s="662" t="s">
        <v>2765</v>
      </c>
      <c r="C831" s="663" t="s">
        <v>590</v>
      </c>
      <c r="D831" s="664" t="s">
        <v>2770</v>
      </c>
      <c r="E831" s="663" t="s">
        <v>599</v>
      </c>
      <c r="F831" s="664" t="s">
        <v>2772</v>
      </c>
      <c r="G831" s="663" t="s">
        <v>600</v>
      </c>
      <c r="H831" s="663" t="s">
        <v>1235</v>
      </c>
      <c r="I831" s="663" t="s">
        <v>1236</v>
      </c>
      <c r="J831" s="663" t="s">
        <v>1237</v>
      </c>
      <c r="K831" s="663" t="s">
        <v>604</v>
      </c>
      <c r="L831" s="665">
        <v>71.009889459960064</v>
      </c>
      <c r="M831" s="665">
        <v>1</v>
      </c>
      <c r="N831" s="666">
        <v>71.009889459960064</v>
      </c>
    </row>
    <row r="832" spans="1:14" ht="14.4" customHeight="1" x14ac:dyDescent="0.3">
      <c r="A832" s="661" t="s">
        <v>571</v>
      </c>
      <c r="B832" s="662" t="s">
        <v>2765</v>
      </c>
      <c r="C832" s="663" t="s">
        <v>590</v>
      </c>
      <c r="D832" s="664" t="s">
        <v>2770</v>
      </c>
      <c r="E832" s="663" t="s">
        <v>599</v>
      </c>
      <c r="F832" s="664" t="s">
        <v>2772</v>
      </c>
      <c r="G832" s="663" t="s">
        <v>600</v>
      </c>
      <c r="H832" s="663" t="s">
        <v>1319</v>
      </c>
      <c r="I832" s="663" t="s">
        <v>1320</v>
      </c>
      <c r="J832" s="663" t="s">
        <v>1321</v>
      </c>
      <c r="K832" s="663" t="s">
        <v>1067</v>
      </c>
      <c r="L832" s="665">
        <v>50.13</v>
      </c>
      <c r="M832" s="665">
        <v>2</v>
      </c>
      <c r="N832" s="666">
        <v>100.26</v>
      </c>
    </row>
    <row r="833" spans="1:14" ht="14.4" customHeight="1" x14ac:dyDescent="0.3">
      <c r="A833" s="661" t="s">
        <v>571</v>
      </c>
      <c r="B833" s="662" t="s">
        <v>2765</v>
      </c>
      <c r="C833" s="663" t="s">
        <v>590</v>
      </c>
      <c r="D833" s="664" t="s">
        <v>2770</v>
      </c>
      <c r="E833" s="663" t="s">
        <v>599</v>
      </c>
      <c r="F833" s="664" t="s">
        <v>2772</v>
      </c>
      <c r="G833" s="663" t="s">
        <v>600</v>
      </c>
      <c r="H833" s="663" t="s">
        <v>616</v>
      </c>
      <c r="I833" s="663" t="s">
        <v>617</v>
      </c>
      <c r="J833" s="663" t="s">
        <v>618</v>
      </c>
      <c r="K833" s="663" t="s">
        <v>619</v>
      </c>
      <c r="L833" s="665">
        <v>531.27</v>
      </c>
      <c r="M833" s="665">
        <v>11</v>
      </c>
      <c r="N833" s="666">
        <v>5843.9699999999993</v>
      </c>
    </row>
    <row r="834" spans="1:14" ht="14.4" customHeight="1" x14ac:dyDescent="0.3">
      <c r="A834" s="661" t="s">
        <v>571</v>
      </c>
      <c r="B834" s="662" t="s">
        <v>2765</v>
      </c>
      <c r="C834" s="663" t="s">
        <v>590</v>
      </c>
      <c r="D834" s="664" t="s">
        <v>2770</v>
      </c>
      <c r="E834" s="663" t="s">
        <v>599</v>
      </c>
      <c r="F834" s="664" t="s">
        <v>2772</v>
      </c>
      <c r="G834" s="663" t="s">
        <v>600</v>
      </c>
      <c r="H834" s="663" t="s">
        <v>620</v>
      </c>
      <c r="I834" s="663" t="s">
        <v>621</v>
      </c>
      <c r="J834" s="663" t="s">
        <v>618</v>
      </c>
      <c r="K834" s="663" t="s">
        <v>622</v>
      </c>
      <c r="L834" s="665">
        <v>312.83999999999997</v>
      </c>
      <c r="M834" s="665">
        <v>11</v>
      </c>
      <c r="N834" s="666">
        <v>3441.24</v>
      </c>
    </row>
    <row r="835" spans="1:14" ht="14.4" customHeight="1" x14ac:dyDescent="0.3">
      <c r="A835" s="661" t="s">
        <v>571</v>
      </c>
      <c r="B835" s="662" t="s">
        <v>2765</v>
      </c>
      <c r="C835" s="663" t="s">
        <v>590</v>
      </c>
      <c r="D835" s="664" t="s">
        <v>2770</v>
      </c>
      <c r="E835" s="663" t="s">
        <v>599</v>
      </c>
      <c r="F835" s="664" t="s">
        <v>2772</v>
      </c>
      <c r="G835" s="663" t="s">
        <v>600</v>
      </c>
      <c r="H835" s="663" t="s">
        <v>1338</v>
      </c>
      <c r="I835" s="663" t="s">
        <v>1339</v>
      </c>
      <c r="J835" s="663" t="s">
        <v>618</v>
      </c>
      <c r="K835" s="663" t="s">
        <v>1340</v>
      </c>
      <c r="L835" s="665">
        <v>235.99227137520919</v>
      </c>
      <c r="M835" s="665">
        <v>23</v>
      </c>
      <c r="N835" s="666">
        <v>5427.8222416298113</v>
      </c>
    </row>
    <row r="836" spans="1:14" ht="14.4" customHeight="1" x14ac:dyDescent="0.3">
      <c r="A836" s="661" t="s">
        <v>571</v>
      </c>
      <c r="B836" s="662" t="s">
        <v>2765</v>
      </c>
      <c r="C836" s="663" t="s">
        <v>590</v>
      </c>
      <c r="D836" s="664" t="s">
        <v>2770</v>
      </c>
      <c r="E836" s="663" t="s">
        <v>599</v>
      </c>
      <c r="F836" s="664" t="s">
        <v>2772</v>
      </c>
      <c r="G836" s="663" t="s">
        <v>600</v>
      </c>
      <c r="H836" s="663" t="s">
        <v>1356</v>
      </c>
      <c r="I836" s="663" t="s">
        <v>1357</v>
      </c>
      <c r="J836" s="663" t="s">
        <v>1358</v>
      </c>
      <c r="K836" s="663" t="s">
        <v>1359</v>
      </c>
      <c r="L836" s="665">
        <v>102.27799999999999</v>
      </c>
      <c r="M836" s="665">
        <v>1</v>
      </c>
      <c r="N836" s="666">
        <v>102.27799999999999</v>
      </c>
    </row>
    <row r="837" spans="1:14" ht="14.4" customHeight="1" x14ac:dyDescent="0.3">
      <c r="A837" s="661" t="s">
        <v>571</v>
      </c>
      <c r="B837" s="662" t="s">
        <v>2765</v>
      </c>
      <c r="C837" s="663" t="s">
        <v>590</v>
      </c>
      <c r="D837" s="664" t="s">
        <v>2770</v>
      </c>
      <c r="E837" s="663" t="s">
        <v>599</v>
      </c>
      <c r="F837" s="664" t="s">
        <v>2772</v>
      </c>
      <c r="G837" s="663" t="s">
        <v>600</v>
      </c>
      <c r="H837" s="663" t="s">
        <v>1379</v>
      </c>
      <c r="I837" s="663" t="s">
        <v>1380</v>
      </c>
      <c r="J837" s="663" t="s">
        <v>1381</v>
      </c>
      <c r="K837" s="663" t="s">
        <v>1382</v>
      </c>
      <c r="L837" s="665">
        <v>53.679130434782614</v>
      </c>
      <c r="M837" s="665">
        <v>23</v>
      </c>
      <c r="N837" s="666">
        <v>1234.6200000000001</v>
      </c>
    </row>
    <row r="838" spans="1:14" ht="14.4" customHeight="1" x14ac:dyDescent="0.3">
      <c r="A838" s="661" t="s">
        <v>571</v>
      </c>
      <c r="B838" s="662" t="s">
        <v>2765</v>
      </c>
      <c r="C838" s="663" t="s">
        <v>590</v>
      </c>
      <c r="D838" s="664" t="s">
        <v>2770</v>
      </c>
      <c r="E838" s="663" t="s">
        <v>599</v>
      </c>
      <c r="F838" s="664" t="s">
        <v>2772</v>
      </c>
      <c r="G838" s="663" t="s">
        <v>600</v>
      </c>
      <c r="H838" s="663" t="s">
        <v>1424</v>
      </c>
      <c r="I838" s="663" t="s">
        <v>1425</v>
      </c>
      <c r="J838" s="663" t="s">
        <v>1426</v>
      </c>
      <c r="K838" s="663" t="s">
        <v>1427</v>
      </c>
      <c r="L838" s="665">
        <v>112.97772305329894</v>
      </c>
      <c r="M838" s="665">
        <v>286</v>
      </c>
      <c r="N838" s="666">
        <v>32311.628793243497</v>
      </c>
    </row>
    <row r="839" spans="1:14" ht="14.4" customHeight="1" x14ac:dyDescent="0.3">
      <c r="A839" s="661" t="s">
        <v>571</v>
      </c>
      <c r="B839" s="662" t="s">
        <v>2765</v>
      </c>
      <c r="C839" s="663" t="s">
        <v>590</v>
      </c>
      <c r="D839" s="664" t="s">
        <v>2770</v>
      </c>
      <c r="E839" s="663" t="s">
        <v>599</v>
      </c>
      <c r="F839" s="664" t="s">
        <v>2772</v>
      </c>
      <c r="G839" s="663" t="s">
        <v>600</v>
      </c>
      <c r="H839" s="663" t="s">
        <v>1428</v>
      </c>
      <c r="I839" s="663" t="s">
        <v>1429</v>
      </c>
      <c r="J839" s="663" t="s">
        <v>657</v>
      </c>
      <c r="K839" s="663" t="s">
        <v>1430</v>
      </c>
      <c r="L839" s="665">
        <v>133.38698148215963</v>
      </c>
      <c r="M839" s="665">
        <v>14</v>
      </c>
      <c r="N839" s="666">
        <v>1867.4177407502348</v>
      </c>
    </row>
    <row r="840" spans="1:14" ht="14.4" customHeight="1" x14ac:dyDescent="0.3">
      <c r="A840" s="661" t="s">
        <v>571</v>
      </c>
      <c r="B840" s="662" t="s">
        <v>2765</v>
      </c>
      <c r="C840" s="663" t="s">
        <v>590</v>
      </c>
      <c r="D840" s="664" t="s">
        <v>2770</v>
      </c>
      <c r="E840" s="663" t="s">
        <v>599</v>
      </c>
      <c r="F840" s="664" t="s">
        <v>2772</v>
      </c>
      <c r="G840" s="663" t="s">
        <v>600</v>
      </c>
      <c r="H840" s="663" t="s">
        <v>1550</v>
      </c>
      <c r="I840" s="663" t="s">
        <v>1551</v>
      </c>
      <c r="J840" s="663" t="s">
        <v>618</v>
      </c>
      <c r="K840" s="663" t="s">
        <v>781</v>
      </c>
      <c r="L840" s="665">
        <v>201.3</v>
      </c>
      <c r="M840" s="665">
        <v>2</v>
      </c>
      <c r="N840" s="666">
        <v>402.6</v>
      </c>
    </row>
    <row r="841" spans="1:14" ht="14.4" customHeight="1" x14ac:dyDescent="0.3">
      <c r="A841" s="661" t="s">
        <v>571</v>
      </c>
      <c r="B841" s="662" t="s">
        <v>2765</v>
      </c>
      <c r="C841" s="663" t="s">
        <v>590</v>
      </c>
      <c r="D841" s="664" t="s">
        <v>2770</v>
      </c>
      <c r="E841" s="663" t="s">
        <v>599</v>
      </c>
      <c r="F841" s="664" t="s">
        <v>2772</v>
      </c>
      <c r="G841" s="663" t="s">
        <v>600</v>
      </c>
      <c r="H841" s="663" t="s">
        <v>1568</v>
      </c>
      <c r="I841" s="663" t="s">
        <v>1569</v>
      </c>
      <c r="J841" s="663" t="s">
        <v>1570</v>
      </c>
      <c r="K841" s="663" t="s">
        <v>1571</v>
      </c>
      <c r="L841" s="665">
        <v>330.26878009972296</v>
      </c>
      <c r="M841" s="665">
        <v>36</v>
      </c>
      <c r="N841" s="666">
        <v>11889.676083590026</v>
      </c>
    </row>
    <row r="842" spans="1:14" ht="14.4" customHeight="1" x14ac:dyDescent="0.3">
      <c r="A842" s="661" t="s">
        <v>571</v>
      </c>
      <c r="B842" s="662" t="s">
        <v>2765</v>
      </c>
      <c r="C842" s="663" t="s">
        <v>590</v>
      </c>
      <c r="D842" s="664" t="s">
        <v>2770</v>
      </c>
      <c r="E842" s="663" t="s">
        <v>599</v>
      </c>
      <c r="F842" s="664" t="s">
        <v>2772</v>
      </c>
      <c r="G842" s="663" t="s">
        <v>600</v>
      </c>
      <c r="H842" s="663" t="s">
        <v>625</v>
      </c>
      <c r="I842" s="663" t="s">
        <v>626</v>
      </c>
      <c r="J842" s="663" t="s">
        <v>627</v>
      </c>
      <c r="K842" s="663" t="s">
        <v>628</v>
      </c>
      <c r="L842" s="665">
        <v>279.12289098067157</v>
      </c>
      <c r="M842" s="665">
        <v>15</v>
      </c>
      <c r="N842" s="666">
        <v>4186.8433647100737</v>
      </c>
    </row>
    <row r="843" spans="1:14" ht="14.4" customHeight="1" x14ac:dyDescent="0.3">
      <c r="A843" s="661" t="s">
        <v>571</v>
      </c>
      <c r="B843" s="662" t="s">
        <v>2765</v>
      </c>
      <c r="C843" s="663" t="s">
        <v>590</v>
      </c>
      <c r="D843" s="664" t="s">
        <v>2770</v>
      </c>
      <c r="E843" s="663" t="s">
        <v>599</v>
      </c>
      <c r="F843" s="664" t="s">
        <v>2772</v>
      </c>
      <c r="G843" s="663" t="s">
        <v>600</v>
      </c>
      <c r="H843" s="663" t="s">
        <v>2618</v>
      </c>
      <c r="I843" s="663" t="s">
        <v>2619</v>
      </c>
      <c r="J843" s="663" t="s">
        <v>1754</v>
      </c>
      <c r="K843" s="663" t="s">
        <v>781</v>
      </c>
      <c r="L843" s="665">
        <v>246.5</v>
      </c>
      <c r="M843" s="665">
        <v>3</v>
      </c>
      <c r="N843" s="666">
        <v>739.5</v>
      </c>
    </row>
    <row r="844" spans="1:14" ht="14.4" customHeight="1" x14ac:dyDescent="0.3">
      <c r="A844" s="661" t="s">
        <v>571</v>
      </c>
      <c r="B844" s="662" t="s">
        <v>2765</v>
      </c>
      <c r="C844" s="663" t="s">
        <v>590</v>
      </c>
      <c r="D844" s="664" t="s">
        <v>2770</v>
      </c>
      <c r="E844" s="663" t="s">
        <v>599</v>
      </c>
      <c r="F844" s="664" t="s">
        <v>2772</v>
      </c>
      <c r="G844" s="663" t="s">
        <v>600</v>
      </c>
      <c r="H844" s="663" t="s">
        <v>2620</v>
      </c>
      <c r="I844" s="663" t="s">
        <v>2620</v>
      </c>
      <c r="J844" s="663" t="s">
        <v>2621</v>
      </c>
      <c r="K844" s="663" t="s">
        <v>2622</v>
      </c>
      <c r="L844" s="665">
        <v>678.04999999999973</v>
      </c>
      <c r="M844" s="665">
        <v>3</v>
      </c>
      <c r="N844" s="666">
        <v>2034.1499999999992</v>
      </c>
    </row>
    <row r="845" spans="1:14" ht="14.4" customHeight="1" x14ac:dyDescent="0.3">
      <c r="A845" s="661" t="s">
        <v>571</v>
      </c>
      <c r="B845" s="662" t="s">
        <v>2765</v>
      </c>
      <c r="C845" s="663" t="s">
        <v>590</v>
      </c>
      <c r="D845" s="664" t="s">
        <v>2770</v>
      </c>
      <c r="E845" s="663" t="s">
        <v>599</v>
      </c>
      <c r="F845" s="664" t="s">
        <v>2772</v>
      </c>
      <c r="G845" s="663" t="s">
        <v>600</v>
      </c>
      <c r="H845" s="663" t="s">
        <v>2623</v>
      </c>
      <c r="I845" s="663" t="s">
        <v>2623</v>
      </c>
      <c r="J845" s="663" t="s">
        <v>2624</v>
      </c>
      <c r="K845" s="663" t="s">
        <v>2625</v>
      </c>
      <c r="L845" s="665">
        <v>79.230078039144743</v>
      </c>
      <c r="M845" s="665">
        <v>2</v>
      </c>
      <c r="N845" s="666">
        <v>158.46015607828949</v>
      </c>
    </row>
    <row r="846" spans="1:14" ht="14.4" customHeight="1" x14ac:dyDescent="0.3">
      <c r="A846" s="661" t="s">
        <v>571</v>
      </c>
      <c r="B846" s="662" t="s">
        <v>2765</v>
      </c>
      <c r="C846" s="663" t="s">
        <v>590</v>
      </c>
      <c r="D846" s="664" t="s">
        <v>2770</v>
      </c>
      <c r="E846" s="663" t="s">
        <v>599</v>
      </c>
      <c r="F846" s="664" t="s">
        <v>2772</v>
      </c>
      <c r="G846" s="663" t="s">
        <v>600</v>
      </c>
      <c r="H846" s="663" t="s">
        <v>2626</v>
      </c>
      <c r="I846" s="663" t="s">
        <v>2627</v>
      </c>
      <c r="J846" s="663" t="s">
        <v>2628</v>
      </c>
      <c r="K846" s="663" t="s">
        <v>2629</v>
      </c>
      <c r="L846" s="665">
        <v>620.79333333333341</v>
      </c>
      <c r="M846" s="665">
        <v>6</v>
      </c>
      <c r="N846" s="666">
        <v>3724.76</v>
      </c>
    </row>
    <row r="847" spans="1:14" ht="14.4" customHeight="1" x14ac:dyDescent="0.3">
      <c r="A847" s="661" t="s">
        <v>571</v>
      </c>
      <c r="B847" s="662" t="s">
        <v>2765</v>
      </c>
      <c r="C847" s="663" t="s">
        <v>590</v>
      </c>
      <c r="D847" s="664" t="s">
        <v>2770</v>
      </c>
      <c r="E847" s="663" t="s">
        <v>599</v>
      </c>
      <c r="F847" s="664" t="s">
        <v>2772</v>
      </c>
      <c r="G847" s="663" t="s">
        <v>600</v>
      </c>
      <c r="H847" s="663" t="s">
        <v>2647</v>
      </c>
      <c r="I847" s="663" t="s">
        <v>2648</v>
      </c>
      <c r="J847" s="663" t="s">
        <v>2649</v>
      </c>
      <c r="K847" s="663" t="s">
        <v>2650</v>
      </c>
      <c r="L847" s="665">
        <v>84.380000000000024</v>
      </c>
      <c r="M847" s="665">
        <v>2</v>
      </c>
      <c r="N847" s="666">
        <v>168.76000000000005</v>
      </c>
    </row>
    <row r="848" spans="1:14" ht="14.4" customHeight="1" x14ac:dyDescent="0.3">
      <c r="A848" s="661" t="s">
        <v>571</v>
      </c>
      <c r="B848" s="662" t="s">
        <v>2765</v>
      </c>
      <c r="C848" s="663" t="s">
        <v>590</v>
      </c>
      <c r="D848" s="664" t="s">
        <v>2770</v>
      </c>
      <c r="E848" s="663" t="s">
        <v>599</v>
      </c>
      <c r="F848" s="664" t="s">
        <v>2772</v>
      </c>
      <c r="G848" s="663" t="s">
        <v>600</v>
      </c>
      <c r="H848" s="663" t="s">
        <v>1749</v>
      </c>
      <c r="I848" s="663" t="s">
        <v>215</v>
      </c>
      <c r="J848" s="663" t="s">
        <v>1750</v>
      </c>
      <c r="K848" s="663"/>
      <c r="L848" s="665">
        <v>31.871388182382123</v>
      </c>
      <c r="M848" s="665">
        <v>3</v>
      </c>
      <c r="N848" s="666">
        <v>95.614164547146373</v>
      </c>
    </row>
    <row r="849" spans="1:14" ht="14.4" customHeight="1" x14ac:dyDescent="0.3">
      <c r="A849" s="661" t="s">
        <v>571</v>
      </c>
      <c r="B849" s="662" t="s">
        <v>2765</v>
      </c>
      <c r="C849" s="663" t="s">
        <v>590</v>
      </c>
      <c r="D849" s="664" t="s">
        <v>2770</v>
      </c>
      <c r="E849" s="663" t="s">
        <v>599</v>
      </c>
      <c r="F849" s="664" t="s">
        <v>2772</v>
      </c>
      <c r="G849" s="663" t="s">
        <v>600</v>
      </c>
      <c r="H849" s="663" t="s">
        <v>1753</v>
      </c>
      <c r="I849" s="663" t="s">
        <v>1753</v>
      </c>
      <c r="J849" s="663" t="s">
        <v>1754</v>
      </c>
      <c r="K849" s="663" t="s">
        <v>1340</v>
      </c>
      <c r="L849" s="665">
        <v>363.09973352511628</v>
      </c>
      <c r="M849" s="665">
        <v>35</v>
      </c>
      <c r="N849" s="666">
        <v>12708.49067337907</v>
      </c>
    </row>
    <row r="850" spans="1:14" ht="14.4" customHeight="1" x14ac:dyDescent="0.3">
      <c r="A850" s="661" t="s">
        <v>571</v>
      </c>
      <c r="B850" s="662" t="s">
        <v>2765</v>
      </c>
      <c r="C850" s="663" t="s">
        <v>590</v>
      </c>
      <c r="D850" s="664" t="s">
        <v>2770</v>
      </c>
      <c r="E850" s="663" t="s">
        <v>599</v>
      </c>
      <c r="F850" s="664" t="s">
        <v>2772</v>
      </c>
      <c r="G850" s="663" t="s">
        <v>600</v>
      </c>
      <c r="H850" s="663" t="s">
        <v>2741</v>
      </c>
      <c r="I850" s="663" t="s">
        <v>2742</v>
      </c>
      <c r="J850" s="663" t="s">
        <v>2743</v>
      </c>
      <c r="K850" s="663" t="s">
        <v>2744</v>
      </c>
      <c r="L850" s="665">
        <v>79.099999999999994</v>
      </c>
      <c r="M850" s="665">
        <v>1</v>
      </c>
      <c r="N850" s="666">
        <v>79.099999999999994</v>
      </c>
    </row>
    <row r="851" spans="1:14" ht="14.4" customHeight="1" x14ac:dyDescent="0.3">
      <c r="A851" s="661" t="s">
        <v>571</v>
      </c>
      <c r="B851" s="662" t="s">
        <v>2765</v>
      </c>
      <c r="C851" s="663" t="s">
        <v>590</v>
      </c>
      <c r="D851" s="664" t="s">
        <v>2770</v>
      </c>
      <c r="E851" s="663" t="s">
        <v>599</v>
      </c>
      <c r="F851" s="664" t="s">
        <v>2772</v>
      </c>
      <c r="G851" s="663" t="s">
        <v>600</v>
      </c>
      <c r="H851" s="663" t="s">
        <v>1850</v>
      </c>
      <c r="I851" s="663" t="s">
        <v>1850</v>
      </c>
      <c r="J851" s="663" t="s">
        <v>1851</v>
      </c>
      <c r="K851" s="663" t="s">
        <v>1852</v>
      </c>
      <c r="L851" s="665">
        <v>114.87999999999998</v>
      </c>
      <c r="M851" s="665">
        <v>1</v>
      </c>
      <c r="N851" s="666">
        <v>114.87999999999998</v>
      </c>
    </row>
    <row r="852" spans="1:14" ht="14.4" customHeight="1" x14ac:dyDescent="0.3">
      <c r="A852" s="661" t="s">
        <v>571</v>
      </c>
      <c r="B852" s="662" t="s">
        <v>2765</v>
      </c>
      <c r="C852" s="663" t="s">
        <v>590</v>
      </c>
      <c r="D852" s="664" t="s">
        <v>2770</v>
      </c>
      <c r="E852" s="663" t="s">
        <v>599</v>
      </c>
      <c r="F852" s="664" t="s">
        <v>2772</v>
      </c>
      <c r="G852" s="663" t="s">
        <v>600</v>
      </c>
      <c r="H852" s="663" t="s">
        <v>1946</v>
      </c>
      <c r="I852" s="663" t="s">
        <v>1946</v>
      </c>
      <c r="J852" s="663" t="s">
        <v>1947</v>
      </c>
      <c r="K852" s="663" t="s">
        <v>1948</v>
      </c>
      <c r="L852" s="665">
        <v>204.88544157257888</v>
      </c>
      <c r="M852" s="665">
        <v>3</v>
      </c>
      <c r="N852" s="666">
        <v>614.65632471773665</v>
      </c>
    </row>
    <row r="853" spans="1:14" ht="14.4" customHeight="1" x14ac:dyDescent="0.3">
      <c r="A853" s="661" t="s">
        <v>571</v>
      </c>
      <c r="B853" s="662" t="s">
        <v>2765</v>
      </c>
      <c r="C853" s="663" t="s">
        <v>590</v>
      </c>
      <c r="D853" s="664" t="s">
        <v>2770</v>
      </c>
      <c r="E853" s="663" t="s">
        <v>599</v>
      </c>
      <c r="F853" s="664" t="s">
        <v>2772</v>
      </c>
      <c r="G853" s="663" t="s">
        <v>631</v>
      </c>
      <c r="H853" s="663" t="s">
        <v>1954</v>
      </c>
      <c r="I853" s="663" t="s">
        <v>1955</v>
      </c>
      <c r="J853" s="663" t="s">
        <v>1956</v>
      </c>
      <c r="K853" s="663" t="s">
        <v>1957</v>
      </c>
      <c r="L853" s="665">
        <v>105.05955147619439</v>
      </c>
      <c r="M853" s="665">
        <v>1</v>
      </c>
      <c r="N853" s="666">
        <v>105.05955147619439</v>
      </c>
    </row>
    <row r="854" spans="1:14" ht="14.4" customHeight="1" x14ac:dyDescent="0.3">
      <c r="A854" s="661" t="s">
        <v>571</v>
      </c>
      <c r="B854" s="662" t="s">
        <v>2765</v>
      </c>
      <c r="C854" s="663" t="s">
        <v>590</v>
      </c>
      <c r="D854" s="664" t="s">
        <v>2770</v>
      </c>
      <c r="E854" s="663" t="s">
        <v>599</v>
      </c>
      <c r="F854" s="664" t="s">
        <v>2772</v>
      </c>
      <c r="G854" s="663" t="s">
        <v>631</v>
      </c>
      <c r="H854" s="663" t="s">
        <v>2680</v>
      </c>
      <c r="I854" s="663" t="s">
        <v>2681</v>
      </c>
      <c r="J854" s="663" t="s">
        <v>2682</v>
      </c>
      <c r="K854" s="663" t="s">
        <v>2683</v>
      </c>
      <c r="L854" s="665">
        <v>48.786000000000008</v>
      </c>
      <c r="M854" s="665">
        <v>5</v>
      </c>
      <c r="N854" s="666">
        <v>243.93000000000004</v>
      </c>
    </row>
    <row r="855" spans="1:14" ht="14.4" customHeight="1" x14ac:dyDescent="0.3">
      <c r="A855" s="661" t="s">
        <v>571</v>
      </c>
      <c r="B855" s="662" t="s">
        <v>2765</v>
      </c>
      <c r="C855" s="663" t="s">
        <v>590</v>
      </c>
      <c r="D855" s="664" t="s">
        <v>2770</v>
      </c>
      <c r="E855" s="663" t="s">
        <v>599</v>
      </c>
      <c r="F855" s="664" t="s">
        <v>2772</v>
      </c>
      <c r="G855" s="663" t="s">
        <v>631</v>
      </c>
      <c r="H855" s="663" t="s">
        <v>2709</v>
      </c>
      <c r="I855" s="663" t="s">
        <v>2709</v>
      </c>
      <c r="J855" s="663" t="s">
        <v>2710</v>
      </c>
      <c r="K855" s="663" t="s">
        <v>2711</v>
      </c>
      <c r="L855" s="665">
        <v>57.695000000000007</v>
      </c>
      <c r="M855" s="665">
        <v>2</v>
      </c>
      <c r="N855" s="666">
        <v>115.39000000000001</v>
      </c>
    </row>
    <row r="856" spans="1:14" ht="14.4" customHeight="1" x14ac:dyDescent="0.3">
      <c r="A856" s="661" t="s">
        <v>571</v>
      </c>
      <c r="B856" s="662" t="s">
        <v>2765</v>
      </c>
      <c r="C856" s="663" t="s">
        <v>593</v>
      </c>
      <c r="D856" s="664" t="s">
        <v>2771</v>
      </c>
      <c r="E856" s="663" t="s">
        <v>599</v>
      </c>
      <c r="F856" s="664" t="s">
        <v>2772</v>
      </c>
      <c r="G856" s="663"/>
      <c r="H856" s="663" t="s">
        <v>655</v>
      </c>
      <c r="I856" s="663" t="s">
        <v>656</v>
      </c>
      <c r="J856" s="663" t="s">
        <v>657</v>
      </c>
      <c r="K856" s="663" t="s">
        <v>658</v>
      </c>
      <c r="L856" s="665">
        <v>363.98</v>
      </c>
      <c r="M856" s="665">
        <v>1</v>
      </c>
      <c r="N856" s="666">
        <v>363.98</v>
      </c>
    </row>
    <row r="857" spans="1:14" ht="14.4" customHeight="1" x14ac:dyDescent="0.3">
      <c r="A857" s="661" t="s">
        <v>571</v>
      </c>
      <c r="B857" s="662" t="s">
        <v>2765</v>
      </c>
      <c r="C857" s="663" t="s">
        <v>593</v>
      </c>
      <c r="D857" s="664" t="s">
        <v>2771</v>
      </c>
      <c r="E857" s="663" t="s">
        <v>599</v>
      </c>
      <c r="F857" s="664" t="s">
        <v>2772</v>
      </c>
      <c r="G857" s="663"/>
      <c r="H857" s="663" t="s">
        <v>2712</v>
      </c>
      <c r="I857" s="663" t="s">
        <v>2713</v>
      </c>
      <c r="J857" s="663" t="s">
        <v>2714</v>
      </c>
      <c r="K857" s="663" t="s">
        <v>2715</v>
      </c>
      <c r="L857" s="665">
        <v>3570.9188130521579</v>
      </c>
      <c r="M857" s="665">
        <v>73</v>
      </c>
      <c r="N857" s="666">
        <v>260677.07335280752</v>
      </c>
    </row>
    <row r="858" spans="1:14" ht="14.4" customHeight="1" x14ac:dyDescent="0.3">
      <c r="A858" s="661" t="s">
        <v>571</v>
      </c>
      <c r="B858" s="662" t="s">
        <v>2765</v>
      </c>
      <c r="C858" s="663" t="s">
        <v>593</v>
      </c>
      <c r="D858" s="664" t="s">
        <v>2771</v>
      </c>
      <c r="E858" s="663" t="s">
        <v>599</v>
      </c>
      <c r="F858" s="664" t="s">
        <v>2772</v>
      </c>
      <c r="G858" s="663" t="s">
        <v>600</v>
      </c>
      <c r="H858" s="663" t="s">
        <v>694</v>
      </c>
      <c r="I858" s="663" t="s">
        <v>695</v>
      </c>
      <c r="J858" s="663" t="s">
        <v>696</v>
      </c>
      <c r="K858" s="663" t="s">
        <v>697</v>
      </c>
      <c r="L858" s="665">
        <v>87.028869502328646</v>
      </c>
      <c r="M858" s="665">
        <v>2</v>
      </c>
      <c r="N858" s="666">
        <v>174.05773900465729</v>
      </c>
    </row>
    <row r="859" spans="1:14" ht="14.4" customHeight="1" x14ac:dyDescent="0.3">
      <c r="A859" s="661" t="s">
        <v>571</v>
      </c>
      <c r="B859" s="662" t="s">
        <v>2765</v>
      </c>
      <c r="C859" s="663" t="s">
        <v>593</v>
      </c>
      <c r="D859" s="664" t="s">
        <v>2771</v>
      </c>
      <c r="E859" s="663" t="s">
        <v>599</v>
      </c>
      <c r="F859" s="664" t="s">
        <v>2772</v>
      </c>
      <c r="G859" s="663" t="s">
        <v>600</v>
      </c>
      <c r="H859" s="663" t="s">
        <v>605</v>
      </c>
      <c r="I859" s="663" t="s">
        <v>606</v>
      </c>
      <c r="J859" s="663" t="s">
        <v>607</v>
      </c>
      <c r="K859" s="663" t="s">
        <v>608</v>
      </c>
      <c r="L859" s="665">
        <v>167.63892805188462</v>
      </c>
      <c r="M859" s="665">
        <v>11</v>
      </c>
      <c r="N859" s="666">
        <v>1844.0282085707308</v>
      </c>
    </row>
    <row r="860" spans="1:14" ht="14.4" customHeight="1" x14ac:dyDescent="0.3">
      <c r="A860" s="661" t="s">
        <v>571</v>
      </c>
      <c r="B860" s="662" t="s">
        <v>2765</v>
      </c>
      <c r="C860" s="663" t="s">
        <v>593</v>
      </c>
      <c r="D860" s="664" t="s">
        <v>2771</v>
      </c>
      <c r="E860" s="663" t="s">
        <v>599</v>
      </c>
      <c r="F860" s="664" t="s">
        <v>2772</v>
      </c>
      <c r="G860" s="663" t="s">
        <v>600</v>
      </c>
      <c r="H860" s="663" t="s">
        <v>701</v>
      </c>
      <c r="I860" s="663" t="s">
        <v>702</v>
      </c>
      <c r="J860" s="663" t="s">
        <v>703</v>
      </c>
      <c r="K860" s="663" t="s">
        <v>704</v>
      </c>
      <c r="L860" s="665">
        <v>64.535109757697157</v>
      </c>
      <c r="M860" s="665">
        <v>27</v>
      </c>
      <c r="N860" s="666">
        <v>1742.4479634578233</v>
      </c>
    </row>
    <row r="861" spans="1:14" ht="14.4" customHeight="1" x14ac:dyDescent="0.3">
      <c r="A861" s="661" t="s">
        <v>571</v>
      </c>
      <c r="B861" s="662" t="s">
        <v>2765</v>
      </c>
      <c r="C861" s="663" t="s">
        <v>593</v>
      </c>
      <c r="D861" s="664" t="s">
        <v>2771</v>
      </c>
      <c r="E861" s="663" t="s">
        <v>599</v>
      </c>
      <c r="F861" s="664" t="s">
        <v>2772</v>
      </c>
      <c r="G861" s="663" t="s">
        <v>600</v>
      </c>
      <c r="H861" s="663" t="s">
        <v>725</v>
      </c>
      <c r="I861" s="663" t="s">
        <v>726</v>
      </c>
      <c r="J861" s="663" t="s">
        <v>727</v>
      </c>
      <c r="K861" s="663" t="s">
        <v>728</v>
      </c>
      <c r="L861" s="665">
        <v>27.74983209472747</v>
      </c>
      <c r="M861" s="665">
        <v>2</v>
      </c>
      <c r="N861" s="666">
        <v>55.49966418945494</v>
      </c>
    </row>
    <row r="862" spans="1:14" ht="14.4" customHeight="1" x14ac:dyDescent="0.3">
      <c r="A862" s="661" t="s">
        <v>571</v>
      </c>
      <c r="B862" s="662" t="s">
        <v>2765</v>
      </c>
      <c r="C862" s="663" t="s">
        <v>593</v>
      </c>
      <c r="D862" s="664" t="s">
        <v>2771</v>
      </c>
      <c r="E862" s="663" t="s">
        <v>599</v>
      </c>
      <c r="F862" s="664" t="s">
        <v>2772</v>
      </c>
      <c r="G862" s="663" t="s">
        <v>600</v>
      </c>
      <c r="H862" s="663" t="s">
        <v>762</v>
      </c>
      <c r="I862" s="663" t="s">
        <v>763</v>
      </c>
      <c r="J862" s="663" t="s">
        <v>764</v>
      </c>
      <c r="K862" s="663" t="s">
        <v>765</v>
      </c>
      <c r="L862" s="665">
        <v>57.614018223045214</v>
      </c>
      <c r="M862" s="665">
        <v>22</v>
      </c>
      <c r="N862" s="666">
        <v>1267.5084009069947</v>
      </c>
    </row>
    <row r="863" spans="1:14" ht="14.4" customHeight="1" x14ac:dyDescent="0.3">
      <c r="A863" s="661" t="s">
        <v>571</v>
      </c>
      <c r="B863" s="662" t="s">
        <v>2765</v>
      </c>
      <c r="C863" s="663" t="s">
        <v>593</v>
      </c>
      <c r="D863" s="664" t="s">
        <v>2771</v>
      </c>
      <c r="E863" s="663" t="s">
        <v>599</v>
      </c>
      <c r="F863" s="664" t="s">
        <v>2772</v>
      </c>
      <c r="G863" s="663" t="s">
        <v>600</v>
      </c>
      <c r="H863" s="663" t="s">
        <v>778</v>
      </c>
      <c r="I863" s="663" t="s">
        <v>779</v>
      </c>
      <c r="J863" s="663" t="s">
        <v>780</v>
      </c>
      <c r="K863" s="663" t="s">
        <v>781</v>
      </c>
      <c r="L863" s="665">
        <v>234.96573690598041</v>
      </c>
      <c r="M863" s="665">
        <v>9</v>
      </c>
      <c r="N863" s="666">
        <v>2114.6916321538238</v>
      </c>
    </row>
    <row r="864" spans="1:14" ht="14.4" customHeight="1" x14ac:dyDescent="0.3">
      <c r="A864" s="661" t="s">
        <v>571</v>
      </c>
      <c r="B864" s="662" t="s">
        <v>2765</v>
      </c>
      <c r="C864" s="663" t="s">
        <v>593</v>
      </c>
      <c r="D864" s="664" t="s">
        <v>2771</v>
      </c>
      <c r="E864" s="663" t="s">
        <v>599</v>
      </c>
      <c r="F864" s="664" t="s">
        <v>2772</v>
      </c>
      <c r="G864" s="663" t="s">
        <v>600</v>
      </c>
      <c r="H864" s="663" t="s">
        <v>802</v>
      </c>
      <c r="I864" s="663" t="s">
        <v>802</v>
      </c>
      <c r="J864" s="663" t="s">
        <v>803</v>
      </c>
      <c r="K864" s="663" t="s">
        <v>804</v>
      </c>
      <c r="L864" s="665">
        <v>36.529777201649011</v>
      </c>
      <c r="M864" s="665">
        <v>18</v>
      </c>
      <c r="N864" s="666">
        <v>657.53598962968226</v>
      </c>
    </row>
    <row r="865" spans="1:14" ht="14.4" customHeight="1" x14ac:dyDescent="0.3">
      <c r="A865" s="661" t="s">
        <v>571</v>
      </c>
      <c r="B865" s="662" t="s">
        <v>2765</v>
      </c>
      <c r="C865" s="663" t="s">
        <v>593</v>
      </c>
      <c r="D865" s="664" t="s">
        <v>2771</v>
      </c>
      <c r="E865" s="663" t="s">
        <v>599</v>
      </c>
      <c r="F865" s="664" t="s">
        <v>2772</v>
      </c>
      <c r="G865" s="663" t="s">
        <v>600</v>
      </c>
      <c r="H865" s="663" t="s">
        <v>878</v>
      </c>
      <c r="I865" s="663" t="s">
        <v>879</v>
      </c>
      <c r="J865" s="663" t="s">
        <v>880</v>
      </c>
      <c r="K865" s="663" t="s">
        <v>881</v>
      </c>
      <c r="L865" s="665">
        <v>63.813333333333325</v>
      </c>
      <c r="M865" s="665">
        <v>15</v>
      </c>
      <c r="N865" s="666">
        <v>957.19999999999993</v>
      </c>
    </row>
    <row r="866" spans="1:14" ht="14.4" customHeight="1" x14ac:dyDescent="0.3">
      <c r="A866" s="661" t="s">
        <v>571</v>
      </c>
      <c r="B866" s="662" t="s">
        <v>2765</v>
      </c>
      <c r="C866" s="663" t="s">
        <v>593</v>
      </c>
      <c r="D866" s="664" t="s">
        <v>2771</v>
      </c>
      <c r="E866" s="663" t="s">
        <v>599</v>
      </c>
      <c r="F866" s="664" t="s">
        <v>2772</v>
      </c>
      <c r="G866" s="663" t="s">
        <v>600</v>
      </c>
      <c r="H866" s="663" t="s">
        <v>955</v>
      </c>
      <c r="I866" s="663" t="s">
        <v>215</v>
      </c>
      <c r="J866" s="663" t="s">
        <v>956</v>
      </c>
      <c r="K866" s="663"/>
      <c r="L866" s="665">
        <v>96.805043809949126</v>
      </c>
      <c r="M866" s="665">
        <v>10</v>
      </c>
      <c r="N866" s="666">
        <v>968.05043809949132</v>
      </c>
    </row>
    <row r="867" spans="1:14" ht="14.4" customHeight="1" x14ac:dyDescent="0.3">
      <c r="A867" s="661" t="s">
        <v>571</v>
      </c>
      <c r="B867" s="662" t="s">
        <v>2765</v>
      </c>
      <c r="C867" s="663" t="s">
        <v>593</v>
      </c>
      <c r="D867" s="664" t="s">
        <v>2771</v>
      </c>
      <c r="E867" s="663" t="s">
        <v>599</v>
      </c>
      <c r="F867" s="664" t="s">
        <v>2772</v>
      </c>
      <c r="G867" s="663" t="s">
        <v>600</v>
      </c>
      <c r="H867" s="663" t="s">
        <v>2745</v>
      </c>
      <c r="I867" s="663" t="s">
        <v>215</v>
      </c>
      <c r="J867" s="663" t="s">
        <v>2746</v>
      </c>
      <c r="K867" s="663"/>
      <c r="L867" s="665">
        <v>97.320305670955165</v>
      </c>
      <c r="M867" s="665">
        <v>3</v>
      </c>
      <c r="N867" s="666">
        <v>291.96091701286548</v>
      </c>
    </row>
    <row r="868" spans="1:14" ht="14.4" customHeight="1" x14ac:dyDescent="0.3">
      <c r="A868" s="661" t="s">
        <v>571</v>
      </c>
      <c r="B868" s="662" t="s">
        <v>2765</v>
      </c>
      <c r="C868" s="663" t="s">
        <v>593</v>
      </c>
      <c r="D868" s="664" t="s">
        <v>2771</v>
      </c>
      <c r="E868" s="663" t="s">
        <v>599</v>
      </c>
      <c r="F868" s="664" t="s">
        <v>2772</v>
      </c>
      <c r="G868" s="663" t="s">
        <v>600</v>
      </c>
      <c r="H868" s="663" t="s">
        <v>2747</v>
      </c>
      <c r="I868" s="663" t="s">
        <v>2748</v>
      </c>
      <c r="J868" s="663" t="s">
        <v>2749</v>
      </c>
      <c r="K868" s="663" t="s">
        <v>2750</v>
      </c>
      <c r="L868" s="665">
        <v>67.61999999999999</v>
      </c>
      <c r="M868" s="665">
        <v>1</v>
      </c>
      <c r="N868" s="666">
        <v>67.61999999999999</v>
      </c>
    </row>
    <row r="869" spans="1:14" ht="14.4" customHeight="1" x14ac:dyDescent="0.3">
      <c r="A869" s="661" t="s">
        <v>571</v>
      </c>
      <c r="B869" s="662" t="s">
        <v>2765</v>
      </c>
      <c r="C869" s="663" t="s">
        <v>593</v>
      </c>
      <c r="D869" s="664" t="s">
        <v>2771</v>
      </c>
      <c r="E869" s="663" t="s">
        <v>599</v>
      </c>
      <c r="F869" s="664" t="s">
        <v>2772</v>
      </c>
      <c r="G869" s="663" t="s">
        <v>600</v>
      </c>
      <c r="H869" s="663" t="s">
        <v>1061</v>
      </c>
      <c r="I869" s="663" t="s">
        <v>1062</v>
      </c>
      <c r="J869" s="663" t="s">
        <v>1063</v>
      </c>
      <c r="K869" s="663" t="s">
        <v>697</v>
      </c>
      <c r="L869" s="665">
        <v>124.31326737076063</v>
      </c>
      <c r="M869" s="665">
        <v>3</v>
      </c>
      <c r="N869" s="666">
        <v>372.93980211228188</v>
      </c>
    </row>
    <row r="870" spans="1:14" ht="14.4" customHeight="1" x14ac:dyDescent="0.3">
      <c r="A870" s="661" t="s">
        <v>571</v>
      </c>
      <c r="B870" s="662" t="s">
        <v>2765</v>
      </c>
      <c r="C870" s="663" t="s">
        <v>593</v>
      </c>
      <c r="D870" s="664" t="s">
        <v>2771</v>
      </c>
      <c r="E870" s="663" t="s">
        <v>599</v>
      </c>
      <c r="F870" s="664" t="s">
        <v>2772</v>
      </c>
      <c r="G870" s="663" t="s">
        <v>600</v>
      </c>
      <c r="H870" s="663" t="s">
        <v>1064</v>
      </c>
      <c r="I870" s="663" t="s">
        <v>1065</v>
      </c>
      <c r="J870" s="663" t="s">
        <v>1066</v>
      </c>
      <c r="K870" s="663" t="s">
        <v>1067</v>
      </c>
      <c r="L870" s="665">
        <v>60.27974475649183</v>
      </c>
      <c r="M870" s="665">
        <v>6</v>
      </c>
      <c r="N870" s="666">
        <v>361.67846853895099</v>
      </c>
    </row>
    <row r="871" spans="1:14" ht="14.4" customHeight="1" x14ac:dyDescent="0.3">
      <c r="A871" s="661" t="s">
        <v>571</v>
      </c>
      <c r="B871" s="662" t="s">
        <v>2765</v>
      </c>
      <c r="C871" s="663" t="s">
        <v>593</v>
      </c>
      <c r="D871" s="664" t="s">
        <v>2771</v>
      </c>
      <c r="E871" s="663" t="s">
        <v>599</v>
      </c>
      <c r="F871" s="664" t="s">
        <v>2772</v>
      </c>
      <c r="G871" s="663" t="s">
        <v>600</v>
      </c>
      <c r="H871" s="663" t="s">
        <v>2586</v>
      </c>
      <c r="I871" s="663" t="s">
        <v>2587</v>
      </c>
      <c r="J871" s="663" t="s">
        <v>2588</v>
      </c>
      <c r="K871" s="663" t="s">
        <v>2589</v>
      </c>
      <c r="L871" s="665">
        <v>50.259998628032363</v>
      </c>
      <c r="M871" s="665">
        <v>2</v>
      </c>
      <c r="N871" s="666">
        <v>100.51999725606473</v>
      </c>
    </row>
    <row r="872" spans="1:14" ht="14.4" customHeight="1" x14ac:dyDescent="0.3">
      <c r="A872" s="661" t="s">
        <v>571</v>
      </c>
      <c r="B872" s="662" t="s">
        <v>2765</v>
      </c>
      <c r="C872" s="663" t="s">
        <v>593</v>
      </c>
      <c r="D872" s="664" t="s">
        <v>2771</v>
      </c>
      <c r="E872" s="663" t="s">
        <v>599</v>
      </c>
      <c r="F872" s="664" t="s">
        <v>2772</v>
      </c>
      <c r="G872" s="663" t="s">
        <v>600</v>
      </c>
      <c r="H872" s="663" t="s">
        <v>1099</v>
      </c>
      <c r="I872" s="663" t="s">
        <v>1100</v>
      </c>
      <c r="J872" s="663" t="s">
        <v>1101</v>
      </c>
      <c r="K872" s="663" t="s">
        <v>1102</v>
      </c>
      <c r="L872" s="665">
        <v>220</v>
      </c>
      <c r="M872" s="665">
        <v>1</v>
      </c>
      <c r="N872" s="666">
        <v>220</v>
      </c>
    </row>
    <row r="873" spans="1:14" ht="14.4" customHeight="1" x14ac:dyDescent="0.3">
      <c r="A873" s="661" t="s">
        <v>571</v>
      </c>
      <c r="B873" s="662" t="s">
        <v>2765</v>
      </c>
      <c r="C873" s="663" t="s">
        <v>593</v>
      </c>
      <c r="D873" s="664" t="s">
        <v>2771</v>
      </c>
      <c r="E873" s="663" t="s">
        <v>599</v>
      </c>
      <c r="F873" s="664" t="s">
        <v>2772</v>
      </c>
      <c r="G873" s="663" t="s">
        <v>600</v>
      </c>
      <c r="H873" s="663" t="s">
        <v>1213</v>
      </c>
      <c r="I873" s="663" t="s">
        <v>1214</v>
      </c>
      <c r="J873" s="663" t="s">
        <v>731</v>
      </c>
      <c r="K873" s="663" t="s">
        <v>1215</v>
      </c>
      <c r="L873" s="665">
        <v>155.40911809269082</v>
      </c>
      <c r="M873" s="665">
        <v>1</v>
      </c>
      <c r="N873" s="666">
        <v>155.40911809269082</v>
      </c>
    </row>
    <row r="874" spans="1:14" ht="14.4" customHeight="1" x14ac:dyDescent="0.3">
      <c r="A874" s="661" t="s">
        <v>571</v>
      </c>
      <c r="B874" s="662" t="s">
        <v>2765</v>
      </c>
      <c r="C874" s="663" t="s">
        <v>593</v>
      </c>
      <c r="D874" s="664" t="s">
        <v>2771</v>
      </c>
      <c r="E874" s="663" t="s">
        <v>599</v>
      </c>
      <c r="F874" s="664" t="s">
        <v>2772</v>
      </c>
      <c r="G874" s="663" t="s">
        <v>600</v>
      </c>
      <c r="H874" s="663" t="s">
        <v>1238</v>
      </c>
      <c r="I874" s="663" t="s">
        <v>1239</v>
      </c>
      <c r="J874" s="663" t="s">
        <v>1240</v>
      </c>
      <c r="K874" s="663" t="s">
        <v>716</v>
      </c>
      <c r="L874" s="665">
        <v>40.790970631488932</v>
      </c>
      <c r="M874" s="665">
        <v>8</v>
      </c>
      <c r="N874" s="666">
        <v>326.32776505191146</v>
      </c>
    </row>
    <row r="875" spans="1:14" ht="14.4" customHeight="1" x14ac:dyDescent="0.3">
      <c r="A875" s="661" t="s">
        <v>571</v>
      </c>
      <c r="B875" s="662" t="s">
        <v>2765</v>
      </c>
      <c r="C875" s="663" t="s">
        <v>593</v>
      </c>
      <c r="D875" s="664" t="s">
        <v>2771</v>
      </c>
      <c r="E875" s="663" t="s">
        <v>599</v>
      </c>
      <c r="F875" s="664" t="s">
        <v>2772</v>
      </c>
      <c r="G875" s="663" t="s">
        <v>600</v>
      </c>
      <c r="H875" s="663" t="s">
        <v>2593</v>
      </c>
      <c r="I875" s="663" t="s">
        <v>2594</v>
      </c>
      <c r="J875" s="663" t="s">
        <v>1259</v>
      </c>
      <c r="K875" s="663" t="s">
        <v>2595</v>
      </c>
      <c r="L875" s="665">
        <v>258.04428571428576</v>
      </c>
      <c r="M875" s="665">
        <v>7</v>
      </c>
      <c r="N875" s="666">
        <v>1806.3100000000002</v>
      </c>
    </row>
    <row r="876" spans="1:14" ht="14.4" customHeight="1" x14ac:dyDescent="0.3">
      <c r="A876" s="661" t="s">
        <v>571</v>
      </c>
      <c r="B876" s="662" t="s">
        <v>2765</v>
      </c>
      <c r="C876" s="663" t="s">
        <v>593</v>
      </c>
      <c r="D876" s="664" t="s">
        <v>2771</v>
      </c>
      <c r="E876" s="663" t="s">
        <v>599</v>
      </c>
      <c r="F876" s="664" t="s">
        <v>2772</v>
      </c>
      <c r="G876" s="663" t="s">
        <v>600</v>
      </c>
      <c r="H876" s="663" t="s">
        <v>1261</v>
      </c>
      <c r="I876" s="663" t="s">
        <v>1262</v>
      </c>
      <c r="J876" s="663" t="s">
        <v>1259</v>
      </c>
      <c r="K876" s="663" t="s">
        <v>1263</v>
      </c>
      <c r="L876" s="665">
        <v>910.79386649291928</v>
      </c>
      <c r="M876" s="665">
        <v>17.100000000000001</v>
      </c>
      <c r="N876" s="666">
        <v>15574.57511702892</v>
      </c>
    </row>
    <row r="877" spans="1:14" ht="14.4" customHeight="1" x14ac:dyDescent="0.3">
      <c r="A877" s="661" t="s">
        <v>571</v>
      </c>
      <c r="B877" s="662" t="s">
        <v>2765</v>
      </c>
      <c r="C877" s="663" t="s">
        <v>593</v>
      </c>
      <c r="D877" s="664" t="s">
        <v>2771</v>
      </c>
      <c r="E877" s="663" t="s">
        <v>599</v>
      </c>
      <c r="F877" s="664" t="s">
        <v>2772</v>
      </c>
      <c r="G877" s="663" t="s">
        <v>600</v>
      </c>
      <c r="H877" s="663" t="s">
        <v>1284</v>
      </c>
      <c r="I877" s="663" t="s">
        <v>1284</v>
      </c>
      <c r="J877" s="663" t="s">
        <v>1285</v>
      </c>
      <c r="K877" s="663" t="s">
        <v>804</v>
      </c>
      <c r="L877" s="665">
        <v>53.979998143121449</v>
      </c>
      <c r="M877" s="665">
        <v>10</v>
      </c>
      <c r="N877" s="666">
        <v>539.79998143121452</v>
      </c>
    </row>
    <row r="878" spans="1:14" ht="14.4" customHeight="1" x14ac:dyDescent="0.3">
      <c r="A878" s="661" t="s">
        <v>571</v>
      </c>
      <c r="B878" s="662" t="s">
        <v>2765</v>
      </c>
      <c r="C878" s="663" t="s">
        <v>593</v>
      </c>
      <c r="D878" s="664" t="s">
        <v>2771</v>
      </c>
      <c r="E878" s="663" t="s">
        <v>599</v>
      </c>
      <c r="F878" s="664" t="s">
        <v>2772</v>
      </c>
      <c r="G878" s="663" t="s">
        <v>600</v>
      </c>
      <c r="H878" s="663" t="s">
        <v>2600</v>
      </c>
      <c r="I878" s="663" t="s">
        <v>215</v>
      </c>
      <c r="J878" s="663" t="s">
        <v>2601</v>
      </c>
      <c r="K878" s="663" t="s">
        <v>2602</v>
      </c>
      <c r="L878" s="665">
        <v>422</v>
      </c>
      <c r="M878" s="665">
        <v>3</v>
      </c>
      <c r="N878" s="666">
        <v>1266</v>
      </c>
    </row>
    <row r="879" spans="1:14" ht="14.4" customHeight="1" x14ac:dyDescent="0.3">
      <c r="A879" s="661" t="s">
        <v>571</v>
      </c>
      <c r="B879" s="662" t="s">
        <v>2765</v>
      </c>
      <c r="C879" s="663" t="s">
        <v>593</v>
      </c>
      <c r="D879" s="664" t="s">
        <v>2771</v>
      </c>
      <c r="E879" s="663" t="s">
        <v>599</v>
      </c>
      <c r="F879" s="664" t="s">
        <v>2772</v>
      </c>
      <c r="G879" s="663" t="s">
        <v>600</v>
      </c>
      <c r="H879" s="663" t="s">
        <v>1319</v>
      </c>
      <c r="I879" s="663" t="s">
        <v>1320</v>
      </c>
      <c r="J879" s="663" t="s">
        <v>1321</v>
      </c>
      <c r="K879" s="663" t="s">
        <v>1067</v>
      </c>
      <c r="L879" s="665">
        <v>52.085248014509034</v>
      </c>
      <c r="M879" s="665">
        <v>28</v>
      </c>
      <c r="N879" s="666">
        <v>1458.386944406253</v>
      </c>
    </row>
    <row r="880" spans="1:14" ht="14.4" customHeight="1" x14ac:dyDescent="0.3">
      <c r="A880" s="661" t="s">
        <v>571</v>
      </c>
      <c r="B880" s="662" t="s">
        <v>2765</v>
      </c>
      <c r="C880" s="663" t="s">
        <v>593</v>
      </c>
      <c r="D880" s="664" t="s">
        <v>2771</v>
      </c>
      <c r="E880" s="663" t="s">
        <v>599</v>
      </c>
      <c r="F880" s="664" t="s">
        <v>2772</v>
      </c>
      <c r="G880" s="663" t="s">
        <v>600</v>
      </c>
      <c r="H880" s="663" t="s">
        <v>2720</v>
      </c>
      <c r="I880" s="663" t="s">
        <v>2721</v>
      </c>
      <c r="J880" s="663" t="s">
        <v>2722</v>
      </c>
      <c r="K880" s="663" t="s">
        <v>2723</v>
      </c>
      <c r="L880" s="665">
        <v>54.555659838873773</v>
      </c>
      <c r="M880" s="665">
        <v>7</v>
      </c>
      <c r="N880" s="666">
        <v>381.88961887211639</v>
      </c>
    </row>
    <row r="881" spans="1:14" ht="14.4" customHeight="1" x14ac:dyDescent="0.3">
      <c r="A881" s="661" t="s">
        <v>571</v>
      </c>
      <c r="B881" s="662" t="s">
        <v>2765</v>
      </c>
      <c r="C881" s="663" t="s">
        <v>593</v>
      </c>
      <c r="D881" s="664" t="s">
        <v>2771</v>
      </c>
      <c r="E881" s="663" t="s">
        <v>599</v>
      </c>
      <c r="F881" s="664" t="s">
        <v>2772</v>
      </c>
      <c r="G881" s="663" t="s">
        <v>600</v>
      </c>
      <c r="H881" s="663" t="s">
        <v>616</v>
      </c>
      <c r="I881" s="663" t="s">
        <v>617</v>
      </c>
      <c r="J881" s="663" t="s">
        <v>618</v>
      </c>
      <c r="K881" s="663" t="s">
        <v>619</v>
      </c>
      <c r="L881" s="665">
        <v>531.26541873889141</v>
      </c>
      <c r="M881" s="665">
        <v>1.6199999999999999</v>
      </c>
      <c r="N881" s="666">
        <v>860.64997835700399</v>
      </c>
    </row>
    <row r="882" spans="1:14" ht="14.4" customHeight="1" x14ac:dyDescent="0.3">
      <c r="A882" s="661" t="s">
        <v>571</v>
      </c>
      <c r="B882" s="662" t="s">
        <v>2765</v>
      </c>
      <c r="C882" s="663" t="s">
        <v>593</v>
      </c>
      <c r="D882" s="664" t="s">
        <v>2771</v>
      </c>
      <c r="E882" s="663" t="s">
        <v>599</v>
      </c>
      <c r="F882" s="664" t="s">
        <v>2772</v>
      </c>
      <c r="G882" s="663" t="s">
        <v>600</v>
      </c>
      <c r="H882" s="663" t="s">
        <v>620</v>
      </c>
      <c r="I882" s="663" t="s">
        <v>621</v>
      </c>
      <c r="J882" s="663" t="s">
        <v>618</v>
      </c>
      <c r="K882" s="663" t="s">
        <v>622</v>
      </c>
      <c r="L882" s="665">
        <v>312.84000000000003</v>
      </c>
      <c r="M882" s="665">
        <v>5</v>
      </c>
      <c r="N882" s="666">
        <v>1564.2000000000003</v>
      </c>
    </row>
    <row r="883" spans="1:14" ht="14.4" customHeight="1" x14ac:dyDescent="0.3">
      <c r="A883" s="661" t="s">
        <v>571</v>
      </c>
      <c r="B883" s="662" t="s">
        <v>2765</v>
      </c>
      <c r="C883" s="663" t="s">
        <v>593</v>
      </c>
      <c r="D883" s="664" t="s">
        <v>2771</v>
      </c>
      <c r="E883" s="663" t="s">
        <v>599</v>
      </c>
      <c r="F883" s="664" t="s">
        <v>2772</v>
      </c>
      <c r="G883" s="663" t="s">
        <v>600</v>
      </c>
      <c r="H883" s="663" t="s">
        <v>1338</v>
      </c>
      <c r="I883" s="663" t="s">
        <v>1339</v>
      </c>
      <c r="J883" s="663" t="s">
        <v>618</v>
      </c>
      <c r="K883" s="663" t="s">
        <v>1340</v>
      </c>
      <c r="L883" s="665">
        <v>235.62000000000003</v>
      </c>
      <c r="M883" s="665">
        <v>1</v>
      </c>
      <c r="N883" s="666">
        <v>235.62000000000003</v>
      </c>
    </row>
    <row r="884" spans="1:14" ht="14.4" customHeight="1" x14ac:dyDescent="0.3">
      <c r="A884" s="661" t="s">
        <v>571</v>
      </c>
      <c r="B884" s="662" t="s">
        <v>2765</v>
      </c>
      <c r="C884" s="663" t="s">
        <v>593</v>
      </c>
      <c r="D884" s="664" t="s">
        <v>2771</v>
      </c>
      <c r="E884" s="663" t="s">
        <v>599</v>
      </c>
      <c r="F884" s="664" t="s">
        <v>2772</v>
      </c>
      <c r="G884" s="663" t="s">
        <v>600</v>
      </c>
      <c r="H884" s="663" t="s">
        <v>1379</v>
      </c>
      <c r="I884" s="663" t="s">
        <v>1380</v>
      </c>
      <c r="J884" s="663" t="s">
        <v>1381</v>
      </c>
      <c r="K884" s="663" t="s">
        <v>1382</v>
      </c>
      <c r="L884" s="665">
        <v>54.468000000000004</v>
      </c>
      <c r="M884" s="665">
        <v>5</v>
      </c>
      <c r="N884" s="666">
        <v>272.34000000000003</v>
      </c>
    </row>
    <row r="885" spans="1:14" ht="14.4" customHeight="1" x14ac:dyDescent="0.3">
      <c r="A885" s="661" t="s">
        <v>571</v>
      </c>
      <c r="B885" s="662" t="s">
        <v>2765</v>
      </c>
      <c r="C885" s="663" t="s">
        <v>593</v>
      </c>
      <c r="D885" s="664" t="s">
        <v>2771</v>
      </c>
      <c r="E885" s="663" t="s">
        <v>599</v>
      </c>
      <c r="F885" s="664" t="s">
        <v>2772</v>
      </c>
      <c r="G885" s="663" t="s">
        <v>600</v>
      </c>
      <c r="H885" s="663" t="s">
        <v>1568</v>
      </c>
      <c r="I885" s="663" t="s">
        <v>1569</v>
      </c>
      <c r="J885" s="663" t="s">
        <v>1570</v>
      </c>
      <c r="K885" s="663" t="s">
        <v>1571</v>
      </c>
      <c r="L885" s="665">
        <v>325.15980912966978</v>
      </c>
      <c r="M885" s="665">
        <v>5</v>
      </c>
      <c r="N885" s="666">
        <v>1625.799045648349</v>
      </c>
    </row>
    <row r="886" spans="1:14" ht="14.4" customHeight="1" x14ac:dyDescent="0.3">
      <c r="A886" s="661" t="s">
        <v>571</v>
      </c>
      <c r="B886" s="662" t="s">
        <v>2765</v>
      </c>
      <c r="C886" s="663" t="s">
        <v>593</v>
      </c>
      <c r="D886" s="664" t="s">
        <v>2771</v>
      </c>
      <c r="E886" s="663" t="s">
        <v>599</v>
      </c>
      <c r="F886" s="664" t="s">
        <v>2772</v>
      </c>
      <c r="G886" s="663" t="s">
        <v>600</v>
      </c>
      <c r="H886" s="663" t="s">
        <v>625</v>
      </c>
      <c r="I886" s="663" t="s">
        <v>626</v>
      </c>
      <c r="J886" s="663" t="s">
        <v>627</v>
      </c>
      <c r="K886" s="663" t="s">
        <v>628</v>
      </c>
      <c r="L886" s="665">
        <v>279.38</v>
      </c>
      <c r="M886" s="665">
        <v>1</v>
      </c>
      <c r="N886" s="666">
        <v>279.38</v>
      </c>
    </row>
    <row r="887" spans="1:14" ht="14.4" customHeight="1" x14ac:dyDescent="0.3">
      <c r="A887" s="661" t="s">
        <v>571</v>
      </c>
      <c r="B887" s="662" t="s">
        <v>2765</v>
      </c>
      <c r="C887" s="663" t="s">
        <v>593</v>
      </c>
      <c r="D887" s="664" t="s">
        <v>2771</v>
      </c>
      <c r="E887" s="663" t="s">
        <v>599</v>
      </c>
      <c r="F887" s="664" t="s">
        <v>2772</v>
      </c>
      <c r="G887" s="663" t="s">
        <v>600</v>
      </c>
      <c r="H887" s="663" t="s">
        <v>1598</v>
      </c>
      <c r="I887" s="663" t="s">
        <v>215</v>
      </c>
      <c r="J887" s="663" t="s">
        <v>1599</v>
      </c>
      <c r="K887" s="663"/>
      <c r="L887" s="665">
        <v>39.08</v>
      </c>
      <c r="M887" s="665">
        <v>2</v>
      </c>
      <c r="N887" s="666">
        <v>78.16</v>
      </c>
    </row>
    <row r="888" spans="1:14" ht="14.4" customHeight="1" x14ac:dyDescent="0.3">
      <c r="A888" s="661" t="s">
        <v>571</v>
      </c>
      <c r="B888" s="662" t="s">
        <v>2765</v>
      </c>
      <c r="C888" s="663" t="s">
        <v>593</v>
      </c>
      <c r="D888" s="664" t="s">
        <v>2771</v>
      </c>
      <c r="E888" s="663" t="s">
        <v>599</v>
      </c>
      <c r="F888" s="664" t="s">
        <v>2772</v>
      </c>
      <c r="G888" s="663" t="s">
        <v>600</v>
      </c>
      <c r="H888" s="663" t="s">
        <v>2618</v>
      </c>
      <c r="I888" s="663" t="s">
        <v>2619</v>
      </c>
      <c r="J888" s="663" t="s">
        <v>1754</v>
      </c>
      <c r="K888" s="663" t="s">
        <v>781</v>
      </c>
      <c r="L888" s="665">
        <v>246.5</v>
      </c>
      <c r="M888" s="665">
        <v>16</v>
      </c>
      <c r="N888" s="666">
        <v>3944</v>
      </c>
    </row>
    <row r="889" spans="1:14" ht="14.4" customHeight="1" x14ac:dyDescent="0.3">
      <c r="A889" s="661" t="s">
        <v>571</v>
      </c>
      <c r="B889" s="662" t="s">
        <v>2765</v>
      </c>
      <c r="C889" s="663" t="s">
        <v>593</v>
      </c>
      <c r="D889" s="664" t="s">
        <v>2771</v>
      </c>
      <c r="E889" s="663" t="s">
        <v>599</v>
      </c>
      <c r="F889" s="664" t="s">
        <v>2772</v>
      </c>
      <c r="G889" s="663" t="s">
        <v>600</v>
      </c>
      <c r="H889" s="663" t="s">
        <v>2620</v>
      </c>
      <c r="I889" s="663" t="s">
        <v>2620</v>
      </c>
      <c r="J889" s="663" t="s">
        <v>2621</v>
      </c>
      <c r="K889" s="663" t="s">
        <v>2622</v>
      </c>
      <c r="L889" s="665">
        <v>675.03451065387844</v>
      </c>
      <c r="M889" s="665">
        <v>13</v>
      </c>
      <c r="N889" s="666">
        <v>8775.4486385004202</v>
      </c>
    </row>
    <row r="890" spans="1:14" ht="14.4" customHeight="1" x14ac:dyDescent="0.3">
      <c r="A890" s="661" t="s">
        <v>571</v>
      </c>
      <c r="B890" s="662" t="s">
        <v>2765</v>
      </c>
      <c r="C890" s="663" t="s">
        <v>593</v>
      </c>
      <c r="D890" s="664" t="s">
        <v>2771</v>
      </c>
      <c r="E890" s="663" t="s">
        <v>599</v>
      </c>
      <c r="F890" s="664" t="s">
        <v>2772</v>
      </c>
      <c r="G890" s="663" t="s">
        <v>600</v>
      </c>
      <c r="H890" s="663" t="s">
        <v>2626</v>
      </c>
      <c r="I890" s="663" t="s">
        <v>2627</v>
      </c>
      <c r="J890" s="663" t="s">
        <v>2628</v>
      </c>
      <c r="K890" s="663" t="s">
        <v>2629</v>
      </c>
      <c r="L890" s="665">
        <v>621.54265241975668</v>
      </c>
      <c r="M890" s="665">
        <v>22</v>
      </c>
      <c r="N890" s="666">
        <v>13673.938353234647</v>
      </c>
    </row>
    <row r="891" spans="1:14" ht="14.4" customHeight="1" x14ac:dyDescent="0.3">
      <c r="A891" s="661" t="s">
        <v>571</v>
      </c>
      <c r="B891" s="662" t="s">
        <v>2765</v>
      </c>
      <c r="C891" s="663" t="s">
        <v>593</v>
      </c>
      <c r="D891" s="664" t="s">
        <v>2771</v>
      </c>
      <c r="E891" s="663" t="s">
        <v>599</v>
      </c>
      <c r="F891" s="664" t="s">
        <v>2772</v>
      </c>
      <c r="G891" s="663" t="s">
        <v>600</v>
      </c>
      <c r="H891" s="663" t="s">
        <v>1654</v>
      </c>
      <c r="I891" s="663" t="s">
        <v>1655</v>
      </c>
      <c r="J891" s="663" t="s">
        <v>1656</v>
      </c>
      <c r="K891" s="663" t="s">
        <v>1657</v>
      </c>
      <c r="L891" s="665">
        <v>544.72383206818154</v>
      </c>
      <c r="M891" s="665">
        <v>5</v>
      </c>
      <c r="N891" s="666">
        <v>2723.6191603409075</v>
      </c>
    </row>
    <row r="892" spans="1:14" ht="14.4" customHeight="1" x14ac:dyDescent="0.3">
      <c r="A892" s="661" t="s">
        <v>571</v>
      </c>
      <c r="B892" s="662" t="s">
        <v>2765</v>
      </c>
      <c r="C892" s="663" t="s">
        <v>593</v>
      </c>
      <c r="D892" s="664" t="s">
        <v>2771</v>
      </c>
      <c r="E892" s="663" t="s">
        <v>599</v>
      </c>
      <c r="F892" s="664" t="s">
        <v>2772</v>
      </c>
      <c r="G892" s="663" t="s">
        <v>600</v>
      </c>
      <c r="H892" s="663" t="s">
        <v>1691</v>
      </c>
      <c r="I892" s="663" t="s">
        <v>215</v>
      </c>
      <c r="J892" s="663" t="s">
        <v>1692</v>
      </c>
      <c r="K892" s="663" t="s">
        <v>1693</v>
      </c>
      <c r="L892" s="665">
        <v>61.533333333333331</v>
      </c>
      <c r="M892" s="665">
        <v>3</v>
      </c>
      <c r="N892" s="666">
        <v>184.6</v>
      </c>
    </row>
    <row r="893" spans="1:14" ht="14.4" customHeight="1" x14ac:dyDescent="0.3">
      <c r="A893" s="661" t="s">
        <v>571</v>
      </c>
      <c r="B893" s="662" t="s">
        <v>2765</v>
      </c>
      <c r="C893" s="663" t="s">
        <v>593</v>
      </c>
      <c r="D893" s="664" t="s">
        <v>2771</v>
      </c>
      <c r="E893" s="663" t="s">
        <v>599</v>
      </c>
      <c r="F893" s="664" t="s">
        <v>2772</v>
      </c>
      <c r="G893" s="663" t="s">
        <v>600</v>
      </c>
      <c r="H893" s="663" t="s">
        <v>1700</v>
      </c>
      <c r="I893" s="663" t="s">
        <v>1701</v>
      </c>
      <c r="J893" s="663" t="s">
        <v>1702</v>
      </c>
      <c r="K893" s="663" t="s">
        <v>1703</v>
      </c>
      <c r="L893" s="665">
        <v>2242.5</v>
      </c>
      <c r="M893" s="665">
        <v>0.4</v>
      </c>
      <c r="N893" s="666">
        <v>897</v>
      </c>
    </row>
    <row r="894" spans="1:14" ht="14.4" customHeight="1" x14ac:dyDescent="0.3">
      <c r="A894" s="661" t="s">
        <v>571</v>
      </c>
      <c r="B894" s="662" t="s">
        <v>2765</v>
      </c>
      <c r="C894" s="663" t="s">
        <v>593</v>
      </c>
      <c r="D894" s="664" t="s">
        <v>2771</v>
      </c>
      <c r="E894" s="663" t="s">
        <v>599</v>
      </c>
      <c r="F894" s="664" t="s">
        <v>2772</v>
      </c>
      <c r="G894" s="663" t="s">
        <v>600</v>
      </c>
      <c r="H894" s="663" t="s">
        <v>1720</v>
      </c>
      <c r="I894" s="663" t="s">
        <v>1720</v>
      </c>
      <c r="J894" s="663" t="s">
        <v>1721</v>
      </c>
      <c r="K894" s="663" t="s">
        <v>1722</v>
      </c>
      <c r="L894" s="665">
        <v>779.89923353104018</v>
      </c>
      <c r="M894" s="665">
        <v>2.2999999999999998</v>
      </c>
      <c r="N894" s="666">
        <v>1793.7682371213923</v>
      </c>
    </row>
    <row r="895" spans="1:14" ht="14.4" customHeight="1" x14ac:dyDescent="0.3">
      <c r="A895" s="661" t="s">
        <v>571</v>
      </c>
      <c r="B895" s="662" t="s">
        <v>2765</v>
      </c>
      <c r="C895" s="663" t="s">
        <v>593</v>
      </c>
      <c r="D895" s="664" t="s">
        <v>2771</v>
      </c>
      <c r="E895" s="663" t="s">
        <v>599</v>
      </c>
      <c r="F895" s="664" t="s">
        <v>2772</v>
      </c>
      <c r="G895" s="663" t="s">
        <v>600</v>
      </c>
      <c r="H895" s="663" t="s">
        <v>2647</v>
      </c>
      <c r="I895" s="663" t="s">
        <v>2648</v>
      </c>
      <c r="J895" s="663" t="s">
        <v>2649</v>
      </c>
      <c r="K895" s="663" t="s">
        <v>2650</v>
      </c>
      <c r="L895" s="665">
        <v>84.463999999999999</v>
      </c>
      <c r="M895" s="665">
        <v>4</v>
      </c>
      <c r="N895" s="666">
        <v>337.85599999999999</v>
      </c>
    </row>
    <row r="896" spans="1:14" ht="14.4" customHeight="1" x14ac:dyDescent="0.3">
      <c r="A896" s="661" t="s">
        <v>571</v>
      </c>
      <c r="B896" s="662" t="s">
        <v>2765</v>
      </c>
      <c r="C896" s="663" t="s">
        <v>593</v>
      </c>
      <c r="D896" s="664" t="s">
        <v>2771</v>
      </c>
      <c r="E896" s="663" t="s">
        <v>599</v>
      </c>
      <c r="F896" s="664" t="s">
        <v>2772</v>
      </c>
      <c r="G896" s="663" t="s">
        <v>600</v>
      </c>
      <c r="H896" s="663" t="s">
        <v>2651</v>
      </c>
      <c r="I896" s="663" t="s">
        <v>215</v>
      </c>
      <c r="J896" s="663" t="s">
        <v>2652</v>
      </c>
      <c r="K896" s="663"/>
      <c r="L896" s="665">
        <v>435.59999999999997</v>
      </c>
      <c r="M896" s="665">
        <v>6</v>
      </c>
      <c r="N896" s="666">
        <v>2613.6</v>
      </c>
    </row>
    <row r="897" spans="1:14" ht="14.4" customHeight="1" x14ac:dyDescent="0.3">
      <c r="A897" s="661" t="s">
        <v>571</v>
      </c>
      <c r="B897" s="662" t="s">
        <v>2765</v>
      </c>
      <c r="C897" s="663" t="s">
        <v>593</v>
      </c>
      <c r="D897" s="664" t="s">
        <v>2771</v>
      </c>
      <c r="E897" s="663" t="s">
        <v>599</v>
      </c>
      <c r="F897" s="664" t="s">
        <v>2772</v>
      </c>
      <c r="G897" s="663" t="s">
        <v>600</v>
      </c>
      <c r="H897" s="663" t="s">
        <v>2653</v>
      </c>
      <c r="I897" s="663" t="s">
        <v>2654</v>
      </c>
      <c r="J897" s="663" t="s">
        <v>2655</v>
      </c>
      <c r="K897" s="663" t="s">
        <v>2656</v>
      </c>
      <c r="L897" s="665">
        <v>228.61109112478152</v>
      </c>
      <c r="M897" s="665">
        <v>16</v>
      </c>
      <c r="N897" s="666">
        <v>3657.7774579965044</v>
      </c>
    </row>
    <row r="898" spans="1:14" ht="14.4" customHeight="1" x14ac:dyDescent="0.3">
      <c r="A898" s="661" t="s">
        <v>571</v>
      </c>
      <c r="B898" s="662" t="s">
        <v>2765</v>
      </c>
      <c r="C898" s="663" t="s">
        <v>593</v>
      </c>
      <c r="D898" s="664" t="s">
        <v>2771</v>
      </c>
      <c r="E898" s="663" t="s">
        <v>599</v>
      </c>
      <c r="F898" s="664" t="s">
        <v>2772</v>
      </c>
      <c r="G898" s="663" t="s">
        <v>600</v>
      </c>
      <c r="H898" s="663" t="s">
        <v>2751</v>
      </c>
      <c r="I898" s="663" t="s">
        <v>2752</v>
      </c>
      <c r="J898" s="663" t="s">
        <v>2753</v>
      </c>
      <c r="K898" s="663" t="s">
        <v>2754</v>
      </c>
      <c r="L898" s="665">
        <v>778.9000000000002</v>
      </c>
      <c r="M898" s="665">
        <v>10</v>
      </c>
      <c r="N898" s="666">
        <v>7789.0000000000018</v>
      </c>
    </row>
    <row r="899" spans="1:14" ht="14.4" customHeight="1" x14ac:dyDescent="0.3">
      <c r="A899" s="661" t="s">
        <v>571</v>
      </c>
      <c r="B899" s="662" t="s">
        <v>2765</v>
      </c>
      <c r="C899" s="663" t="s">
        <v>593</v>
      </c>
      <c r="D899" s="664" t="s">
        <v>2771</v>
      </c>
      <c r="E899" s="663" t="s">
        <v>599</v>
      </c>
      <c r="F899" s="664" t="s">
        <v>2772</v>
      </c>
      <c r="G899" s="663" t="s">
        <v>600</v>
      </c>
      <c r="H899" s="663" t="s">
        <v>2755</v>
      </c>
      <c r="I899" s="663" t="s">
        <v>2756</v>
      </c>
      <c r="J899" s="663" t="s">
        <v>2757</v>
      </c>
      <c r="K899" s="663" t="s">
        <v>2758</v>
      </c>
      <c r="L899" s="665">
        <v>81.500000000000014</v>
      </c>
      <c r="M899" s="665">
        <v>2</v>
      </c>
      <c r="N899" s="666">
        <v>163.00000000000003</v>
      </c>
    </row>
    <row r="900" spans="1:14" ht="14.4" customHeight="1" x14ac:dyDescent="0.3">
      <c r="A900" s="661" t="s">
        <v>571</v>
      </c>
      <c r="B900" s="662" t="s">
        <v>2765</v>
      </c>
      <c r="C900" s="663" t="s">
        <v>593</v>
      </c>
      <c r="D900" s="664" t="s">
        <v>2771</v>
      </c>
      <c r="E900" s="663" t="s">
        <v>599</v>
      </c>
      <c r="F900" s="664" t="s">
        <v>2772</v>
      </c>
      <c r="G900" s="663" t="s">
        <v>600</v>
      </c>
      <c r="H900" s="663" t="s">
        <v>1753</v>
      </c>
      <c r="I900" s="663" t="s">
        <v>1753</v>
      </c>
      <c r="J900" s="663" t="s">
        <v>1754</v>
      </c>
      <c r="K900" s="663" t="s">
        <v>1340</v>
      </c>
      <c r="L900" s="665">
        <v>362.62814237400738</v>
      </c>
      <c r="M900" s="665">
        <v>15</v>
      </c>
      <c r="N900" s="666">
        <v>5439.4221356101107</v>
      </c>
    </row>
    <row r="901" spans="1:14" ht="14.4" customHeight="1" x14ac:dyDescent="0.3">
      <c r="A901" s="661" t="s">
        <v>571</v>
      </c>
      <c r="B901" s="662" t="s">
        <v>2765</v>
      </c>
      <c r="C901" s="663" t="s">
        <v>593</v>
      </c>
      <c r="D901" s="664" t="s">
        <v>2771</v>
      </c>
      <c r="E901" s="663" t="s">
        <v>599</v>
      </c>
      <c r="F901" s="664" t="s">
        <v>2772</v>
      </c>
      <c r="G901" s="663" t="s">
        <v>600</v>
      </c>
      <c r="H901" s="663" t="s">
        <v>2727</v>
      </c>
      <c r="I901" s="663" t="s">
        <v>2727</v>
      </c>
      <c r="J901" s="663" t="s">
        <v>2728</v>
      </c>
      <c r="K901" s="663" t="s">
        <v>2729</v>
      </c>
      <c r="L901" s="665">
        <v>259.8803184331735</v>
      </c>
      <c r="M901" s="665">
        <v>1</v>
      </c>
      <c r="N901" s="666">
        <v>259.8803184331735</v>
      </c>
    </row>
    <row r="902" spans="1:14" ht="14.4" customHeight="1" x14ac:dyDescent="0.3">
      <c r="A902" s="661" t="s">
        <v>571</v>
      </c>
      <c r="B902" s="662" t="s">
        <v>2765</v>
      </c>
      <c r="C902" s="663" t="s">
        <v>593</v>
      </c>
      <c r="D902" s="664" t="s">
        <v>2771</v>
      </c>
      <c r="E902" s="663" t="s">
        <v>599</v>
      </c>
      <c r="F902" s="664" t="s">
        <v>2772</v>
      </c>
      <c r="G902" s="663" t="s">
        <v>600</v>
      </c>
      <c r="H902" s="663" t="s">
        <v>1822</v>
      </c>
      <c r="I902" s="663" t="s">
        <v>215</v>
      </c>
      <c r="J902" s="663" t="s">
        <v>1823</v>
      </c>
      <c r="K902" s="663"/>
      <c r="L902" s="665">
        <v>57.404910057101041</v>
      </c>
      <c r="M902" s="665">
        <v>8</v>
      </c>
      <c r="N902" s="666">
        <v>459.23928045680833</v>
      </c>
    </row>
    <row r="903" spans="1:14" ht="14.4" customHeight="1" x14ac:dyDescent="0.3">
      <c r="A903" s="661" t="s">
        <v>571</v>
      </c>
      <c r="B903" s="662" t="s">
        <v>2765</v>
      </c>
      <c r="C903" s="663" t="s">
        <v>593</v>
      </c>
      <c r="D903" s="664" t="s">
        <v>2771</v>
      </c>
      <c r="E903" s="663" t="s">
        <v>599</v>
      </c>
      <c r="F903" s="664" t="s">
        <v>2772</v>
      </c>
      <c r="G903" s="663" t="s">
        <v>600</v>
      </c>
      <c r="H903" s="663" t="s">
        <v>1853</v>
      </c>
      <c r="I903" s="663" t="s">
        <v>1853</v>
      </c>
      <c r="J903" s="663" t="s">
        <v>1854</v>
      </c>
      <c r="K903" s="663" t="s">
        <v>1855</v>
      </c>
      <c r="L903" s="665">
        <v>124.66653347637164</v>
      </c>
      <c r="M903" s="665">
        <v>3</v>
      </c>
      <c r="N903" s="666">
        <v>373.99960042911493</v>
      </c>
    </row>
    <row r="904" spans="1:14" ht="14.4" customHeight="1" x14ac:dyDescent="0.3">
      <c r="A904" s="661" t="s">
        <v>571</v>
      </c>
      <c r="B904" s="662" t="s">
        <v>2765</v>
      </c>
      <c r="C904" s="663" t="s">
        <v>593</v>
      </c>
      <c r="D904" s="664" t="s">
        <v>2771</v>
      </c>
      <c r="E904" s="663" t="s">
        <v>599</v>
      </c>
      <c r="F904" s="664" t="s">
        <v>2772</v>
      </c>
      <c r="G904" s="663" t="s">
        <v>600</v>
      </c>
      <c r="H904" s="663" t="s">
        <v>1858</v>
      </c>
      <c r="I904" s="663" t="s">
        <v>215</v>
      </c>
      <c r="J904" s="663" t="s">
        <v>1859</v>
      </c>
      <c r="K904" s="663" t="s">
        <v>1860</v>
      </c>
      <c r="L904" s="665">
        <v>39.08</v>
      </c>
      <c r="M904" s="665">
        <v>2</v>
      </c>
      <c r="N904" s="666">
        <v>78.16</v>
      </c>
    </row>
    <row r="905" spans="1:14" ht="14.4" customHeight="1" x14ac:dyDescent="0.3">
      <c r="A905" s="661" t="s">
        <v>571</v>
      </c>
      <c r="B905" s="662" t="s">
        <v>2765</v>
      </c>
      <c r="C905" s="663" t="s">
        <v>593</v>
      </c>
      <c r="D905" s="664" t="s">
        <v>2771</v>
      </c>
      <c r="E905" s="663" t="s">
        <v>599</v>
      </c>
      <c r="F905" s="664" t="s">
        <v>2772</v>
      </c>
      <c r="G905" s="663" t="s">
        <v>600</v>
      </c>
      <c r="H905" s="663" t="s">
        <v>2759</v>
      </c>
      <c r="I905" s="663" t="s">
        <v>2759</v>
      </c>
      <c r="J905" s="663" t="s">
        <v>2760</v>
      </c>
      <c r="K905" s="663" t="s">
        <v>2761</v>
      </c>
      <c r="L905" s="665">
        <v>84.729999999999976</v>
      </c>
      <c r="M905" s="665">
        <v>2</v>
      </c>
      <c r="N905" s="666">
        <v>169.45999999999995</v>
      </c>
    </row>
    <row r="906" spans="1:14" ht="14.4" customHeight="1" x14ac:dyDescent="0.3">
      <c r="A906" s="661" t="s">
        <v>571</v>
      </c>
      <c r="B906" s="662" t="s">
        <v>2765</v>
      </c>
      <c r="C906" s="663" t="s">
        <v>593</v>
      </c>
      <c r="D906" s="664" t="s">
        <v>2771</v>
      </c>
      <c r="E906" s="663" t="s">
        <v>599</v>
      </c>
      <c r="F906" s="664" t="s">
        <v>2772</v>
      </c>
      <c r="G906" s="663" t="s">
        <v>600</v>
      </c>
      <c r="H906" s="663" t="s">
        <v>2762</v>
      </c>
      <c r="I906" s="663" t="s">
        <v>2762</v>
      </c>
      <c r="J906" s="663" t="s">
        <v>2763</v>
      </c>
      <c r="K906" s="663" t="s">
        <v>2764</v>
      </c>
      <c r="L906" s="665">
        <v>48.680000000000014</v>
      </c>
      <c r="M906" s="665">
        <v>2</v>
      </c>
      <c r="N906" s="666">
        <v>97.360000000000028</v>
      </c>
    </row>
    <row r="907" spans="1:14" ht="14.4" customHeight="1" x14ac:dyDescent="0.3">
      <c r="A907" s="661" t="s">
        <v>571</v>
      </c>
      <c r="B907" s="662" t="s">
        <v>2765</v>
      </c>
      <c r="C907" s="663" t="s">
        <v>593</v>
      </c>
      <c r="D907" s="664" t="s">
        <v>2771</v>
      </c>
      <c r="E907" s="663" t="s">
        <v>599</v>
      </c>
      <c r="F907" s="664" t="s">
        <v>2772</v>
      </c>
      <c r="G907" s="663" t="s">
        <v>600</v>
      </c>
      <c r="H907" s="663" t="s">
        <v>1941</v>
      </c>
      <c r="I907" s="663" t="s">
        <v>1941</v>
      </c>
      <c r="J907" s="663" t="s">
        <v>1942</v>
      </c>
      <c r="K907" s="663" t="s">
        <v>804</v>
      </c>
      <c r="L907" s="665">
        <v>62.210000000000015</v>
      </c>
      <c r="M907" s="665">
        <v>5</v>
      </c>
      <c r="N907" s="666">
        <v>311.05000000000007</v>
      </c>
    </row>
    <row r="908" spans="1:14" ht="14.4" customHeight="1" x14ac:dyDescent="0.3">
      <c r="A908" s="661" t="s">
        <v>571</v>
      </c>
      <c r="B908" s="662" t="s">
        <v>2765</v>
      </c>
      <c r="C908" s="663" t="s">
        <v>593</v>
      </c>
      <c r="D908" s="664" t="s">
        <v>2771</v>
      </c>
      <c r="E908" s="663" t="s">
        <v>599</v>
      </c>
      <c r="F908" s="664" t="s">
        <v>2772</v>
      </c>
      <c r="G908" s="663" t="s">
        <v>600</v>
      </c>
      <c r="H908" s="663" t="s">
        <v>1946</v>
      </c>
      <c r="I908" s="663" t="s">
        <v>1946</v>
      </c>
      <c r="J908" s="663" t="s">
        <v>1947</v>
      </c>
      <c r="K908" s="663" t="s">
        <v>1948</v>
      </c>
      <c r="L908" s="665">
        <v>203.65958684064697</v>
      </c>
      <c r="M908" s="665">
        <v>2</v>
      </c>
      <c r="N908" s="666">
        <v>407.31917368129393</v>
      </c>
    </row>
    <row r="909" spans="1:14" ht="14.4" customHeight="1" x14ac:dyDescent="0.3">
      <c r="A909" s="661" t="s">
        <v>571</v>
      </c>
      <c r="B909" s="662" t="s">
        <v>2765</v>
      </c>
      <c r="C909" s="663" t="s">
        <v>593</v>
      </c>
      <c r="D909" s="664" t="s">
        <v>2771</v>
      </c>
      <c r="E909" s="663" t="s">
        <v>599</v>
      </c>
      <c r="F909" s="664" t="s">
        <v>2772</v>
      </c>
      <c r="G909" s="663" t="s">
        <v>631</v>
      </c>
      <c r="H909" s="663" t="s">
        <v>1969</v>
      </c>
      <c r="I909" s="663" t="s">
        <v>1970</v>
      </c>
      <c r="J909" s="663" t="s">
        <v>1971</v>
      </c>
      <c r="K909" s="663" t="s">
        <v>1972</v>
      </c>
      <c r="L909" s="665">
        <v>138.25</v>
      </c>
      <c r="M909" s="665">
        <v>2</v>
      </c>
      <c r="N909" s="666">
        <v>276.5</v>
      </c>
    </row>
    <row r="910" spans="1:14" ht="14.4" customHeight="1" x14ac:dyDescent="0.3">
      <c r="A910" s="661" t="s">
        <v>571</v>
      </c>
      <c r="B910" s="662" t="s">
        <v>2765</v>
      </c>
      <c r="C910" s="663" t="s">
        <v>593</v>
      </c>
      <c r="D910" s="664" t="s">
        <v>2771</v>
      </c>
      <c r="E910" s="663" t="s">
        <v>599</v>
      </c>
      <c r="F910" s="664" t="s">
        <v>2772</v>
      </c>
      <c r="G910" s="663" t="s">
        <v>631</v>
      </c>
      <c r="H910" s="663" t="s">
        <v>2680</v>
      </c>
      <c r="I910" s="663" t="s">
        <v>2681</v>
      </c>
      <c r="J910" s="663" t="s">
        <v>2682</v>
      </c>
      <c r="K910" s="663" t="s">
        <v>2683</v>
      </c>
      <c r="L910" s="665">
        <v>50.14500000000001</v>
      </c>
      <c r="M910" s="665">
        <v>2</v>
      </c>
      <c r="N910" s="666">
        <v>100.29000000000002</v>
      </c>
    </row>
    <row r="911" spans="1:14" ht="14.4" customHeight="1" x14ac:dyDescent="0.3">
      <c r="A911" s="661" t="s">
        <v>571</v>
      </c>
      <c r="B911" s="662" t="s">
        <v>2765</v>
      </c>
      <c r="C911" s="663" t="s">
        <v>593</v>
      </c>
      <c r="D911" s="664" t="s">
        <v>2771</v>
      </c>
      <c r="E911" s="663" t="s">
        <v>599</v>
      </c>
      <c r="F911" s="664" t="s">
        <v>2772</v>
      </c>
      <c r="G911" s="663" t="s">
        <v>631</v>
      </c>
      <c r="H911" s="663" t="s">
        <v>636</v>
      </c>
      <c r="I911" s="663" t="s">
        <v>637</v>
      </c>
      <c r="J911" s="663" t="s">
        <v>638</v>
      </c>
      <c r="K911" s="663" t="s">
        <v>639</v>
      </c>
      <c r="L911" s="665">
        <v>133.6</v>
      </c>
      <c r="M911" s="665">
        <v>5</v>
      </c>
      <c r="N911" s="666">
        <v>668</v>
      </c>
    </row>
    <row r="912" spans="1:14" ht="14.4" customHeight="1" x14ac:dyDescent="0.3">
      <c r="A912" s="661" t="s">
        <v>571</v>
      </c>
      <c r="B912" s="662" t="s">
        <v>2765</v>
      </c>
      <c r="C912" s="663" t="s">
        <v>593</v>
      </c>
      <c r="D912" s="664" t="s">
        <v>2771</v>
      </c>
      <c r="E912" s="663" t="s">
        <v>599</v>
      </c>
      <c r="F912" s="664" t="s">
        <v>2772</v>
      </c>
      <c r="G912" s="663" t="s">
        <v>631</v>
      </c>
      <c r="H912" s="663" t="s">
        <v>2092</v>
      </c>
      <c r="I912" s="663" t="s">
        <v>2093</v>
      </c>
      <c r="J912" s="663" t="s">
        <v>638</v>
      </c>
      <c r="K912" s="663" t="s">
        <v>2094</v>
      </c>
      <c r="L912" s="665">
        <v>170.23947181162194</v>
      </c>
      <c r="M912" s="665">
        <v>2</v>
      </c>
      <c r="N912" s="666">
        <v>340.47894362324388</v>
      </c>
    </row>
    <row r="913" spans="1:14" ht="14.4" customHeight="1" thickBot="1" x14ac:dyDescent="0.35">
      <c r="A913" s="667" t="s">
        <v>571</v>
      </c>
      <c r="B913" s="668" t="s">
        <v>2765</v>
      </c>
      <c r="C913" s="669" t="s">
        <v>593</v>
      </c>
      <c r="D913" s="670" t="s">
        <v>2771</v>
      </c>
      <c r="E913" s="669" t="s">
        <v>599</v>
      </c>
      <c r="F913" s="670" t="s">
        <v>2772</v>
      </c>
      <c r="G913" s="669" t="s">
        <v>631</v>
      </c>
      <c r="H913" s="669" t="s">
        <v>2709</v>
      </c>
      <c r="I913" s="669" t="s">
        <v>2709</v>
      </c>
      <c r="J913" s="669" t="s">
        <v>2710</v>
      </c>
      <c r="K913" s="669" t="s">
        <v>2711</v>
      </c>
      <c r="L913" s="671">
        <v>57.695000000000007</v>
      </c>
      <c r="M913" s="671">
        <v>2</v>
      </c>
      <c r="N913" s="672">
        <v>115.39000000000001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2779</v>
      </c>
      <c r="B5" s="659">
        <v>263459.25085280742</v>
      </c>
      <c r="C5" s="677">
        <v>0.94499855421178836</v>
      </c>
      <c r="D5" s="659">
        <v>15334.03372798807</v>
      </c>
      <c r="E5" s="677">
        <v>5.5001445788211589E-2</v>
      </c>
      <c r="F5" s="660">
        <v>278793.2845807955</v>
      </c>
    </row>
    <row r="6" spans="1:6" ht="14.4" customHeight="1" x14ac:dyDescent="0.3">
      <c r="A6" s="688" t="s">
        <v>2780</v>
      </c>
      <c r="B6" s="665">
        <v>128943.32735514797</v>
      </c>
      <c r="C6" s="678">
        <v>3.9797124388572788E-2</v>
      </c>
      <c r="D6" s="665">
        <v>3111072.8631657008</v>
      </c>
      <c r="E6" s="678">
        <v>0.96020287561142725</v>
      </c>
      <c r="F6" s="666">
        <v>3240016.1905208486</v>
      </c>
    </row>
    <row r="7" spans="1:6" ht="14.4" customHeight="1" x14ac:dyDescent="0.3">
      <c r="A7" s="688" t="s">
        <v>2781</v>
      </c>
      <c r="B7" s="665">
        <v>28568.120632164711</v>
      </c>
      <c r="C7" s="678">
        <v>3.3977899547613058E-2</v>
      </c>
      <c r="D7" s="665">
        <v>812217.24316386238</v>
      </c>
      <c r="E7" s="678">
        <v>0.9660221004523869</v>
      </c>
      <c r="F7" s="666">
        <v>840785.36379602714</v>
      </c>
    </row>
    <row r="8" spans="1:6" ht="14.4" customHeight="1" x14ac:dyDescent="0.3">
      <c r="A8" s="688" t="s">
        <v>2782</v>
      </c>
      <c r="B8" s="665">
        <v>5083.5548848825365</v>
      </c>
      <c r="C8" s="678">
        <v>4.2887549858941255E-3</v>
      </c>
      <c r="D8" s="665">
        <v>1180238.269654532</v>
      </c>
      <c r="E8" s="678">
        <v>0.99571124501410579</v>
      </c>
      <c r="F8" s="666">
        <v>1185321.8245394146</v>
      </c>
    </row>
    <row r="9" spans="1:6" ht="14.4" customHeight="1" x14ac:dyDescent="0.3">
      <c r="A9" s="688" t="s">
        <v>2783</v>
      </c>
      <c r="B9" s="665"/>
      <c r="C9" s="678">
        <v>0</v>
      </c>
      <c r="D9" s="665">
        <v>2444.6073510047827</v>
      </c>
      <c r="E9" s="678">
        <v>1</v>
      </c>
      <c r="F9" s="666">
        <v>2444.6073510047827</v>
      </c>
    </row>
    <row r="10" spans="1:6" ht="14.4" customHeight="1" thickBot="1" x14ac:dyDescent="0.35">
      <c r="A10" s="689" t="s">
        <v>2784</v>
      </c>
      <c r="B10" s="680"/>
      <c r="C10" s="681">
        <v>0</v>
      </c>
      <c r="D10" s="680">
        <v>4273.7169025588519</v>
      </c>
      <c r="E10" s="681">
        <v>1</v>
      </c>
      <c r="F10" s="682">
        <v>4273.7169025588519</v>
      </c>
    </row>
    <row r="11" spans="1:6" ht="14.4" customHeight="1" thickBot="1" x14ac:dyDescent="0.35">
      <c r="A11" s="683" t="s">
        <v>3</v>
      </c>
      <c r="B11" s="684">
        <v>426054.25372500264</v>
      </c>
      <c r="C11" s="685">
        <v>7.6743924027727062E-2</v>
      </c>
      <c r="D11" s="684">
        <v>5125580.7339656455</v>
      </c>
      <c r="E11" s="685">
        <v>0.92325607597227277</v>
      </c>
      <c r="F11" s="686">
        <v>5551634.987690649</v>
      </c>
    </row>
    <row r="12" spans="1:6" ht="14.4" customHeight="1" thickBot="1" x14ac:dyDescent="0.35"/>
    <row r="13" spans="1:6" ht="14.4" customHeight="1" x14ac:dyDescent="0.3">
      <c r="A13" s="687" t="s">
        <v>2785</v>
      </c>
      <c r="B13" s="659">
        <v>281996.39335280738</v>
      </c>
      <c r="C13" s="677">
        <v>0.17892758949559129</v>
      </c>
      <c r="D13" s="659">
        <v>1294040.0029780988</v>
      </c>
      <c r="E13" s="677">
        <v>0.82107241050440882</v>
      </c>
      <c r="F13" s="660">
        <v>1576036.3963309061</v>
      </c>
    </row>
    <row r="14" spans="1:6" ht="14.4" customHeight="1" x14ac:dyDescent="0.3">
      <c r="A14" s="688" t="s">
        <v>2786</v>
      </c>
      <c r="B14" s="665">
        <v>65867.301963542719</v>
      </c>
      <c r="C14" s="678">
        <v>0.28084135424215384</v>
      </c>
      <c r="D14" s="665">
        <v>168668.32097306021</v>
      </c>
      <c r="E14" s="678">
        <v>0.71915864575784627</v>
      </c>
      <c r="F14" s="666">
        <v>234535.62293660291</v>
      </c>
    </row>
    <row r="15" spans="1:6" ht="14.4" customHeight="1" x14ac:dyDescent="0.3">
      <c r="A15" s="688" t="s">
        <v>2787</v>
      </c>
      <c r="B15" s="665">
        <v>13766.701253228141</v>
      </c>
      <c r="C15" s="678">
        <v>0.91852668241311242</v>
      </c>
      <c r="D15" s="665">
        <v>1221.1064140035553</v>
      </c>
      <c r="E15" s="678">
        <v>8.1473317586887486E-2</v>
      </c>
      <c r="F15" s="666">
        <v>14987.807667231697</v>
      </c>
    </row>
    <row r="16" spans="1:6" ht="14.4" customHeight="1" x14ac:dyDescent="0.3">
      <c r="A16" s="688" t="s">
        <v>2788</v>
      </c>
      <c r="B16" s="665">
        <v>12598.314499999997</v>
      </c>
      <c r="C16" s="678">
        <v>0.54976099761282338</v>
      </c>
      <c r="D16" s="665">
        <v>10317.670000000002</v>
      </c>
      <c r="E16" s="678">
        <v>0.45023900238717662</v>
      </c>
      <c r="F16" s="666">
        <v>22915.984499999999</v>
      </c>
    </row>
    <row r="17" spans="1:6" ht="14.4" customHeight="1" x14ac:dyDescent="0.3">
      <c r="A17" s="688" t="s">
        <v>2789</v>
      </c>
      <c r="B17" s="665">
        <v>11347.173000869281</v>
      </c>
      <c r="C17" s="678">
        <v>4.1007003701641467E-2</v>
      </c>
      <c r="D17" s="665">
        <v>265365.87541956594</v>
      </c>
      <c r="E17" s="678">
        <v>0.95899299629835855</v>
      </c>
      <c r="F17" s="666">
        <v>276713.04842043523</v>
      </c>
    </row>
    <row r="18" spans="1:6" ht="14.4" customHeight="1" x14ac:dyDescent="0.3">
      <c r="A18" s="688" t="s">
        <v>2790</v>
      </c>
      <c r="B18" s="665">
        <v>9482.1482322597876</v>
      </c>
      <c r="C18" s="678">
        <v>0.92668316017086427</v>
      </c>
      <c r="D18" s="665">
        <v>750.20370830147681</v>
      </c>
      <c r="E18" s="678">
        <v>7.3316839829135769E-2</v>
      </c>
      <c r="F18" s="666">
        <v>10232.351940561264</v>
      </c>
    </row>
    <row r="19" spans="1:6" ht="14.4" customHeight="1" x14ac:dyDescent="0.3">
      <c r="A19" s="688" t="s">
        <v>2791</v>
      </c>
      <c r="B19" s="665">
        <v>6685.8763405168775</v>
      </c>
      <c r="C19" s="678">
        <v>0.27607089532415297</v>
      </c>
      <c r="D19" s="665">
        <v>17532.092499213766</v>
      </c>
      <c r="E19" s="678">
        <v>0.72392910467584692</v>
      </c>
      <c r="F19" s="666">
        <v>24217.968839730645</v>
      </c>
    </row>
    <row r="20" spans="1:6" ht="14.4" customHeight="1" x14ac:dyDescent="0.3">
      <c r="A20" s="688" t="s">
        <v>2792</v>
      </c>
      <c r="B20" s="665">
        <v>4293.9359999999997</v>
      </c>
      <c r="C20" s="678">
        <v>7.043680789145472E-2</v>
      </c>
      <c r="D20" s="665">
        <v>56667.599999999984</v>
      </c>
      <c r="E20" s="678">
        <v>0.92956319210854521</v>
      </c>
      <c r="F20" s="666">
        <v>60961.535999999986</v>
      </c>
    </row>
    <row r="21" spans="1:6" ht="14.4" customHeight="1" x14ac:dyDescent="0.3">
      <c r="A21" s="688" t="s">
        <v>2793</v>
      </c>
      <c r="B21" s="665">
        <v>3907.1519999999996</v>
      </c>
      <c r="C21" s="678">
        <v>0.3292126233703806</v>
      </c>
      <c r="D21" s="665">
        <v>7961.0198823529417</v>
      </c>
      <c r="E21" s="678">
        <v>0.6707873766296194</v>
      </c>
      <c r="F21" s="666">
        <v>11868.171882352941</v>
      </c>
    </row>
    <row r="22" spans="1:6" ht="14.4" customHeight="1" x14ac:dyDescent="0.3">
      <c r="A22" s="688" t="s">
        <v>2794</v>
      </c>
      <c r="B22" s="665">
        <v>3767.3600161779668</v>
      </c>
      <c r="C22" s="678">
        <v>9.8956554134755556E-2</v>
      </c>
      <c r="D22" s="665">
        <v>34303.488843895597</v>
      </c>
      <c r="E22" s="678">
        <v>0.90104344586524443</v>
      </c>
      <c r="F22" s="666">
        <v>38070.848860073565</v>
      </c>
    </row>
    <row r="23" spans="1:6" ht="14.4" customHeight="1" x14ac:dyDescent="0.3">
      <c r="A23" s="688" t="s">
        <v>2795</v>
      </c>
      <c r="B23" s="665">
        <v>3034.6709333333333</v>
      </c>
      <c r="C23" s="678">
        <v>0.24090548921832788</v>
      </c>
      <c r="D23" s="665">
        <v>9562.2646665154152</v>
      </c>
      <c r="E23" s="678">
        <v>0.75909451078167212</v>
      </c>
      <c r="F23" s="666">
        <v>12596.935599848748</v>
      </c>
    </row>
    <row r="24" spans="1:6" ht="14.4" customHeight="1" x14ac:dyDescent="0.3">
      <c r="A24" s="688" t="s">
        <v>2796</v>
      </c>
      <c r="B24" s="665">
        <v>2891.5999999999995</v>
      </c>
      <c r="C24" s="678">
        <v>0.30012662694870568</v>
      </c>
      <c r="D24" s="665">
        <v>6743</v>
      </c>
      <c r="E24" s="678">
        <v>0.69987337305129438</v>
      </c>
      <c r="F24" s="666">
        <v>9634.5999999999985</v>
      </c>
    </row>
    <row r="25" spans="1:6" ht="14.4" customHeight="1" x14ac:dyDescent="0.3">
      <c r="A25" s="688" t="s">
        <v>2797</v>
      </c>
      <c r="B25" s="665">
        <v>2569.8869845098429</v>
      </c>
      <c r="C25" s="678">
        <v>0.85719846477609352</v>
      </c>
      <c r="D25" s="665">
        <v>428.12</v>
      </c>
      <c r="E25" s="678">
        <v>0.14280153522390648</v>
      </c>
      <c r="F25" s="666">
        <v>2998.0069845098428</v>
      </c>
    </row>
    <row r="26" spans="1:6" ht="14.4" customHeight="1" x14ac:dyDescent="0.3">
      <c r="A26" s="688" t="s">
        <v>2798</v>
      </c>
      <c r="B26" s="665">
        <v>1785.4989989480234</v>
      </c>
      <c r="C26" s="678">
        <v>0.79024130603795717</v>
      </c>
      <c r="D26" s="665">
        <v>473.93617016506965</v>
      </c>
      <c r="E26" s="678">
        <v>0.20975869396204275</v>
      </c>
      <c r="F26" s="666">
        <v>2259.4351691130933</v>
      </c>
    </row>
    <row r="27" spans="1:6" ht="14.4" customHeight="1" x14ac:dyDescent="0.3">
      <c r="A27" s="688" t="s">
        <v>2799</v>
      </c>
      <c r="B27" s="665">
        <v>1349.1999999999996</v>
      </c>
      <c r="C27" s="678">
        <v>0.45489599716396961</v>
      </c>
      <c r="D27" s="665">
        <v>1616.7526758017916</v>
      </c>
      <c r="E27" s="678">
        <v>0.54510400283603044</v>
      </c>
      <c r="F27" s="666">
        <v>2965.952675801791</v>
      </c>
    </row>
    <row r="28" spans="1:6" ht="14.4" customHeight="1" x14ac:dyDescent="0.3">
      <c r="A28" s="688" t="s">
        <v>2800</v>
      </c>
      <c r="B28" s="665">
        <v>194.69</v>
      </c>
      <c r="C28" s="678">
        <v>0.28066182641180787</v>
      </c>
      <c r="D28" s="665">
        <v>498.99179666277945</v>
      </c>
      <c r="E28" s="678">
        <v>0.71933817358819219</v>
      </c>
      <c r="F28" s="666">
        <v>693.68179666277945</v>
      </c>
    </row>
    <row r="29" spans="1:6" ht="14.4" customHeight="1" x14ac:dyDescent="0.3">
      <c r="A29" s="688" t="s">
        <v>2801</v>
      </c>
      <c r="B29" s="665">
        <v>181.98014880926507</v>
      </c>
      <c r="C29" s="678">
        <v>0.25729663390717994</v>
      </c>
      <c r="D29" s="665">
        <v>525.29746320533525</v>
      </c>
      <c r="E29" s="678">
        <v>0.74270336609282006</v>
      </c>
      <c r="F29" s="666">
        <v>707.27761201460032</v>
      </c>
    </row>
    <row r="30" spans="1:6" ht="14.4" customHeight="1" x14ac:dyDescent="0.3">
      <c r="A30" s="688" t="s">
        <v>2802</v>
      </c>
      <c r="B30" s="665">
        <v>151.54</v>
      </c>
      <c r="C30" s="678">
        <v>0.4326006280331145</v>
      </c>
      <c r="D30" s="665">
        <v>198.76</v>
      </c>
      <c r="E30" s="678">
        <v>0.56739937196688561</v>
      </c>
      <c r="F30" s="666">
        <v>350.29999999999995</v>
      </c>
    </row>
    <row r="31" spans="1:6" ht="14.4" customHeight="1" x14ac:dyDescent="0.3">
      <c r="A31" s="688" t="s">
        <v>2803</v>
      </c>
      <c r="B31" s="665">
        <v>86.02000000000001</v>
      </c>
      <c r="C31" s="678">
        <v>0.33164976674249147</v>
      </c>
      <c r="D31" s="665">
        <v>173.35</v>
      </c>
      <c r="E31" s="678">
        <v>0.66835023325750853</v>
      </c>
      <c r="F31" s="666">
        <v>259.37</v>
      </c>
    </row>
    <row r="32" spans="1:6" ht="14.4" customHeight="1" x14ac:dyDescent="0.3">
      <c r="A32" s="688" t="s">
        <v>2804</v>
      </c>
      <c r="B32" s="665">
        <v>70.7</v>
      </c>
      <c r="C32" s="678">
        <v>0.61822454489613055</v>
      </c>
      <c r="D32" s="665">
        <v>43.659742885780261</v>
      </c>
      <c r="E32" s="678">
        <v>0.38177545510386951</v>
      </c>
      <c r="F32" s="666">
        <v>114.35974288578026</v>
      </c>
    </row>
    <row r="33" spans="1:6" ht="14.4" customHeight="1" x14ac:dyDescent="0.3">
      <c r="A33" s="688" t="s">
        <v>2805</v>
      </c>
      <c r="B33" s="665">
        <v>26.109999999999985</v>
      </c>
      <c r="C33" s="678">
        <v>0.34350959602784276</v>
      </c>
      <c r="D33" s="665">
        <v>49.89952142799433</v>
      </c>
      <c r="E33" s="678">
        <v>0.65649040397215719</v>
      </c>
      <c r="F33" s="666">
        <v>76.009521427994315</v>
      </c>
    </row>
    <row r="34" spans="1:6" ht="14.4" customHeight="1" x14ac:dyDescent="0.3">
      <c r="A34" s="688" t="s">
        <v>2806</v>
      </c>
      <c r="B34" s="665"/>
      <c r="C34" s="678">
        <v>0</v>
      </c>
      <c r="D34" s="665">
        <v>26459.431154028367</v>
      </c>
      <c r="E34" s="678">
        <v>1</v>
      </c>
      <c r="F34" s="666">
        <v>26459.431154028367</v>
      </c>
    </row>
    <row r="35" spans="1:6" ht="14.4" customHeight="1" x14ac:dyDescent="0.3">
      <c r="A35" s="688" t="s">
        <v>2807</v>
      </c>
      <c r="B35" s="665"/>
      <c r="C35" s="678">
        <v>0</v>
      </c>
      <c r="D35" s="665">
        <v>176.54</v>
      </c>
      <c r="E35" s="678">
        <v>1</v>
      </c>
      <c r="F35" s="666">
        <v>176.54</v>
      </c>
    </row>
    <row r="36" spans="1:6" ht="14.4" customHeight="1" x14ac:dyDescent="0.3">
      <c r="A36" s="688" t="s">
        <v>2808</v>
      </c>
      <c r="B36" s="665"/>
      <c r="C36" s="678">
        <v>0</v>
      </c>
      <c r="D36" s="665">
        <v>39.709737887205115</v>
      </c>
      <c r="E36" s="678">
        <v>1</v>
      </c>
      <c r="F36" s="666">
        <v>39.709737887205115</v>
      </c>
    </row>
    <row r="37" spans="1:6" ht="14.4" customHeight="1" x14ac:dyDescent="0.3">
      <c r="A37" s="688" t="s">
        <v>2809</v>
      </c>
      <c r="B37" s="665"/>
      <c r="C37" s="678">
        <v>0</v>
      </c>
      <c r="D37" s="665">
        <v>769.90789785939717</v>
      </c>
      <c r="E37" s="678">
        <v>1</v>
      </c>
      <c r="F37" s="666">
        <v>769.90789785939717</v>
      </c>
    </row>
    <row r="38" spans="1:6" ht="14.4" customHeight="1" x14ac:dyDescent="0.3">
      <c r="A38" s="688" t="s">
        <v>2810</v>
      </c>
      <c r="B38" s="665"/>
      <c r="C38" s="678">
        <v>0</v>
      </c>
      <c r="D38" s="665">
        <v>138353.59122764197</v>
      </c>
      <c r="E38" s="678">
        <v>1</v>
      </c>
      <c r="F38" s="666">
        <v>138353.59122764197</v>
      </c>
    </row>
    <row r="39" spans="1:6" ht="14.4" customHeight="1" x14ac:dyDescent="0.3">
      <c r="A39" s="688" t="s">
        <v>2811</v>
      </c>
      <c r="B39" s="665"/>
      <c r="C39" s="678">
        <v>0</v>
      </c>
      <c r="D39" s="665">
        <v>3368.6399999999994</v>
      </c>
      <c r="E39" s="678">
        <v>1</v>
      </c>
      <c r="F39" s="666">
        <v>3368.6399999999994</v>
      </c>
    </row>
    <row r="40" spans="1:6" ht="14.4" customHeight="1" x14ac:dyDescent="0.3">
      <c r="A40" s="688" t="s">
        <v>2812</v>
      </c>
      <c r="B40" s="665"/>
      <c r="C40" s="678">
        <v>0</v>
      </c>
      <c r="D40" s="665">
        <v>176.01000000000005</v>
      </c>
      <c r="E40" s="678">
        <v>1</v>
      </c>
      <c r="F40" s="666">
        <v>176.01000000000005</v>
      </c>
    </row>
    <row r="41" spans="1:6" ht="14.4" customHeight="1" x14ac:dyDescent="0.3">
      <c r="A41" s="688" t="s">
        <v>2813</v>
      </c>
      <c r="B41" s="665"/>
      <c r="C41" s="678">
        <v>0</v>
      </c>
      <c r="D41" s="665">
        <v>151.72999999999999</v>
      </c>
      <c r="E41" s="678">
        <v>1</v>
      </c>
      <c r="F41" s="666">
        <v>151.72999999999999</v>
      </c>
    </row>
    <row r="42" spans="1:6" ht="14.4" customHeight="1" x14ac:dyDescent="0.3">
      <c r="A42" s="688" t="s">
        <v>2814</v>
      </c>
      <c r="B42" s="665"/>
      <c r="C42" s="678">
        <v>0</v>
      </c>
      <c r="D42" s="665">
        <v>18082.189778197997</v>
      </c>
      <c r="E42" s="678">
        <v>1</v>
      </c>
      <c r="F42" s="666">
        <v>18082.189778197997</v>
      </c>
    </row>
    <row r="43" spans="1:6" ht="14.4" customHeight="1" x14ac:dyDescent="0.3">
      <c r="A43" s="688" t="s">
        <v>2815</v>
      </c>
      <c r="B43" s="665"/>
      <c r="C43" s="678">
        <v>0</v>
      </c>
      <c r="D43" s="665">
        <v>49499.942562768781</v>
      </c>
      <c r="E43" s="678">
        <v>1</v>
      </c>
      <c r="F43" s="666">
        <v>49499.942562768781</v>
      </c>
    </row>
    <row r="44" spans="1:6" ht="14.4" customHeight="1" x14ac:dyDescent="0.3">
      <c r="A44" s="688" t="s">
        <v>2816</v>
      </c>
      <c r="B44" s="665"/>
      <c r="C44" s="678">
        <v>0</v>
      </c>
      <c r="D44" s="665">
        <v>78.680000000000021</v>
      </c>
      <c r="E44" s="678">
        <v>1</v>
      </c>
      <c r="F44" s="666">
        <v>78.680000000000021</v>
      </c>
    </row>
    <row r="45" spans="1:6" ht="14.4" customHeight="1" x14ac:dyDescent="0.3">
      <c r="A45" s="688" t="s">
        <v>2817</v>
      </c>
      <c r="B45" s="665"/>
      <c r="C45" s="678">
        <v>0</v>
      </c>
      <c r="D45" s="665">
        <v>770.56939328613475</v>
      </c>
      <c r="E45" s="678">
        <v>1</v>
      </c>
      <c r="F45" s="666">
        <v>770.56939328613475</v>
      </c>
    </row>
    <row r="46" spans="1:6" ht="14.4" customHeight="1" x14ac:dyDescent="0.3">
      <c r="A46" s="688" t="s">
        <v>2818</v>
      </c>
      <c r="B46" s="665"/>
      <c r="C46" s="678">
        <v>0</v>
      </c>
      <c r="D46" s="665">
        <v>389.82</v>
      </c>
      <c r="E46" s="678">
        <v>1</v>
      </c>
      <c r="F46" s="666">
        <v>389.82</v>
      </c>
    </row>
    <row r="47" spans="1:6" ht="14.4" customHeight="1" x14ac:dyDescent="0.3">
      <c r="A47" s="688" t="s">
        <v>2819</v>
      </c>
      <c r="B47" s="665"/>
      <c r="C47" s="678">
        <v>0</v>
      </c>
      <c r="D47" s="665">
        <v>393622.94133333338</v>
      </c>
      <c r="E47" s="678">
        <v>1</v>
      </c>
      <c r="F47" s="666">
        <v>393622.94133333338</v>
      </c>
    </row>
    <row r="48" spans="1:6" ht="14.4" customHeight="1" x14ac:dyDescent="0.3">
      <c r="A48" s="688" t="s">
        <v>2820</v>
      </c>
      <c r="B48" s="665"/>
      <c r="C48" s="678">
        <v>0</v>
      </c>
      <c r="D48" s="665">
        <v>689509.32799532893</v>
      </c>
      <c r="E48" s="678">
        <v>1</v>
      </c>
      <c r="F48" s="666">
        <v>689509.32799532893</v>
      </c>
    </row>
    <row r="49" spans="1:6" ht="14.4" customHeight="1" x14ac:dyDescent="0.3">
      <c r="A49" s="688" t="s">
        <v>2821</v>
      </c>
      <c r="B49" s="665"/>
      <c r="C49" s="678">
        <v>0</v>
      </c>
      <c r="D49" s="665">
        <v>66384.102104202975</v>
      </c>
      <c r="E49" s="678">
        <v>1</v>
      </c>
      <c r="F49" s="666">
        <v>66384.102104202975</v>
      </c>
    </row>
    <row r="50" spans="1:6" ht="14.4" customHeight="1" x14ac:dyDescent="0.3">
      <c r="A50" s="688" t="s">
        <v>2822</v>
      </c>
      <c r="B50" s="665"/>
      <c r="C50" s="678">
        <v>0</v>
      </c>
      <c r="D50" s="665">
        <v>9525.2202980433358</v>
      </c>
      <c r="E50" s="678">
        <v>1</v>
      </c>
      <c r="F50" s="666">
        <v>9525.2202980433358</v>
      </c>
    </row>
    <row r="51" spans="1:6" ht="14.4" customHeight="1" x14ac:dyDescent="0.3">
      <c r="A51" s="688" t="s">
        <v>2823</v>
      </c>
      <c r="B51" s="665"/>
      <c r="C51" s="678">
        <v>0</v>
      </c>
      <c r="D51" s="665">
        <v>399.03999390976242</v>
      </c>
      <c r="E51" s="678">
        <v>1</v>
      </c>
      <c r="F51" s="666">
        <v>399.03999390976242</v>
      </c>
    </row>
    <row r="52" spans="1:6" ht="14.4" customHeight="1" x14ac:dyDescent="0.3">
      <c r="A52" s="688" t="s">
        <v>2824</v>
      </c>
      <c r="B52" s="665"/>
      <c r="C52" s="678">
        <v>0</v>
      </c>
      <c r="D52" s="665">
        <v>6056.6399999999994</v>
      </c>
      <c r="E52" s="678">
        <v>1</v>
      </c>
      <c r="F52" s="666">
        <v>6056.6399999999994</v>
      </c>
    </row>
    <row r="53" spans="1:6" ht="14.4" customHeight="1" x14ac:dyDescent="0.3">
      <c r="A53" s="688" t="s">
        <v>2825</v>
      </c>
      <c r="B53" s="665"/>
      <c r="C53" s="678">
        <v>0</v>
      </c>
      <c r="D53" s="665">
        <v>8596.4974859737922</v>
      </c>
      <c r="E53" s="678">
        <v>1</v>
      </c>
      <c r="F53" s="666">
        <v>8596.4974859737922</v>
      </c>
    </row>
    <row r="54" spans="1:6" ht="14.4" customHeight="1" x14ac:dyDescent="0.3">
      <c r="A54" s="688" t="s">
        <v>2826</v>
      </c>
      <c r="B54" s="665"/>
      <c r="C54" s="678">
        <v>0</v>
      </c>
      <c r="D54" s="665">
        <v>52877.867505311391</v>
      </c>
      <c r="E54" s="678">
        <v>1</v>
      </c>
      <c r="F54" s="666">
        <v>52877.867505311391</v>
      </c>
    </row>
    <row r="55" spans="1:6" ht="14.4" customHeight="1" x14ac:dyDescent="0.3">
      <c r="A55" s="688" t="s">
        <v>2827</v>
      </c>
      <c r="B55" s="665"/>
      <c r="C55" s="678">
        <v>0</v>
      </c>
      <c r="D55" s="665">
        <v>478.01753894674999</v>
      </c>
      <c r="E55" s="678">
        <v>1</v>
      </c>
      <c r="F55" s="666">
        <v>478.01753894674999</v>
      </c>
    </row>
    <row r="56" spans="1:6" ht="14.4" customHeight="1" x14ac:dyDescent="0.3">
      <c r="A56" s="688" t="s">
        <v>2828</v>
      </c>
      <c r="B56" s="665"/>
      <c r="C56" s="678">
        <v>0</v>
      </c>
      <c r="D56" s="665">
        <v>3036</v>
      </c>
      <c r="E56" s="678">
        <v>1</v>
      </c>
      <c r="F56" s="666">
        <v>3036</v>
      </c>
    </row>
    <row r="57" spans="1:6" ht="14.4" customHeight="1" x14ac:dyDescent="0.3">
      <c r="A57" s="688" t="s">
        <v>2829</v>
      </c>
      <c r="B57" s="665"/>
      <c r="C57" s="678">
        <v>0</v>
      </c>
      <c r="D57" s="665">
        <v>46.989999999999981</v>
      </c>
      <c r="E57" s="678">
        <v>1</v>
      </c>
      <c r="F57" s="666">
        <v>46.989999999999981</v>
      </c>
    </row>
    <row r="58" spans="1:6" ht="14.4" customHeight="1" x14ac:dyDescent="0.3">
      <c r="A58" s="688" t="s">
        <v>2830</v>
      </c>
      <c r="B58" s="665"/>
      <c r="C58" s="678">
        <v>0</v>
      </c>
      <c r="D58" s="665">
        <v>1145469.4788481602</v>
      </c>
      <c r="E58" s="678">
        <v>1</v>
      </c>
      <c r="F58" s="666">
        <v>1145469.4788481602</v>
      </c>
    </row>
    <row r="59" spans="1:6" ht="14.4" customHeight="1" x14ac:dyDescent="0.3">
      <c r="A59" s="688" t="s">
        <v>2831</v>
      </c>
      <c r="B59" s="665"/>
      <c r="C59" s="678">
        <v>0</v>
      </c>
      <c r="D59" s="665">
        <v>991.3289872432764</v>
      </c>
      <c r="E59" s="678">
        <v>1</v>
      </c>
      <c r="F59" s="666">
        <v>991.3289872432764</v>
      </c>
    </row>
    <row r="60" spans="1:6" ht="14.4" customHeight="1" x14ac:dyDescent="0.3">
      <c r="A60" s="688" t="s">
        <v>2832</v>
      </c>
      <c r="B60" s="665"/>
      <c r="C60" s="678">
        <v>0</v>
      </c>
      <c r="D60" s="665">
        <v>290.40000000000003</v>
      </c>
      <c r="E60" s="678">
        <v>1</v>
      </c>
      <c r="F60" s="666">
        <v>290.40000000000003</v>
      </c>
    </row>
    <row r="61" spans="1:6" ht="14.4" customHeight="1" x14ac:dyDescent="0.3">
      <c r="A61" s="688" t="s">
        <v>2833</v>
      </c>
      <c r="B61" s="665"/>
      <c r="C61" s="678">
        <v>0</v>
      </c>
      <c r="D61" s="665">
        <v>4530.7945919478689</v>
      </c>
      <c r="E61" s="678">
        <v>1</v>
      </c>
      <c r="F61" s="666">
        <v>4530.7945919478689</v>
      </c>
    </row>
    <row r="62" spans="1:6" ht="14.4" customHeight="1" x14ac:dyDescent="0.3">
      <c r="A62" s="688" t="s">
        <v>2834</v>
      </c>
      <c r="B62" s="665"/>
      <c r="C62" s="678">
        <v>0</v>
      </c>
      <c r="D62" s="665">
        <v>6799.7854810501303</v>
      </c>
      <c r="E62" s="678">
        <v>1</v>
      </c>
      <c r="F62" s="666">
        <v>6799.7854810501303</v>
      </c>
    </row>
    <row r="63" spans="1:6" ht="14.4" customHeight="1" x14ac:dyDescent="0.3">
      <c r="A63" s="688" t="s">
        <v>2835</v>
      </c>
      <c r="B63" s="665"/>
      <c r="C63" s="678">
        <v>0</v>
      </c>
      <c r="D63" s="665">
        <v>140263.26423451846</v>
      </c>
      <c r="E63" s="678">
        <v>1</v>
      </c>
      <c r="F63" s="666">
        <v>140263.26423451846</v>
      </c>
    </row>
    <row r="64" spans="1:6" ht="14.4" customHeight="1" x14ac:dyDescent="0.3">
      <c r="A64" s="688" t="s">
        <v>2836</v>
      </c>
      <c r="B64" s="665"/>
      <c r="C64" s="678">
        <v>0</v>
      </c>
      <c r="D64" s="665">
        <v>79.64</v>
      </c>
      <c r="E64" s="678">
        <v>1</v>
      </c>
      <c r="F64" s="666">
        <v>79.64</v>
      </c>
    </row>
    <row r="65" spans="1:6" ht="14.4" customHeight="1" x14ac:dyDescent="0.3">
      <c r="A65" s="688" t="s">
        <v>2837</v>
      </c>
      <c r="B65" s="665"/>
      <c r="C65" s="678">
        <v>0</v>
      </c>
      <c r="D65" s="665">
        <v>1636.8</v>
      </c>
      <c r="E65" s="678">
        <v>1</v>
      </c>
      <c r="F65" s="666">
        <v>1636.8</v>
      </c>
    </row>
    <row r="66" spans="1:6" ht="14.4" customHeight="1" x14ac:dyDescent="0.3">
      <c r="A66" s="688" t="s">
        <v>2838</v>
      </c>
      <c r="B66" s="665"/>
      <c r="C66" s="678">
        <v>0</v>
      </c>
      <c r="D66" s="665">
        <v>431.13891861375157</v>
      </c>
      <c r="E66" s="678">
        <v>1</v>
      </c>
      <c r="F66" s="666">
        <v>431.13891861375157</v>
      </c>
    </row>
    <row r="67" spans="1:6" ht="14.4" customHeight="1" x14ac:dyDescent="0.3">
      <c r="A67" s="688" t="s">
        <v>2839</v>
      </c>
      <c r="B67" s="665"/>
      <c r="C67" s="678">
        <v>0</v>
      </c>
      <c r="D67" s="665">
        <v>80.52</v>
      </c>
      <c r="E67" s="678">
        <v>1</v>
      </c>
      <c r="F67" s="666">
        <v>80.52</v>
      </c>
    </row>
    <row r="68" spans="1:6" ht="14.4" customHeight="1" x14ac:dyDescent="0.3">
      <c r="A68" s="688" t="s">
        <v>2840</v>
      </c>
      <c r="B68" s="665"/>
      <c r="C68" s="678">
        <v>0</v>
      </c>
      <c r="D68" s="665">
        <v>115836.3039882899</v>
      </c>
      <c r="E68" s="678">
        <v>1</v>
      </c>
      <c r="F68" s="666">
        <v>115836.3039882899</v>
      </c>
    </row>
    <row r="69" spans="1:6" ht="14.4" customHeight="1" x14ac:dyDescent="0.3">
      <c r="A69" s="688" t="s">
        <v>2841</v>
      </c>
      <c r="B69" s="665"/>
      <c r="C69" s="678">
        <v>0</v>
      </c>
      <c r="D69" s="665">
        <v>954.0700000000005</v>
      </c>
      <c r="E69" s="678">
        <v>1</v>
      </c>
      <c r="F69" s="666">
        <v>954.0700000000005</v>
      </c>
    </row>
    <row r="70" spans="1:6" ht="14.4" customHeight="1" x14ac:dyDescent="0.3">
      <c r="A70" s="688" t="s">
        <v>2842</v>
      </c>
      <c r="B70" s="665"/>
      <c r="C70" s="678">
        <v>0</v>
      </c>
      <c r="D70" s="665">
        <v>9177.5305185103025</v>
      </c>
      <c r="E70" s="678">
        <v>1</v>
      </c>
      <c r="F70" s="666">
        <v>9177.5305185103025</v>
      </c>
    </row>
    <row r="71" spans="1:6" ht="14.4" customHeight="1" x14ac:dyDescent="0.3">
      <c r="A71" s="688" t="s">
        <v>2843</v>
      </c>
      <c r="B71" s="665"/>
      <c r="C71" s="678">
        <v>0</v>
      </c>
      <c r="D71" s="665">
        <v>135.75999999999996</v>
      </c>
      <c r="E71" s="678">
        <v>1</v>
      </c>
      <c r="F71" s="666">
        <v>135.75999999999996</v>
      </c>
    </row>
    <row r="72" spans="1:6" ht="14.4" customHeight="1" x14ac:dyDescent="0.3">
      <c r="A72" s="688" t="s">
        <v>2844</v>
      </c>
      <c r="B72" s="665"/>
      <c r="C72" s="678">
        <v>0</v>
      </c>
      <c r="D72" s="665">
        <v>33917.387135262295</v>
      </c>
      <c r="E72" s="678">
        <v>1</v>
      </c>
      <c r="F72" s="666">
        <v>33917.387135262295</v>
      </c>
    </row>
    <row r="73" spans="1:6" ht="14.4" customHeight="1" x14ac:dyDescent="0.3">
      <c r="A73" s="688" t="s">
        <v>2845</v>
      </c>
      <c r="B73" s="665"/>
      <c r="C73" s="678">
        <v>0</v>
      </c>
      <c r="D73" s="665">
        <v>104502.86657339976</v>
      </c>
      <c r="E73" s="678">
        <v>1</v>
      </c>
      <c r="F73" s="666">
        <v>104502.86657339976</v>
      </c>
    </row>
    <row r="74" spans="1:6" ht="14.4" customHeight="1" x14ac:dyDescent="0.3">
      <c r="A74" s="688" t="s">
        <v>2846</v>
      </c>
      <c r="B74" s="665"/>
      <c r="C74" s="678">
        <v>0</v>
      </c>
      <c r="D74" s="665">
        <v>594.8373684883959</v>
      </c>
      <c r="E74" s="678">
        <v>1</v>
      </c>
      <c r="F74" s="666">
        <v>594.8373684883959</v>
      </c>
    </row>
    <row r="75" spans="1:6" ht="14.4" customHeight="1" x14ac:dyDescent="0.3">
      <c r="A75" s="688" t="s">
        <v>2847</v>
      </c>
      <c r="B75" s="665"/>
      <c r="C75" s="678">
        <v>0</v>
      </c>
      <c r="D75" s="665">
        <v>53102.220703688159</v>
      </c>
      <c r="E75" s="678">
        <v>1</v>
      </c>
      <c r="F75" s="666">
        <v>53102.220703688159</v>
      </c>
    </row>
    <row r="76" spans="1:6" ht="14.4" customHeight="1" x14ac:dyDescent="0.3">
      <c r="A76" s="688" t="s">
        <v>2848</v>
      </c>
      <c r="B76" s="665"/>
      <c r="C76" s="678">
        <v>0</v>
      </c>
      <c r="D76" s="665">
        <v>6316.63491083389</v>
      </c>
      <c r="E76" s="678">
        <v>1</v>
      </c>
      <c r="F76" s="666">
        <v>6316.63491083389</v>
      </c>
    </row>
    <row r="77" spans="1:6" ht="14.4" customHeight="1" x14ac:dyDescent="0.3">
      <c r="A77" s="688" t="s">
        <v>2849</v>
      </c>
      <c r="B77" s="665"/>
      <c r="C77" s="678">
        <v>0</v>
      </c>
      <c r="D77" s="665">
        <v>133.55000000000001</v>
      </c>
      <c r="E77" s="678">
        <v>1</v>
      </c>
      <c r="F77" s="666">
        <v>133.55000000000001</v>
      </c>
    </row>
    <row r="78" spans="1:6" ht="14.4" customHeight="1" x14ac:dyDescent="0.3">
      <c r="A78" s="688" t="s">
        <v>2850</v>
      </c>
      <c r="B78" s="665"/>
      <c r="C78" s="678">
        <v>0</v>
      </c>
      <c r="D78" s="665">
        <v>20115.841118724216</v>
      </c>
      <c r="E78" s="678">
        <v>1</v>
      </c>
      <c r="F78" s="666">
        <v>20115.841118724216</v>
      </c>
    </row>
    <row r="79" spans="1:6" ht="14.4" customHeight="1" x14ac:dyDescent="0.3">
      <c r="A79" s="688" t="s">
        <v>2851</v>
      </c>
      <c r="B79" s="665"/>
      <c r="C79" s="678">
        <v>0</v>
      </c>
      <c r="D79" s="665">
        <v>124.40999999999998</v>
      </c>
      <c r="E79" s="678">
        <v>1</v>
      </c>
      <c r="F79" s="666">
        <v>124.40999999999998</v>
      </c>
    </row>
    <row r="80" spans="1:6" ht="14.4" customHeight="1" x14ac:dyDescent="0.3">
      <c r="A80" s="688" t="s">
        <v>2852</v>
      </c>
      <c r="B80" s="665"/>
      <c r="C80" s="678">
        <v>0</v>
      </c>
      <c r="D80" s="665">
        <v>38603.756282143535</v>
      </c>
      <c r="E80" s="678">
        <v>1</v>
      </c>
      <c r="F80" s="666">
        <v>38603.756282143535</v>
      </c>
    </row>
    <row r="81" spans="1:6" ht="14.4" customHeight="1" x14ac:dyDescent="0.3">
      <c r="A81" s="688" t="s">
        <v>2853</v>
      </c>
      <c r="B81" s="665"/>
      <c r="C81" s="678">
        <v>0</v>
      </c>
      <c r="D81" s="665">
        <v>123.65</v>
      </c>
      <c r="E81" s="678">
        <v>1</v>
      </c>
      <c r="F81" s="666">
        <v>123.65</v>
      </c>
    </row>
    <row r="82" spans="1:6" ht="14.4" customHeight="1" x14ac:dyDescent="0.3">
      <c r="A82" s="688" t="s">
        <v>2854</v>
      </c>
      <c r="B82" s="665"/>
      <c r="C82" s="678">
        <v>0</v>
      </c>
      <c r="D82" s="665">
        <v>91392.681701960362</v>
      </c>
      <c r="E82" s="678">
        <v>1</v>
      </c>
      <c r="F82" s="666">
        <v>91392.681701960362</v>
      </c>
    </row>
    <row r="83" spans="1:6" ht="14.4" customHeight="1" thickBot="1" x14ac:dyDescent="0.35">
      <c r="A83" s="689" t="s">
        <v>2855</v>
      </c>
      <c r="B83" s="680"/>
      <c r="C83" s="681">
        <v>0</v>
      </c>
      <c r="D83" s="680">
        <v>3985.2638409348956</v>
      </c>
      <c r="E83" s="681">
        <v>1</v>
      </c>
      <c r="F83" s="682">
        <v>3985.2638409348956</v>
      </c>
    </row>
    <row r="84" spans="1:6" ht="14.4" customHeight="1" thickBot="1" x14ac:dyDescent="0.35">
      <c r="A84" s="683" t="s">
        <v>3</v>
      </c>
      <c r="B84" s="684">
        <v>426054.25372500258</v>
      </c>
      <c r="C84" s="685">
        <v>7.6743924027727048E-2</v>
      </c>
      <c r="D84" s="684">
        <v>5125580.7339656474</v>
      </c>
      <c r="E84" s="685">
        <v>0.9232560759722731</v>
      </c>
      <c r="F84" s="686">
        <v>5551634.987690649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3017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1006.5970000000001</v>
      </c>
      <c r="G3" s="47">
        <f>SUBTOTAL(9,G6:G1048576)</f>
        <v>426054.25372500264</v>
      </c>
      <c r="H3" s="48">
        <f>IF(M3=0,0,G3/M3)</f>
        <v>7.6743924027727076E-2</v>
      </c>
      <c r="I3" s="47">
        <f>SUBTOTAL(9,I6:I1048576)</f>
        <v>11801.7</v>
      </c>
      <c r="J3" s="47">
        <f>SUBTOTAL(9,J6:J1048576)</f>
        <v>5125580.7339656437</v>
      </c>
      <c r="K3" s="48">
        <f>IF(M3=0,0,J3/M3)</f>
        <v>0.92325607597227266</v>
      </c>
      <c r="L3" s="47">
        <f>SUBTOTAL(9,L6:L1048576)</f>
        <v>12808.297</v>
      </c>
      <c r="M3" s="49">
        <f>SUBTOTAL(9,M6:M1048576)</f>
        <v>5551634.9876906481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576</v>
      </c>
      <c r="B6" s="656" t="s">
        <v>2856</v>
      </c>
      <c r="C6" s="656" t="s">
        <v>641</v>
      </c>
      <c r="D6" s="656" t="s">
        <v>2857</v>
      </c>
      <c r="E6" s="656" t="s">
        <v>2858</v>
      </c>
      <c r="F6" s="659"/>
      <c r="G6" s="659"/>
      <c r="H6" s="677">
        <v>0</v>
      </c>
      <c r="I6" s="659">
        <v>21</v>
      </c>
      <c r="J6" s="659">
        <v>787.40995205990578</v>
      </c>
      <c r="K6" s="677">
        <v>1</v>
      </c>
      <c r="L6" s="659">
        <v>21</v>
      </c>
      <c r="M6" s="660">
        <v>787.40995205990578</v>
      </c>
    </row>
    <row r="7" spans="1:13" ht="14.4" customHeight="1" x14ac:dyDescent="0.3">
      <c r="A7" s="661" t="s">
        <v>576</v>
      </c>
      <c r="B7" s="662" t="s">
        <v>2856</v>
      </c>
      <c r="C7" s="662" t="s">
        <v>633</v>
      </c>
      <c r="D7" s="662" t="s">
        <v>2859</v>
      </c>
      <c r="E7" s="662" t="s">
        <v>2860</v>
      </c>
      <c r="F7" s="665"/>
      <c r="G7" s="665"/>
      <c r="H7" s="678">
        <v>0</v>
      </c>
      <c r="I7" s="665">
        <v>40</v>
      </c>
      <c r="J7" s="665">
        <v>1389.9980280368704</v>
      </c>
      <c r="K7" s="678">
        <v>1</v>
      </c>
      <c r="L7" s="665">
        <v>40</v>
      </c>
      <c r="M7" s="666">
        <v>1389.9980280368704</v>
      </c>
    </row>
    <row r="8" spans="1:13" ht="14.4" customHeight="1" x14ac:dyDescent="0.3">
      <c r="A8" s="661" t="s">
        <v>576</v>
      </c>
      <c r="B8" s="662" t="s">
        <v>2861</v>
      </c>
      <c r="C8" s="662" t="s">
        <v>637</v>
      </c>
      <c r="D8" s="662" t="s">
        <v>2862</v>
      </c>
      <c r="E8" s="662" t="s">
        <v>2863</v>
      </c>
      <c r="F8" s="665"/>
      <c r="G8" s="665"/>
      <c r="H8" s="678">
        <v>0</v>
      </c>
      <c r="I8" s="665">
        <v>2</v>
      </c>
      <c r="J8" s="665">
        <v>267.19937090800636</v>
      </c>
      <c r="K8" s="678">
        <v>1</v>
      </c>
      <c r="L8" s="665">
        <v>2</v>
      </c>
      <c r="M8" s="666">
        <v>267.19937090800636</v>
      </c>
    </row>
    <row r="9" spans="1:13" ht="14.4" customHeight="1" x14ac:dyDescent="0.3">
      <c r="A9" s="661" t="s">
        <v>581</v>
      </c>
      <c r="B9" s="662" t="s">
        <v>2864</v>
      </c>
      <c r="C9" s="662" t="s">
        <v>2164</v>
      </c>
      <c r="D9" s="662" t="s">
        <v>2051</v>
      </c>
      <c r="E9" s="662" t="s">
        <v>2052</v>
      </c>
      <c r="F9" s="665"/>
      <c r="G9" s="665"/>
      <c r="H9" s="678">
        <v>0</v>
      </c>
      <c r="I9" s="665">
        <v>1150</v>
      </c>
      <c r="J9" s="665">
        <v>78026.408824307437</v>
      </c>
      <c r="K9" s="678">
        <v>1</v>
      </c>
      <c r="L9" s="665">
        <v>1150</v>
      </c>
      <c r="M9" s="666">
        <v>78026.408824307437</v>
      </c>
    </row>
    <row r="10" spans="1:13" ht="14.4" customHeight="1" x14ac:dyDescent="0.3">
      <c r="A10" s="661" t="s">
        <v>581</v>
      </c>
      <c r="B10" s="662" t="s">
        <v>2864</v>
      </c>
      <c r="C10" s="662" t="s">
        <v>1985</v>
      </c>
      <c r="D10" s="662" t="s">
        <v>1952</v>
      </c>
      <c r="E10" s="662" t="s">
        <v>2865</v>
      </c>
      <c r="F10" s="665"/>
      <c r="G10" s="665"/>
      <c r="H10" s="678">
        <v>0</v>
      </c>
      <c r="I10" s="665">
        <v>1</v>
      </c>
      <c r="J10" s="665">
        <v>35.109999750152568</v>
      </c>
      <c r="K10" s="678">
        <v>1</v>
      </c>
      <c r="L10" s="665">
        <v>1</v>
      </c>
      <c r="M10" s="666">
        <v>35.109999750152568</v>
      </c>
    </row>
    <row r="11" spans="1:13" ht="14.4" customHeight="1" x14ac:dyDescent="0.3">
      <c r="A11" s="661" t="s">
        <v>581</v>
      </c>
      <c r="B11" s="662" t="s">
        <v>2864</v>
      </c>
      <c r="C11" s="662" t="s">
        <v>1951</v>
      </c>
      <c r="D11" s="662" t="s">
        <v>1952</v>
      </c>
      <c r="E11" s="662" t="s">
        <v>1953</v>
      </c>
      <c r="F11" s="665"/>
      <c r="G11" s="665"/>
      <c r="H11" s="678">
        <v>0</v>
      </c>
      <c r="I11" s="665">
        <v>1</v>
      </c>
      <c r="J11" s="665">
        <v>122.44000000000001</v>
      </c>
      <c r="K11" s="678">
        <v>1</v>
      </c>
      <c r="L11" s="665">
        <v>1</v>
      </c>
      <c r="M11" s="666">
        <v>122.44000000000001</v>
      </c>
    </row>
    <row r="12" spans="1:13" ht="14.4" customHeight="1" x14ac:dyDescent="0.3">
      <c r="A12" s="661" t="s">
        <v>581</v>
      </c>
      <c r="B12" s="662" t="s">
        <v>2864</v>
      </c>
      <c r="C12" s="662" t="s">
        <v>1988</v>
      </c>
      <c r="D12" s="662" t="s">
        <v>1989</v>
      </c>
      <c r="E12" s="662" t="s">
        <v>2866</v>
      </c>
      <c r="F12" s="665"/>
      <c r="G12" s="665"/>
      <c r="H12" s="678">
        <v>0</v>
      </c>
      <c r="I12" s="665">
        <v>7</v>
      </c>
      <c r="J12" s="665">
        <v>333.37944863056305</v>
      </c>
      <c r="K12" s="678">
        <v>1</v>
      </c>
      <c r="L12" s="665">
        <v>7</v>
      </c>
      <c r="M12" s="666">
        <v>333.37944863056305</v>
      </c>
    </row>
    <row r="13" spans="1:13" ht="14.4" customHeight="1" x14ac:dyDescent="0.3">
      <c r="A13" s="661" t="s">
        <v>581</v>
      </c>
      <c r="B13" s="662" t="s">
        <v>2864</v>
      </c>
      <c r="C13" s="662" t="s">
        <v>2050</v>
      </c>
      <c r="D13" s="662" t="s">
        <v>2051</v>
      </c>
      <c r="E13" s="662" t="s">
        <v>2052</v>
      </c>
      <c r="F13" s="665"/>
      <c r="G13" s="665"/>
      <c r="H13" s="678">
        <v>0</v>
      </c>
      <c r="I13" s="665">
        <v>910</v>
      </c>
      <c r="J13" s="665">
        <v>61745.925961830333</v>
      </c>
      <c r="K13" s="678">
        <v>1</v>
      </c>
      <c r="L13" s="665">
        <v>910</v>
      </c>
      <c r="M13" s="666">
        <v>61745.925961830333</v>
      </c>
    </row>
    <row r="14" spans="1:13" ht="14.4" customHeight="1" x14ac:dyDescent="0.3">
      <c r="A14" s="661" t="s">
        <v>581</v>
      </c>
      <c r="B14" s="662" t="s">
        <v>2867</v>
      </c>
      <c r="C14" s="662" t="s">
        <v>2099</v>
      </c>
      <c r="D14" s="662" t="s">
        <v>2100</v>
      </c>
      <c r="E14" s="662" t="s">
        <v>2101</v>
      </c>
      <c r="F14" s="665"/>
      <c r="G14" s="665"/>
      <c r="H14" s="678">
        <v>0</v>
      </c>
      <c r="I14" s="665">
        <v>1</v>
      </c>
      <c r="J14" s="665">
        <v>123.65</v>
      </c>
      <c r="K14" s="678">
        <v>1</v>
      </c>
      <c r="L14" s="665">
        <v>1</v>
      </c>
      <c r="M14" s="666">
        <v>123.65</v>
      </c>
    </row>
    <row r="15" spans="1:13" ht="14.4" customHeight="1" x14ac:dyDescent="0.3">
      <c r="A15" s="661" t="s">
        <v>581</v>
      </c>
      <c r="B15" s="662" t="s">
        <v>2868</v>
      </c>
      <c r="C15" s="662" t="s">
        <v>656</v>
      </c>
      <c r="D15" s="662" t="s">
        <v>657</v>
      </c>
      <c r="E15" s="662" t="s">
        <v>658</v>
      </c>
      <c r="F15" s="665"/>
      <c r="G15" s="665"/>
      <c r="H15" s="678">
        <v>0</v>
      </c>
      <c r="I15" s="665">
        <v>2</v>
      </c>
      <c r="J15" s="665">
        <v>727.95999999999992</v>
      </c>
      <c r="K15" s="678">
        <v>1</v>
      </c>
      <c r="L15" s="665">
        <v>2</v>
      </c>
      <c r="M15" s="666">
        <v>727.95999999999992</v>
      </c>
    </row>
    <row r="16" spans="1:13" ht="14.4" customHeight="1" x14ac:dyDescent="0.3">
      <c r="A16" s="661" t="s">
        <v>581</v>
      </c>
      <c r="B16" s="662" t="s">
        <v>2869</v>
      </c>
      <c r="C16" s="662" t="s">
        <v>2042</v>
      </c>
      <c r="D16" s="662" t="s">
        <v>2043</v>
      </c>
      <c r="E16" s="662" t="s">
        <v>2044</v>
      </c>
      <c r="F16" s="665"/>
      <c r="G16" s="665"/>
      <c r="H16" s="678">
        <v>0</v>
      </c>
      <c r="I16" s="665">
        <v>61</v>
      </c>
      <c r="J16" s="665">
        <v>4530.7945919478689</v>
      </c>
      <c r="K16" s="678">
        <v>1</v>
      </c>
      <c r="L16" s="665">
        <v>61</v>
      </c>
      <c r="M16" s="666">
        <v>4530.7945919478689</v>
      </c>
    </row>
    <row r="17" spans="1:13" ht="14.4" customHeight="1" x14ac:dyDescent="0.3">
      <c r="A17" s="661" t="s">
        <v>581</v>
      </c>
      <c r="B17" s="662" t="s">
        <v>2870</v>
      </c>
      <c r="C17" s="662" t="s">
        <v>2107</v>
      </c>
      <c r="D17" s="662" t="s">
        <v>2108</v>
      </c>
      <c r="E17" s="662" t="s">
        <v>2871</v>
      </c>
      <c r="F17" s="665"/>
      <c r="G17" s="665"/>
      <c r="H17" s="678">
        <v>0</v>
      </c>
      <c r="I17" s="665">
        <v>1</v>
      </c>
      <c r="J17" s="665">
        <v>79.64</v>
      </c>
      <c r="K17" s="678">
        <v>1</v>
      </c>
      <c r="L17" s="665">
        <v>1</v>
      </c>
      <c r="M17" s="666">
        <v>79.64</v>
      </c>
    </row>
    <row r="18" spans="1:13" ht="14.4" customHeight="1" x14ac:dyDescent="0.3">
      <c r="A18" s="661" t="s">
        <v>581</v>
      </c>
      <c r="B18" s="662" t="s">
        <v>2872</v>
      </c>
      <c r="C18" s="662" t="s">
        <v>2039</v>
      </c>
      <c r="D18" s="662" t="s">
        <v>2040</v>
      </c>
      <c r="E18" s="662" t="s">
        <v>2873</v>
      </c>
      <c r="F18" s="665"/>
      <c r="G18" s="665"/>
      <c r="H18" s="678">
        <v>0</v>
      </c>
      <c r="I18" s="665">
        <v>114</v>
      </c>
      <c r="J18" s="665">
        <v>53102.220703688159</v>
      </c>
      <c r="K18" s="678">
        <v>1</v>
      </c>
      <c r="L18" s="665">
        <v>114</v>
      </c>
      <c r="M18" s="666">
        <v>53102.220703688159</v>
      </c>
    </row>
    <row r="19" spans="1:13" ht="14.4" customHeight="1" x14ac:dyDescent="0.3">
      <c r="A19" s="661" t="s">
        <v>581</v>
      </c>
      <c r="B19" s="662" t="s">
        <v>2874</v>
      </c>
      <c r="C19" s="662" t="s">
        <v>671</v>
      </c>
      <c r="D19" s="662" t="s">
        <v>672</v>
      </c>
      <c r="E19" s="662" t="s">
        <v>673</v>
      </c>
      <c r="F19" s="665">
        <v>1</v>
      </c>
      <c r="G19" s="665">
        <v>86.02000000000001</v>
      </c>
      <c r="H19" s="678">
        <v>1</v>
      </c>
      <c r="I19" s="665"/>
      <c r="J19" s="665"/>
      <c r="K19" s="678">
        <v>0</v>
      </c>
      <c r="L19" s="665">
        <v>1</v>
      </c>
      <c r="M19" s="666">
        <v>86.02000000000001</v>
      </c>
    </row>
    <row r="20" spans="1:13" ht="14.4" customHeight="1" x14ac:dyDescent="0.3">
      <c r="A20" s="661" t="s">
        <v>581</v>
      </c>
      <c r="B20" s="662" t="s">
        <v>2874</v>
      </c>
      <c r="C20" s="662" t="s">
        <v>2151</v>
      </c>
      <c r="D20" s="662" t="s">
        <v>2152</v>
      </c>
      <c r="E20" s="662" t="s">
        <v>673</v>
      </c>
      <c r="F20" s="665"/>
      <c r="G20" s="665"/>
      <c r="H20" s="678">
        <v>0</v>
      </c>
      <c r="I20" s="665">
        <v>1</v>
      </c>
      <c r="J20" s="665">
        <v>91.529999999999987</v>
      </c>
      <c r="K20" s="678">
        <v>1</v>
      </c>
      <c r="L20" s="665">
        <v>1</v>
      </c>
      <c r="M20" s="666">
        <v>91.529999999999987</v>
      </c>
    </row>
    <row r="21" spans="1:13" ht="14.4" customHeight="1" x14ac:dyDescent="0.3">
      <c r="A21" s="661" t="s">
        <v>581</v>
      </c>
      <c r="B21" s="662" t="s">
        <v>2874</v>
      </c>
      <c r="C21" s="662" t="s">
        <v>1996</v>
      </c>
      <c r="D21" s="662" t="s">
        <v>1997</v>
      </c>
      <c r="E21" s="662" t="s">
        <v>2875</v>
      </c>
      <c r="F21" s="665"/>
      <c r="G21" s="665"/>
      <c r="H21" s="678">
        <v>0</v>
      </c>
      <c r="I21" s="665">
        <v>1</v>
      </c>
      <c r="J21" s="665">
        <v>81.820000000000007</v>
      </c>
      <c r="K21" s="678">
        <v>1</v>
      </c>
      <c r="L21" s="665">
        <v>1</v>
      </c>
      <c r="M21" s="666">
        <v>81.820000000000007</v>
      </c>
    </row>
    <row r="22" spans="1:13" ht="14.4" customHeight="1" x14ac:dyDescent="0.3">
      <c r="A22" s="661" t="s">
        <v>581</v>
      </c>
      <c r="B22" s="662" t="s">
        <v>2876</v>
      </c>
      <c r="C22" s="662" t="s">
        <v>2162</v>
      </c>
      <c r="D22" s="662" t="s">
        <v>1993</v>
      </c>
      <c r="E22" s="662" t="s">
        <v>2163</v>
      </c>
      <c r="F22" s="665"/>
      <c r="G22" s="665"/>
      <c r="H22" s="678">
        <v>0</v>
      </c>
      <c r="I22" s="665">
        <v>11</v>
      </c>
      <c r="J22" s="665">
        <v>36300</v>
      </c>
      <c r="K22" s="678">
        <v>1</v>
      </c>
      <c r="L22" s="665">
        <v>11</v>
      </c>
      <c r="M22" s="666">
        <v>36300</v>
      </c>
    </row>
    <row r="23" spans="1:13" ht="14.4" customHeight="1" x14ac:dyDescent="0.3">
      <c r="A23" s="661" t="s">
        <v>581</v>
      </c>
      <c r="B23" s="662" t="s">
        <v>2876</v>
      </c>
      <c r="C23" s="662" t="s">
        <v>1992</v>
      </c>
      <c r="D23" s="662" t="s">
        <v>1993</v>
      </c>
      <c r="E23" s="662" t="s">
        <v>2163</v>
      </c>
      <c r="F23" s="665"/>
      <c r="G23" s="665"/>
      <c r="H23" s="678">
        <v>0</v>
      </c>
      <c r="I23" s="665">
        <v>4</v>
      </c>
      <c r="J23" s="665">
        <v>13199.942562768783</v>
      </c>
      <c r="K23" s="678">
        <v>1</v>
      </c>
      <c r="L23" s="665">
        <v>4</v>
      </c>
      <c r="M23" s="666">
        <v>13199.942562768783</v>
      </c>
    </row>
    <row r="24" spans="1:13" ht="14.4" customHeight="1" x14ac:dyDescent="0.3">
      <c r="A24" s="661" t="s">
        <v>581</v>
      </c>
      <c r="B24" s="662" t="s">
        <v>2877</v>
      </c>
      <c r="C24" s="662" t="s">
        <v>2142</v>
      </c>
      <c r="D24" s="662" t="s">
        <v>2143</v>
      </c>
      <c r="E24" s="662" t="s">
        <v>2144</v>
      </c>
      <c r="F24" s="665"/>
      <c r="G24" s="665"/>
      <c r="H24" s="678">
        <v>0</v>
      </c>
      <c r="I24" s="665">
        <v>11</v>
      </c>
      <c r="J24" s="665">
        <v>770.56939328613475</v>
      </c>
      <c r="K24" s="678">
        <v>1</v>
      </c>
      <c r="L24" s="665">
        <v>11</v>
      </c>
      <c r="M24" s="666">
        <v>770.56939328613475</v>
      </c>
    </row>
    <row r="25" spans="1:13" ht="14.4" customHeight="1" x14ac:dyDescent="0.3">
      <c r="A25" s="661" t="s">
        <v>581</v>
      </c>
      <c r="B25" s="662" t="s">
        <v>2878</v>
      </c>
      <c r="C25" s="662" t="s">
        <v>2153</v>
      </c>
      <c r="D25" s="662" t="s">
        <v>2154</v>
      </c>
      <c r="E25" s="662" t="s">
        <v>2879</v>
      </c>
      <c r="F25" s="665"/>
      <c r="G25" s="665"/>
      <c r="H25" s="678">
        <v>0</v>
      </c>
      <c r="I25" s="665">
        <v>12</v>
      </c>
      <c r="J25" s="665">
        <v>393622.94133333338</v>
      </c>
      <c r="K25" s="678">
        <v>1</v>
      </c>
      <c r="L25" s="665">
        <v>12</v>
      </c>
      <c r="M25" s="666">
        <v>393622.94133333338</v>
      </c>
    </row>
    <row r="26" spans="1:13" ht="14.4" customHeight="1" x14ac:dyDescent="0.3">
      <c r="A26" s="661" t="s">
        <v>581</v>
      </c>
      <c r="B26" s="662" t="s">
        <v>2880</v>
      </c>
      <c r="C26" s="662" t="s">
        <v>2025</v>
      </c>
      <c r="D26" s="662" t="s">
        <v>1960</v>
      </c>
      <c r="E26" s="662" t="s">
        <v>2881</v>
      </c>
      <c r="F26" s="665"/>
      <c r="G26" s="665"/>
      <c r="H26" s="678">
        <v>0</v>
      </c>
      <c r="I26" s="665">
        <v>499</v>
      </c>
      <c r="J26" s="665">
        <v>64566.545336624542</v>
      </c>
      <c r="K26" s="678">
        <v>1</v>
      </c>
      <c r="L26" s="665">
        <v>499</v>
      </c>
      <c r="M26" s="666">
        <v>64566.545336624542</v>
      </c>
    </row>
    <row r="27" spans="1:13" ht="14.4" customHeight="1" x14ac:dyDescent="0.3">
      <c r="A27" s="661" t="s">
        <v>581</v>
      </c>
      <c r="B27" s="662" t="s">
        <v>2880</v>
      </c>
      <c r="C27" s="662" t="s">
        <v>1959</v>
      </c>
      <c r="D27" s="662" t="s">
        <v>1960</v>
      </c>
      <c r="E27" s="662" t="s">
        <v>2882</v>
      </c>
      <c r="F27" s="665"/>
      <c r="G27" s="665"/>
      <c r="H27" s="678">
        <v>0</v>
      </c>
      <c r="I27" s="665">
        <v>6</v>
      </c>
      <c r="J27" s="665">
        <v>271.22931701709501</v>
      </c>
      <c r="K27" s="678">
        <v>1</v>
      </c>
      <c r="L27" s="665">
        <v>6</v>
      </c>
      <c r="M27" s="666">
        <v>271.22931701709501</v>
      </c>
    </row>
    <row r="28" spans="1:13" ht="14.4" customHeight="1" x14ac:dyDescent="0.3">
      <c r="A28" s="661" t="s">
        <v>581</v>
      </c>
      <c r="B28" s="662" t="s">
        <v>2880</v>
      </c>
      <c r="C28" s="662" t="s">
        <v>1963</v>
      </c>
      <c r="D28" s="662" t="s">
        <v>1960</v>
      </c>
      <c r="E28" s="662" t="s">
        <v>2883</v>
      </c>
      <c r="F28" s="665"/>
      <c r="G28" s="665"/>
      <c r="H28" s="678">
        <v>0</v>
      </c>
      <c r="I28" s="665">
        <v>4</v>
      </c>
      <c r="J28" s="665">
        <v>370.09999308744887</v>
      </c>
      <c r="K28" s="678">
        <v>1</v>
      </c>
      <c r="L28" s="665">
        <v>4</v>
      </c>
      <c r="M28" s="666">
        <v>370.09999308744887</v>
      </c>
    </row>
    <row r="29" spans="1:13" ht="14.4" customHeight="1" x14ac:dyDescent="0.3">
      <c r="A29" s="661" t="s">
        <v>581</v>
      </c>
      <c r="B29" s="662" t="s">
        <v>2884</v>
      </c>
      <c r="C29" s="662" t="s">
        <v>2046</v>
      </c>
      <c r="D29" s="662" t="s">
        <v>2047</v>
      </c>
      <c r="E29" s="662" t="s">
        <v>2885</v>
      </c>
      <c r="F29" s="665"/>
      <c r="G29" s="665"/>
      <c r="H29" s="678">
        <v>0</v>
      </c>
      <c r="I29" s="665">
        <v>3</v>
      </c>
      <c r="J29" s="665">
        <v>399.03999390976242</v>
      </c>
      <c r="K29" s="678">
        <v>1</v>
      </c>
      <c r="L29" s="665">
        <v>3</v>
      </c>
      <c r="M29" s="666">
        <v>399.03999390976242</v>
      </c>
    </row>
    <row r="30" spans="1:13" ht="14.4" customHeight="1" x14ac:dyDescent="0.3">
      <c r="A30" s="661" t="s">
        <v>581</v>
      </c>
      <c r="B30" s="662" t="s">
        <v>2886</v>
      </c>
      <c r="C30" s="662" t="s">
        <v>648</v>
      </c>
      <c r="D30" s="662" t="s">
        <v>2887</v>
      </c>
      <c r="E30" s="662" t="s">
        <v>2888</v>
      </c>
      <c r="F30" s="665">
        <v>1</v>
      </c>
      <c r="G30" s="665">
        <v>70.7</v>
      </c>
      <c r="H30" s="678">
        <v>1</v>
      </c>
      <c r="I30" s="665"/>
      <c r="J30" s="665"/>
      <c r="K30" s="678">
        <v>0</v>
      </c>
      <c r="L30" s="665">
        <v>1</v>
      </c>
      <c r="M30" s="666">
        <v>70.7</v>
      </c>
    </row>
    <row r="31" spans="1:13" ht="14.4" customHeight="1" x14ac:dyDescent="0.3">
      <c r="A31" s="661" t="s">
        <v>581</v>
      </c>
      <c r="B31" s="662" t="s">
        <v>2886</v>
      </c>
      <c r="C31" s="662" t="s">
        <v>1982</v>
      </c>
      <c r="D31" s="662" t="s">
        <v>1983</v>
      </c>
      <c r="E31" s="662" t="s">
        <v>1106</v>
      </c>
      <c r="F31" s="665"/>
      <c r="G31" s="665"/>
      <c r="H31" s="678">
        <v>0</v>
      </c>
      <c r="I31" s="665">
        <v>1</v>
      </c>
      <c r="J31" s="665">
        <v>43.659742885780261</v>
      </c>
      <c r="K31" s="678">
        <v>1</v>
      </c>
      <c r="L31" s="665">
        <v>1</v>
      </c>
      <c r="M31" s="666">
        <v>43.659742885780261</v>
      </c>
    </row>
    <row r="32" spans="1:13" ht="14.4" customHeight="1" x14ac:dyDescent="0.3">
      <c r="A32" s="661" t="s">
        <v>581</v>
      </c>
      <c r="B32" s="662" t="s">
        <v>2889</v>
      </c>
      <c r="C32" s="662" t="s">
        <v>2031</v>
      </c>
      <c r="D32" s="662" t="s">
        <v>2032</v>
      </c>
      <c r="E32" s="662" t="s">
        <v>2033</v>
      </c>
      <c r="F32" s="665"/>
      <c r="G32" s="665"/>
      <c r="H32" s="678">
        <v>0</v>
      </c>
      <c r="I32" s="665">
        <v>2</v>
      </c>
      <c r="J32" s="665">
        <v>49.89952142799433</v>
      </c>
      <c r="K32" s="678">
        <v>1</v>
      </c>
      <c r="L32" s="665">
        <v>2</v>
      </c>
      <c r="M32" s="666">
        <v>49.89952142799433</v>
      </c>
    </row>
    <row r="33" spans="1:13" ht="14.4" customHeight="1" x14ac:dyDescent="0.3">
      <c r="A33" s="661" t="s">
        <v>581</v>
      </c>
      <c r="B33" s="662" t="s">
        <v>2889</v>
      </c>
      <c r="C33" s="662" t="s">
        <v>660</v>
      </c>
      <c r="D33" s="662" t="s">
        <v>2890</v>
      </c>
      <c r="E33" s="662" t="s">
        <v>2891</v>
      </c>
      <c r="F33" s="665">
        <v>1</v>
      </c>
      <c r="G33" s="665">
        <v>26.109999999999985</v>
      </c>
      <c r="H33" s="678">
        <v>1</v>
      </c>
      <c r="I33" s="665"/>
      <c r="J33" s="665"/>
      <c r="K33" s="678">
        <v>0</v>
      </c>
      <c r="L33" s="665">
        <v>1</v>
      </c>
      <c r="M33" s="666">
        <v>26.109999999999985</v>
      </c>
    </row>
    <row r="34" spans="1:13" ht="14.4" customHeight="1" x14ac:dyDescent="0.3">
      <c r="A34" s="661" t="s">
        <v>581</v>
      </c>
      <c r="B34" s="662" t="s">
        <v>2892</v>
      </c>
      <c r="C34" s="662" t="s">
        <v>2066</v>
      </c>
      <c r="D34" s="662" t="s">
        <v>2067</v>
      </c>
      <c r="E34" s="662" t="s">
        <v>2068</v>
      </c>
      <c r="F34" s="665"/>
      <c r="G34" s="665"/>
      <c r="H34" s="678">
        <v>0</v>
      </c>
      <c r="I34" s="665">
        <v>1</v>
      </c>
      <c r="J34" s="665">
        <v>39.709737887205115</v>
      </c>
      <c r="K34" s="678">
        <v>1</v>
      </c>
      <c r="L34" s="665">
        <v>1</v>
      </c>
      <c r="M34" s="666">
        <v>39.709737887205115</v>
      </c>
    </row>
    <row r="35" spans="1:13" ht="14.4" customHeight="1" x14ac:dyDescent="0.3">
      <c r="A35" s="661" t="s">
        <v>581</v>
      </c>
      <c r="B35" s="662" t="s">
        <v>2893</v>
      </c>
      <c r="C35" s="662" t="s">
        <v>2019</v>
      </c>
      <c r="D35" s="662" t="s">
        <v>2020</v>
      </c>
      <c r="E35" s="662" t="s">
        <v>1106</v>
      </c>
      <c r="F35" s="665"/>
      <c r="G35" s="665"/>
      <c r="H35" s="678">
        <v>0</v>
      </c>
      <c r="I35" s="665">
        <v>2</v>
      </c>
      <c r="J35" s="665">
        <v>176.54</v>
      </c>
      <c r="K35" s="678">
        <v>1</v>
      </c>
      <c r="L35" s="665">
        <v>2</v>
      </c>
      <c r="M35" s="666">
        <v>176.54</v>
      </c>
    </row>
    <row r="36" spans="1:13" ht="14.4" customHeight="1" x14ac:dyDescent="0.3">
      <c r="A36" s="661" t="s">
        <v>581</v>
      </c>
      <c r="B36" s="662" t="s">
        <v>2894</v>
      </c>
      <c r="C36" s="662" t="s">
        <v>2022</v>
      </c>
      <c r="D36" s="662" t="s">
        <v>2023</v>
      </c>
      <c r="E36" s="662" t="s">
        <v>884</v>
      </c>
      <c r="F36" s="665"/>
      <c r="G36" s="665"/>
      <c r="H36" s="678">
        <v>0</v>
      </c>
      <c r="I36" s="665">
        <v>1</v>
      </c>
      <c r="J36" s="665">
        <v>78.680000000000021</v>
      </c>
      <c r="K36" s="678">
        <v>1</v>
      </c>
      <c r="L36" s="665">
        <v>1</v>
      </c>
      <c r="M36" s="666">
        <v>78.680000000000021</v>
      </c>
    </row>
    <row r="37" spans="1:13" ht="14.4" customHeight="1" x14ac:dyDescent="0.3">
      <c r="A37" s="661" t="s">
        <v>581</v>
      </c>
      <c r="B37" s="662" t="s">
        <v>2895</v>
      </c>
      <c r="C37" s="662" t="s">
        <v>2073</v>
      </c>
      <c r="D37" s="662" t="s">
        <v>2074</v>
      </c>
      <c r="E37" s="662" t="s">
        <v>884</v>
      </c>
      <c r="F37" s="665"/>
      <c r="G37" s="665"/>
      <c r="H37" s="678">
        <v>0</v>
      </c>
      <c r="I37" s="665">
        <v>3</v>
      </c>
      <c r="J37" s="665">
        <v>389.82</v>
      </c>
      <c r="K37" s="678">
        <v>1</v>
      </c>
      <c r="L37" s="665">
        <v>3</v>
      </c>
      <c r="M37" s="666">
        <v>389.82</v>
      </c>
    </row>
    <row r="38" spans="1:13" ht="14.4" customHeight="1" x14ac:dyDescent="0.3">
      <c r="A38" s="661" t="s">
        <v>581</v>
      </c>
      <c r="B38" s="662" t="s">
        <v>2896</v>
      </c>
      <c r="C38" s="662" t="s">
        <v>2058</v>
      </c>
      <c r="D38" s="662" t="s">
        <v>2059</v>
      </c>
      <c r="E38" s="662" t="s">
        <v>2060</v>
      </c>
      <c r="F38" s="665"/>
      <c r="G38" s="665"/>
      <c r="H38" s="678">
        <v>0</v>
      </c>
      <c r="I38" s="665">
        <v>1</v>
      </c>
      <c r="J38" s="665">
        <v>210.06999999999996</v>
      </c>
      <c r="K38" s="678">
        <v>1</v>
      </c>
      <c r="L38" s="665">
        <v>1</v>
      </c>
      <c r="M38" s="666">
        <v>210.06999999999996</v>
      </c>
    </row>
    <row r="39" spans="1:13" ht="14.4" customHeight="1" x14ac:dyDescent="0.3">
      <c r="A39" s="661" t="s">
        <v>581</v>
      </c>
      <c r="B39" s="662" t="s">
        <v>2896</v>
      </c>
      <c r="C39" s="662" t="s">
        <v>2012</v>
      </c>
      <c r="D39" s="662" t="s">
        <v>2897</v>
      </c>
      <c r="E39" s="662" t="s">
        <v>2064</v>
      </c>
      <c r="F39" s="665"/>
      <c r="G39" s="665"/>
      <c r="H39" s="678">
        <v>0</v>
      </c>
      <c r="I39" s="665">
        <v>1</v>
      </c>
      <c r="J39" s="665">
        <v>44.210000000000022</v>
      </c>
      <c r="K39" s="678">
        <v>1</v>
      </c>
      <c r="L39" s="665">
        <v>1</v>
      </c>
      <c r="M39" s="666">
        <v>44.210000000000022</v>
      </c>
    </row>
    <row r="40" spans="1:13" ht="14.4" customHeight="1" x14ac:dyDescent="0.3">
      <c r="A40" s="661" t="s">
        <v>581</v>
      </c>
      <c r="B40" s="662" t="s">
        <v>2896</v>
      </c>
      <c r="C40" s="662" t="s">
        <v>2015</v>
      </c>
      <c r="D40" s="662" t="s">
        <v>2898</v>
      </c>
      <c r="E40" s="662" t="s">
        <v>977</v>
      </c>
      <c r="F40" s="665"/>
      <c r="G40" s="665"/>
      <c r="H40" s="678">
        <v>0</v>
      </c>
      <c r="I40" s="665">
        <v>2</v>
      </c>
      <c r="J40" s="665">
        <v>176.85891861375165</v>
      </c>
      <c r="K40" s="678">
        <v>1</v>
      </c>
      <c r="L40" s="665">
        <v>2</v>
      </c>
      <c r="M40" s="666">
        <v>176.85891861375165</v>
      </c>
    </row>
    <row r="41" spans="1:13" ht="14.4" customHeight="1" x14ac:dyDescent="0.3">
      <c r="A41" s="661" t="s">
        <v>581</v>
      </c>
      <c r="B41" s="662" t="s">
        <v>2899</v>
      </c>
      <c r="C41" s="662" t="s">
        <v>2028</v>
      </c>
      <c r="D41" s="662" t="s">
        <v>2029</v>
      </c>
      <c r="E41" s="662" t="s">
        <v>977</v>
      </c>
      <c r="F41" s="665"/>
      <c r="G41" s="665"/>
      <c r="H41" s="678">
        <v>0</v>
      </c>
      <c r="I41" s="665">
        <v>1</v>
      </c>
      <c r="J41" s="665">
        <v>135.75999999999996</v>
      </c>
      <c r="K41" s="678">
        <v>1</v>
      </c>
      <c r="L41" s="665">
        <v>1</v>
      </c>
      <c r="M41" s="666">
        <v>135.75999999999996</v>
      </c>
    </row>
    <row r="42" spans="1:13" ht="14.4" customHeight="1" x14ac:dyDescent="0.3">
      <c r="A42" s="661" t="s">
        <v>581</v>
      </c>
      <c r="B42" s="662" t="s">
        <v>2900</v>
      </c>
      <c r="C42" s="662" t="s">
        <v>2131</v>
      </c>
      <c r="D42" s="662" t="s">
        <v>2901</v>
      </c>
      <c r="E42" s="662" t="s">
        <v>2902</v>
      </c>
      <c r="F42" s="665"/>
      <c r="G42" s="665"/>
      <c r="H42" s="678">
        <v>0</v>
      </c>
      <c r="I42" s="665">
        <v>1</v>
      </c>
      <c r="J42" s="665">
        <v>151.72999999999999</v>
      </c>
      <c r="K42" s="678">
        <v>1</v>
      </c>
      <c r="L42" s="665">
        <v>1</v>
      </c>
      <c r="M42" s="666">
        <v>151.72999999999999</v>
      </c>
    </row>
    <row r="43" spans="1:13" ht="14.4" customHeight="1" x14ac:dyDescent="0.3">
      <c r="A43" s="661" t="s">
        <v>581</v>
      </c>
      <c r="B43" s="662" t="s">
        <v>2903</v>
      </c>
      <c r="C43" s="662" t="s">
        <v>2111</v>
      </c>
      <c r="D43" s="662" t="s">
        <v>2904</v>
      </c>
      <c r="E43" s="662" t="s">
        <v>2905</v>
      </c>
      <c r="F43" s="665"/>
      <c r="G43" s="665"/>
      <c r="H43" s="678">
        <v>0</v>
      </c>
      <c r="I43" s="665">
        <v>6</v>
      </c>
      <c r="J43" s="665">
        <v>8596.4974859737922</v>
      </c>
      <c r="K43" s="678">
        <v>1</v>
      </c>
      <c r="L43" s="665">
        <v>6</v>
      </c>
      <c r="M43" s="666">
        <v>8596.4974859737922</v>
      </c>
    </row>
    <row r="44" spans="1:13" ht="14.4" customHeight="1" x14ac:dyDescent="0.3">
      <c r="A44" s="661" t="s">
        <v>581</v>
      </c>
      <c r="B44" s="662" t="s">
        <v>2856</v>
      </c>
      <c r="C44" s="662" t="s">
        <v>2070</v>
      </c>
      <c r="D44" s="662" t="s">
        <v>2906</v>
      </c>
      <c r="E44" s="662" t="s">
        <v>2907</v>
      </c>
      <c r="F44" s="665"/>
      <c r="G44" s="665"/>
      <c r="H44" s="678">
        <v>0</v>
      </c>
      <c r="I44" s="665">
        <v>8</v>
      </c>
      <c r="J44" s="665">
        <v>1075.3599999999999</v>
      </c>
      <c r="K44" s="678">
        <v>1</v>
      </c>
      <c r="L44" s="665">
        <v>8</v>
      </c>
      <c r="M44" s="666">
        <v>1075.3599999999999</v>
      </c>
    </row>
    <row r="45" spans="1:13" ht="14.4" customHeight="1" x14ac:dyDescent="0.3">
      <c r="A45" s="661" t="s">
        <v>581</v>
      </c>
      <c r="B45" s="662" t="s">
        <v>2856</v>
      </c>
      <c r="C45" s="662" t="s">
        <v>633</v>
      </c>
      <c r="D45" s="662" t="s">
        <v>2859</v>
      </c>
      <c r="E45" s="662" t="s">
        <v>2860</v>
      </c>
      <c r="F45" s="665"/>
      <c r="G45" s="665"/>
      <c r="H45" s="678">
        <v>0</v>
      </c>
      <c r="I45" s="665">
        <v>160</v>
      </c>
      <c r="J45" s="665">
        <v>5561.7323179465602</v>
      </c>
      <c r="K45" s="678">
        <v>1</v>
      </c>
      <c r="L45" s="665">
        <v>160</v>
      </c>
      <c r="M45" s="666">
        <v>5561.7323179465602</v>
      </c>
    </row>
    <row r="46" spans="1:13" ht="14.4" customHeight="1" x14ac:dyDescent="0.3">
      <c r="A46" s="661" t="s">
        <v>581</v>
      </c>
      <c r="B46" s="662" t="s">
        <v>2856</v>
      </c>
      <c r="C46" s="662" t="s">
        <v>2083</v>
      </c>
      <c r="D46" s="662" t="s">
        <v>2906</v>
      </c>
      <c r="E46" s="662" t="s">
        <v>2908</v>
      </c>
      <c r="F46" s="665"/>
      <c r="G46" s="665"/>
      <c r="H46" s="678">
        <v>0</v>
      </c>
      <c r="I46" s="665">
        <v>2</v>
      </c>
      <c r="J46" s="665">
        <v>710.72000000000014</v>
      </c>
      <c r="K46" s="678">
        <v>1</v>
      </c>
      <c r="L46" s="665">
        <v>2</v>
      </c>
      <c r="M46" s="666">
        <v>710.72000000000014</v>
      </c>
    </row>
    <row r="47" spans="1:13" ht="14.4" customHeight="1" x14ac:dyDescent="0.3">
      <c r="A47" s="661" t="s">
        <v>581</v>
      </c>
      <c r="B47" s="662" t="s">
        <v>2909</v>
      </c>
      <c r="C47" s="662" t="s">
        <v>2079</v>
      </c>
      <c r="D47" s="662" t="s">
        <v>2080</v>
      </c>
      <c r="E47" s="662" t="s">
        <v>2081</v>
      </c>
      <c r="F47" s="665"/>
      <c r="G47" s="665"/>
      <c r="H47" s="678">
        <v>0</v>
      </c>
      <c r="I47" s="665">
        <v>2</v>
      </c>
      <c r="J47" s="665">
        <v>150.41799823429889</v>
      </c>
      <c r="K47" s="678">
        <v>1</v>
      </c>
      <c r="L47" s="665">
        <v>2</v>
      </c>
      <c r="M47" s="666">
        <v>150.41799823429889</v>
      </c>
    </row>
    <row r="48" spans="1:13" ht="14.4" customHeight="1" x14ac:dyDescent="0.3">
      <c r="A48" s="661" t="s">
        <v>581</v>
      </c>
      <c r="B48" s="662" t="s">
        <v>2909</v>
      </c>
      <c r="C48" s="662" t="s">
        <v>2148</v>
      </c>
      <c r="D48" s="662" t="s">
        <v>2149</v>
      </c>
      <c r="E48" s="662" t="s">
        <v>2150</v>
      </c>
      <c r="F48" s="665"/>
      <c r="G48" s="665"/>
      <c r="H48" s="678">
        <v>0</v>
      </c>
      <c r="I48" s="665">
        <v>1</v>
      </c>
      <c r="J48" s="665">
        <v>62.039999999999985</v>
      </c>
      <c r="K48" s="678">
        <v>1</v>
      </c>
      <c r="L48" s="665">
        <v>1</v>
      </c>
      <c r="M48" s="666">
        <v>62.039999999999985</v>
      </c>
    </row>
    <row r="49" spans="1:13" ht="14.4" customHeight="1" x14ac:dyDescent="0.3">
      <c r="A49" s="661" t="s">
        <v>581</v>
      </c>
      <c r="B49" s="662" t="s">
        <v>2909</v>
      </c>
      <c r="C49" s="662" t="s">
        <v>2145</v>
      </c>
      <c r="D49" s="662" t="s">
        <v>2146</v>
      </c>
      <c r="E49" s="662" t="s">
        <v>2147</v>
      </c>
      <c r="F49" s="665"/>
      <c r="G49" s="665"/>
      <c r="H49" s="678">
        <v>0</v>
      </c>
      <c r="I49" s="665">
        <v>2</v>
      </c>
      <c r="J49" s="665">
        <v>95.35</v>
      </c>
      <c r="K49" s="678">
        <v>1</v>
      </c>
      <c r="L49" s="665">
        <v>2</v>
      </c>
      <c r="M49" s="666">
        <v>95.35</v>
      </c>
    </row>
    <row r="50" spans="1:13" ht="14.4" customHeight="1" x14ac:dyDescent="0.3">
      <c r="A50" s="661" t="s">
        <v>581</v>
      </c>
      <c r="B50" s="662" t="s">
        <v>2909</v>
      </c>
      <c r="C50" s="662" t="s">
        <v>2076</v>
      </c>
      <c r="D50" s="662" t="s">
        <v>2910</v>
      </c>
      <c r="E50" s="662" t="s">
        <v>2911</v>
      </c>
      <c r="F50" s="665"/>
      <c r="G50" s="665"/>
      <c r="H50" s="678">
        <v>0</v>
      </c>
      <c r="I50" s="665">
        <v>2</v>
      </c>
      <c r="J50" s="665">
        <v>149.68000000000004</v>
      </c>
      <c r="K50" s="678">
        <v>1</v>
      </c>
      <c r="L50" s="665">
        <v>2</v>
      </c>
      <c r="M50" s="666">
        <v>149.68000000000004</v>
      </c>
    </row>
    <row r="51" spans="1:13" ht="14.4" customHeight="1" x14ac:dyDescent="0.3">
      <c r="A51" s="661" t="s">
        <v>581</v>
      </c>
      <c r="B51" s="662" t="s">
        <v>2909</v>
      </c>
      <c r="C51" s="662" t="s">
        <v>1978</v>
      </c>
      <c r="D51" s="662" t="s">
        <v>1979</v>
      </c>
      <c r="E51" s="662" t="s">
        <v>2912</v>
      </c>
      <c r="F51" s="665"/>
      <c r="G51" s="665"/>
      <c r="H51" s="678">
        <v>0</v>
      </c>
      <c r="I51" s="665">
        <v>2</v>
      </c>
      <c r="J51" s="665">
        <v>118.72</v>
      </c>
      <c r="K51" s="678">
        <v>1</v>
      </c>
      <c r="L51" s="665">
        <v>2</v>
      </c>
      <c r="M51" s="666">
        <v>118.72</v>
      </c>
    </row>
    <row r="52" spans="1:13" ht="14.4" customHeight="1" x14ac:dyDescent="0.3">
      <c r="A52" s="661" t="s">
        <v>581</v>
      </c>
      <c r="B52" s="662" t="s">
        <v>2909</v>
      </c>
      <c r="C52" s="662" t="s">
        <v>2054</v>
      </c>
      <c r="D52" s="662" t="s">
        <v>2913</v>
      </c>
      <c r="E52" s="662" t="s">
        <v>2914</v>
      </c>
      <c r="F52" s="665"/>
      <c r="G52" s="665"/>
      <c r="H52" s="678">
        <v>0</v>
      </c>
      <c r="I52" s="665">
        <v>3</v>
      </c>
      <c r="J52" s="665">
        <v>193.69989962509817</v>
      </c>
      <c r="K52" s="678">
        <v>1</v>
      </c>
      <c r="L52" s="665">
        <v>3</v>
      </c>
      <c r="M52" s="666">
        <v>193.69989962509817</v>
      </c>
    </row>
    <row r="53" spans="1:13" ht="14.4" customHeight="1" x14ac:dyDescent="0.3">
      <c r="A53" s="661" t="s">
        <v>581</v>
      </c>
      <c r="B53" s="662" t="s">
        <v>2915</v>
      </c>
      <c r="C53" s="662" t="s">
        <v>2397</v>
      </c>
      <c r="D53" s="662" t="s">
        <v>2916</v>
      </c>
      <c r="E53" s="662" t="s">
        <v>1653</v>
      </c>
      <c r="F53" s="665"/>
      <c r="G53" s="665"/>
      <c r="H53" s="678">
        <v>0</v>
      </c>
      <c r="I53" s="665">
        <v>96</v>
      </c>
      <c r="J53" s="665">
        <v>3368.6399999999994</v>
      </c>
      <c r="K53" s="678">
        <v>1</v>
      </c>
      <c r="L53" s="665">
        <v>96</v>
      </c>
      <c r="M53" s="666">
        <v>3368.6399999999994</v>
      </c>
    </row>
    <row r="54" spans="1:13" ht="14.4" customHeight="1" x14ac:dyDescent="0.3">
      <c r="A54" s="661" t="s">
        <v>581</v>
      </c>
      <c r="B54" s="662" t="s">
        <v>2917</v>
      </c>
      <c r="C54" s="662" t="s">
        <v>667</v>
      </c>
      <c r="D54" s="662" t="s">
        <v>2918</v>
      </c>
      <c r="E54" s="662" t="s">
        <v>2919</v>
      </c>
      <c r="F54" s="665">
        <v>1.3</v>
      </c>
      <c r="G54" s="665">
        <v>589.66700000000003</v>
      </c>
      <c r="H54" s="678">
        <v>1</v>
      </c>
      <c r="I54" s="665"/>
      <c r="J54" s="665"/>
      <c r="K54" s="678">
        <v>0</v>
      </c>
      <c r="L54" s="665">
        <v>1.3</v>
      </c>
      <c r="M54" s="666">
        <v>589.66700000000003</v>
      </c>
    </row>
    <row r="55" spans="1:13" ht="14.4" customHeight="1" x14ac:dyDescent="0.3">
      <c r="A55" s="661" t="s">
        <v>581</v>
      </c>
      <c r="B55" s="662" t="s">
        <v>2917</v>
      </c>
      <c r="C55" s="662" t="s">
        <v>2376</v>
      </c>
      <c r="D55" s="662" t="s">
        <v>2290</v>
      </c>
      <c r="E55" s="662" t="s">
        <v>2377</v>
      </c>
      <c r="F55" s="665"/>
      <c r="G55" s="665"/>
      <c r="H55" s="678">
        <v>0</v>
      </c>
      <c r="I55" s="665">
        <v>375</v>
      </c>
      <c r="J55" s="665">
        <v>7961.0198823529417</v>
      </c>
      <c r="K55" s="678">
        <v>1</v>
      </c>
      <c r="L55" s="665">
        <v>375</v>
      </c>
      <c r="M55" s="666">
        <v>7961.0198823529417</v>
      </c>
    </row>
    <row r="56" spans="1:13" ht="14.4" customHeight="1" x14ac:dyDescent="0.3">
      <c r="A56" s="661" t="s">
        <v>581</v>
      </c>
      <c r="B56" s="662" t="s">
        <v>2917</v>
      </c>
      <c r="C56" s="662" t="s">
        <v>2268</v>
      </c>
      <c r="D56" s="662" t="s">
        <v>2269</v>
      </c>
      <c r="E56" s="662" t="s">
        <v>2270</v>
      </c>
      <c r="F56" s="665">
        <v>7.3</v>
      </c>
      <c r="G56" s="665">
        <v>3317.4849999999997</v>
      </c>
      <c r="H56" s="678">
        <v>1</v>
      </c>
      <c r="I56" s="665"/>
      <c r="J56" s="665"/>
      <c r="K56" s="678">
        <v>0</v>
      </c>
      <c r="L56" s="665">
        <v>7.3</v>
      </c>
      <c r="M56" s="666">
        <v>3317.4849999999997</v>
      </c>
    </row>
    <row r="57" spans="1:13" ht="14.4" customHeight="1" x14ac:dyDescent="0.3">
      <c r="A57" s="661" t="s">
        <v>581</v>
      </c>
      <c r="B57" s="662" t="s">
        <v>2920</v>
      </c>
      <c r="C57" s="662" t="s">
        <v>2255</v>
      </c>
      <c r="D57" s="662" t="s">
        <v>2256</v>
      </c>
      <c r="E57" s="662" t="s">
        <v>2921</v>
      </c>
      <c r="F57" s="665">
        <v>90.300000000000011</v>
      </c>
      <c r="G57" s="665">
        <v>13766.701253228141</v>
      </c>
      <c r="H57" s="678">
        <v>1</v>
      </c>
      <c r="I57" s="665"/>
      <c r="J57" s="665"/>
      <c r="K57" s="678">
        <v>0</v>
      </c>
      <c r="L57" s="665">
        <v>90.300000000000011</v>
      </c>
      <c r="M57" s="666">
        <v>13766.701253228141</v>
      </c>
    </row>
    <row r="58" spans="1:13" ht="14.4" customHeight="1" x14ac:dyDescent="0.3">
      <c r="A58" s="661" t="s">
        <v>581</v>
      </c>
      <c r="B58" s="662" t="s">
        <v>2920</v>
      </c>
      <c r="C58" s="662" t="s">
        <v>2156</v>
      </c>
      <c r="D58" s="662" t="s">
        <v>2157</v>
      </c>
      <c r="E58" s="662" t="s">
        <v>2922</v>
      </c>
      <c r="F58" s="665"/>
      <c r="G58" s="665"/>
      <c r="H58" s="678">
        <v>0</v>
      </c>
      <c r="I58" s="665">
        <v>1</v>
      </c>
      <c r="J58" s="665">
        <v>168.70983438821793</v>
      </c>
      <c r="K58" s="678">
        <v>1</v>
      </c>
      <c r="L58" s="665">
        <v>1</v>
      </c>
      <c r="M58" s="666">
        <v>168.70983438821793</v>
      </c>
    </row>
    <row r="59" spans="1:13" ht="14.4" customHeight="1" x14ac:dyDescent="0.3">
      <c r="A59" s="661" t="s">
        <v>581</v>
      </c>
      <c r="B59" s="662" t="s">
        <v>2920</v>
      </c>
      <c r="C59" s="662" t="s">
        <v>2372</v>
      </c>
      <c r="D59" s="662" t="s">
        <v>2157</v>
      </c>
      <c r="E59" s="662" t="s">
        <v>2923</v>
      </c>
      <c r="F59" s="665"/>
      <c r="G59" s="665"/>
      <c r="H59" s="678">
        <v>0</v>
      </c>
      <c r="I59" s="665">
        <v>2</v>
      </c>
      <c r="J59" s="665">
        <v>231.43999999999994</v>
      </c>
      <c r="K59" s="678">
        <v>1</v>
      </c>
      <c r="L59" s="665">
        <v>2</v>
      </c>
      <c r="M59" s="666">
        <v>231.43999999999994</v>
      </c>
    </row>
    <row r="60" spans="1:13" ht="14.4" customHeight="1" x14ac:dyDescent="0.3">
      <c r="A60" s="661" t="s">
        <v>581</v>
      </c>
      <c r="B60" s="662" t="s">
        <v>2920</v>
      </c>
      <c r="C60" s="662" t="s">
        <v>2389</v>
      </c>
      <c r="D60" s="662" t="s">
        <v>2924</v>
      </c>
      <c r="E60" s="662" t="s">
        <v>2925</v>
      </c>
      <c r="F60" s="665"/>
      <c r="G60" s="665"/>
      <c r="H60" s="678">
        <v>0</v>
      </c>
      <c r="I60" s="665">
        <v>7.8</v>
      </c>
      <c r="J60" s="665">
        <v>596.77800000000002</v>
      </c>
      <c r="K60" s="678">
        <v>1</v>
      </c>
      <c r="L60" s="665">
        <v>7.8</v>
      </c>
      <c r="M60" s="666">
        <v>596.77800000000002</v>
      </c>
    </row>
    <row r="61" spans="1:13" ht="14.4" customHeight="1" x14ac:dyDescent="0.3">
      <c r="A61" s="661" t="s">
        <v>581</v>
      </c>
      <c r="B61" s="662" t="s">
        <v>2920</v>
      </c>
      <c r="C61" s="662" t="s">
        <v>2393</v>
      </c>
      <c r="D61" s="662" t="s">
        <v>2926</v>
      </c>
      <c r="E61" s="662" t="s">
        <v>2922</v>
      </c>
      <c r="F61" s="665"/>
      <c r="G61" s="665"/>
      <c r="H61" s="678">
        <v>0</v>
      </c>
      <c r="I61" s="665">
        <v>2</v>
      </c>
      <c r="J61" s="665">
        <v>224.17857961533733</v>
      </c>
      <c r="K61" s="678">
        <v>1</v>
      </c>
      <c r="L61" s="665">
        <v>2</v>
      </c>
      <c r="M61" s="666">
        <v>224.17857961533733</v>
      </c>
    </row>
    <row r="62" spans="1:13" ht="14.4" customHeight="1" x14ac:dyDescent="0.3">
      <c r="A62" s="661" t="s">
        <v>581</v>
      </c>
      <c r="B62" s="662" t="s">
        <v>2927</v>
      </c>
      <c r="C62" s="662" t="s">
        <v>2429</v>
      </c>
      <c r="D62" s="662" t="s">
        <v>2430</v>
      </c>
      <c r="E62" s="662" t="s">
        <v>2431</v>
      </c>
      <c r="F62" s="665"/>
      <c r="G62" s="665"/>
      <c r="H62" s="678">
        <v>0</v>
      </c>
      <c r="I62" s="665">
        <v>117.79999999999998</v>
      </c>
      <c r="J62" s="665">
        <v>56667.599999999984</v>
      </c>
      <c r="K62" s="678">
        <v>1</v>
      </c>
      <c r="L62" s="665">
        <v>117.79999999999998</v>
      </c>
      <c r="M62" s="666">
        <v>56667.599999999984</v>
      </c>
    </row>
    <row r="63" spans="1:13" ht="14.4" customHeight="1" x14ac:dyDescent="0.3">
      <c r="A63" s="661" t="s">
        <v>581</v>
      </c>
      <c r="B63" s="662" t="s">
        <v>2927</v>
      </c>
      <c r="C63" s="662" t="s">
        <v>2250</v>
      </c>
      <c r="D63" s="662" t="s">
        <v>2251</v>
      </c>
      <c r="E63" s="662" t="s">
        <v>2252</v>
      </c>
      <c r="F63" s="665">
        <v>2.4</v>
      </c>
      <c r="G63" s="665">
        <v>4293.9359999999997</v>
      </c>
      <c r="H63" s="678">
        <v>1</v>
      </c>
      <c r="I63" s="665"/>
      <c r="J63" s="665"/>
      <c r="K63" s="678">
        <v>0</v>
      </c>
      <c r="L63" s="665">
        <v>2.4</v>
      </c>
      <c r="M63" s="666">
        <v>4293.9359999999997</v>
      </c>
    </row>
    <row r="64" spans="1:13" ht="14.4" customHeight="1" x14ac:dyDescent="0.3">
      <c r="A64" s="661" t="s">
        <v>581</v>
      </c>
      <c r="B64" s="662" t="s">
        <v>2928</v>
      </c>
      <c r="C64" s="662" t="s">
        <v>2258</v>
      </c>
      <c r="D64" s="662" t="s">
        <v>2259</v>
      </c>
      <c r="E64" s="662" t="s">
        <v>2260</v>
      </c>
      <c r="F64" s="665">
        <v>1</v>
      </c>
      <c r="G64" s="665">
        <v>194.69</v>
      </c>
      <c r="H64" s="678">
        <v>1</v>
      </c>
      <c r="I64" s="665"/>
      <c r="J64" s="665"/>
      <c r="K64" s="678">
        <v>0</v>
      </c>
      <c r="L64" s="665">
        <v>1</v>
      </c>
      <c r="M64" s="666">
        <v>194.69</v>
      </c>
    </row>
    <row r="65" spans="1:13" ht="14.4" customHeight="1" x14ac:dyDescent="0.3">
      <c r="A65" s="661" t="s">
        <v>581</v>
      </c>
      <c r="B65" s="662" t="s">
        <v>2928</v>
      </c>
      <c r="C65" s="662" t="s">
        <v>2386</v>
      </c>
      <c r="D65" s="662" t="s">
        <v>2387</v>
      </c>
      <c r="E65" s="662" t="s">
        <v>2384</v>
      </c>
      <c r="F65" s="665"/>
      <c r="G65" s="665"/>
      <c r="H65" s="678">
        <v>0</v>
      </c>
      <c r="I65" s="665">
        <v>3.6</v>
      </c>
      <c r="J65" s="665">
        <v>498.99179666277945</v>
      </c>
      <c r="K65" s="678">
        <v>1</v>
      </c>
      <c r="L65" s="665">
        <v>3.6</v>
      </c>
      <c r="M65" s="666">
        <v>498.99179666277945</v>
      </c>
    </row>
    <row r="66" spans="1:13" ht="14.4" customHeight="1" x14ac:dyDescent="0.3">
      <c r="A66" s="661" t="s">
        <v>581</v>
      </c>
      <c r="B66" s="662" t="s">
        <v>2929</v>
      </c>
      <c r="C66" s="662" t="s">
        <v>2440</v>
      </c>
      <c r="D66" s="662" t="s">
        <v>2441</v>
      </c>
      <c r="E66" s="662" t="s">
        <v>2270</v>
      </c>
      <c r="F66" s="665">
        <v>7.4</v>
      </c>
      <c r="G66" s="665">
        <v>1785.4989989480234</v>
      </c>
      <c r="H66" s="678">
        <v>0.89127933468025911</v>
      </c>
      <c r="I66" s="665">
        <v>1</v>
      </c>
      <c r="J66" s="665">
        <v>217.8</v>
      </c>
      <c r="K66" s="678">
        <v>0.10872066531974089</v>
      </c>
      <c r="L66" s="665">
        <v>8.4</v>
      </c>
      <c r="M66" s="666">
        <v>2003.2989989480234</v>
      </c>
    </row>
    <row r="67" spans="1:13" ht="14.4" customHeight="1" x14ac:dyDescent="0.3">
      <c r="A67" s="661" t="s">
        <v>581</v>
      </c>
      <c r="B67" s="662" t="s">
        <v>2929</v>
      </c>
      <c r="C67" s="662" t="s">
        <v>2293</v>
      </c>
      <c r="D67" s="662" t="s">
        <v>2294</v>
      </c>
      <c r="E67" s="662" t="s">
        <v>2930</v>
      </c>
      <c r="F67" s="665"/>
      <c r="G67" s="665"/>
      <c r="H67" s="678">
        <v>0</v>
      </c>
      <c r="I67" s="665">
        <v>2</v>
      </c>
      <c r="J67" s="665">
        <v>256.13617016506964</v>
      </c>
      <c r="K67" s="678">
        <v>1</v>
      </c>
      <c r="L67" s="665">
        <v>2</v>
      </c>
      <c r="M67" s="666">
        <v>256.13617016506964</v>
      </c>
    </row>
    <row r="68" spans="1:13" ht="14.4" customHeight="1" x14ac:dyDescent="0.3">
      <c r="A68" s="661" t="s">
        <v>581</v>
      </c>
      <c r="B68" s="662" t="s">
        <v>2931</v>
      </c>
      <c r="C68" s="662" t="s">
        <v>2253</v>
      </c>
      <c r="D68" s="662" t="s">
        <v>2254</v>
      </c>
      <c r="E68" s="662" t="s">
        <v>1653</v>
      </c>
      <c r="F68" s="665">
        <v>40</v>
      </c>
      <c r="G68" s="665">
        <v>1349.1999999999996</v>
      </c>
      <c r="H68" s="678">
        <v>1</v>
      </c>
      <c r="I68" s="665"/>
      <c r="J68" s="665"/>
      <c r="K68" s="678">
        <v>0</v>
      </c>
      <c r="L68" s="665">
        <v>40</v>
      </c>
      <c r="M68" s="666">
        <v>1349.1999999999996</v>
      </c>
    </row>
    <row r="69" spans="1:13" ht="14.4" customHeight="1" x14ac:dyDescent="0.3">
      <c r="A69" s="661" t="s">
        <v>581</v>
      </c>
      <c r="B69" s="662" t="s">
        <v>2931</v>
      </c>
      <c r="C69" s="662" t="s">
        <v>2432</v>
      </c>
      <c r="D69" s="662" t="s">
        <v>2433</v>
      </c>
      <c r="E69" s="662" t="s">
        <v>1653</v>
      </c>
      <c r="F69" s="665"/>
      <c r="G69" s="665"/>
      <c r="H69" s="678">
        <v>0</v>
      </c>
      <c r="I69" s="665">
        <v>54</v>
      </c>
      <c r="J69" s="665">
        <v>1616.7526758017916</v>
      </c>
      <c r="K69" s="678">
        <v>1</v>
      </c>
      <c r="L69" s="665">
        <v>54</v>
      </c>
      <c r="M69" s="666">
        <v>1616.7526758017916</v>
      </c>
    </row>
    <row r="70" spans="1:13" ht="14.4" customHeight="1" x14ac:dyDescent="0.3">
      <c r="A70" s="661" t="s">
        <v>581</v>
      </c>
      <c r="B70" s="662" t="s">
        <v>2932</v>
      </c>
      <c r="C70" s="662" t="s">
        <v>2382</v>
      </c>
      <c r="D70" s="662" t="s">
        <v>2933</v>
      </c>
      <c r="E70" s="662" t="s">
        <v>2263</v>
      </c>
      <c r="F70" s="665"/>
      <c r="G70" s="665"/>
      <c r="H70" s="678">
        <v>0</v>
      </c>
      <c r="I70" s="665">
        <v>4</v>
      </c>
      <c r="J70" s="665">
        <v>1056</v>
      </c>
      <c r="K70" s="678">
        <v>1</v>
      </c>
      <c r="L70" s="665">
        <v>4</v>
      </c>
      <c r="M70" s="666">
        <v>1056</v>
      </c>
    </row>
    <row r="71" spans="1:13" ht="14.4" customHeight="1" x14ac:dyDescent="0.3">
      <c r="A71" s="661" t="s">
        <v>581</v>
      </c>
      <c r="B71" s="662" t="s">
        <v>2932</v>
      </c>
      <c r="C71" s="662" t="s">
        <v>2408</v>
      </c>
      <c r="D71" s="662" t="s">
        <v>2934</v>
      </c>
      <c r="E71" s="662" t="s">
        <v>2410</v>
      </c>
      <c r="F71" s="665"/>
      <c r="G71" s="665"/>
      <c r="H71" s="678">
        <v>0</v>
      </c>
      <c r="I71" s="665">
        <v>11</v>
      </c>
      <c r="J71" s="665">
        <v>5687</v>
      </c>
      <c r="K71" s="678">
        <v>1</v>
      </c>
      <c r="L71" s="665">
        <v>11</v>
      </c>
      <c r="M71" s="666">
        <v>5687</v>
      </c>
    </row>
    <row r="72" spans="1:13" ht="14.4" customHeight="1" x14ac:dyDescent="0.3">
      <c r="A72" s="661" t="s">
        <v>581</v>
      </c>
      <c r="B72" s="662" t="s">
        <v>2932</v>
      </c>
      <c r="C72" s="662" t="s">
        <v>2265</v>
      </c>
      <c r="D72" s="662" t="s">
        <v>2935</v>
      </c>
      <c r="E72" s="662" t="s">
        <v>2936</v>
      </c>
      <c r="F72" s="665">
        <v>20</v>
      </c>
      <c r="G72" s="665">
        <v>2891.5999999999995</v>
      </c>
      <c r="H72" s="678">
        <v>1</v>
      </c>
      <c r="I72" s="665"/>
      <c r="J72" s="665"/>
      <c r="K72" s="678">
        <v>0</v>
      </c>
      <c r="L72" s="665">
        <v>20</v>
      </c>
      <c r="M72" s="666">
        <v>2891.5999999999995</v>
      </c>
    </row>
    <row r="73" spans="1:13" ht="14.4" customHeight="1" x14ac:dyDescent="0.3">
      <c r="A73" s="661" t="s">
        <v>581</v>
      </c>
      <c r="B73" s="662" t="s">
        <v>2937</v>
      </c>
      <c r="C73" s="662" t="s">
        <v>2366</v>
      </c>
      <c r="D73" s="662" t="s">
        <v>2367</v>
      </c>
      <c r="E73" s="662" t="s">
        <v>2260</v>
      </c>
      <c r="F73" s="665">
        <v>56.2</v>
      </c>
      <c r="G73" s="665">
        <v>9542.1744999999974</v>
      </c>
      <c r="H73" s="678">
        <v>1</v>
      </c>
      <c r="I73" s="665"/>
      <c r="J73" s="665"/>
      <c r="K73" s="678">
        <v>0</v>
      </c>
      <c r="L73" s="665">
        <v>56.2</v>
      </c>
      <c r="M73" s="666">
        <v>9542.1744999999974</v>
      </c>
    </row>
    <row r="74" spans="1:13" ht="14.4" customHeight="1" x14ac:dyDescent="0.3">
      <c r="A74" s="661" t="s">
        <v>581</v>
      </c>
      <c r="B74" s="662" t="s">
        <v>2937</v>
      </c>
      <c r="C74" s="662" t="s">
        <v>2339</v>
      </c>
      <c r="D74" s="662" t="s">
        <v>2340</v>
      </c>
      <c r="E74" s="662" t="s">
        <v>2260</v>
      </c>
      <c r="F74" s="665"/>
      <c r="G74" s="665"/>
      <c r="H74" s="678">
        <v>0</v>
      </c>
      <c r="I74" s="665">
        <v>11</v>
      </c>
      <c r="J74" s="665">
        <v>10317.670000000002</v>
      </c>
      <c r="K74" s="678">
        <v>1</v>
      </c>
      <c r="L74" s="665">
        <v>11</v>
      </c>
      <c r="M74" s="666">
        <v>10317.670000000002</v>
      </c>
    </row>
    <row r="75" spans="1:13" ht="14.4" customHeight="1" x14ac:dyDescent="0.3">
      <c r="A75" s="661" t="s">
        <v>581</v>
      </c>
      <c r="B75" s="662" t="s">
        <v>2937</v>
      </c>
      <c r="C75" s="662" t="s">
        <v>2301</v>
      </c>
      <c r="D75" s="662" t="s">
        <v>2938</v>
      </c>
      <c r="E75" s="662" t="s">
        <v>2939</v>
      </c>
      <c r="F75" s="665">
        <v>2</v>
      </c>
      <c r="G75" s="665">
        <v>3056.14</v>
      </c>
      <c r="H75" s="678">
        <v>1</v>
      </c>
      <c r="I75" s="665"/>
      <c r="J75" s="665"/>
      <c r="K75" s="678">
        <v>0</v>
      </c>
      <c r="L75" s="665">
        <v>2</v>
      </c>
      <c r="M75" s="666">
        <v>3056.14</v>
      </c>
    </row>
    <row r="76" spans="1:13" ht="14.4" customHeight="1" x14ac:dyDescent="0.3">
      <c r="A76" s="661" t="s">
        <v>581</v>
      </c>
      <c r="B76" s="662" t="s">
        <v>2940</v>
      </c>
      <c r="C76" s="662" t="s">
        <v>2418</v>
      </c>
      <c r="D76" s="662" t="s">
        <v>2419</v>
      </c>
      <c r="E76" s="662" t="s">
        <v>2420</v>
      </c>
      <c r="F76" s="665"/>
      <c r="G76" s="665"/>
      <c r="H76" s="678">
        <v>0</v>
      </c>
      <c r="I76" s="665">
        <v>20</v>
      </c>
      <c r="J76" s="665">
        <v>20115.841118724216</v>
      </c>
      <c r="K76" s="678">
        <v>1</v>
      </c>
      <c r="L76" s="665">
        <v>20</v>
      </c>
      <c r="M76" s="666">
        <v>20115.841118724216</v>
      </c>
    </row>
    <row r="77" spans="1:13" ht="14.4" customHeight="1" x14ac:dyDescent="0.3">
      <c r="A77" s="661" t="s">
        <v>581</v>
      </c>
      <c r="B77" s="662" t="s">
        <v>2941</v>
      </c>
      <c r="C77" s="662" t="s">
        <v>2426</v>
      </c>
      <c r="D77" s="662" t="s">
        <v>2427</v>
      </c>
      <c r="E77" s="662" t="s">
        <v>2942</v>
      </c>
      <c r="F77" s="665"/>
      <c r="G77" s="665"/>
      <c r="H77" s="678">
        <v>0</v>
      </c>
      <c r="I77" s="665">
        <v>50</v>
      </c>
      <c r="J77" s="665">
        <v>38603.756282143535</v>
      </c>
      <c r="K77" s="678">
        <v>1</v>
      </c>
      <c r="L77" s="665">
        <v>50</v>
      </c>
      <c r="M77" s="666">
        <v>38603.756282143535</v>
      </c>
    </row>
    <row r="78" spans="1:13" ht="14.4" customHeight="1" x14ac:dyDescent="0.3">
      <c r="A78" s="661" t="s">
        <v>581</v>
      </c>
      <c r="B78" s="662" t="s">
        <v>2943</v>
      </c>
      <c r="C78" s="662" t="s">
        <v>2437</v>
      </c>
      <c r="D78" s="662" t="s">
        <v>2438</v>
      </c>
      <c r="E78" s="662" t="s">
        <v>2439</v>
      </c>
      <c r="F78" s="665"/>
      <c r="G78" s="665"/>
      <c r="H78" s="678">
        <v>0</v>
      </c>
      <c r="I78" s="665">
        <v>613</v>
      </c>
      <c r="J78" s="665">
        <v>91392.681701960362</v>
      </c>
      <c r="K78" s="678">
        <v>1</v>
      </c>
      <c r="L78" s="665">
        <v>613</v>
      </c>
      <c r="M78" s="666">
        <v>91392.681701960362</v>
      </c>
    </row>
    <row r="79" spans="1:13" ht="14.4" customHeight="1" x14ac:dyDescent="0.3">
      <c r="A79" s="661" t="s">
        <v>581</v>
      </c>
      <c r="B79" s="662" t="s">
        <v>2944</v>
      </c>
      <c r="C79" s="662" t="s">
        <v>2453</v>
      </c>
      <c r="D79" s="662" t="s">
        <v>2454</v>
      </c>
      <c r="E79" s="662" t="s">
        <v>2455</v>
      </c>
      <c r="F79" s="665"/>
      <c r="G79" s="665"/>
      <c r="H79" s="678">
        <v>0</v>
      </c>
      <c r="I79" s="665">
        <v>5.4</v>
      </c>
      <c r="J79" s="665">
        <v>3985.2638409348956</v>
      </c>
      <c r="K79" s="678">
        <v>1</v>
      </c>
      <c r="L79" s="665">
        <v>5.4</v>
      </c>
      <c r="M79" s="666">
        <v>3985.2638409348956</v>
      </c>
    </row>
    <row r="80" spans="1:13" ht="14.4" customHeight="1" x14ac:dyDescent="0.3">
      <c r="A80" s="661" t="s">
        <v>581</v>
      </c>
      <c r="B80" s="662" t="s">
        <v>2945</v>
      </c>
      <c r="C80" s="662" t="s">
        <v>2450</v>
      </c>
      <c r="D80" s="662" t="s">
        <v>2946</v>
      </c>
      <c r="E80" s="662" t="s">
        <v>2947</v>
      </c>
      <c r="F80" s="665"/>
      <c r="G80" s="665"/>
      <c r="H80" s="678">
        <v>0</v>
      </c>
      <c r="I80" s="665">
        <v>6.2</v>
      </c>
      <c r="J80" s="665">
        <v>1636.8</v>
      </c>
      <c r="K80" s="678">
        <v>1</v>
      </c>
      <c r="L80" s="665">
        <v>6.2</v>
      </c>
      <c r="M80" s="666">
        <v>1636.8</v>
      </c>
    </row>
    <row r="81" spans="1:13" ht="14.4" customHeight="1" x14ac:dyDescent="0.3">
      <c r="A81" s="661" t="s">
        <v>581</v>
      </c>
      <c r="B81" s="662" t="s">
        <v>2948</v>
      </c>
      <c r="C81" s="662" t="s">
        <v>2247</v>
      </c>
      <c r="D81" s="662" t="s">
        <v>2949</v>
      </c>
      <c r="E81" s="662" t="s">
        <v>2249</v>
      </c>
      <c r="F81" s="665">
        <v>14.297000000000001</v>
      </c>
      <c r="G81" s="665">
        <v>9482.1482322597876</v>
      </c>
      <c r="H81" s="678">
        <v>1</v>
      </c>
      <c r="I81" s="665"/>
      <c r="J81" s="665"/>
      <c r="K81" s="678">
        <v>0</v>
      </c>
      <c r="L81" s="665">
        <v>14.297000000000001</v>
      </c>
      <c r="M81" s="666">
        <v>9482.1482322597876</v>
      </c>
    </row>
    <row r="82" spans="1:13" ht="14.4" customHeight="1" x14ac:dyDescent="0.3">
      <c r="A82" s="661" t="s">
        <v>581</v>
      </c>
      <c r="B82" s="662" t="s">
        <v>2948</v>
      </c>
      <c r="C82" s="662" t="s">
        <v>2368</v>
      </c>
      <c r="D82" s="662" t="s">
        <v>2369</v>
      </c>
      <c r="E82" s="662" t="s">
        <v>2950</v>
      </c>
      <c r="F82" s="665"/>
      <c r="G82" s="665"/>
      <c r="H82" s="678">
        <v>0</v>
      </c>
      <c r="I82" s="665">
        <v>11</v>
      </c>
      <c r="J82" s="665">
        <v>750.20370830147681</v>
      </c>
      <c r="K82" s="678">
        <v>1</v>
      </c>
      <c r="L82" s="665">
        <v>11</v>
      </c>
      <c r="M82" s="666">
        <v>750.20370830147681</v>
      </c>
    </row>
    <row r="83" spans="1:13" ht="14.4" customHeight="1" x14ac:dyDescent="0.3">
      <c r="A83" s="661" t="s">
        <v>581</v>
      </c>
      <c r="B83" s="662" t="s">
        <v>2951</v>
      </c>
      <c r="C83" s="662" t="s">
        <v>2422</v>
      </c>
      <c r="D83" s="662" t="s">
        <v>2952</v>
      </c>
      <c r="E83" s="662" t="s">
        <v>2953</v>
      </c>
      <c r="F83" s="665"/>
      <c r="G83" s="665"/>
      <c r="H83" s="678">
        <v>0</v>
      </c>
      <c r="I83" s="665">
        <v>439</v>
      </c>
      <c r="J83" s="665">
        <v>33917.387135262295</v>
      </c>
      <c r="K83" s="678">
        <v>1</v>
      </c>
      <c r="L83" s="665">
        <v>439</v>
      </c>
      <c r="M83" s="666">
        <v>33917.387135262295</v>
      </c>
    </row>
    <row r="84" spans="1:13" ht="14.4" customHeight="1" x14ac:dyDescent="0.3">
      <c r="A84" s="661" t="s">
        <v>581</v>
      </c>
      <c r="B84" s="662" t="s">
        <v>2954</v>
      </c>
      <c r="C84" s="662" t="s">
        <v>2405</v>
      </c>
      <c r="D84" s="662" t="s">
        <v>2406</v>
      </c>
      <c r="E84" s="662" t="s">
        <v>2361</v>
      </c>
      <c r="F84" s="665"/>
      <c r="G84" s="665"/>
      <c r="H84" s="678">
        <v>0</v>
      </c>
      <c r="I84" s="665">
        <v>216</v>
      </c>
      <c r="J84" s="665">
        <v>9177.5305185103025</v>
      </c>
      <c r="K84" s="678">
        <v>1</v>
      </c>
      <c r="L84" s="665">
        <v>216</v>
      </c>
      <c r="M84" s="666">
        <v>9177.5305185103025</v>
      </c>
    </row>
    <row r="85" spans="1:13" ht="14.4" customHeight="1" x14ac:dyDescent="0.3">
      <c r="A85" s="661" t="s">
        <v>581</v>
      </c>
      <c r="B85" s="662" t="s">
        <v>2955</v>
      </c>
      <c r="C85" s="662" t="s">
        <v>2442</v>
      </c>
      <c r="D85" s="662" t="s">
        <v>2443</v>
      </c>
      <c r="E85" s="662" t="s">
        <v>2444</v>
      </c>
      <c r="F85" s="665">
        <v>9.1999999999999993</v>
      </c>
      <c r="G85" s="665">
        <v>1975.8879999999999</v>
      </c>
      <c r="H85" s="678">
        <v>0.8219140701694837</v>
      </c>
      <c r="I85" s="665">
        <v>2.8</v>
      </c>
      <c r="J85" s="665">
        <v>428.12</v>
      </c>
      <c r="K85" s="678">
        <v>0.17808592983051638</v>
      </c>
      <c r="L85" s="665">
        <v>12</v>
      </c>
      <c r="M85" s="666">
        <v>2404.0079999999998</v>
      </c>
    </row>
    <row r="86" spans="1:13" ht="14.4" customHeight="1" x14ac:dyDescent="0.3">
      <c r="A86" s="661" t="s">
        <v>581</v>
      </c>
      <c r="B86" s="662" t="s">
        <v>2955</v>
      </c>
      <c r="C86" s="662" t="s">
        <v>2365</v>
      </c>
      <c r="D86" s="662" t="s">
        <v>2306</v>
      </c>
      <c r="E86" s="662" t="s">
        <v>2307</v>
      </c>
      <c r="F86" s="665">
        <v>1.2</v>
      </c>
      <c r="G86" s="665">
        <v>593.99898450984301</v>
      </c>
      <c r="H86" s="678">
        <v>1</v>
      </c>
      <c r="I86" s="665"/>
      <c r="J86" s="665"/>
      <c r="K86" s="678">
        <v>0</v>
      </c>
      <c r="L86" s="665">
        <v>1.2</v>
      </c>
      <c r="M86" s="666">
        <v>593.99898450984301</v>
      </c>
    </row>
    <row r="87" spans="1:13" ht="14.4" customHeight="1" x14ac:dyDescent="0.3">
      <c r="A87" s="661" t="s">
        <v>581</v>
      </c>
      <c r="B87" s="662" t="s">
        <v>2956</v>
      </c>
      <c r="C87" s="662" t="s">
        <v>2416</v>
      </c>
      <c r="D87" s="662" t="s">
        <v>2957</v>
      </c>
      <c r="E87" s="662" t="s">
        <v>2958</v>
      </c>
      <c r="F87" s="665"/>
      <c r="G87" s="665"/>
      <c r="H87" s="678">
        <v>0</v>
      </c>
      <c r="I87" s="665">
        <v>9</v>
      </c>
      <c r="J87" s="665">
        <v>6056.6399999999994</v>
      </c>
      <c r="K87" s="678">
        <v>1</v>
      </c>
      <c r="L87" s="665">
        <v>9</v>
      </c>
      <c r="M87" s="666">
        <v>6056.6399999999994</v>
      </c>
    </row>
    <row r="88" spans="1:13" ht="14.4" customHeight="1" x14ac:dyDescent="0.3">
      <c r="A88" s="661" t="s">
        <v>581</v>
      </c>
      <c r="B88" s="662" t="s">
        <v>2959</v>
      </c>
      <c r="C88" s="662" t="s">
        <v>2445</v>
      </c>
      <c r="D88" s="662" t="s">
        <v>2446</v>
      </c>
      <c r="E88" s="662" t="s">
        <v>2439</v>
      </c>
      <c r="F88" s="665"/>
      <c r="G88" s="665"/>
      <c r="H88" s="678">
        <v>0</v>
      </c>
      <c r="I88" s="665">
        <v>87</v>
      </c>
      <c r="J88" s="665">
        <v>3015.4539999999997</v>
      </c>
      <c r="K88" s="678">
        <v>1</v>
      </c>
      <c r="L88" s="665">
        <v>87</v>
      </c>
      <c r="M88" s="666">
        <v>3015.4539999999997</v>
      </c>
    </row>
    <row r="89" spans="1:13" ht="14.4" customHeight="1" x14ac:dyDescent="0.3">
      <c r="A89" s="661" t="s">
        <v>581</v>
      </c>
      <c r="B89" s="662" t="s">
        <v>2959</v>
      </c>
      <c r="C89" s="662" t="s">
        <v>2447</v>
      </c>
      <c r="D89" s="662" t="s">
        <v>2448</v>
      </c>
      <c r="E89" s="662" t="s">
        <v>2420</v>
      </c>
      <c r="F89" s="665"/>
      <c r="G89" s="665"/>
      <c r="H89" s="678">
        <v>0</v>
      </c>
      <c r="I89" s="665">
        <v>273</v>
      </c>
      <c r="J89" s="665">
        <v>15066.735778197995</v>
      </c>
      <c r="K89" s="678">
        <v>1</v>
      </c>
      <c r="L89" s="665">
        <v>273</v>
      </c>
      <c r="M89" s="666">
        <v>15066.735778197995</v>
      </c>
    </row>
    <row r="90" spans="1:13" ht="14.4" customHeight="1" x14ac:dyDescent="0.3">
      <c r="A90" s="661" t="s">
        <v>581</v>
      </c>
      <c r="B90" s="662" t="s">
        <v>2960</v>
      </c>
      <c r="C90" s="662" t="s">
        <v>2379</v>
      </c>
      <c r="D90" s="662" t="s">
        <v>2961</v>
      </c>
      <c r="E90" s="662" t="s">
        <v>2962</v>
      </c>
      <c r="F90" s="665"/>
      <c r="G90" s="665"/>
      <c r="H90" s="678">
        <v>0</v>
      </c>
      <c r="I90" s="665">
        <v>88.300000000000011</v>
      </c>
      <c r="J90" s="665">
        <v>52877.867505311391</v>
      </c>
      <c r="K90" s="678">
        <v>1</v>
      </c>
      <c r="L90" s="665">
        <v>88.300000000000011</v>
      </c>
      <c r="M90" s="666">
        <v>52877.867505311391</v>
      </c>
    </row>
    <row r="91" spans="1:13" ht="14.4" customHeight="1" x14ac:dyDescent="0.3">
      <c r="A91" s="661" t="s">
        <v>581</v>
      </c>
      <c r="B91" s="662" t="s">
        <v>2963</v>
      </c>
      <c r="C91" s="662" t="s">
        <v>2243</v>
      </c>
      <c r="D91" s="662" t="s">
        <v>2964</v>
      </c>
      <c r="E91" s="662" t="s">
        <v>2965</v>
      </c>
      <c r="F91" s="665">
        <v>7.4</v>
      </c>
      <c r="G91" s="665">
        <v>3034.6709333333333</v>
      </c>
      <c r="H91" s="678">
        <v>1</v>
      </c>
      <c r="I91" s="665"/>
      <c r="J91" s="665"/>
      <c r="K91" s="678">
        <v>0</v>
      </c>
      <c r="L91" s="665">
        <v>7.4</v>
      </c>
      <c r="M91" s="666">
        <v>3034.6709333333333</v>
      </c>
    </row>
    <row r="92" spans="1:13" ht="14.4" customHeight="1" x14ac:dyDescent="0.3">
      <c r="A92" s="661" t="s">
        <v>581</v>
      </c>
      <c r="B92" s="662" t="s">
        <v>2963</v>
      </c>
      <c r="C92" s="662" t="s">
        <v>2412</v>
      </c>
      <c r="D92" s="662" t="s">
        <v>2966</v>
      </c>
      <c r="E92" s="662" t="s">
        <v>2967</v>
      </c>
      <c r="F92" s="665"/>
      <c r="G92" s="665"/>
      <c r="H92" s="678">
        <v>0</v>
      </c>
      <c r="I92" s="665">
        <v>331</v>
      </c>
      <c r="J92" s="665">
        <v>9562.2646665154152</v>
      </c>
      <c r="K92" s="678">
        <v>1</v>
      </c>
      <c r="L92" s="665">
        <v>331</v>
      </c>
      <c r="M92" s="666">
        <v>9562.2646665154152</v>
      </c>
    </row>
    <row r="93" spans="1:13" ht="14.4" customHeight="1" x14ac:dyDescent="0.3">
      <c r="A93" s="661" t="s">
        <v>581</v>
      </c>
      <c r="B93" s="662" t="s">
        <v>2968</v>
      </c>
      <c r="C93" s="662" t="s">
        <v>2434</v>
      </c>
      <c r="D93" s="662" t="s">
        <v>2435</v>
      </c>
      <c r="E93" s="662" t="s">
        <v>2436</v>
      </c>
      <c r="F93" s="665"/>
      <c r="G93" s="665"/>
      <c r="H93" s="678">
        <v>0</v>
      </c>
      <c r="I93" s="665">
        <v>1.2</v>
      </c>
      <c r="J93" s="665">
        <v>3036</v>
      </c>
      <c r="K93" s="678">
        <v>1</v>
      </c>
      <c r="L93" s="665">
        <v>1.2</v>
      </c>
      <c r="M93" s="666">
        <v>3036</v>
      </c>
    </row>
    <row r="94" spans="1:13" ht="14.4" customHeight="1" x14ac:dyDescent="0.3">
      <c r="A94" s="661" t="s">
        <v>581</v>
      </c>
      <c r="B94" s="662" t="s">
        <v>2969</v>
      </c>
      <c r="C94" s="662" t="s">
        <v>2487</v>
      </c>
      <c r="D94" s="662" t="s">
        <v>2488</v>
      </c>
      <c r="E94" s="662" t="s">
        <v>2489</v>
      </c>
      <c r="F94" s="665">
        <v>1.0000000000000004</v>
      </c>
      <c r="G94" s="665">
        <v>159.50000000000006</v>
      </c>
      <c r="H94" s="678">
        <v>1.4388489208633099E-2</v>
      </c>
      <c r="I94" s="665">
        <v>68.5</v>
      </c>
      <c r="J94" s="665">
        <v>10925.75</v>
      </c>
      <c r="K94" s="678">
        <v>0.98561151079136688</v>
      </c>
      <c r="L94" s="665">
        <v>69.5</v>
      </c>
      <c r="M94" s="666">
        <v>11085.25</v>
      </c>
    </row>
    <row r="95" spans="1:13" ht="14.4" customHeight="1" x14ac:dyDescent="0.3">
      <c r="A95" s="661" t="s">
        <v>581</v>
      </c>
      <c r="B95" s="662" t="s">
        <v>2969</v>
      </c>
      <c r="C95" s="662" t="s">
        <v>2490</v>
      </c>
      <c r="D95" s="662" t="s">
        <v>2488</v>
      </c>
      <c r="E95" s="662" t="s">
        <v>2491</v>
      </c>
      <c r="F95" s="665"/>
      <c r="G95" s="665"/>
      <c r="H95" s="678">
        <v>0</v>
      </c>
      <c r="I95" s="665">
        <v>13.6</v>
      </c>
      <c r="J95" s="665">
        <v>4188.8</v>
      </c>
      <c r="K95" s="678">
        <v>1</v>
      </c>
      <c r="L95" s="665">
        <v>13.6</v>
      </c>
      <c r="M95" s="666">
        <v>4188.8</v>
      </c>
    </row>
    <row r="96" spans="1:13" ht="14.4" customHeight="1" x14ac:dyDescent="0.3">
      <c r="A96" s="661" t="s">
        <v>581</v>
      </c>
      <c r="B96" s="662" t="s">
        <v>2969</v>
      </c>
      <c r="C96" s="662" t="s">
        <v>2458</v>
      </c>
      <c r="D96" s="662" t="s">
        <v>2970</v>
      </c>
      <c r="E96" s="662" t="s">
        <v>2361</v>
      </c>
      <c r="F96" s="665">
        <v>216</v>
      </c>
      <c r="G96" s="665">
        <v>6526.3763405168775</v>
      </c>
      <c r="H96" s="678">
        <v>0.72969986171223211</v>
      </c>
      <c r="I96" s="665">
        <v>80</v>
      </c>
      <c r="J96" s="665">
        <v>2417.542499213766</v>
      </c>
      <c r="K96" s="678">
        <v>0.270300138287768</v>
      </c>
      <c r="L96" s="665">
        <v>296</v>
      </c>
      <c r="M96" s="666">
        <v>8943.9188397306425</v>
      </c>
    </row>
    <row r="97" spans="1:13" ht="14.4" customHeight="1" x14ac:dyDescent="0.3">
      <c r="A97" s="661" t="s">
        <v>581</v>
      </c>
      <c r="B97" s="662" t="s">
        <v>2971</v>
      </c>
      <c r="C97" s="662" t="s">
        <v>2485</v>
      </c>
      <c r="D97" s="662" t="s">
        <v>2478</v>
      </c>
      <c r="E97" s="662" t="s">
        <v>2972</v>
      </c>
      <c r="F97" s="665"/>
      <c r="G97" s="665"/>
      <c r="H97" s="678">
        <v>0</v>
      </c>
      <c r="I97" s="665">
        <v>1</v>
      </c>
      <c r="J97" s="665">
        <v>13250.73</v>
      </c>
      <c r="K97" s="678">
        <v>1</v>
      </c>
      <c r="L97" s="665">
        <v>1</v>
      </c>
      <c r="M97" s="666">
        <v>13250.73</v>
      </c>
    </row>
    <row r="98" spans="1:13" ht="14.4" customHeight="1" x14ac:dyDescent="0.3">
      <c r="A98" s="661" t="s">
        <v>581</v>
      </c>
      <c r="B98" s="662" t="s">
        <v>2971</v>
      </c>
      <c r="C98" s="662" t="s">
        <v>2477</v>
      </c>
      <c r="D98" s="662" t="s">
        <v>2478</v>
      </c>
      <c r="E98" s="662" t="s">
        <v>2973</v>
      </c>
      <c r="F98" s="665"/>
      <c r="G98" s="665"/>
      <c r="H98" s="678">
        <v>0</v>
      </c>
      <c r="I98" s="665">
        <v>397</v>
      </c>
      <c r="J98" s="665">
        <v>1132218.7488481603</v>
      </c>
      <c r="K98" s="678">
        <v>1</v>
      </c>
      <c r="L98" s="665">
        <v>397</v>
      </c>
      <c r="M98" s="666">
        <v>1132218.7488481603</v>
      </c>
    </row>
    <row r="99" spans="1:13" ht="14.4" customHeight="1" x14ac:dyDescent="0.3">
      <c r="A99" s="661" t="s">
        <v>581</v>
      </c>
      <c r="B99" s="662" t="s">
        <v>2974</v>
      </c>
      <c r="C99" s="662" t="s">
        <v>2481</v>
      </c>
      <c r="D99" s="662" t="s">
        <v>2482</v>
      </c>
      <c r="E99" s="662" t="s">
        <v>2975</v>
      </c>
      <c r="F99" s="665"/>
      <c r="G99" s="665"/>
      <c r="H99" s="678">
        <v>0</v>
      </c>
      <c r="I99" s="665">
        <v>25</v>
      </c>
      <c r="J99" s="665">
        <v>138353.59122764197</v>
      </c>
      <c r="K99" s="678">
        <v>1</v>
      </c>
      <c r="L99" s="665">
        <v>25</v>
      </c>
      <c r="M99" s="666">
        <v>138353.59122764197</v>
      </c>
    </row>
    <row r="100" spans="1:13" ht="14.4" customHeight="1" x14ac:dyDescent="0.3">
      <c r="A100" s="661" t="s">
        <v>581</v>
      </c>
      <c r="B100" s="662" t="s">
        <v>2976</v>
      </c>
      <c r="C100" s="662" t="s">
        <v>2135</v>
      </c>
      <c r="D100" s="662" t="s">
        <v>2136</v>
      </c>
      <c r="E100" s="662" t="s">
        <v>2137</v>
      </c>
      <c r="F100" s="665"/>
      <c r="G100" s="665"/>
      <c r="H100" s="678">
        <v>0</v>
      </c>
      <c r="I100" s="665">
        <v>4</v>
      </c>
      <c r="J100" s="665">
        <v>290.40000000000003</v>
      </c>
      <c r="K100" s="678">
        <v>1</v>
      </c>
      <c r="L100" s="665">
        <v>4</v>
      </c>
      <c r="M100" s="666">
        <v>290.40000000000003</v>
      </c>
    </row>
    <row r="101" spans="1:13" ht="14.4" customHeight="1" x14ac:dyDescent="0.3">
      <c r="A101" s="661" t="s">
        <v>581</v>
      </c>
      <c r="B101" s="662" t="s">
        <v>2977</v>
      </c>
      <c r="C101" s="662" t="s">
        <v>1955</v>
      </c>
      <c r="D101" s="662" t="s">
        <v>1956</v>
      </c>
      <c r="E101" s="662" t="s">
        <v>2978</v>
      </c>
      <c r="F101" s="665"/>
      <c r="G101" s="665"/>
      <c r="H101" s="678">
        <v>0</v>
      </c>
      <c r="I101" s="665">
        <v>4</v>
      </c>
      <c r="J101" s="665">
        <v>420.23791172914082</v>
      </c>
      <c r="K101" s="678">
        <v>1</v>
      </c>
      <c r="L101" s="665">
        <v>4</v>
      </c>
      <c r="M101" s="666">
        <v>420.23791172914082</v>
      </c>
    </row>
    <row r="102" spans="1:13" ht="14.4" customHeight="1" x14ac:dyDescent="0.3">
      <c r="A102" s="661" t="s">
        <v>581</v>
      </c>
      <c r="B102" s="662" t="s">
        <v>2977</v>
      </c>
      <c r="C102" s="662" t="s">
        <v>652</v>
      </c>
      <c r="D102" s="662" t="s">
        <v>653</v>
      </c>
      <c r="E102" s="662" t="s">
        <v>2979</v>
      </c>
      <c r="F102" s="665">
        <v>2</v>
      </c>
      <c r="G102" s="665">
        <v>181.98014880926507</v>
      </c>
      <c r="H102" s="678">
        <v>1</v>
      </c>
      <c r="I102" s="665"/>
      <c r="J102" s="665"/>
      <c r="K102" s="678">
        <v>0</v>
      </c>
      <c r="L102" s="665">
        <v>2</v>
      </c>
      <c r="M102" s="666">
        <v>181.98014880926507</v>
      </c>
    </row>
    <row r="103" spans="1:13" ht="14.4" customHeight="1" x14ac:dyDescent="0.3">
      <c r="A103" s="661" t="s">
        <v>581</v>
      </c>
      <c r="B103" s="662" t="s">
        <v>2980</v>
      </c>
      <c r="C103" s="662" t="s">
        <v>2119</v>
      </c>
      <c r="D103" s="662" t="s">
        <v>2120</v>
      </c>
      <c r="E103" s="662" t="s">
        <v>2121</v>
      </c>
      <c r="F103" s="665"/>
      <c r="G103" s="665"/>
      <c r="H103" s="678">
        <v>0</v>
      </c>
      <c r="I103" s="665">
        <v>460</v>
      </c>
      <c r="J103" s="665">
        <v>318695.34882352181</v>
      </c>
      <c r="K103" s="678">
        <v>1</v>
      </c>
      <c r="L103" s="665">
        <v>460</v>
      </c>
      <c r="M103" s="666">
        <v>318695.34882352181</v>
      </c>
    </row>
    <row r="104" spans="1:13" ht="14.4" customHeight="1" x14ac:dyDescent="0.3">
      <c r="A104" s="661" t="s">
        <v>581</v>
      </c>
      <c r="B104" s="662" t="s">
        <v>2981</v>
      </c>
      <c r="C104" s="662" t="s">
        <v>1262</v>
      </c>
      <c r="D104" s="662" t="s">
        <v>1259</v>
      </c>
      <c r="E104" s="662" t="s">
        <v>1263</v>
      </c>
      <c r="F104" s="665"/>
      <c r="G104" s="665"/>
      <c r="H104" s="678">
        <v>0</v>
      </c>
      <c r="I104" s="665">
        <v>71</v>
      </c>
      <c r="J104" s="665">
        <v>60449.390779761263</v>
      </c>
      <c r="K104" s="678">
        <v>1</v>
      </c>
      <c r="L104" s="665">
        <v>71</v>
      </c>
      <c r="M104" s="666">
        <v>60449.390779761263</v>
      </c>
    </row>
    <row r="105" spans="1:13" ht="14.4" customHeight="1" x14ac:dyDescent="0.3">
      <c r="A105" s="661" t="s">
        <v>581</v>
      </c>
      <c r="B105" s="662" t="s">
        <v>2982</v>
      </c>
      <c r="C105" s="662" t="s">
        <v>1974</v>
      </c>
      <c r="D105" s="662" t="s">
        <v>1975</v>
      </c>
      <c r="E105" s="662" t="s">
        <v>1976</v>
      </c>
      <c r="F105" s="665"/>
      <c r="G105" s="665"/>
      <c r="H105" s="678">
        <v>0</v>
      </c>
      <c r="I105" s="665">
        <v>3</v>
      </c>
      <c r="J105" s="665">
        <v>176.01000000000005</v>
      </c>
      <c r="K105" s="678">
        <v>1</v>
      </c>
      <c r="L105" s="665">
        <v>3</v>
      </c>
      <c r="M105" s="666">
        <v>176.01000000000005</v>
      </c>
    </row>
    <row r="106" spans="1:13" ht="14.4" customHeight="1" x14ac:dyDescent="0.3">
      <c r="A106" s="661" t="s">
        <v>581</v>
      </c>
      <c r="B106" s="662" t="s">
        <v>2983</v>
      </c>
      <c r="C106" s="662" t="s">
        <v>2123</v>
      </c>
      <c r="D106" s="662" t="s">
        <v>2124</v>
      </c>
      <c r="E106" s="662" t="s">
        <v>2125</v>
      </c>
      <c r="F106" s="665"/>
      <c r="G106" s="665"/>
      <c r="H106" s="678">
        <v>0</v>
      </c>
      <c r="I106" s="665">
        <v>120</v>
      </c>
      <c r="J106" s="665">
        <v>115478.28462518839</v>
      </c>
      <c r="K106" s="678">
        <v>1</v>
      </c>
      <c r="L106" s="665">
        <v>120</v>
      </c>
      <c r="M106" s="666">
        <v>115478.28462518839</v>
      </c>
    </row>
    <row r="107" spans="1:13" ht="14.4" customHeight="1" x14ac:dyDescent="0.3">
      <c r="A107" s="661" t="s">
        <v>581</v>
      </c>
      <c r="B107" s="662" t="s">
        <v>2983</v>
      </c>
      <c r="C107" s="662" t="s">
        <v>2096</v>
      </c>
      <c r="D107" s="662" t="s">
        <v>2984</v>
      </c>
      <c r="E107" s="662" t="s">
        <v>2985</v>
      </c>
      <c r="F107" s="665"/>
      <c r="G107" s="665"/>
      <c r="H107" s="678">
        <v>0</v>
      </c>
      <c r="I107" s="665">
        <v>1</v>
      </c>
      <c r="J107" s="665">
        <v>358.01936310151905</v>
      </c>
      <c r="K107" s="678">
        <v>1</v>
      </c>
      <c r="L107" s="665">
        <v>1</v>
      </c>
      <c r="M107" s="666">
        <v>358.01936310151905</v>
      </c>
    </row>
    <row r="108" spans="1:13" ht="14.4" customHeight="1" x14ac:dyDescent="0.3">
      <c r="A108" s="661" t="s">
        <v>581</v>
      </c>
      <c r="B108" s="662" t="s">
        <v>2986</v>
      </c>
      <c r="C108" s="662" t="s">
        <v>2089</v>
      </c>
      <c r="D108" s="662" t="s">
        <v>2987</v>
      </c>
      <c r="E108" s="662" t="s">
        <v>2988</v>
      </c>
      <c r="F108" s="665"/>
      <c r="G108" s="665"/>
      <c r="H108" s="678">
        <v>0</v>
      </c>
      <c r="I108" s="665">
        <v>1</v>
      </c>
      <c r="J108" s="665">
        <v>80.52</v>
      </c>
      <c r="K108" s="678">
        <v>1</v>
      </c>
      <c r="L108" s="665">
        <v>1</v>
      </c>
      <c r="M108" s="666">
        <v>80.52</v>
      </c>
    </row>
    <row r="109" spans="1:13" ht="14.4" customHeight="1" x14ac:dyDescent="0.3">
      <c r="A109" s="661" t="s">
        <v>581</v>
      </c>
      <c r="B109" s="662" t="s">
        <v>2989</v>
      </c>
      <c r="C109" s="662" t="s">
        <v>2138</v>
      </c>
      <c r="D109" s="662" t="s">
        <v>2139</v>
      </c>
      <c r="E109" s="662" t="s">
        <v>2140</v>
      </c>
      <c r="F109" s="665"/>
      <c r="G109" s="665"/>
      <c r="H109" s="678">
        <v>0</v>
      </c>
      <c r="I109" s="665">
        <v>1</v>
      </c>
      <c r="J109" s="665">
        <v>954.0700000000005</v>
      </c>
      <c r="K109" s="678">
        <v>1</v>
      </c>
      <c r="L109" s="665">
        <v>1</v>
      </c>
      <c r="M109" s="666">
        <v>954.0700000000005</v>
      </c>
    </row>
    <row r="110" spans="1:13" ht="14.4" customHeight="1" x14ac:dyDescent="0.3">
      <c r="A110" s="661" t="s">
        <v>581</v>
      </c>
      <c r="B110" s="662" t="s">
        <v>2990</v>
      </c>
      <c r="C110" s="662" t="s">
        <v>1112</v>
      </c>
      <c r="D110" s="662" t="s">
        <v>1113</v>
      </c>
      <c r="E110" s="662" t="s">
        <v>2991</v>
      </c>
      <c r="F110" s="665"/>
      <c r="G110" s="665"/>
      <c r="H110" s="678">
        <v>0</v>
      </c>
      <c r="I110" s="665">
        <v>2</v>
      </c>
      <c r="J110" s="665">
        <v>478.01753894674999</v>
      </c>
      <c r="K110" s="678">
        <v>1</v>
      </c>
      <c r="L110" s="665">
        <v>2</v>
      </c>
      <c r="M110" s="666">
        <v>478.01753894674999</v>
      </c>
    </row>
    <row r="111" spans="1:13" ht="14.4" customHeight="1" x14ac:dyDescent="0.3">
      <c r="A111" s="661" t="s">
        <v>581</v>
      </c>
      <c r="B111" s="662" t="s">
        <v>2992</v>
      </c>
      <c r="C111" s="662" t="s">
        <v>2008</v>
      </c>
      <c r="D111" s="662" t="s">
        <v>2993</v>
      </c>
      <c r="E111" s="662" t="s">
        <v>2994</v>
      </c>
      <c r="F111" s="665"/>
      <c r="G111" s="665"/>
      <c r="H111" s="678">
        <v>0</v>
      </c>
      <c r="I111" s="665">
        <v>1</v>
      </c>
      <c r="J111" s="665">
        <v>46.989999999999981</v>
      </c>
      <c r="K111" s="678">
        <v>1</v>
      </c>
      <c r="L111" s="665">
        <v>1</v>
      </c>
      <c r="M111" s="666">
        <v>46.989999999999981</v>
      </c>
    </row>
    <row r="112" spans="1:13" ht="14.4" customHeight="1" x14ac:dyDescent="0.3">
      <c r="A112" s="661" t="s">
        <v>581</v>
      </c>
      <c r="B112" s="662" t="s">
        <v>2861</v>
      </c>
      <c r="C112" s="662" t="s">
        <v>1970</v>
      </c>
      <c r="D112" s="662" t="s">
        <v>1971</v>
      </c>
      <c r="E112" s="662" t="s">
        <v>1972</v>
      </c>
      <c r="F112" s="665"/>
      <c r="G112" s="665"/>
      <c r="H112" s="678">
        <v>0</v>
      </c>
      <c r="I112" s="665">
        <v>2</v>
      </c>
      <c r="J112" s="665">
        <v>276.5</v>
      </c>
      <c r="K112" s="678">
        <v>1</v>
      </c>
      <c r="L112" s="665">
        <v>2</v>
      </c>
      <c r="M112" s="666">
        <v>276.5</v>
      </c>
    </row>
    <row r="113" spans="1:13" ht="14.4" customHeight="1" x14ac:dyDescent="0.3">
      <c r="A113" s="661" t="s">
        <v>581</v>
      </c>
      <c r="B113" s="662" t="s">
        <v>2861</v>
      </c>
      <c r="C113" s="662" t="s">
        <v>2093</v>
      </c>
      <c r="D113" s="662" t="s">
        <v>2862</v>
      </c>
      <c r="E113" s="662" t="s">
        <v>2995</v>
      </c>
      <c r="F113" s="665"/>
      <c r="G113" s="665"/>
      <c r="H113" s="678">
        <v>0</v>
      </c>
      <c r="I113" s="665">
        <v>10</v>
      </c>
      <c r="J113" s="665">
        <v>1702.4000692649242</v>
      </c>
      <c r="K113" s="678">
        <v>1</v>
      </c>
      <c r="L113" s="665">
        <v>10</v>
      </c>
      <c r="M113" s="666">
        <v>1702.4000692649242</v>
      </c>
    </row>
    <row r="114" spans="1:13" ht="14.4" customHeight="1" x14ac:dyDescent="0.3">
      <c r="A114" s="661" t="s">
        <v>581</v>
      </c>
      <c r="B114" s="662" t="s">
        <v>2861</v>
      </c>
      <c r="C114" s="662" t="s">
        <v>2127</v>
      </c>
      <c r="D114" s="662" t="s">
        <v>2996</v>
      </c>
      <c r="E114" s="662" t="s">
        <v>2997</v>
      </c>
      <c r="F114" s="665"/>
      <c r="G114" s="665"/>
      <c r="H114" s="678">
        <v>0</v>
      </c>
      <c r="I114" s="665">
        <v>29</v>
      </c>
      <c r="J114" s="665">
        <v>28853.232155527399</v>
      </c>
      <c r="K114" s="678">
        <v>1</v>
      </c>
      <c r="L114" s="665">
        <v>29</v>
      </c>
      <c r="M114" s="666">
        <v>28853.232155527399</v>
      </c>
    </row>
    <row r="115" spans="1:13" ht="14.4" customHeight="1" x14ac:dyDescent="0.3">
      <c r="A115" s="661" t="s">
        <v>581</v>
      </c>
      <c r="B115" s="662" t="s">
        <v>2998</v>
      </c>
      <c r="C115" s="662" t="s">
        <v>2035</v>
      </c>
      <c r="D115" s="662" t="s">
        <v>2036</v>
      </c>
      <c r="E115" s="662" t="s">
        <v>2064</v>
      </c>
      <c r="F115" s="665"/>
      <c r="G115" s="665"/>
      <c r="H115" s="678">
        <v>0</v>
      </c>
      <c r="I115" s="665">
        <v>4</v>
      </c>
      <c r="J115" s="665">
        <v>197.84000000000006</v>
      </c>
      <c r="K115" s="678">
        <v>1</v>
      </c>
      <c r="L115" s="665">
        <v>4</v>
      </c>
      <c r="M115" s="666">
        <v>197.84000000000006</v>
      </c>
    </row>
    <row r="116" spans="1:13" ht="14.4" customHeight="1" x14ac:dyDescent="0.3">
      <c r="A116" s="661" t="s">
        <v>581</v>
      </c>
      <c r="B116" s="662" t="s">
        <v>2998</v>
      </c>
      <c r="C116" s="662" t="s">
        <v>2086</v>
      </c>
      <c r="D116" s="662" t="s">
        <v>1967</v>
      </c>
      <c r="E116" s="662" t="s">
        <v>977</v>
      </c>
      <c r="F116" s="665"/>
      <c r="G116" s="665"/>
      <c r="H116" s="678">
        <v>0</v>
      </c>
      <c r="I116" s="665">
        <v>4</v>
      </c>
      <c r="J116" s="665">
        <v>395.98999605938457</v>
      </c>
      <c r="K116" s="678">
        <v>1</v>
      </c>
      <c r="L116" s="665">
        <v>4</v>
      </c>
      <c r="M116" s="666">
        <v>395.98999605938457</v>
      </c>
    </row>
    <row r="117" spans="1:13" ht="14.4" customHeight="1" x14ac:dyDescent="0.3">
      <c r="A117" s="661" t="s">
        <v>581</v>
      </c>
      <c r="B117" s="662" t="s">
        <v>2998</v>
      </c>
      <c r="C117" s="662" t="s">
        <v>1966</v>
      </c>
      <c r="D117" s="662" t="s">
        <v>1967</v>
      </c>
      <c r="E117" s="662" t="s">
        <v>1968</v>
      </c>
      <c r="F117" s="665"/>
      <c r="G117" s="665"/>
      <c r="H117" s="678">
        <v>0</v>
      </c>
      <c r="I117" s="665">
        <v>2</v>
      </c>
      <c r="J117" s="665">
        <v>397.49899118389175</v>
      </c>
      <c r="K117" s="678">
        <v>1</v>
      </c>
      <c r="L117" s="665">
        <v>2</v>
      </c>
      <c r="M117" s="666">
        <v>397.49899118389175</v>
      </c>
    </row>
    <row r="118" spans="1:13" ht="14.4" customHeight="1" x14ac:dyDescent="0.3">
      <c r="A118" s="661" t="s">
        <v>581</v>
      </c>
      <c r="B118" s="662" t="s">
        <v>2999</v>
      </c>
      <c r="C118" s="662" t="s">
        <v>2103</v>
      </c>
      <c r="D118" s="662" t="s">
        <v>2104</v>
      </c>
      <c r="E118" s="662" t="s">
        <v>2105</v>
      </c>
      <c r="F118" s="665"/>
      <c r="G118" s="665"/>
      <c r="H118" s="678">
        <v>0</v>
      </c>
      <c r="I118" s="665">
        <v>1</v>
      </c>
      <c r="J118" s="665">
        <v>198.76</v>
      </c>
      <c r="K118" s="678">
        <v>1</v>
      </c>
      <c r="L118" s="665">
        <v>1</v>
      </c>
      <c r="M118" s="666">
        <v>198.76</v>
      </c>
    </row>
    <row r="119" spans="1:13" ht="14.4" customHeight="1" x14ac:dyDescent="0.3">
      <c r="A119" s="661" t="s">
        <v>581</v>
      </c>
      <c r="B119" s="662" t="s">
        <v>2999</v>
      </c>
      <c r="C119" s="662" t="s">
        <v>664</v>
      </c>
      <c r="D119" s="662" t="s">
        <v>665</v>
      </c>
      <c r="E119" s="662" t="s">
        <v>666</v>
      </c>
      <c r="F119" s="665">
        <v>1</v>
      </c>
      <c r="G119" s="665">
        <v>151.54</v>
      </c>
      <c r="H119" s="678">
        <v>1</v>
      </c>
      <c r="I119" s="665"/>
      <c r="J119" s="665"/>
      <c r="K119" s="678">
        <v>0</v>
      </c>
      <c r="L119" s="665">
        <v>1</v>
      </c>
      <c r="M119" s="666">
        <v>151.54</v>
      </c>
    </row>
    <row r="120" spans="1:13" ht="14.4" customHeight="1" x14ac:dyDescent="0.3">
      <c r="A120" s="661" t="s">
        <v>581</v>
      </c>
      <c r="B120" s="662" t="s">
        <v>3000</v>
      </c>
      <c r="C120" s="662" t="s">
        <v>2062</v>
      </c>
      <c r="D120" s="662" t="s">
        <v>2063</v>
      </c>
      <c r="E120" s="662" t="s">
        <v>2064</v>
      </c>
      <c r="F120" s="665"/>
      <c r="G120" s="665"/>
      <c r="H120" s="678">
        <v>0</v>
      </c>
      <c r="I120" s="665">
        <v>6</v>
      </c>
      <c r="J120" s="665">
        <v>594.8373684883959</v>
      </c>
      <c r="K120" s="678">
        <v>1</v>
      </c>
      <c r="L120" s="665">
        <v>6</v>
      </c>
      <c r="M120" s="666">
        <v>594.8373684883959</v>
      </c>
    </row>
    <row r="121" spans="1:13" ht="14.4" customHeight="1" x14ac:dyDescent="0.3">
      <c r="A121" s="661" t="s">
        <v>581</v>
      </c>
      <c r="B121" s="662" t="s">
        <v>3001</v>
      </c>
      <c r="C121" s="662" t="s">
        <v>2115</v>
      </c>
      <c r="D121" s="662" t="s">
        <v>3002</v>
      </c>
      <c r="E121" s="662" t="s">
        <v>2117</v>
      </c>
      <c r="F121" s="665"/>
      <c r="G121" s="665"/>
      <c r="H121" s="678">
        <v>0</v>
      </c>
      <c r="I121" s="665">
        <v>1</v>
      </c>
      <c r="J121" s="665">
        <v>133.55000000000001</v>
      </c>
      <c r="K121" s="678">
        <v>1</v>
      </c>
      <c r="L121" s="665">
        <v>1</v>
      </c>
      <c r="M121" s="666">
        <v>133.55000000000001</v>
      </c>
    </row>
    <row r="122" spans="1:13" ht="14.4" customHeight="1" x14ac:dyDescent="0.3">
      <c r="A122" s="661" t="s">
        <v>581</v>
      </c>
      <c r="B122" s="662" t="s">
        <v>3003</v>
      </c>
      <c r="C122" s="662" t="s">
        <v>2000</v>
      </c>
      <c r="D122" s="662" t="s">
        <v>2001</v>
      </c>
      <c r="E122" s="662" t="s">
        <v>905</v>
      </c>
      <c r="F122" s="665"/>
      <c r="G122" s="665"/>
      <c r="H122" s="678">
        <v>0</v>
      </c>
      <c r="I122" s="665">
        <v>70</v>
      </c>
      <c r="J122" s="665">
        <v>5543.4057172272769</v>
      </c>
      <c r="K122" s="678">
        <v>1</v>
      </c>
      <c r="L122" s="665">
        <v>70</v>
      </c>
      <c r="M122" s="666">
        <v>5543.4057172272769</v>
      </c>
    </row>
    <row r="123" spans="1:13" ht="14.4" customHeight="1" x14ac:dyDescent="0.3">
      <c r="A123" s="661" t="s">
        <v>581</v>
      </c>
      <c r="B123" s="662" t="s">
        <v>3004</v>
      </c>
      <c r="C123" s="662" t="s">
        <v>2004</v>
      </c>
      <c r="D123" s="662" t="s">
        <v>2005</v>
      </c>
      <c r="E123" s="662" t="s">
        <v>2064</v>
      </c>
      <c r="F123" s="665"/>
      <c r="G123" s="665"/>
      <c r="H123" s="678">
        <v>0</v>
      </c>
      <c r="I123" s="665">
        <v>2</v>
      </c>
      <c r="J123" s="665">
        <v>124.40999999999998</v>
      </c>
      <c r="K123" s="678">
        <v>1</v>
      </c>
      <c r="L123" s="665">
        <v>2</v>
      </c>
      <c r="M123" s="666">
        <v>124.40999999999998</v>
      </c>
    </row>
    <row r="124" spans="1:13" ht="14.4" customHeight="1" x14ac:dyDescent="0.3">
      <c r="A124" s="661" t="s">
        <v>581</v>
      </c>
      <c r="B124" s="662" t="s">
        <v>3005</v>
      </c>
      <c r="C124" s="662" t="s">
        <v>2174</v>
      </c>
      <c r="D124" s="662" t="s">
        <v>2175</v>
      </c>
      <c r="E124" s="662" t="s">
        <v>2168</v>
      </c>
      <c r="F124" s="665">
        <v>40</v>
      </c>
      <c r="G124" s="665">
        <v>17711.199999999997</v>
      </c>
      <c r="H124" s="678">
        <v>1</v>
      </c>
      <c r="I124" s="665"/>
      <c r="J124" s="665"/>
      <c r="K124" s="678">
        <v>0</v>
      </c>
      <c r="L124" s="665">
        <v>40</v>
      </c>
      <c r="M124" s="666">
        <v>17711.199999999997</v>
      </c>
    </row>
    <row r="125" spans="1:13" ht="14.4" customHeight="1" x14ac:dyDescent="0.3">
      <c r="A125" s="661" t="s">
        <v>581</v>
      </c>
      <c r="B125" s="662" t="s">
        <v>3005</v>
      </c>
      <c r="C125" s="662" t="s">
        <v>2166</v>
      </c>
      <c r="D125" s="662" t="s">
        <v>2167</v>
      </c>
      <c r="E125" s="662" t="s">
        <v>2168</v>
      </c>
      <c r="F125" s="665">
        <v>31</v>
      </c>
      <c r="G125" s="665">
        <v>7421.7073333333337</v>
      </c>
      <c r="H125" s="678">
        <v>1</v>
      </c>
      <c r="I125" s="665"/>
      <c r="J125" s="665"/>
      <c r="K125" s="678">
        <v>0</v>
      </c>
      <c r="L125" s="665">
        <v>31</v>
      </c>
      <c r="M125" s="666">
        <v>7421.7073333333337</v>
      </c>
    </row>
    <row r="126" spans="1:13" ht="14.4" customHeight="1" x14ac:dyDescent="0.3">
      <c r="A126" s="661" t="s">
        <v>581</v>
      </c>
      <c r="B126" s="662" t="s">
        <v>3005</v>
      </c>
      <c r="C126" s="662" t="s">
        <v>2209</v>
      </c>
      <c r="D126" s="662" t="s">
        <v>3006</v>
      </c>
      <c r="E126" s="662" t="s">
        <v>2168</v>
      </c>
      <c r="F126" s="665"/>
      <c r="G126" s="665"/>
      <c r="H126" s="678">
        <v>0</v>
      </c>
      <c r="I126" s="665">
        <v>56</v>
      </c>
      <c r="J126" s="665">
        <v>12135.902174430132</v>
      </c>
      <c r="K126" s="678">
        <v>1</v>
      </c>
      <c r="L126" s="665">
        <v>56</v>
      </c>
      <c r="M126" s="666">
        <v>12135.902174430132</v>
      </c>
    </row>
    <row r="127" spans="1:13" ht="14.4" customHeight="1" x14ac:dyDescent="0.3">
      <c r="A127" s="661" t="s">
        <v>581</v>
      </c>
      <c r="B127" s="662" t="s">
        <v>3005</v>
      </c>
      <c r="C127" s="662" t="s">
        <v>2216</v>
      </c>
      <c r="D127" s="662" t="s">
        <v>2217</v>
      </c>
      <c r="E127" s="662" t="s">
        <v>2218</v>
      </c>
      <c r="F127" s="665"/>
      <c r="G127" s="665"/>
      <c r="H127" s="678">
        <v>0</v>
      </c>
      <c r="I127" s="665">
        <v>4</v>
      </c>
      <c r="J127" s="665">
        <v>794.01966326114587</v>
      </c>
      <c r="K127" s="678">
        <v>1</v>
      </c>
      <c r="L127" s="665">
        <v>4</v>
      </c>
      <c r="M127" s="666">
        <v>794.01966326114587</v>
      </c>
    </row>
    <row r="128" spans="1:13" ht="14.4" customHeight="1" x14ac:dyDescent="0.3">
      <c r="A128" s="661" t="s">
        <v>581</v>
      </c>
      <c r="B128" s="662" t="s">
        <v>3005</v>
      </c>
      <c r="C128" s="662" t="s">
        <v>2192</v>
      </c>
      <c r="D128" s="662" t="s">
        <v>2193</v>
      </c>
      <c r="E128" s="662" t="s">
        <v>2194</v>
      </c>
      <c r="F128" s="665"/>
      <c r="G128" s="665"/>
      <c r="H128" s="678">
        <v>0</v>
      </c>
      <c r="I128" s="665">
        <v>10</v>
      </c>
      <c r="J128" s="665">
        <v>406.30000000000007</v>
      </c>
      <c r="K128" s="678">
        <v>1</v>
      </c>
      <c r="L128" s="665">
        <v>10</v>
      </c>
      <c r="M128" s="666">
        <v>406.30000000000007</v>
      </c>
    </row>
    <row r="129" spans="1:13" ht="14.4" customHeight="1" x14ac:dyDescent="0.3">
      <c r="A129" s="661" t="s">
        <v>581</v>
      </c>
      <c r="B129" s="662" t="s">
        <v>3005</v>
      </c>
      <c r="C129" s="662" t="s">
        <v>2196</v>
      </c>
      <c r="D129" s="662" t="s">
        <v>3007</v>
      </c>
      <c r="E129" s="662" t="s">
        <v>2194</v>
      </c>
      <c r="F129" s="665"/>
      <c r="G129" s="665"/>
      <c r="H129" s="678">
        <v>0</v>
      </c>
      <c r="I129" s="665">
        <v>12</v>
      </c>
      <c r="J129" s="665">
        <v>573.71971673252347</v>
      </c>
      <c r="K129" s="678">
        <v>1</v>
      </c>
      <c r="L129" s="665">
        <v>12</v>
      </c>
      <c r="M129" s="666">
        <v>573.71971673252347</v>
      </c>
    </row>
    <row r="130" spans="1:13" ht="14.4" customHeight="1" x14ac:dyDescent="0.3">
      <c r="A130" s="661" t="s">
        <v>581</v>
      </c>
      <c r="B130" s="662" t="s">
        <v>3005</v>
      </c>
      <c r="C130" s="662" t="s">
        <v>2172</v>
      </c>
      <c r="D130" s="662" t="s">
        <v>2173</v>
      </c>
      <c r="E130" s="662" t="s">
        <v>2168</v>
      </c>
      <c r="F130" s="665">
        <v>5</v>
      </c>
      <c r="G130" s="665">
        <v>5667.6</v>
      </c>
      <c r="H130" s="678">
        <v>1</v>
      </c>
      <c r="I130" s="665"/>
      <c r="J130" s="665"/>
      <c r="K130" s="678">
        <v>0</v>
      </c>
      <c r="L130" s="665">
        <v>5</v>
      </c>
      <c r="M130" s="666">
        <v>5667.6</v>
      </c>
    </row>
    <row r="131" spans="1:13" ht="14.4" customHeight="1" x14ac:dyDescent="0.3">
      <c r="A131" s="661" t="s">
        <v>581</v>
      </c>
      <c r="B131" s="662" t="s">
        <v>3005</v>
      </c>
      <c r="C131" s="662" t="s">
        <v>2224</v>
      </c>
      <c r="D131" s="662" t="s">
        <v>3008</v>
      </c>
      <c r="E131" s="662" t="s">
        <v>2203</v>
      </c>
      <c r="F131" s="665"/>
      <c r="G131" s="665"/>
      <c r="H131" s="678">
        <v>0</v>
      </c>
      <c r="I131" s="665">
        <v>104</v>
      </c>
      <c r="J131" s="665">
        <v>22682.756471189445</v>
      </c>
      <c r="K131" s="678">
        <v>1</v>
      </c>
      <c r="L131" s="665">
        <v>104</v>
      </c>
      <c r="M131" s="666">
        <v>22682.756471189445</v>
      </c>
    </row>
    <row r="132" spans="1:13" ht="14.4" customHeight="1" x14ac:dyDescent="0.3">
      <c r="A132" s="661" t="s">
        <v>581</v>
      </c>
      <c r="B132" s="662" t="s">
        <v>3005</v>
      </c>
      <c r="C132" s="662" t="s">
        <v>2228</v>
      </c>
      <c r="D132" s="662" t="s">
        <v>2229</v>
      </c>
      <c r="E132" s="662" t="s">
        <v>2203</v>
      </c>
      <c r="F132" s="665"/>
      <c r="G132" s="665"/>
      <c r="H132" s="678">
        <v>0</v>
      </c>
      <c r="I132" s="665">
        <v>82</v>
      </c>
      <c r="J132" s="665">
        <v>32072.288761227806</v>
      </c>
      <c r="K132" s="678">
        <v>1</v>
      </c>
      <c r="L132" s="665">
        <v>82</v>
      </c>
      <c r="M132" s="666">
        <v>32072.288761227806</v>
      </c>
    </row>
    <row r="133" spans="1:13" ht="14.4" customHeight="1" x14ac:dyDescent="0.3">
      <c r="A133" s="661" t="s">
        <v>581</v>
      </c>
      <c r="B133" s="662" t="s">
        <v>3005</v>
      </c>
      <c r="C133" s="662" t="s">
        <v>2219</v>
      </c>
      <c r="D133" s="662" t="s">
        <v>2220</v>
      </c>
      <c r="E133" s="662" t="s">
        <v>2203</v>
      </c>
      <c r="F133" s="665"/>
      <c r="G133" s="665"/>
      <c r="H133" s="678">
        <v>0</v>
      </c>
      <c r="I133" s="665">
        <v>41</v>
      </c>
      <c r="J133" s="665">
        <v>17457.789244074065</v>
      </c>
      <c r="K133" s="678">
        <v>1</v>
      </c>
      <c r="L133" s="665">
        <v>41</v>
      </c>
      <c r="M133" s="666">
        <v>17457.789244074065</v>
      </c>
    </row>
    <row r="134" spans="1:13" ht="14.4" customHeight="1" x14ac:dyDescent="0.3">
      <c r="A134" s="661" t="s">
        <v>581</v>
      </c>
      <c r="B134" s="662" t="s">
        <v>3005</v>
      </c>
      <c r="C134" s="662" t="s">
        <v>2213</v>
      </c>
      <c r="D134" s="662" t="s">
        <v>2214</v>
      </c>
      <c r="E134" s="662" t="s">
        <v>2194</v>
      </c>
      <c r="F134" s="665"/>
      <c r="G134" s="665"/>
      <c r="H134" s="678">
        <v>0</v>
      </c>
      <c r="I134" s="665">
        <v>3</v>
      </c>
      <c r="J134" s="665">
        <v>100.71000000000002</v>
      </c>
      <c r="K134" s="678">
        <v>1</v>
      </c>
      <c r="L134" s="665">
        <v>3</v>
      </c>
      <c r="M134" s="666">
        <v>100.71000000000002</v>
      </c>
    </row>
    <row r="135" spans="1:13" ht="14.4" customHeight="1" x14ac:dyDescent="0.3">
      <c r="A135" s="661" t="s">
        <v>581</v>
      </c>
      <c r="B135" s="662" t="s">
        <v>3005</v>
      </c>
      <c r="C135" s="662" t="s">
        <v>2199</v>
      </c>
      <c r="D135" s="662" t="s">
        <v>2200</v>
      </c>
      <c r="E135" s="662" t="s">
        <v>2194</v>
      </c>
      <c r="F135" s="665"/>
      <c r="G135" s="665"/>
      <c r="H135" s="678">
        <v>0</v>
      </c>
      <c r="I135" s="665">
        <v>1</v>
      </c>
      <c r="J135" s="665">
        <v>33.57</v>
      </c>
      <c r="K135" s="678">
        <v>1</v>
      </c>
      <c r="L135" s="665">
        <v>1</v>
      </c>
      <c r="M135" s="666">
        <v>33.57</v>
      </c>
    </row>
    <row r="136" spans="1:13" ht="14.4" customHeight="1" x14ac:dyDescent="0.3">
      <c r="A136" s="661" t="s">
        <v>581</v>
      </c>
      <c r="B136" s="662" t="s">
        <v>3005</v>
      </c>
      <c r="C136" s="662" t="s">
        <v>2169</v>
      </c>
      <c r="D136" s="662" t="s">
        <v>2170</v>
      </c>
      <c r="E136" s="662" t="s">
        <v>2168</v>
      </c>
      <c r="F136" s="665">
        <v>300</v>
      </c>
      <c r="G136" s="665">
        <v>33776.994630209381</v>
      </c>
      <c r="H136" s="678">
        <v>1</v>
      </c>
      <c r="I136" s="665"/>
      <c r="J136" s="665"/>
      <c r="K136" s="678">
        <v>0</v>
      </c>
      <c r="L136" s="665">
        <v>300</v>
      </c>
      <c r="M136" s="666">
        <v>33776.994630209381</v>
      </c>
    </row>
    <row r="137" spans="1:13" ht="14.4" customHeight="1" x14ac:dyDescent="0.3">
      <c r="A137" s="661" t="s">
        <v>581</v>
      </c>
      <c r="B137" s="662" t="s">
        <v>3005</v>
      </c>
      <c r="C137" s="662" t="s">
        <v>2221</v>
      </c>
      <c r="D137" s="662" t="s">
        <v>2222</v>
      </c>
      <c r="E137" s="662" t="s">
        <v>2203</v>
      </c>
      <c r="F137" s="665"/>
      <c r="G137" s="665"/>
      <c r="H137" s="678">
        <v>0</v>
      </c>
      <c r="I137" s="665">
        <v>284</v>
      </c>
      <c r="J137" s="665">
        <v>52188.766574328853</v>
      </c>
      <c r="K137" s="678">
        <v>1</v>
      </c>
      <c r="L137" s="665">
        <v>284</v>
      </c>
      <c r="M137" s="666">
        <v>52188.766574328853</v>
      </c>
    </row>
    <row r="138" spans="1:13" ht="14.4" customHeight="1" x14ac:dyDescent="0.3">
      <c r="A138" s="661" t="s">
        <v>581</v>
      </c>
      <c r="B138" s="662" t="s">
        <v>3005</v>
      </c>
      <c r="C138" s="662" t="s">
        <v>2205</v>
      </c>
      <c r="D138" s="662" t="s">
        <v>2206</v>
      </c>
      <c r="E138" s="662" t="s">
        <v>2203</v>
      </c>
      <c r="F138" s="665"/>
      <c r="G138" s="665"/>
      <c r="H138" s="678">
        <v>0</v>
      </c>
      <c r="I138" s="665">
        <v>82</v>
      </c>
      <c r="J138" s="665">
        <v>16996.43455183769</v>
      </c>
      <c r="K138" s="678">
        <v>1</v>
      </c>
      <c r="L138" s="665">
        <v>82</v>
      </c>
      <c r="M138" s="666">
        <v>16996.43455183769</v>
      </c>
    </row>
    <row r="139" spans="1:13" ht="14.4" customHeight="1" x14ac:dyDescent="0.3">
      <c r="A139" s="661" t="s">
        <v>581</v>
      </c>
      <c r="B139" s="662" t="s">
        <v>3005</v>
      </c>
      <c r="C139" s="662" t="s">
        <v>2201</v>
      </c>
      <c r="D139" s="662" t="s">
        <v>2202</v>
      </c>
      <c r="E139" s="662" t="s">
        <v>2203</v>
      </c>
      <c r="F139" s="665"/>
      <c r="G139" s="665"/>
      <c r="H139" s="678">
        <v>0</v>
      </c>
      <c r="I139" s="665">
        <v>48</v>
      </c>
      <c r="J139" s="665">
        <v>12161.52</v>
      </c>
      <c r="K139" s="678">
        <v>1</v>
      </c>
      <c r="L139" s="665">
        <v>48</v>
      </c>
      <c r="M139" s="666">
        <v>12161.52</v>
      </c>
    </row>
    <row r="140" spans="1:13" ht="14.4" customHeight="1" x14ac:dyDescent="0.3">
      <c r="A140" s="661" t="s">
        <v>581</v>
      </c>
      <c r="B140" s="662" t="s">
        <v>3005</v>
      </c>
      <c r="C140" s="662" t="s">
        <v>2176</v>
      </c>
      <c r="D140" s="662" t="s">
        <v>2177</v>
      </c>
      <c r="E140" s="662" t="s">
        <v>2168</v>
      </c>
      <c r="F140" s="665">
        <v>10</v>
      </c>
      <c r="G140" s="665">
        <v>1289.8000000000002</v>
      </c>
      <c r="H140" s="678">
        <v>1</v>
      </c>
      <c r="I140" s="665"/>
      <c r="J140" s="665"/>
      <c r="K140" s="678">
        <v>0</v>
      </c>
      <c r="L140" s="665">
        <v>10</v>
      </c>
      <c r="M140" s="666">
        <v>1289.8000000000002</v>
      </c>
    </row>
    <row r="141" spans="1:13" ht="14.4" customHeight="1" x14ac:dyDescent="0.3">
      <c r="A141" s="661" t="s">
        <v>581</v>
      </c>
      <c r="B141" s="662" t="s">
        <v>3005</v>
      </c>
      <c r="C141" s="662" t="s">
        <v>2231</v>
      </c>
      <c r="D141" s="662" t="s">
        <v>2232</v>
      </c>
      <c r="E141" s="662" t="s">
        <v>2161</v>
      </c>
      <c r="F141" s="665"/>
      <c r="G141" s="665"/>
      <c r="H141" s="678">
        <v>0</v>
      </c>
      <c r="I141" s="665">
        <v>1</v>
      </c>
      <c r="J141" s="665">
        <v>191.21999999999997</v>
      </c>
      <c r="K141" s="678">
        <v>1</v>
      </c>
      <c r="L141" s="665">
        <v>1</v>
      </c>
      <c r="M141" s="666">
        <v>191.21999999999997</v>
      </c>
    </row>
    <row r="142" spans="1:13" ht="14.4" customHeight="1" x14ac:dyDescent="0.3">
      <c r="A142" s="661" t="s">
        <v>581</v>
      </c>
      <c r="B142" s="662" t="s">
        <v>3005</v>
      </c>
      <c r="C142" s="662" t="s">
        <v>2159</v>
      </c>
      <c r="D142" s="662" t="s">
        <v>2160</v>
      </c>
      <c r="E142" s="662" t="s">
        <v>2161</v>
      </c>
      <c r="F142" s="665"/>
      <c r="G142" s="665"/>
      <c r="H142" s="678">
        <v>0</v>
      </c>
      <c r="I142" s="665">
        <v>1</v>
      </c>
      <c r="J142" s="665">
        <v>193.06913496531951</v>
      </c>
      <c r="K142" s="678">
        <v>1</v>
      </c>
      <c r="L142" s="665">
        <v>1</v>
      </c>
      <c r="M142" s="666">
        <v>193.06913496531951</v>
      </c>
    </row>
    <row r="143" spans="1:13" ht="14.4" customHeight="1" x14ac:dyDescent="0.3">
      <c r="A143" s="661" t="s">
        <v>581</v>
      </c>
      <c r="B143" s="662" t="s">
        <v>3005</v>
      </c>
      <c r="C143" s="662" t="s">
        <v>2235</v>
      </c>
      <c r="D143" s="662" t="s">
        <v>2200</v>
      </c>
      <c r="E143" s="662" t="s">
        <v>2161</v>
      </c>
      <c r="F143" s="665"/>
      <c r="G143" s="665"/>
      <c r="H143" s="678">
        <v>0</v>
      </c>
      <c r="I143" s="665">
        <v>3</v>
      </c>
      <c r="J143" s="665">
        <v>411.24</v>
      </c>
      <c r="K143" s="678">
        <v>1</v>
      </c>
      <c r="L143" s="665">
        <v>3</v>
      </c>
      <c r="M143" s="666">
        <v>411.24</v>
      </c>
    </row>
    <row r="144" spans="1:13" ht="14.4" customHeight="1" x14ac:dyDescent="0.3">
      <c r="A144" s="661" t="s">
        <v>581</v>
      </c>
      <c r="B144" s="662" t="s">
        <v>3005</v>
      </c>
      <c r="C144" s="662" t="s">
        <v>2233</v>
      </c>
      <c r="D144" s="662" t="s">
        <v>2234</v>
      </c>
      <c r="E144" s="662" t="s">
        <v>2161</v>
      </c>
      <c r="F144" s="665"/>
      <c r="G144" s="665"/>
      <c r="H144" s="678">
        <v>0</v>
      </c>
      <c r="I144" s="665">
        <v>1.5</v>
      </c>
      <c r="J144" s="665">
        <v>269.01468101323388</v>
      </c>
      <c r="K144" s="678">
        <v>1</v>
      </c>
      <c r="L144" s="665">
        <v>1.5</v>
      </c>
      <c r="M144" s="666">
        <v>269.01468101323388</v>
      </c>
    </row>
    <row r="145" spans="1:13" ht="14.4" customHeight="1" x14ac:dyDescent="0.3">
      <c r="A145" s="661" t="s">
        <v>584</v>
      </c>
      <c r="B145" s="662" t="s">
        <v>2868</v>
      </c>
      <c r="C145" s="662" t="s">
        <v>1429</v>
      </c>
      <c r="D145" s="662" t="s">
        <v>657</v>
      </c>
      <c r="E145" s="662" t="s">
        <v>1430</v>
      </c>
      <c r="F145" s="665"/>
      <c r="G145" s="665"/>
      <c r="H145" s="678">
        <v>0</v>
      </c>
      <c r="I145" s="665">
        <v>2</v>
      </c>
      <c r="J145" s="665">
        <v>357.87999999999994</v>
      </c>
      <c r="K145" s="678">
        <v>1</v>
      </c>
      <c r="L145" s="665">
        <v>2</v>
      </c>
      <c r="M145" s="666">
        <v>357.87999999999994</v>
      </c>
    </row>
    <row r="146" spans="1:13" ht="14.4" customHeight="1" x14ac:dyDescent="0.3">
      <c r="A146" s="661" t="s">
        <v>584</v>
      </c>
      <c r="B146" s="662" t="s">
        <v>2868</v>
      </c>
      <c r="C146" s="662" t="s">
        <v>656</v>
      </c>
      <c r="D146" s="662" t="s">
        <v>657</v>
      </c>
      <c r="E146" s="662" t="s">
        <v>658</v>
      </c>
      <c r="F146" s="665"/>
      <c r="G146" s="665"/>
      <c r="H146" s="678">
        <v>0</v>
      </c>
      <c r="I146" s="665">
        <v>37</v>
      </c>
      <c r="J146" s="665">
        <v>13465.819374162831</v>
      </c>
      <c r="K146" s="678">
        <v>1</v>
      </c>
      <c r="L146" s="665">
        <v>37</v>
      </c>
      <c r="M146" s="666">
        <v>13465.819374162831</v>
      </c>
    </row>
    <row r="147" spans="1:13" ht="14.4" customHeight="1" x14ac:dyDescent="0.3">
      <c r="A147" s="661" t="s">
        <v>584</v>
      </c>
      <c r="B147" s="662" t="s">
        <v>2868</v>
      </c>
      <c r="C147" s="662" t="s">
        <v>2706</v>
      </c>
      <c r="D147" s="662" t="s">
        <v>3009</v>
      </c>
      <c r="E147" s="662" t="s">
        <v>2708</v>
      </c>
      <c r="F147" s="665"/>
      <c r="G147" s="665"/>
      <c r="H147" s="678">
        <v>0</v>
      </c>
      <c r="I147" s="665">
        <v>1</v>
      </c>
      <c r="J147" s="665">
        <v>273.89999999999998</v>
      </c>
      <c r="K147" s="678">
        <v>1</v>
      </c>
      <c r="L147" s="665">
        <v>1</v>
      </c>
      <c r="M147" s="666">
        <v>273.89999999999998</v>
      </c>
    </row>
    <row r="148" spans="1:13" ht="14.4" customHeight="1" x14ac:dyDescent="0.3">
      <c r="A148" s="661" t="s">
        <v>584</v>
      </c>
      <c r="B148" s="662" t="s">
        <v>2868</v>
      </c>
      <c r="C148" s="662" t="s">
        <v>2709</v>
      </c>
      <c r="D148" s="662" t="s">
        <v>2710</v>
      </c>
      <c r="E148" s="662" t="s">
        <v>2711</v>
      </c>
      <c r="F148" s="665">
        <v>6</v>
      </c>
      <c r="G148" s="665">
        <v>2308.640016177967</v>
      </c>
      <c r="H148" s="678">
        <v>0.81638109016444405</v>
      </c>
      <c r="I148" s="665">
        <v>9</v>
      </c>
      <c r="J148" s="665">
        <v>519.255</v>
      </c>
      <c r="K148" s="678">
        <v>0.18361890983555587</v>
      </c>
      <c r="L148" s="665">
        <v>15</v>
      </c>
      <c r="M148" s="666">
        <v>2827.8950161779671</v>
      </c>
    </row>
    <row r="149" spans="1:13" ht="14.4" customHeight="1" x14ac:dyDescent="0.3">
      <c r="A149" s="661" t="s">
        <v>584</v>
      </c>
      <c r="B149" s="662" t="s">
        <v>2880</v>
      </c>
      <c r="C149" s="662" t="s">
        <v>2025</v>
      </c>
      <c r="D149" s="662" t="s">
        <v>1960</v>
      </c>
      <c r="E149" s="662" t="s">
        <v>2881</v>
      </c>
      <c r="F149" s="665"/>
      <c r="G149" s="665"/>
      <c r="H149" s="678">
        <v>0</v>
      </c>
      <c r="I149" s="665">
        <v>4</v>
      </c>
      <c r="J149" s="665">
        <v>529.07890084707287</v>
      </c>
      <c r="K149" s="678">
        <v>1</v>
      </c>
      <c r="L149" s="665">
        <v>4</v>
      </c>
      <c r="M149" s="666">
        <v>529.07890084707287</v>
      </c>
    </row>
    <row r="150" spans="1:13" ht="14.4" customHeight="1" x14ac:dyDescent="0.3">
      <c r="A150" s="661" t="s">
        <v>584</v>
      </c>
      <c r="B150" s="662" t="s">
        <v>3010</v>
      </c>
      <c r="C150" s="662" t="s">
        <v>2700</v>
      </c>
      <c r="D150" s="662" t="s">
        <v>2701</v>
      </c>
      <c r="E150" s="662" t="s">
        <v>3011</v>
      </c>
      <c r="F150" s="665"/>
      <c r="G150" s="665"/>
      <c r="H150" s="678">
        <v>0</v>
      </c>
      <c r="I150" s="665">
        <v>3</v>
      </c>
      <c r="J150" s="665">
        <v>995.69593016909721</v>
      </c>
      <c r="K150" s="678">
        <v>1</v>
      </c>
      <c r="L150" s="665">
        <v>3</v>
      </c>
      <c r="M150" s="666">
        <v>995.69593016909721</v>
      </c>
    </row>
    <row r="151" spans="1:13" ht="14.4" customHeight="1" x14ac:dyDescent="0.3">
      <c r="A151" s="661" t="s">
        <v>584</v>
      </c>
      <c r="B151" s="662" t="s">
        <v>3012</v>
      </c>
      <c r="C151" s="662" t="s">
        <v>2693</v>
      </c>
      <c r="D151" s="662" t="s">
        <v>2694</v>
      </c>
      <c r="E151" s="662" t="s">
        <v>2695</v>
      </c>
      <c r="F151" s="665"/>
      <c r="G151" s="665"/>
      <c r="H151" s="678">
        <v>0</v>
      </c>
      <c r="I151" s="665">
        <v>4</v>
      </c>
      <c r="J151" s="665">
        <v>525.41996349881185</v>
      </c>
      <c r="K151" s="678">
        <v>1</v>
      </c>
      <c r="L151" s="665">
        <v>4</v>
      </c>
      <c r="M151" s="666">
        <v>525.41996349881185</v>
      </c>
    </row>
    <row r="152" spans="1:13" ht="14.4" customHeight="1" x14ac:dyDescent="0.3">
      <c r="A152" s="661" t="s">
        <v>584</v>
      </c>
      <c r="B152" s="662" t="s">
        <v>3012</v>
      </c>
      <c r="C152" s="662" t="s">
        <v>2697</v>
      </c>
      <c r="D152" s="662" t="s">
        <v>2694</v>
      </c>
      <c r="E152" s="662" t="s">
        <v>2698</v>
      </c>
      <c r="F152" s="665"/>
      <c r="G152" s="665"/>
      <c r="H152" s="678">
        <v>0</v>
      </c>
      <c r="I152" s="665">
        <v>14</v>
      </c>
      <c r="J152" s="665">
        <v>7524.72</v>
      </c>
      <c r="K152" s="678">
        <v>1</v>
      </c>
      <c r="L152" s="665">
        <v>14</v>
      </c>
      <c r="M152" s="666">
        <v>7524.72</v>
      </c>
    </row>
    <row r="153" spans="1:13" ht="14.4" customHeight="1" x14ac:dyDescent="0.3">
      <c r="A153" s="661" t="s">
        <v>584</v>
      </c>
      <c r="B153" s="662" t="s">
        <v>3013</v>
      </c>
      <c r="C153" s="662" t="s">
        <v>2703</v>
      </c>
      <c r="D153" s="662" t="s">
        <v>2704</v>
      </c>
      <c r="E153" s="662" t="s">
        <v>2705</v>
      </c>
      <c r="F153" s="665"/>
      <c r="G153" s="665"/>
      <c r="H153" s="678">
        <v>0</v>
      </c>
      <c r="I153" s="665">
        <v>268</v>
      </c>
      <c r="J153" s="665">
        <v>649990.0017283028</v>
      </c>
      <c r="K153" s="678">
        <v>1</v>
      </c>
      <c r="L153" s="665">
        <v>268</v>
      </c>
      <c r="M153" s="666">
        <v>649990.0017283028</v>
      </c>
    </row>
    <row r="154" spans="1:13" ht="14.4" customHeight="1" x14ac:dyDescent="0.3">
      <c r="A154" s="661" t="s">
        <v>584</v>
      </c>
      <c r="B154" s="662" t="s">
        <v>2980</v>
      </c>
      <c r="C154" s="662" t="s">
        <v>2689</v>
      </c>
      <c r="D154" s="662" t="s">
        <v>2686</v>
      </c>
      <c r="E154" s="662" t="s">
        <v>2691</v>
      </c>
      <c r="F154" s="665"/>
      <c r="G154" s="665"/>
      <c r="H154" s="678">
        <v>0</v>
      </c>
      <c r="I154" s="665">
        <v>340</v>
      </c>
      <c r="J154" s="665">
        <v>28388.547946059905</v>
      </c>
      <c r="K154" s="678">
        <v>1</v>
      </c>
      <c r="L154" s="665">
        <v>340</v>
      </c>
      <c r="M154" s="666">
        <v>28388.547946059905</v>
      </c>
    </row>
    <row r="155" spans="1:13" ht="14.4" customHeight="1" x14ac:dyDescent="0.3">
      <c r="A155" s="661" t="s">
        <v>584</v>
      </c>
      <c r="B155" s="662" t="s">
        <v>2980</v>
      </c>
      <c r="C155" s="662" t="s">
        <v>2685</v>
      </c>
      <c r="D155" s="662" t="s">
        <v>2686</v>
      </c>
      <c r="E155" s="662" t="s">
        <v>2687</v>
      </c>
      <c r="F155" s="665"/>
      <c r="G155" s="665"/>
      <c r="H155" s="678">
        <v>0</v>
      </c>
      <c r="I155" s="665">
        <v>1860</v>
      </c>
      <c r="J155" s="665">
        <v>342425.43122574716</v>
      </c>
      <c r="K155" s="678">
        <v>1</v>
      </c>
      <c r="L155" s="665">
        <v>1860</v>
      </c>
      <c r="M155" s="666">
        <v>342425.43122574716</v>
      </c>
    </row>
    <row r="156" spans="1:13" ht="14.4" customHeight="1" x14ac:dyDescent="0.3">
      <c r="A156" s="661" t="s">
        <v>584</v>
      </c>
      <c r="B156" s="662" t="s">
        <v>2981</v>
      </c>
      <c r="C156" s="662" t="s">
        <v>2654</v>
      </c>
      <c r="D156" s="662" t="s">
        <v>3014</v>
      </c>
      <c r="E156" s="662" t="s">
        <v>2656</v>
      </c>
      <c r="F156" s="665">
        <v>1</v>
      </c>
      <c r="G156" s="665">
        <v>236.16416666666663</v>
      </c>
      <c r="H156" s="678">
        <v>1</v>
      </c>
      <c r="I156" s="665"/>
      <c r="J156" s="665"/>
      <c r="K156" s="678">
        <v>0</v>
      </c>
      <c r="L156" s="665">
        <v>1</v>
      </c>
      <c r="M156" s="666">
        <v>236.16416666666663</v>
      </c>
    </row>
    <row r="157" spans="1:13" ht="14.4" customHeight="1" x14ac:dyDescent="0.3">
      <c r="A157" s="661" t="s">
        <v>584</v>
      </c>
      <c r="B157" s="662" t="s">
        <v>2981</v>
      </c>
      <c r="C157" s="662" t="s">
        <v>1720</v>
      </c>
      <c r="D157" s="662" t="s">
        <v>1721</v>
      </c>
      <c r="E157" s="662" t="s">
        <v>1722</v>
      </c>
      <c r="F157" s="665">
        <v>1</v>
      </c>
      <c r="G157" s="665">
        <v>900.00070203790347</v>
      </c>
      <c r="H157" s="678">
        <v>1</v>
      </c>
      <c r="I157" s="665"/>
      <c r="J157" s="665"/>
      <c r="K157" s="678">
        <v>0</v>
      </c>
      <c r="L157" s="665">
        <v>1</v>
      </c>
      <c r="M157" s="666">
        <v>900.00070203790347</v>
      </c>
    </row>
    <row r="158" spans="1:13" ht="14.4" customHeight="1" x14ac:dyDescent="0.3">
      <c r="A158" s="661" t="s">
        <v>584</v>
      </c>
      <c r="B158" s="662" t="s">
        <v>2981</v>
      </c>
      <c r="C158" s="662" t="s">
        <v>2594</v>
      </c>
      <c r="D158" s="662" t="s">
        <v>1259</v>
      </c>
      <c r="E158" s="662" t="s">
        <v>2595</v>
      </c>
      <c r="F158" s="665"/>
      <c r="G158" s="665"/>
      <c r="H158" s="678">
        <v>0</v>
      </c>
      <c r="I158" s="665">
        <v>73</v>
      </c>
      <c r="J158" s="665">
        <v>18748.815904986237</v>
      </c>
      <c r="K158" s="678">
        <v>1</v>
      </c>
      <c r="L158" s="665">
        <v>73</v>
      </c>
      <c r="M158" s="666">
        <v>18748.815904986237</v>
      </c>
    </row>
    <row r="159" spans="1:13" ht="14.4" customHeight="1" x14ac:dyDescent="0.3">
      <c r="A159" s="661" t="s">
        <v>584</v>
      </c>
      <c r="B159" s="662" t="s">
        <v>2981</v>
      </c>
      <c r="C159" s="662" t="s">
        <v>1262</v>
      </c>
      <c r="D159" s="662" t="s">
        <v>1259</v>
      </c>
      <c r="E159" s="662" t="s">
        <v>1263</v>
      </c>
      <c r="F159" s="665"/>
      <c r="G159" s="665"/>
      <c r="H159" s="678">
        <v>0</v>
      </c>
      <c r="I159" s="665">
        <v>95</v>
      </c>
      <c r="J159" s="665">
        <v>83559.999858363066</v>
      </c>
      <c r="K159" s="678">
        <v>1</v>
      </c>
      <c r="L159" s="665">
        <v>95</v>
      </c>
      <c r="M159" s="666">
        <v>83559.999858363066</v>
      </c>
    </row>
    <row r="160" spans="1:13" ht="14.4" customHeight="1" x14ac:dyDescent="0.3">
      <c r="A160" s="661" t="s">
        <v>584</v>
      </c>
      <c r="B160" s="662" t="s">
        <v>2981</v>
      </c>
      <c r="C160" s="662" t="s">
        <v>1853</v>
      </c>
      <c r="D160" s="662" t="s">
        <v>3015</v>
      </c>
      <c r="E160" s="662" t="s">
        <v>1855</v>
      </c>
      <c r="F160" s="665">
        <v>15</v>
      </c>
      <c r="G160" s="665">
        <v>1638.75</v>
      </c>
      <c r="H160" s="678">
        <v>1</v>
      </c>
      <c r="I160" s="665"/>
      <c r="J160" s="665"/>
      <c r="K160" s="678">
        <v>0</v>
      </c>
      <c r="L160" s="665">
        <v>15</v>
      </c>
      <c r="M160" s="666">
        <v>1638.75</v>
      </c>
    </row>
    <row r="161" spans="1:13" ht="14.4" customHeight="1" x14ac:dyDescent="0.3">
      <c r="A161" s="661" t="s">
        <v>584</v>
      </c>
      <c r="B161" s="662" t="s">
        <v>2861</v>
      </c>
      <c r="C161" s="662" t="s">
        <v>1970</v>
      </c>
      <c r="D161" s="662" t="s">
        <v>1971</v>
      </c>
      <c r="E161" s="662" t="s">
        <v>1972</v>
      </c>
      <c r="F161" s="665"/>
      <c r="G161" s="665"/>
      <c r="H161" s="678">
        <v>0</v>
      </c>
      <c r="I161" s="665">
        <v>6</v>
      </c>
      <c r="J161" s="665">
        <v>829.49886819790913</v>
      </c>
      <c r="K161" s="678">
        <v>1</v>
      </c>
      <c r="L161" s="665">
        <v>6</v>
      </c>
      <c r="M161" s="666">
        <v>829.49886819790913</v>
      </c>
    </row>
    <row r="162" spans="1:13" ht="14.4" customHeight="1" x14ac:dyDescent="0.3">
      <c r="A162" s="661" t="s">
        <v>584</v>
      </c>
      <c r="B162" s="662" t="s">
        <v>2861</v>
      </c>
      <c r="C162" s="662" t="s">
        <v>637</v>
      </c>
      <c r="D162" s="662" t="s">
        <v>2862</v>
      </c>
      <c r="E162" s="662" t="s">
        <v>2863</v>
      </c>
      <c r="F162" s="665"/>
      <c r="G162" s="665"/>
      <c r="H162" s="678">
        <v>0</v>
      </c>
      <c r="I162" s="665">
        <v>64</v>
      </c>
      <c r="J162" s="665">
        <v>8592.8678051287807</v>
      </c>
      <c r="K162" s="678">
        <v>1</v>
      </c>
      <c r="L162" s="665">
        <v>64</v>
      </c>
      <c r="M162" s="666">
        <v>8592.8678051287807</v>
      </c>
    </row>
    <row r="163" spans="1:13" ht="14.4" customHeight="1" x14ac:dyDescent="0.3">
      <c r="A163" s="661" t="s">
        <v>584</v>
      </c>
      <c r="B163" s="662" t="s">
        <v>2861</v>
      </c>
      <c r="C163" s="662" t="s">
        <v>2093</v>
      </c>
      <c r="D163" s="662" t="s">
        <v>2862</v>
      </c>
      <c r="E163" s="662" t="s">
        <v>2995</v>
      </c>
      <c r="F163" s="665"/>
      <c r="G163" s="665"/>
      <c r="H163" s="678">
        <v>0</v>
      </c>
      <c r="I163" s="665">
        <v>136</v>
      </c>
      <c r="J163" s="665">
        <v>23175.817955461433</v>
      </c>
      <c r="K163" s="678">
        <v>1</v>
      </c>
      <c r="L163" s="665">
        <v>136</v>
      </c>
      <c r="M163" s="666">
        <v>23175.817955461433</v>
      </c>
    </row>
    <row r="164" spans="1:13" ht="14.4" customHeight="1" x14ac:dyDescent="0.3">
      <c r="A164" s="661" t="s">
        <v>584</v>
      </c>
      <c r="B164" s="662" t="s">
        <v>3003</v>
      </c>
      <c r="C164" s="662" t="s">
        <v>2681</v>
      </c>
      <c r="D164" s="662" t="s">
        <v>2682</v>
      </c>
      <c r="E164" s="662" t="s">
        <v>3016</v>
      </c>
      <c r="F164" s="665"/>
      <c r="G164" s="665"/>
      <c r="H164" s="678">
        <v>0</v>
      </c>
      <c r="I164" s="665">
        <v>7</v>
      </c>
      <c r="J164" s="665">
        <v>335.51919360661174</v>
      </c>
      <c r="K164" s="678">
        <v>1</v>
      </c>
      <c r="L164" s="665">
        <v>7</v>
      </c>
      <c r="M164" s="666">
        <v>335.51919360661174</v>
      </c>
    </row>
    <row r="165" spans="1:13" ht="14.4" customHeight="1" x14ac:dyDescent="0.3">
      <c r="A165" s="661" t="s">
        <v>587</v>
      </c>
      <c r="B165" s="662" t="s">
        <v>2868</v>
      </c>
      <c r="C165" s="662" t="s">
        <v>1429</v>
      </c>
      <c r="D165" s="662" t="s">
        <v>657</v>
      </c>
      <c r="E165" s="662" t="s">
        <v>1430</v>
      </c>
      <c r="F165" s="665"/>
      <c r="G165" s="665"/>
      <c r="H165" s="678">
        <v>0</v>
      </c>
      <c r="I165" s="665">
        <v>2</v>
      </c>
      <c r="J165" s="665">
        <v>357.88</v>
      </c>
      <c r="K165" s="678">
        <v>1</v>
      </c>
      <c r="L165" s="665">
        <v>2</v>
      </c>
      <c r="M165" s="666">
        <v>357.88</v>
      </c>
    </row>
    <row r="166" spans="1:13" ht="14.4" customHeight="1" x14ac:dyDescent="0.3">
      <c r="A166" s="661" t="s">
        <v>587</v>
      </c>
      <c r="B166" s="662" t="s">
        <v>2868</v>
      </c>
      <c r="C166" s="662" t="s">
        <v>656</v>
      </c>
      <c r="D166" s="662" t="s">
        <v>657</v>
      </c>
      <c r="E166" s="662" t="s">
        <v>658</v>
      </c>
      <c r="F166" s="665">
        <v>4</v>
      </c>
      <c r="G166" s="665">
        <v>1458.7199999999996</v>
      </c>
      <c r="H166" s="678">
        <v>0.10540697703359266</v>
      </c>
      <c r="I166" s="665">
        <v>34</v>
      </c>
      <c r="J166" s="665">
        <v>12380.212118650108</v>
      </c>
      <c r="K166" s="678">
        <v>0.89459302296640741</v>
      </c>
      <c r="L166" s="665">
        <v>38</v>
      </c>
      <c r="M166" s="666">
        <v>13838.932118650107</v>
      </c>
    </row>
    <row r="167" spans="1:13" ht="14.4" customHeight="1" x14ac:dyDescent="0.3">
      <c r="A167" s="661" t="s">
        <v>587</v>
      </c>
      <c r="B167" s="662" t="s">
        <v>2868</v>
      </c>
      <c r="C167" s="662" t="s">
        <v>2706</v>
      </c>
      <c r="D167" s="662" t="s">
        <v>3009</v>
      </c>
      <c r="E167" s="662" t="s">
        <v>2708</v>
      </c>
      <c r="F167" s="665"/>
      <c r="G167" s="665"/>
      <c r="H167" s="678">
        <v>0</v>
      </c>
      <c r="I167" s="665">
        <v>6</v>
      </c>
      <c r="J167" s="665">
        <v>1643.4</v>
      </c>
      <c r="K167" s="678">
        <v>1</v>
      </c>
      <c r="L167" s="665">
        <v>6</v>
      </c>
      <c r="M167" s="666">
        <v>1643.4</v>
      </c>
    </row>
    <row r="168" spans="1:13" ht="14.4" customHeight="1" x14ac:dyDescent="0.3">
      <c r="A168" s="661" t="s">
        <v>587</v>
      </c>
      <c r="B168" s="662" t="s">
        <v>2868</v>
      </c>
      <c r="C168" s="662" t="s">
        <v>2709</v>
      </c>
      <c r="D168" s="662" t="s">
        <v>2710</v>
      </c>
      <c r="E168" s="662" t="s">
        <v>2711</v>
      </c>
      <c r="F168" s="665"/>
      <c r="G168" s="665"/>
      <c r="H168" s="678">
        <v>0</v>
      </c>
      <c r="I168" s="665">
        <v>3</v>
      </c>
      <c r="J168" s="665">
        <v>173.08500000000004</v>
      </c>
      <c r="K168" s="678">
        <v>1</v>
      </c>
      <c r="L168" s="665">
        <v>3</v>
      </c>
      <c r="M168" s="666">
        <v>173.08500000000004</v>
      </c>
    </row>
    <row r="169" spans="1:13" ht="14.4" customHeight="1" x14ac:dyDescent="0.3">
      <c r="A169" s="661" t="s">
        <v>587</v>
      </c>
      <c r="B169" s="662" t="s">
        <v>2880</v>
      </c>
      <c r="C169" s="662" t="s">
        <v>2025</v>
      </c>
      <c r="D169" s="662" t="s">
        <v>1960</v>
      </c>
      <c r="E169" s="662" t="s">
        <v>2881</v>
      </c>
      <c r="F169" s="665"/>
      <c r="G169" s="665"/>
      <c r="H169" s="678">
        <v>0</v>
      </c>
      <c r="I169" s="665">
        <v>5</v>
      </c>
      <c r="J169" s="665">
        <v>647.14855662681532</v>
      </c>
      <c r="K169" s="678">
        <v>1</v>
      </c>
      <c r="L169" s="665">
        <v>5</v>
      </c>
      <c r="M169" s="666">
        <v>647.14855662681532</v>
      </c>
    </row>
    <row r="170" spans="1:13" ht="14.4" customHeight="1" x14ac:dyDescent="0.3">
      <c r="A170" s="661" t="s">
        <v>587</v>
      </c>
      <c r="B170" s="662" t="s">
        <v>3010</v>
      </c>
      <c r="C170" s="662" t="s">
        <v>2700</v>
      </c>
      <c r="D170" s="662" t="s">
        <v>2701</v>
      </c>
      <c r="E170" s="662" t="s">
        <v>3011</v>
      </c>
      <c r="F170" s="665"/>
      <c r="G170" s="665"/>
      <c r="H170" s="678">
        <v>0</v>
      </c>
      <c r="I170" s="665">
        <v>18</v>
      </c>
      <c r="J170" s="665">
        <v>5804.0895508810327</v>
      </c>
      <c r="K170" s="678">
        <v>1</v>
      </c>
      <c r="L170" s="665">
        <v>18</v>
      </c>
      <c r="M170" s="666">
        <v>5804.0895508810327</v>
      </c>
    </row>
    <row r="171" spans="1:13" ht="14.4" customHeight="1" x14ac:dyDescent="0.3">
      <c r="A171" s="661" t="s">
        <v>587</v>
      </c>
      <c r="B171" s="662" t="s">
        <v>3012</v>
      </c>
      <c r="C171" s="662" t="s">
        <v>2693</v>
      </c>
      <c r="D171" s="662" t="s">
        <v>2694</v>
      </c>
      <c r="E171" s="662" t="s">
        <v>2695</v>
      </c>
      <c r="F171" s="665"/>
      <c r="G171" s="665"/>
      <c r="H171" s="678">
        <v>0</v>
      </c>
      <c r="I171" s="665">
        <v>15</v>
      </c>
      <c r="J171" s="665">
        <v>1926.6</v>
      </c>
      <c r="K171" s="678">
        <v>1</v>
      </c>
      <c r="L171" s="665">
        <v>15</v>
      </c>
      <c r="M171" s="666">
        <v>1926.6</v>
      </c>
    </row>
    <row r="172" spans="1:13" ht="14.4" customHeight="1" x14ac:dyDescent="0.3">
      <c r="A172" s="661" t="s">
        <v>587</v>
      </c>
      <c r="B172" s="662" t="s">
        <v>3012</v>
      </c>
      <c r="C172" s="662" t="s">
        <v>2697</v>
      </c>
      <c r="D172" s="662" t="s">
        <v>2694</v>
      </c>
      <c r="E172" s="662" t="s">
        <v>2698</v>
      </c>
      <c r="F172" s="665"/>
      <c r="G172" s="665"/>
      <c r="H172" s="678">
        <v>0</v>
      </c>
      <c r="I172" s="665">
        <v>31</v>
      </c>
      <c r="J172" s="665">
        <v>16482.691190529564</v>
      </c>
      <c r="K172" s="678">
        <v>1</v>
      </c>
      <c r="L172" s="665">
        <v>31</v>
      </c>
      <c r="M172" s="666">
        <v>16482.691190529564</v>
      </c>
    </row>
    <row r="173" spans="1:13" ht="14.4" customHeight="1" x14ac:dyDescent="0.3">
      <c r="A173" s="661" t="s">
        <v>587</v>
      </c>
      <c r="B173" s="662" t="s">
        <v>3013</v>
      </c>
      <c r="C173" s="662" t="s">
        <v>2713</v>
      </c>
      <c r="D173" s="662" t="s">
        <v>2714</v>
      </c>
      <c r="E173" s="662" t="s">
        <v>2715</v>
      </c>
      <c r="F173" s="665">
        <v>6</v>
      </c>
      <c r="G173" s="665">
        <v>21319.32</v>
      </c>
      <c r="H173" s="678">
        <v>1</v>
      </c>
      <c r="I173" s="665"/>
      <c r="J173" s="665"/>
      <c r="K173" s="678">
        <v>0</v>
      </c>
      <c r="L173" s="665">
        <v>6</v>
      </c>
      <c r="M173" s="666">
        <v>21319.32</v>
      </c>
    </row>
    <row r="174" spans="1:13" ht="14.4" customHeight="1" x14ac:dyDescent="0.3">
      <c r="A174" s="661" t="s">
        <v>587</v>
      </c>
      <c r="B174" s="662" t="s">
        <v>3013</v>
      </c>
      <c r="C174" s="662" t="s">
        <v>2703</v>
      </c>
      <c r="D174" s="662" t="s">
        <v>2704</v>
      </c>
      <c r="E174" s="662" t="s">
        <v>2705</v>
      </c>
      <c r="F174" s="665"/>
      <c r="G174" s="665"/>
      <c r="H174" s="678">
        <v>0</v>
      </c>
      <c r="I174" s="665">
        <v>266</v>
      </c>
      <c r="J174" s="665">
        <v>644050.00124979636</v>
      </c>
      <c r="K174" s="678">
        <v>1</v>
      </c>
      <c r="L174" s="665">
        <v>266</v>
      </c>
      <c r="M174" s="666">
        <v>644050.00124979636</v>
      </c>
    </row>
    <row r="175" spans="1:13" ht="14.4" customHeight="1" x14ac:dyDescent="0.3">
      <c r="A175" s="661" t="s">
        <v>587</v>
      </c>
      <c r="B175" s="662" t="s">
        <v>2981</v>
      </c>
      <c r="C175" s="662" t="s">
        <v>2654</v>
      </c>
      <c r="D175" s="662" t="s">
        <v>3014</v>
      </c>
      <c r="E175" s="662" t="s">
        <v>2656</v>
      </c>
      <c r="F175" s="665">
        <v>7</v>
      </c>
      <c r="G175" s="665">
        <v>1566.8281048282615</v>
      </c>
      <c r="H175" s="678">
        <v>1</v>
      </c>
      <c r="I175" s="665"/>
      <c r="J175" s="665"/>
      <c r="K175" s="678">
        <v>0</v>
      </c>
      <c r="L175" s="665">
        <v>7</v>
      </c>
      <c r="M175" s="666">
        <v>1566.8281048282615</v>
      </c>
    </row>
    <row r="176" spans="1:13" ht="14.4" customHeight="1" x14ac:dyDescent="0.3">
      <c r="A176" s="661" t="s">
        <v>587</v>
      </c>
      <c r="B176" s="662" t="s">
        <v>2981</v>
      </c>
      <c r="C176" s="662" t="s">
        <v>1720</v>
      </c>
      <c r="D176" s="662" t="s">
        <v>1721</v>
      </c>
      <c r="E176" s="662" t="s">
        <v>1722</v>
      </c>
      <c r="F176" s="665">
        <v>3.5999999999999996</v>
      </c>
      <c r="G176" s="665">
        <v>3240.0025273364522</v>
      </c>
      <c r="H176" s="678">
        <v>1</v>
      </c>
      <c r="I176" s="665"/>
      <c r="J176" s="665"/>
      <c r="K176" s="678">
        <v>0</v>
      </c>
      <c r="L176" s="665">
        <v>3.5999999999999996</v>
      </c>
      <c r="M176" s="666">
        <v>3240.0025273364522</v>
      </c>
    </row>
    <row r="177" spans="1:13" ht="14.4" customHeight="1" x14ac:dyDescent="0.3">
      <c r="A177" s="661" t="s">
        <v>587</v>
      </c>
      <c r="B177" s="662" t="s">
        <v>2981</v>
      </c>
      <c r="C177" s="662" t="s">
        <v>2594</v>
      </c>
      <c r="D177" s="662" t="s">
        <v>1259</v>
      </c>
      <c r="E177" s="662" t="s">
        <v>2595</v>
      </c>
      <c r="F177" s="665"/>
      <c r="G177" s="665"/>
      <c r="H177" s="678">
        <v>0</v>
      </c>
      <c r="I177" s="665">
        <v>77</v>
      </c>
      <c r="J177" s="665">
        <v>19502.627988753949</v>
      </c>
      <c r="K177" s="678">
        <v>1</v>
      </c>
      <c r="L177" s="665">
        <v>77</v>
      </c>
      <c r="M177" s="666">
        <v>19502.627988753949</v>
      </c>
    </row>
    <row r="178" spans="1:13" ht="14.4" customHeight="1" x14ac:dyDescent="0.3">
      <c r="A178" s="661" t="s">
        <v>587</v>
      </c>
      <c r="B178" s="662" t="s">
        <v>2981</v>
      </c>
      <c r="C178" s="662" t="s">
        <v>1262</v>
      </c>
      <c r="D178" s="662" t="s">
        <v>1259</v>
      </c>
      <c r="E178" s="662" t="s">
        <v>1263</v>
      </c>
      <c r="F178" s="665"/>
      <c r="G178" s="665"/>
      <c r="H178" s="678">
        <v>0</v>
      </c>
      <c r="I178" s="665">
        <v>81</v>
      </c>
      <c r="J178" s="665">
        <v>69635.64610333665</v>
      </c>
      <c r="K178" s="678">
        <v>1</v>
      </c>
      <c r="L178" s="665">
        <v>81</v>
      </c>
      <c r="M178" s="666">
        <v>69635.64610333665</v>
      </c>
    </row>
    <row r="179" spans="1:13" ht="14.4" customHeight="1" x14ac:dyDescent="0.3">
      <c r="A179" s="661" t="s">
        <v>587</v>
      </c>
      <c r="B179" s="662" t="s">
        <v>2981</v>
      </c>
      <c r="C179" s="662" t="s">
        <v>1853</v>
      </c>
      <c r="D179" s="662" t="s">
        <v>3015</v>
      </c>
      <c r="E179" s="662" t="s">
        <v>1855</v>
      </c>
      <c r="F179" s="665">
        <v>9</v>
      </c>
      <c r="G179" s="665">
        <v>983.25</v>
      </c>
      <c r="H179" s="678">
        <v>1</v>
      </c>
      <c r="I179" s="665"/>
      <c r="J179" s="665"/>
      <c r="K179" s="678">
        <v>0</v>
      </c>
      <c r="L179" s="665">
        <v>9</v>
      </c>
      <c r="M179" s="666">
        <v>983.25</v>
      </c>
    </row>
    <row r="180" spans="1:13" ht="14.4" customHeight="1" x14ac:dyDescent="0.3">
      <c r="A180" s="661" t="s">
        <v>587</v>
      </c>
      <c r="B180" s="662" t="s">
        <v>2861</v>
      </c>
      <c r="C180" s="662" t="s">
        <v>1970</v>
      </c>
      <c r="D180" s="662" t="s">
        <v>1971</v>
      </c>
      <c r="E180" s="662" t="s">
        <v>1972</v>
      </c>
      <c r="F180" s="665"/>
      <c r="G180" s="665"/>
      <c r="H180" s="678">
        <v>0</v>
      </c>
      <c r="I180" s="665">
        <v>14</v>
      </c>
      <c r="J180" s="665">
        <v>1934.9590109949995</v>
      </c>
      <c r="K180" s="678">
        <v>1</v>
      </c>
      <c r="L180" s="665">
        <v>14</v>
      </c>
      <c r="M180" s="666">
        <v>1934.9590109949995</v>
      </c>
    </row>
    <row r="181" spans="1:13" ht="14.4" customHeight="1" x14ac:dyDescent="0.3">
      <c r="A181" s="661" t="s">
        <v>587</v>
      </c>
      <c r="B181" s="662" t="s">
        <v>2861</v>
      </c>
      <c r="C181" s="662" t="s">
        <v>637</v>
      </c>
      <c r="D181" s="662" t="s">
        <v>2862</v>
      </c>
      <c r="E181" s="662" t="s">
        <v>2863</v>
      </c>
      <c r="F181" s="665"/>
      <c r="G181" s="665"/>
      <c r="H181" s="678">
        <v>0</v>
      </c>
      <c r="I181" s="665">
        <v>110</v>
      </c>
      <c r="J181" s="665">
        <v>14695.968380771827</v>
      </c>
      <c r="K181" s="678">
        <v>1</v>
      </c>
      <c r="L181" s="665">
        <v>110</v>
      </c>
      <c r="M181" s="666">
        <v>14695.968380771827</v>
      </c>
    </row>
    <row r="182" spans="1:13" ht="14.4" customHeight="1" x14ac:dyDescent="0.3">
      <c r="A182" s="661" t="s">
        <v>587</v>
      </c>
      <c r="B182" s="662" t="s">
        <v>2861</v>
      </c>
      <c r="C182" s="662" t="s">
        <v>2093</v>
      </c>
      <c r="D182" s="662" t="s">
        <v>2862</v>
      </c>
      <c r="E182" s="662" t="s">
        <v>2995</v>
      </c>
      <c r="F182" s="665"/>
      <c r="G182" s="665"/>
      <c r="H182" s="678">
        <v>0</v>
      </c>
      <c r="I182" s="665">
        <v>134</v>
      </c>
      <c r="J182" s="665">
        <v>22889.444013521243</v>
      </c>
      <c r="K182" s="678">
        <v>1</v>
      </c>
      <c r="L182" s="665">
        <v>134</v>
      </c>
      <c r="M182" s="666">
        <v>22889.444013521243</v>
      </c>
    </row>
    <row r="183" spans="1:13" ht="14.4" customHeight="1" x14ac:dyDescent="0.3">
      <c r="A183" s="661" t="s">
        <v>587</v>
      </c>
      <c r="B183" s="662" t="s">
        <v>3003</v>
      </c>
      <c r="C183" s="662" t="s">
        <v>2681</v>
      </c>
      <c r="D183" s="662" t="s">
        <v>2682</v>
      </c>
      <c r="E183" s="662" t="s">
        <v>3016</v>
      </c>
      <c r="F183" s="665"/>
      <c r="G183" s="665"/>
      <c r="H183" s="678">
        <v>0</v>
      </c>
      <c r="I183" s="665">
        <v>2</v>
      </c>
      <c r="J183" s="665">
        <v>93.489999999999981</v>
      </c>
      <c r="K183" s="678">
        <v>1</v>
      </c>
      <c r="L183" s="665">
        <v>2</v>
      </c>
      <c r="M183" s="666">
        <v>93.489999999999981</v>
      </c>
    </row>
    <row r="184" spans="1:13" ht="14.4" customHeight="1" x14ac:dyDescent="0.3">
      <c r="A184" s="661" t="s">
        <v>590</v>
      </c>
      <c r="B184" s="662" t="s">
        <v>2868</v>
      </c>
      <c r="C184" s="662" t="s">
        <v>1429</v>
      </c>
      <c r="D184" s="662" t="s">
        <v>657</v>
      </c>
      <c r="E184" s="662" t="s">
        <v>1430</v>
      </c>
      <c r="F184" s="665"/>
      <c r="G184" s="665"/>
      <c r="H184" s="678">
        <v>0</v>
      </c>
      <c r="I184" s="665">
        <v>5</v>
      </c>
      <c r="J184" s="665">
        <v>894.69999999999993</v>
      </c>
      <c r="K184" s="678">
        <v>1</v>
      </c>
      <c r="L184" s="665">
        <v>5</v>
      </c>
      <c r="M184" s="666">
        <v>894.69999999999993</v>
      </c>
    </row>
    <row r="185" spans="1:13" ht="14.4" customHeight="1" x14ac:dyDescent="0.3">
      <c r="A185" s="661" t="s">
        <v>590</v>
      </c>
      <c r="B185" s="662" t="s">
        <v>2868</v>
      </c>
      <c r="C185" s="662" t="s">
        <v>656</v>
      </c>
      <c r="D185" s="662" t="s">
        <v>657</v>
      </c>
      <c r="E185" s="662" t="s">
        <v>658</v>
      </c>
      <c r="F185" s="665"/>
      <c r="G185" s="665"/>
      <c r="H185" s="678">
        <v>0</v>
      </c>
      <c r="I185" s="665">
        <v>8</v>
      </c>
      <c r="J185" s="665">
        <v>2914.6373510826575</v>
      </c>
      <c r="K185" s="678">
        <v>1</v>
      </c>
      <c r="L185" s="665">
        <v>8</v>
      </c>
      <c r="M185" s="666">
        <v>2914.6373510826575</v>
      </c>
    </row>
    <row r="186" spans="1:13" ht="14.4" customHeight="1" x14ac:dyDescent="0.3">
      <c r="A186" s="661" t="s">
        <v>590</v>
      </c>
      <c r="B186" s="662" t="s">
        <v>2868</v>
      </c>
      <c r="C186" s="662" t="s">
        <v>2709</v>
      </c>
      <c r="D186" s="662" t="s">
        <v>2710</v>
      </c>
      <c r="E186" s="662" t="s">
        <v>2711</v>
      </c>
      <c r="F186" s="665"/>
      <c r="G186" s="665"/>
      <c r="H186" s="678">
        <v>0</v>
      </c>
      <c r="I186" s="665">
        <v>2</v>
      </c>
      <c r="J186" s="665">
        <v>115.39000000000001</v>
      </c>
      <c r="K186" s="678">
        <v>1</v>
      </c>
      <c r="L186" s="665">
        <v>2</v>
      </c>
      <c r="M186" s="666">
        <v>115.39000000000001</v>
      </c>
    </row>
    <row r="187" spans="1:13" ht="14.4" customHeight="1" x14ac:dyDescent="0.3">
      <c r="A187" s="661" t="s">
        <v>590</v>
      </c>
      <c r="B187" s="662" t="s">
        <v>2977</v>
      </c>
      <c r="C187" s="662" t="s">
        <v>1955</v>
      </c>
      <c r="D187" s="662" t="s">
        <v>1956</v>
      </c>
      <c r="E187" s="662" t="s">
        <v>2978</v>
      </c>
      <c r="F187" s="665"/>
      <c r="G187" s="665"/>
      <c r="H187" s="678">
        <v>0</v>
      </c>
      <c r="I187" s="665">
        <v>1</v>
      </c>
      <c r="J187" s="665">
        <v>105.05955147619439</v>
      </c>
      <c r="K187" s="678">
        <v>1</v>
      </c>
      <c r="L187" s="665">
        <v>1</v>
      </c>
      <c r="M187" s="666">
        <v>105.05955147619439</v>
      </c>
    </row>
    <row r="188" spans="1:13" ht="14.4" customHeight="1" x14ac:dyDescent="0.3">
      <c r="A188" s="661" t="s">
        <v>590</v>
      </c>
      <c r="B188" s="662" t="s">
        <v>3003</v>
      </c>
      <c r="C188" s="662" t="s">
        <v>2681</v>
      </c>
      <c r="D188" s="662" t="s">
        <v>2682</v>
      </c>
      <c r="E188" s="662" t="s">
        <v>3016</v>
      </c>
      <c r="F188" s="665"/>
      <c r="G188" s="665"/>
      <c r="H188" s="678">
        <v>0</v>
      </c>
      <c r="I188" s="665">
        <v>5</v>
      </c>
      <c r="J188" s="665">
        <v>243.93000000000004</v>
      </c>
      <c r="K188" s="678">
        <v>1</v>
      </c>
      <c r="L188" s="665">
        <v>5</v>
      </c>
      <c r="M188" s="666">
        <v>243.93000000000004</v>
      </c>
    </row>
    <row r="189" spans="1:13" ht="14.4" customHeight="1" x14ac:dyDescent="0.3">
      <c r="A189" s="661" t="s">
        <v>593</v>
      </c>
      <c r="B189" s="662" t="s">
        <v>2868</v>
      </c>
      <c r="C189" s="662" t="s">
        <v>656</v>
      </c>
      <c r="D189" s="662" t="s">
        <v>657</v>
      </c>
      <c r="E189" s="662" t="s">
        <v>658</v>
      </c>
      <c r="F189" s="665"/>
      <c r="G189" s="665"/>
      <c r="H189" s="678">
        <v>0</v>
      </c>
      <c r="I189" s="665">
        <v>1</v>
      </c>
      <c r="J189" s="665">
        <v>363.98</v>
      </c>
      <c r="K189" s="678">
        <v>1</v>
      </c>
      <c r="L189" s="665">
        <v>1</v>
      </c>
      <c r="M189" s="666">
        <v>363.98</v>
      </c>
    </row>
    <row r="190" spans="1:13" ht="14.4" customHeight="1" x14ac:dyDescent="0.3">
      <c r="A190" s="661" t="s">
        <v>593</v>
      </c>
      <c r="B190" s="662" t="s">
        <v>2868</v>
      </c>
      <c r="C190" s="662" t="s">
        <v>2709</v>
      </c>
      <c r="D190" s="662" t="s">
        <v>2710</v>
      </c>
      <c r="E190" s="662" t="s">
        <v>2711</v>
      </c>
      <c r="F190" s="665"/>
      <c r="G190" s="665"/>
      <c r="H190" s="678">
        <v>0</v>
      </c>
      <c r="I190" s="665">
        <v>2</v>
      </c>
      <c r="J190" s="665">
        <v>115.39000000000001</v>
      </c>
      <c r="K190" s="678">
        <v>1</v>
      </c>
      <c r="L190" s="665">
        <v>2</v>
      </c>
      <c r="M190" s="666">
        <v>115.39000000000001</v>
      </c>
    </row>
    <row r="191" spans="1:13" ht="14.4" customHeight="1" x14ac:dyDescent="0.3">
      <c r="A191" s="661" t="s">
        <v>593</v>
      </c>
      <c r="B191" s="662" t="s">
        <v>3013</v>
      </c>
      <c r="C191" s="662" t="s">
        <v>2713</v>
      </c>
      <c r="D191" s="662" t="s">
        <v>2714</v>
      </c>
      <c r="E191" s="662" t="s">
        <v>2715</v>
      </c>
      <c r="F191" s="665">
        <v>73</v>
      </c>
      <c r="G191" s="665">
        <v>260677.07335280743</v>
      </c>
      <c r="H191" s="678">
        <v>1</v>
      </c>
      <c r="I191" s="665"/>
      <c r="J191" s="665"/>
      <c r="K191" s="678">
        <v>0</v>
      </c>
      <c r="L191" s="665">
        <v>73</v>
      </c>
      <c r="M191" s="666">
        <v>260677.07335280743</v>
      </c>
    </row>
    <row r="192" spans="1:13" ht="14.4" customHeight="1" x14ac:dyDescent="0.3">
      <c r="A192" s="661" t="s">
        <v>593</v>
      </c>
      <c r="B192" s="662" t="s">
        <v>2981</v>
      </c>
      <c r="C192" s="662" t="s">
        <v>2654</v>
      </c>
      <c r="D192" s="662" t="s">
        <v>3014</v>
      </c>
      <c r="E192" s="662" t="s">
        <v>2656</v>
      </c>
      <c r="F192" s="665">
        <v>12</v>
      </c>
      <c r="G192" s="665">
        <v>2782.1774999999998</v>
      </c>
      <c r="H192" s="678">
        <v>1</v>
      </c>
      <c r="I192" s="665"/>
      <c r="J192" s="665"/>
      <c r="K192" s="678">
        <v>0</v>
      </c>
      <c r="L192" s="665">
        <v>12</v>
      </c>
      <c r="M192" s="666">
        <v>2782.1774999999998</v>
      </c>
    </row>
    <row r="193" spans="1:13" ht="14.4" customHeight="1" x14ac:dyDescent="0.3">
      <c r="A193" s="661" t="s">
        <v>593</v>
      </c>
      <c r="B193" s="662" t="s">
        <v>2981</v>
      </c>
      <c r="C193" s="662" t="s">
        <v>2594</v>
      </c>
      <c r="D193" s="662" t="s">
        <v>1259</v>
      </c>
      <c r="E193" s="662" t="s">
        <v>2595</v>
      </c>
      <c r="F193" s="665"/>
      <c r="G193" s="665"/>
      <c r="H193" s="678">
        <v>0</v>
      </c>
      <c r="I193" s="665">
        <v>7</v>
      </c>
      <c r="J193" s="665">
        <v>1806.3100000000002</v>
      </c>
      <c r="K193" s="678">
        <v>1</v>
      </c>
      <c r="L193" s="665">
        <v>7</v>
      </c>
      <c r="M193" s="666">
        <v>1806.3100000000002</v>
      </c>
    </row>
    <row r="194" spans="1:13" ht="14.4" customHeight="1" x14ac:dyDescent="0.3">
      <c r="A194" s="661" t="s">
        <v>593</v>
      </c>
      <c r="B194" s="662" t="s">
        <v>2981</v>
      </c>
      <c r="C194" s="662" t="s">
        <v>1262</v>
      </c>
      <c r="D194" s="662" t="s">
        <v>1259</v>
      </c>
      <c r="E194" s="662" t="s">
        <v>1263</v>
      </c>
      <c r="F194" s="665"/>
      <c r="G194" s="665"/>
      <c r="H194" s="678">
        <v>0</v>
      </c>
      <c r="I194" s="665">
        <v>13</v>
      </c>
      <c r="J194" s="665">
        <v>11663.084784364824</v>
      </c>
      <c r="K194" s="678">
        <v>1</v>
      </c>
      <c r="L194" s="665">
        <v>13</v>
      </c>
      <c r="M194" s="666">
        <v>11663.084784364824</v>
      </c>
    </row>
    <row r="195" spans="1:13" ht="14.4" customHeight="1" x14ac:dyDescent="0.3">
      <c r="A195" s="661" t="s">
        <v>593</v>
      </c>
      <c r="B195" s="662" t="s">
        <v>2861</v>
      </c>
      <c r="C195" s="662" t="s">
        <v>1970</v>
      </c>
      <c r="D195" s="662" t="s">
        <v>1971</v>
      </c>
      <c r="E195" s="662" t="s">
        <v>1972</v>
      </c>
      <c r="F195" s="665"/>
      <c r="G195" s="665"/>
      <c r="H195" s="678">
        <v>0</v>
      </c>
      <c r="I195" s="665">
        <v>2</v>
      </c>
      <c r="J195" s="665">
        <v>276.5</v>
      </c>
      <c r="K195" s="678">
        <v>1</v>
      </c>
      <c r="L195" s="665">
        <v>2</v>
      </c>
      <c r="M195" s="666">
        <v>276.5</v>
      </c>
    </row>
    <row r="196" spans="1:13" ht="14.4" customHeight="1" x14ac:dyDescent="0.3">
      <c r="A196" s="661" t="s">
        <v>593</v>
      </c>
      <c r="B196" s="662" t="s">
        <v>2861</v>
      </c>
      <c r="C196" s="662" t="s">
        <v>637</v>
      </c>
      <c r="D196" s="662" t="s">
        <v>2862</v>
      </c>
      <c r="E196" s="662" t="s">
        <v>2863</v>
      </c>
      <c r="F196" s="665"/>
      <c r="G196" s="665"/>
      <c r="H196" s="678">
        <v>0</v>
      </c>
      <c r="I196" s="665">
        <v>5</v>
      </c>
      <c r="J196" s="665">
        <v>668</v>
      </c>
      <c r="K196" s="678">
        <v>1</v>
      </c>
      <c r="L196" s="665">
        <v>5</v>
      </c>
      <c r="M196" s="666">
        <v>668</v>
      </c>
    </row>
    <row r="197" spans="1:13" ht="14.4" customHeight="1" x14ac:dyDescent="0.3">
      <c r="A197" s="661" t="s">
        <v>593</v>
      </c>
      <c r="B197" s="662" t="s">
        <v>2861</v>
      </c>
      <c r="C197" s="662" t="s">
        <v>2093</v>
      </c>
      <c r="D197" s="662" t="s">
        <v>2862</v>
      </c>
      <c r="E197" s="662" t="s">
        <v>2995</v>
      </c>
      <c r="F197" s="665"/>
      <c r="G197" s="665"/>
      <c r="H197" s="678">
        <v>0</v>
      </c>
      <c r="I197" s="665">
        <v>2</v>
      </c>
      <c r="J197" s="665">
        <v>340.47894362324388</v>
      </c>
      <c r="K197" s="678">
        <v>1</v>
      </c>
      <c r="L197" s="665">
        <v>2</v>
      </c>
      <c r="M197" s="666">
        <v>340.47894362324388</v>
      </c>
    </row>
    <row r="198" spans="1:13" ht="14.4" customHeight="1" thickBot="1" x14ac:dyDescent="0.35">
      <c r="A198" s="667" t="s">
        <v>593</v>
      </c>
      <c r="B198" s="668" t="s">
        <v>3003</v>
      </c>
      <c r="C198" s="668" t="s">
        <v>2681</v>
      </c>
      <c r="D198" s="668" t="s">
        <v>2682</v>
      </c>
      <c r="E198" s="668" t="s">
        <v>3016</v>
      </c>
      <c r="F198" s="671"/>
      <c r="G198" s="671"/>
      <c r="H198" s="679">
        <v>0</v>
      </c>
      <c r="I198" s="671">
        <v>2</v>
      </c>
      <c r="J198" s="671">
        <v>100.29000000000002</v>
      </c>
      <c r="K198" s="679">
        <v>1</v>
      </c>
      <c r="L198" s="671">
        <v>2</v>
      </c>
      <c r="M198" s="672">
        <v>100.29000000000002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6369</v>
      </c>
      <c r="C3" s="459">
        <f>SUM(C6:C1048576)</f>
        <v>853</v>
      </c>
      <c r="D3" s="459">
        <f>SUM(D6:D1048576)</f>
        <v>638</v>
      </c>
      <c r="E3" s="460">
        <f>SUM(E6:E1048576)</f>
        <v>0</v>
      </c>
      <c r="F3" s="457">
        <f>IF(SUM($B3:$E3)=0,"",B3/SUM($B3:$E3))</f>
        <v>0.81030534351145034</v>
      </c>
      <c r="G3" s="455">
        <f t="shared" ref="G3:I3" si="0">IF(SUM($B3:$E3)=0,"",C3/SUM($B3:$E3))</f>
        <v>0.10852417302798982</v>
      </c>
      <c r="H3" s="455">
        <f t="shared" si="0"/>
        <v>8.11704834605598E-2</v>
      </c>
      <c r="I3" s="456">
        <f t="shared" si="0"/>
        <v>0</v>
      </c>
      <c r="J3" s="459">
        <f>SUM(J6:J1048576)</f>
        <v>743</v>
      </c>
      <c r="K3" s="459">
        <f>SUM(K6:K1048576)</f>
        <v>291</v>
      </c>
      <c r="L3" s="459">
        <f>SUM(L6:L1048576)</f>
        <v>638</v>
      </c>
      <c r="M3" s="460">
        <f>SUM(M6:M1048576)</f>
        <v>0</v>
      </c>
      <c r="N3" s="457">
        <f>IF(SUM($J3:$M3)=0,"",J3/SUM($J3:$M3))</f>
        <v>0.44437799043062198</v>
      </c>
      <c r="O3" s="455">
        <f t="shared" ref="O3:Q3" si="1">IF(SUM($J3:$M3)=0,"",K3/SUM($J3:$M3))</f>
        <v>0.17404306220095694</v>
      </c>
      <c r="P3" s="455">
        <f t="shared" si="1"/>
        <v>0.38157894736842107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3018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3019</v>
      </c>
      <c r="B7" s="710">
        <v>32</v>
      </c>
      <c r="C7" s="665"/>
      <c r="D7" s="665"/>
      <c r="E7" s="666"/>
      <c r="F7" s="707">
        <v>1</v>
      </c>
      <c r="G7" s="678">
        <v>0</v>
      </c>
      <c r="H7" s="678">
        <v>0</v>
      </c>
      <c r="I7" s="713">
        <v>0</v>
      </c>
      <c r="J7" s="710">
        <v>18</v>
      </c>
      <c r="K7" s="665"/>
      <c r="L7" s="665"/>
      <c r="M7" s="666"/>
      <c r="N7" s="707">
        <v>1</v>
      </c>
      <c r="O7" s="678">
        <v>0</v>
      </c>
      <c r="P7" s="678">
        <v>0</v>
      </c>
      <c r="Q7" s="701">
        <v>0</v>
      </c>
    </row>
    <row r="8" spans="1:17" ht="14.4" customHeight="1" x14ac:dyDescent="0.3">
      <c r="A8" s="704" t="s">
        <v>3020</v>
      </c>
      <c r="B8" s="710">
        <v>1999</v>
      </c>
      <c r="C8" s="665">
        <v>808</v>
      </c>
      <c r="D8" s="665">
        <v>638</v>
      </c>
      <c r="E8" s="666"/>
      <c r="F8" s="707">
        <v>0.58026124818577651</v>
      </c>
      <c r="G8" s="678">
        <v>0.23454281567489116</v>
      </c>
      <c r="H8" s="678">
        <v>0.18519593613933236</v>
      </c>
      <c r="I8" s="713">
        <v>0</v>
      </c>
      <c r="J8" s="710">
        <v>155</v>
      </c>
      <c r="K8" s="665">
        <v>274</v>
      </c>
      <c r="L8" s="665">
        <v>638</v>
      </c>
      <c r="M8" s="666"/>
      <c r="N8" s="707">
        <v>0.14526710402999063</v>
      </c>
      <c r="O8" s="678">
        <v>0.25679475164011245</v>
      </c>
      <c r="P8" s="678">
        <v>0.59793814432989689</v>
      </c>
      <c r="Q8" s="701">
        <v>0</v>
      </c>
    </row>
    <row r="9" spans="1:17" ht="14.4" customHeight="1" x14ac:dyDescent="0.3">
      <c r="A9" s="704" t="s">
        <v>3021</v>
      </c>
      <c r="B9" s="710">
        <v>2201</v>
      </c>
      <c r="C9" s="665">
        <v>17</v>
      </c>
      <c r="D9" s="665"/>
      <c r="E9" s="666"/>
      <c r="F9" s="707">
        <v>0.99233543733092877</v>
      </c>
      <c r="G9" s="678">
        <v>7.6645626690712357E-3</v>
      </c>
      <c r="H9" s="678">
        <v>0</v>
      </c>
      <c r="I9" s="713">
        <v>0</v>
      </c>
      <c r="J9" s="710">
        <v>180</v>
      </c>
      <c r="K9" s="665">
        <v>1</v>
      </c>
      <c r="L9" s="665"/>
      <c r="M9" s="666"/>
      <c r="N9" s="707">
        <v>0.99447513812154698</v>
      </c>
      <c r="O9" s="678">
        <v>5.5248618784530384E-3</v>
      </c>
      <c r="P9" s="678">
        <v>0</v>
      </c>
      <c r="Q9" s="701">
        <v>0</v>
      </c>
    </row>
    <row r="10" spans="1:17" ht="14.4" customHeight="1" x14ac:dyDescent="0.3">
      <c r="A10" s="704" t="s">
        <v>3022</v>
      </c>
      <c r="B10" s="710">
        <v>1606</v>
      </c>
      <c r="C10" s="665">
        <v>12</v>
      </c>
      <c r="D10" s="665"/>
      <c r="E10" s="666"/>
      <c r="F10" s="707">
        <v>0.99258343634116197</v>
      </c>
      <c r="G10" s="678">
        <v>7.4165636588380719E-3</v>
      </c>
      <c r="H10" s="678">
        <v>0</v>
      </c>
      <c r="I10" s="713">
        <v>0</v>
      </c>
      <c r="J10" s="710">
        <v>199</v>
      </c>
      <c r="K10" s="665">
        <v>6</v>
      </c>
      <c r="L10" s="665"/>
      <c r="M10" s="666"/>
      <c r="N10" s="707">
        <v>0.97073170731707314</v>
      </c>
      <c r="O10" s="678">
        <v>2.9268292682926831E-2</v>
      </c>
      <c r="P10" s="678">
        <v>0</v>
      </c>
      <c r="Q10" s="701">
        <v>0</v>
      </c>
    </row>
    <row r="11" spans="1:17" ht="14.4" customHeight="1" x14ac:dyDescent="0.3">
      <c r="A11" s="704" t="s">
        <v>3023</v>
      </c>
      <c r="B11" s="710">
        <v>255</v>
      </c>
      <c r="C11" s="665">
        <v>16</v>
      </c>
      <c r="D11" s="665"/>
      <c r="E11" s="666"/>
      <c r="F11" s="707">
        <v>0.94095940959409596</v>
      </c>
      <c r="G11" s="678">
        <v>5.9040590405904057E-2</v>
      </c>
      <c r="H11" s="678">
        <v>0</v>
      </c>
      <c r="I11" s="713">
        <v>0</v>
      </c>
      <c r="J11" s="710">
        <v>97</v>
      </c>
      <c r="K11" s="665">
        <v>10</v>
      </c>
      <c r="L11" s="665"/>
      <c r="M11" s="666"/>
      <c r="N11" s="707">
        <v>0.90654205607476634</v>
      </c>
      <c r="O11" s="678">
        <v>9.3457943925233641E-2</v>
      </c>
      <c r="P11" s="678">
        <v>0</v>
      </c>
      <c r="Q11" s="701">
        <v>0</v>
      </c>
    </row>
    <row r="12" spans="1:17" ht="14.4" customHeight="1" thickBot="1" x14ac:dyDescent="0.35">
      <c r="A12" s="705" t="s">
        <v>3024</v>
      </c>
      <c r="B12" s="711">
        <v>276</v>
      </c>
      <c r="C12" s="671"/>
      <c r="D12" s="671"/>
      <c r="E12" s="672"/>
      <c r="F12" s="708">
        <v>1</v>
      </c>
      <c r="G12" s="679">
        <v>0</v>
      </c>
      <c r="H12" s="679">
        <v>0</v>
      </c>
      <c r="I12" s="714">
        <v>0</v>
      </c>
      <c r="J12" s="711">
        <v>94</v>
      </c>
      <c r="K12" s="671"/>
      <c r="L12" s="671"/>
      <c r="M12" s="672"/>
      <c r="N12" s="708">
        <v>1</v>
      </c>
      <c r="O12" s="679">
        <v>0</v>
      </c>
      <c r="P12" s="679">
        <v>0</v>
      </c>
      <c r="Q12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7</v>
      </c>
      <c r="B5" s="646" t="s">
        <v>2765</v>
      </c>
      <c r="C5" s="649">
        <v>8310938.2700000014</v>
      </c>
      <c r="D5" s="649">
        <v>3113</v>
      </c>
      <c r="E5" s="649">
        <v>5868907.8300000001</v>
      </c>
      <c r="F5" s="715">
        <v>0.70616669734932336</v>
      </c>
      <c r="G5" s="649">
        <v>2068</v>
      </c>
      <c r="H5" s="715">
        <v>0.66431095406360419</v>
      </c>
      <c r="I5" s="649">
        <v>2442030.4400000009</v>
      </c>
      <c r="J5" s="715">
        <v>0.29383330265067659</v>
      </c>
      <c r="K5" s="649">
        <v>1045</v>
      </c>
      <c r="L5" s="715">
        <v>0.33568904593639576</v>
      </c>
      <c r="M5" s="649" t="s">
        <v>74</v>
      </c>
      <c r="N5" s="277"/>
    </row>
    <row r="6" spans="1:14" ht="14.4" customHeight="1" x14ac:dyDescent="0.3">
      <c r="A6" s="645">
        <v>7</v>
      </c>
      <c r="B6" s="646" t="s">
        <v>3025</v>
      </c>
      <c r="C6" s="649">
        <v>8310938.2700000014</v>
      </c>
      <c r="D6" s="649">
        <v>3111</v>
      </c>
      <c r="E6" s="649">
        <v>5868907.8300000001</v>
      </c>
      <c r="F6" s="715">
        <v>0.70616669734932336</v>
      </c>
      <c r="G6" s="649">
        <v>2066</v>
      </c>
      <c r="H6" s="715">
        <v>0.66409514625522337</v>
      </c>
      <c r="I6" s="649">
        <v>2442030.4400000009</v>
      </c>
      <c r="J6" s="715">
        <v>0.29383330265067659</v>
      </c>
      <c r="K6" s="649">
        <v>1045</v>
      </c>
      <c r="L6" s="715">
        <v>0.33590485374477658</v>
      </c>
      <c r="M6" s="649" t="s">
        <v>1</v>
      </c>
      <c r="N6" s="277"/>
    </row>
    <row r="7" spans="1:14" ht="14.4" customHeight="1" x14ac:dyDescent="0.3">
      <c r="A7" s="645">
        <v>7</v>
      </c>
      <c r="B7" s="646" t="s">
        <v>3026</v>
      </c>
      <c r="C7" s="649">
        <v>0</v>
      </c>
      <c r="D7" s="649">
        <v>2</v>
      </c>
      <c r="E7" s="649">
        <v>0</v>
      </c>
      <c r="F7" s="715" t="s">
        <v>573</v>
      </c>
      <c r="G7" s="649">
        <v>2</v>
      </c>
      <c r="H7" s="715">
        <v>1</v>
      </c>
      <c r="I7" s="649" t="s">
        <v>573</v>
      </c>
      <c r="J7" s="715" t="s">
        <v>573</v>
      </c>
      <c r="K7" s="649" t="s">
        <v>573</v>
      </c>
      <c r="L7" s="715">
        <v>0</v>
      </c>
      <c r="M7" s="649" t="s">
        <v>1</v>
      </c>
      <c r="N7" s="277"/>
    </row>
    <row r="8" spans="1:14" ht="14.4" customHeight="1" x14ac:dyDescent="0.3">
      <c r="A8" s="645" t="s">
        <v>3027</v>
      </c>
      <c r="B8" s="646" t="s">
        <v>3</v>
      </c>
      <c r="C8" s="649">
        <v>8310938.2700000014</v>
      </c>
      <c r="D8" s="649">
        <v>3113</v>
      </c>
      <c r="E8" s="649">
        <v>5868907.8300000001</v>
      </c>
      <c r="F8" s="715">
        <v>0.70616669734932336</v>
      </c>
      <c r="G8" s="649">
        <v>2068</v>
      </c>
      <c r="H8" s="715">
        <v>0.66431095406360419</v>
      </c>
      <c r="I8" s="649">
        <v>2442030.4400000009</v>
      </c>
      <c r="J8" s="715">
        <v>0.29383330265067659</v>
      </c>
      <c r="K8" s="649">
        <v>1045</v>
      </c>
      <c r="L8" s="715">
        <v>0.33568904593639576</v>
      </c>
      <c r="M8" s="649" t="s">
        <v>575</v>
      </c>
      <c r="N8" s="277"/>
    </row>
    <row r="10" spans="1:14" ht="14.4" customHeight="1" x14ac:dyDescent="0.3">
      <c r="A10" s="645">
        <v>7</v>
      </c>
      <c r="B10" s="646" t="s">
        <v>2765</v>
      </c>
      <c r="C10" s="649" t="s">
        <v>573</v>
      </c>
      <c r="D10" s="649" t="s">
        <v>573</v>
      </c>
      <c r="E10" s="649" t="s">
        <v>573</v>
      </c>
      <c r="F10" s="715" t="s">
        <v>573</v>
      </c>
      <c r="G10" s="649" t="s">
        <v>573</v>
      </c>
      <c r="H10" s="715" t="s">
        <v>573</v>
      </c>
      <c r="I10" s="649" t="s">
        <v>573</v>
      </c>
      <c r="J10" s="715" t="s">
        <v>573</v>
      </c>
      <c r="K10" s="649" t="s">
        <v>573</v>
      </c>
      <c r="L10" s="715" t="s">
        <v>573</v>
      </c>
      <c r="M10" s="649" t="s">
        <v>74</v>
      </c>
      <c r="N10" s="277"/>
    </row>
    <row r="11" spans="1:14" ht="14.4" customHeight="1" x14ac:dyDescent="0.3">
      <c r="A11" s="645" t="s">
        <v>3028</v>
      </c>
      <c r="B11" s="646" t="s">
        <v>3025</v>
      </c>
      <c r="C11" s="649">
        <v>101150.08000000005</v>
      </c>
      <c r="D11" s="649">
        <v>318</v>
      </c>
      <c r="E11" s="649">
        <v>91056.850000000035</v>
      </c>
      <c r="F11" s="715">
        <v>0.90021530383366966</v>
      </c>
      <c r="G11" s="649">
        <v>264</v>
      </c>
      <c r="H11" s="715">
        <v>0.83018867924528306</v>
      </c>
      <c r="I11" s="649">
        <v>10093.230000000003</v>
      </c>
      <c r="J11" s="715">
        <v>9.9784696166330261E-2</v>
      </c>
      <c r="K11" s="649">
        <v>54</v>
      </c>
      <c r="L11" s="715">
        <v>0.16981132075471697</v>
      </c>
      <c r="M11" s="649" t="s">
        <v>1</v>
      </c>
      <c r="N11" s="277"/>
    </row>
    <row r="12" spans="1:14" ht="14.4" customHeight="1" x14ac:dyDescent="0.3">
      <c r="A12" s="645" t="s">
        <v>3028</v>
      </c>
      <c r="B12" s="646" t="s">
        <v>3029</v>
      </c>
      <c r="C12" s="649">
        <v>101150.08000000005</v>
      </c>
      <c r="D12" s="649">
        <v>318</v>
      </c>
      <c r="E12" s="649">
        <v>91056.850000000035</v>
      </c>
      <c r="F12" s="715">
        <v>0.90021530383366966</v>
      </c>
      <c r="G12" s="649">
        <v>264</v>
      </c>
      <c r="H12" s="715">
        <v>0.83018867924528306</v>
      </c>
      <c r="I12" s="649">
        <v>10093.230000000003</v>
      </c>
      <c r="J12" s="715">
        <v>9.9784696166330261E-2</v>
      </c>
      <c r="K12" s="649">
        <v>54</v>
      </c>
      <c r="L12" s="715">
        <v>0.16981132075471697</v>
      </c>
      <c r="M12" s="649" t="s">
        <v>579</v>
      </c>
      <c r="N12" s="277"/>
    </row>
    <row r="13" spans="1:14" ht="14.4" customHeight="1" x14ac:dyDescent="0.3">
      <c r="A13" s="645" t="s">
        <v>573</v>
      </c>
      <c r="B13" s="646" t="s">
        <v>573</v>
      </c>
      <c r="C13" s="649" t="s">
        <v>573</v>
      </c>
      <c r="D13" s="649" t="s">
        <v>573</v>
      </c>
      <c r="E13" s="649" t="s">
        <v>573</v>
      </c>
      <c r="F13" s="715" t="s">
        <v>573</v>
      </c>
      <c r="G13" s="649" t="s">
        <v>573</v>
      </c>
      <c r="H13" s="715" t="s">
        <v>573</v>
      </c>
      <c r="I13" s="649" t="s">
        <v>573</v>
      </c>
      <c r="J13" s="715" t="s">
        <v>573</v>
      </c>
      <c r="K13" s="649" t="s">
        <v>573</v>
      </c>
      <c r="L13" s="715" t="s">
        <v>573</v>
      </c>
      <c r="M13" s="649" t="s">
        <v>580</v>
      </c>
      <c r="N13" s="277"/>
    </row>
    <row r="14" spans="1:14" ht="14.4" customHeight="1" x14ac:dyDescent="0.3">
      <c r="A14" s="645" t="s">
        <v>3030</v>
      </c>
      <c r="B14" s="646" t="s">
        <v>3025</v>
      </c>
      <c r="C14" s="649">
        <v>8209788.1899999995</v>
      </c>
      <c r="D14" s="649">
        <v>2793</v>
      </c>
      <c r="E14" s="649">
        <v>5777850.9799999995</v>
      </c>
      <c r="F14" s="715">
        <v>0.70377588876626063</v>
      </c>
      <c r="G14" s="649">
        <v>1802</v>
      </c>
      <c r="H14" s="715">
        <v>0.64518438954529178</v>
      </c>
      <c r="I14" s="649">
        <v>2431937.21</v>
      </c>
      <c r="J14" s="715">
        <v>0.29622411123373943</v>
      </c>
      <c r="K14" s="649">
        <v>991</v>
      </c>
      <c r="L14" s="715">
        <v>0.35481561045470822</v>
      </c>
      <c r="M14" s="649" t="s">
        <v>1</v>
      </c>
      <c r="N14" s="277"/>
    </row>
    <row r="15" spans="1:14" ht="14.4" customHeight="1" x14ac:dyDescent="0.3">
      <c r="A15" s="645" t="s">
        <v>3030</v>
      </c>
      <c r="B15" s="646" t="s">
        <v>3026</v>
      </c>
      <c r="C15" s="649">
        <v>0</v>
      </c>
      <c r="D15" s="649">
        <v>2</v>
      </c>
      <c r="E15" s="649">
        <v>0</v>
      </c>
      <c r="F15" s="715" t="s">
        <v>573</v>
      </c>
      <c r="G15" s="649">
        <v>2</v>
      </c>
      <c r="H15" s="715">
        <v>1</v>
      </c>
      <c r="I15" s="649" t="s">
        <v>573</v>
      </c>
      <c r="J15" s="715" t="s">
        <v>573</v>
      </c>
      <c r="K15" s="649" t="s">
        <v>573</v>
      </c>
      <c r="L15" s="715">
        <v>0</v>
      </c>
      <c r="M15" s="649" t="s">
        <v>1</v>
      </c>
      <c r="N15" s="277"/>
    </row>
    <row r="16" spans="1:14" ht="14.4" customHeight="1" x14ac:dyDescent="0.3">
      <c r="A16" s="645" t="s">
        <v>3030</v>
      </c>
      <c r="B16" s="646" t="s">
        <v>3031</v>
      </c>
      <c r="C16" s="649">
        <v>8209788.1899999995</v>
      </c>
      <c r="D16" s="649">
        <v>2795</v>
      </c>
      <c r="E16" s="649">
        <v>5777850.9799999995</v>
      </c>
      <c r="F16" s="715">
        <v>0.70377588876626063</v>
      </c>
      <c r="G16" s="649">
        <v>1804</v>
      </c>
      <c r="H16" s="715">
        <v>0.64543828264758496</v>
      </c>
      <c r="I16" s="649">
        <v>2431937.21</v>
      </c>
      <c r="J16" s="715">
        <v>0.29622411123373943</v>
      </c>
      <c r="K16" s="649">
        <v>991</v>
      </c>
      <c r="L16" s="715">
        <v>0.35456171735241504</v>
      </c>
      <c r="M16" s="649" t="s">
        <v>579</v>
      </c>
      <c r="N16" s="277"/>
    </row>
    <row r="17" spans="1:14" ht="14.4" customHeight="1" x14ac:dyDescent="0.3">
      <c r="A17" s="645" t="s">
        <v>573</v>
      </c>
      <c r="B17" s="646" t="s">
        <v>573</v>
      </c>
      <c r="C17" s="649" t="s">
        <v>573</v>
      </c>
      <c r="D17" s="649" t="s">
        <v>573</v>
      </c>
      <c r="E17" s="649" t="s">
        <v>573</v>
      </c>
      <c r="F17" s="715" t="s">
        <v>573</v>
      </c>
      <c r="G17" s="649" t="s">
        <v>573</v>
      </c>
      <c r="H17" s="715" t="s">
        <v>573</v>
      </c>
      <c r="I17" s="649" t="s">
        <v>573</v>
      </c>
      <c r="J17" s="715" t="s">
        <v>573</v>
      </c>
      <c r="K17" s="649" t="s">
        <v>573</v>
      </c>
      <c r="L17" s="715" t="s">
        <v>573</v>
      </c>
      <c r="M17" s="649" t="s">
        <v>580</v>
      </c>
      <c r="N17" s="277"/>
    </row>
    <row r="18" spans="1:14" ht="14.4" customHeight="1" x14ac:dyDescent="0.3">
      <c r="A18" s="645" t="s">
        <v>3027</v>
      </c>
      <c r="B18" s="646" t="s">
        <v>3032</v>
      </c>
      <c r="C18" s="649">
        <v>8310938.2699999996</v>
      </c>
      <c r="D18" s="649">
        <v>3113</v>
      </c>
      <c r="E18" s="649">
        <v>5868907.8299999991</v>
      </c>
      <c r="F18" s="715">
        <v>0.70616669734932336</v>
      </c>
      <c r="G18" s="649">
        <v>2068</v>
      </c>
      <c r="H18" s="715">
        <v>0.66431095406360419</v>
      </c>
      <c r="I18" s="649">
        <v>2442030.44</v>
      </c>
      <c r="J18" s="715">
        <v>0.29383330265067653</v>
      </c>
      <c r="K18" s="649">
        <v>1045</v>
      </c>
      <c r="L18" s="715">
        <v>0.33568904593639576</v>
      </c>
      <c r="M18" s="649" t="s">
        <v>575</v>
      </c>
      <c r="N18" s="277"/>
    </row>
    <row r="19" spans="1:14" ht="14.4" customHeight="1" x14ac:dyDescent="0.3">
      <c r="A19" s="716" t="s">
        <v>3033</v>
      </c>
    </row>
    <row r="20" spans="1:14" ht="14.4" customHeight="1" x14ac:dyDescent="0.3">
      <c r="A20" s="717" t="s">
        <v>3034</v>
      </c>
    </row>
    <row r="21" spans="1:14" ht="14.4" customHeight="1" x14ac:dyDescent="0.3">
      <c r="A21" s="716" t="s">
        <v>3035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18">
    <cfRule type="expression" dxfId="46" priority="4">
      <formula>AND(LEFT(M10,6)&lt;&gt;"mezera",M10&lt;&gt;"")</formula>
    </cfRule>
  </conditionalFormatting>
  <conditionalFormatting sqref="A10:A18">
    <cfRule type="expression" dxfId="45" priority="2">
      <formula>AND(M10&lt;&gt;"",M10&lt;&gt;"mezeraKL")</formula>
    </cfRule>
  </conditionalFormatting>
  <conditionalFormatting sqref="F10:F18">
    <cfRule type="cellIs" dxfId="44" priority="1" operator="lessThan">
      <formula>0.6</formula>
    </cfRule>
  </conditionalFormatting>
  <conditionalFormatting sqref="B10:L18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18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3036</v>
      </c>
      <c r="B5" s="709">
        <v>919.42</v>
      </c>
      <c r="C5" s="656">
        <v>1</v>
      </c>
      <c r="D5" s="722">
        <v>2</v>
      </c>
      <c r="E5" s="725" t="s">
        <v>3036</v>
      </c>
      <c r="F5" s="709">
        <v>919.42</v>
      </c>
      <c r="G5" s="677">
        <v>1</v>
      </c>
      <c r="H5" s="659">
        <v>2</v>
      </c>
      <c r="I5" s="700">
        <v>1</v>
      </c>
      <c r="J5" s="728"/>
      <c r="K5" s="677">
        <v>0</v>
      </c>
      <c r="L5" s="659"/>
      <c r="M5" s="700">
        <v>0</v>
      </c>
    </row>
    <row r="6" spans="1:13" ht="14.4" customHeight="1" x14ac:dyDescent="0.3">
      <c r="A6" s="719" t="s">
        <v>3037</v>
      </c>
      <c r="B6" s="710">
        <v>460.85</v>
      </c>
      <c r="C6" s="662">
        <v>1</v>
      </c>
      <c r="D6" s="723">
        <v>1</v>
      </c>
      <c r="E6" s="726" t="s">
        <v>3037</v>
      </c>
      <c r="F6" s="710"/>
      <c r="G6" s="678">
        <v>0</v>
      </c>
      <c r="H6" s="665"/>
      <c r="I6" s="701">
        <v>0</v>
      </c>
      <c r="J6" s="729">
        <v>460.85</v>
      </c>
      <c r="K6" s="678">
        <v>1</v>
      </c>
      <c r="L6" s="665">
        <v>1</v>
      </c>
      <c r="M6" s="701">
        <v>1</v>
      </c>
    </row>
    <row r="7" spans="1:13" ht="14.4" customHeight="1" x14ac:dyDescent="0.3">
      <c r="A7" s="719" t="s">
        <v>3038</v>
      </c>
      <c r="B7" s="710">
        <v>2277.71</v>
      </c>
      <c r="C7" s="662">
        <v>1</v>
      </c>
      <c r="D7" s="723">
        <v>10</v>
      </c>
      <c r="E7" s="726" t="s">
        <v>3038</v>
      </c>
      <c r="F7" s="710">
        <v>1372.08</v>
      </c>
      <c r="G7" s="678">
        <v>0.60239451027567159</v>
      </c>
      <c r="H7" s="665">
        <v>7</v>
      </c>
      <c r="I7" s="701">
        <v>0.7</v>
      </c>
      <c r="J7" s="729">
        <v>905.63</v>
      </c>
      <c r="K7" s="678">
        <v>0.39760548972432835</v>
      </c>
      <c r="L7" s="665">
        <v>3</v>
      </c>
      <c r="M7" s="701">
        <v>0.3</v>
      </c>
    </row>
    <row r="8" spans="1:13" ht="14.4" customHeight="1" x14ac:dyDescent="0.3">
      <c r="A8" s="719" t="s">
        <v>3039</v>
      </c>
      <c r="B8" s="710">
        <v>1127.77</v>
      </c>
      <c r="C8" s="662">
        <v>1</v>
      </c>
      <c r="D8" s="723">
        <v>7</v>
      </c>
      <c r="E8" s="726" t="s">
        <v>3039</v>
      </c>
      <c r="F8" s="710">
        <v>1127.77</v>
      </c>
      <c r="G8" s="678">
        <v>1</v>
      </c>
      <c r="H8" s="665">
        <v>6</v>
      </c>
      <c r="I8" s="701">
        <v>0.8571428571428571</v>
      </c>
      <c r="J8" s="729">
        <v>0</v>
      </c>
      <c r="K8" s="678">
        <v>0</v>
      </c>
      <c r="L8" s="665">
        <v>1</v>
      </c>
      <c r="M8" s="701">
        <v>0.14285714285714285</v>
      </c>
    </row>
    <row r="9" spans="1:13" ht="14.4" customHeight="1" x14ac:dyDescent="0.3">
      <c r="A9" s="719" t="s">
        <v>3040</v>
      </c>
      <c r="B9" s="710">
        <v>3632.94</v>
      </c>
      <c r="C9" s="662">
        <v>1</v>
      </c>
      <c r="D9" s="723">
        <v>12</v>
      </c>
      <c r="E9" s="726" t="s">
        <v>3040</v>
      </c>
      <c r="F9" s="710">
        <v>3525.6</v>
      </c>
      <c r="G9" s="678">
        <v>0.97045368214173644</v>
      </c>
      <c r="H9" s="665">
        <v>11</v>
      </c>
      <c r="I9" s="701">
        <v>0.91666666666666663</v>
      </c>
      <c r="J9" s="729">
        <v>107.34</v>
      </c>
      <c r="K9" s="678">
        <v>2.9546317858263556E-2</v>
      </c>
      <c r="L9" s="665">
        <v>1</v>
      </c>
      <c r="M9" s="701">
        <v>8.3333333333333329E-2</v>
      </c>
    </row>
    <row r="10" spans="1:13" ht="14.4" customHeight="1" x14ac:dyDescent="0.3">
      <c r="A10" s="719" t="s">
        <v>3041</v>
      </c>
      <c r="B10" s="710">
        <v>1102.02</v>
      </c>
      <c r="C10" s="662">
        <v>1</v>
      </c>
      <c r="D10" s="723">
        <v>9</v>
      </c>
      <c r="E10" s="726" t="s">
        <v>3041</v>
      </c>
      <c r="F10" s="710">
        <v>1102.02</v>
      </c>
      <c r="G10" s="678">
        <v>1</v>
      </c>
      <c r="H10" s="665">
        <v>9</v>
      </c>
      <c r="I10" s="701">
        <v>1</v>
      </c>
      <c r="J10" s="729"/>
      <c r="K10" s="678">
        <v>0</v>
      </c>
      <c r="L10" s="665"/>
      <c r="M10" s="701">
        <v>0</v>
      </c>
    </row>
    <row r="11" spans="1:13" ht="14.4" customHeight="1" x14ac:dyDescent="0.3">
      <c r="A11" s="719" t="s">
        <v>3042</v>
      </c>
      <c r="B11" s="710">
        <v>118831.4</v>
      </c>
      <c r="C11" s="662">
        <v>1</v>
      </c>
      <c r="D11" s="723">
        <v>44</v>
      </c>
      <c r="E11" s="726" t="s">
        <v>3042</v>
      </c>
      <c r="F11" s="710">
        <v>52538.009999999987</v>
      </c>
      <c r="G11" s="678">
        <v>0.44212228417741428</v>
      </c>
      <c r="H11" s="665">
        <v>17</v>
      </c>
      <c r="I11" s="701">
        <v>0.38636363636363635</v>
      </c>
      <c r="J11" s="729">
        <v>66293.39</v>
      </c>
      <c r="K11" s="678">
        <v>0.55787771582258561</v>
      </c>
      <c r="L11" s="665">
        <v>27</v>
      </c>
      <c r="M11" s="701">
        <v>0.61363636363636365</v>
      </c>
    </row>
    <row r="12" spans="1:13" ht="14.4" customHeight="1" x14ac:dyDescent="0.3">
      <c r="A12" s="719" t="s">
        <v>3043</v>
      </c>
      <c r="B12" s="710">
        <v>144.27000000000001</v>
      </c>
      <c r="C12" s="662">
        <v>1</v>
      </c>
      <c r="D12" s="723">
        <v>1</v>
      </c>
      <c r="E12" s="726" t="s">
        <v>3043</v>
      </c>
      <c r="F12" s="710">
        <v>144.27000000000001</v>
      </c>
      <c r="G12" s="678">
        <v>1</v>
      </c>
      <c r="H12" s="665">
        <v>1</v>
      </c>
      <c r="I12" s="701">
        <v>1</v>
      </c>
      <c r="J12" s="729"/>
      <c r="K12" s="678">
        <v>0</v>
      </c>
      <c r="L12" s="665"/>
      <c r="M12" s="701">
        <v>0</v>
      </c>
    </row>
    <row r="13" spans="1:13" ht="14.4" customHeight="1" x14ac:dyDescent="0.3">
      <c r="A13" s="719" t="s">
        <v>3044</v>
      </c>
      <c r="B13" s="710">
        <v>34.6</v>
      </c>
      <c r="C13" s="662">
        <v>1</v>
      </c>
      <c r="D13" s="723">
        <v>1</v>
      </c>
      <c r="E13" s="726" t="s">
        <v>3044</v>
      </c>
      <c r="F13" s="710">
        <v>34.6</v>
      </c>
      <c r="G13" s="678">
        <v>1</v>
      </c>
      <c r="H13" s="665">
        <v>1</v>
      </c>
      <c r="I13" s="701">
        <v>1</v>
      </c>
      <c r="J13" s="729"/>
      <c r="K13" s="678">
        <v>0</v>
      </c>
      <c r="L13" s="665"/>
      <c r="M13" s="701">
        <v>0</v>
      </c>
    </row>
    <row r="14" spans="1:13" ht="14.4" customHeight="1" x14ac:dyDescent="0.3">
      <c r="A14" s="719" t="s">
        <v>3045</v>
      </c>
      <c r="B14" s="710">
        <v>1438200.69</v>
      </c>
      <c r="C14" s="662">
        <v>1</v>
      </c>
      <c r="D14" s="723">
        <v>544</v>
      </c>
      <c r="E14" s="726" t="s">
        <v>3045</v>
      </c>
      <c r="F14" s="710">
        <v>1100221.68</v>
      </c>
      <c r="G14" s="678">
        <v>0.76499871516540574</v>
      </c>
      <c r="H14" s="665">
        <v>397</v>
      </c>
      <c r="I14" s="701">
        <v>0.72977941176470584</v>
      </c>
      <c r="J14" s="729">
        <v>337979.00999999989</v>
      </c>
      <c r="K14" s="678">
        <v>0.2350012848345942</v>
      </c>
      <c r="L14" s="665">
        <v>147</v>
      </c>
      <c r="M14" s="701">
        <v>0.2702205882352941</v>
      </c>
    </row>
    <row r="15" spans="1:13" ht="14.4" customHeight="1" x14ac:dyDescent="0.3">
      <c r="A15" s="719" t="s">
        <v>3046</v>
      </c>
      <c r="B15" s="710">
        <v>1840.92</v>
      </c>
      <c r="C15" s="662">
        <v>1</v>
      </c>
      <c r="D15" s="723">
        <v>10</v>
      </c>
      <c r="E15" s="726" t="s">
        <v>3046</v>
      </c>
      <c r="F15" s="710">
        <v>1607.0100000000002</v>
      </c>
      <c r="G15" s="678">
        <v>0.87293853073463279</v>
      </c>
      <c r="H15" s="665">
        <v>9</v>
      </c>
      <c r="I15" s="701">
        <v>0.9</v>
      </c>
      <c r="J15" s="729">
        <v>233.90999999999997</v>
      </c>
      <c r="K15" s="678">
        <v>0.12706146926536729</v>
      </c>
      <c r="L15" s="665">
        <v>1</v>
      </c>
      <c r="M15" s="701">
        <v>0.1</v>
      </c>
    </row>
    <row r="16" spans="1:13" ht="14.4" customHeight="1" x14ac:dyDescent="0.3">
      <c r="A16" s="719" t="s">
        <v>3047</v>
      </c>
      <c r="B16" s="710">
        <v>2103287.8999999994</v>
      </c>
      <c r="C16" s="662">
        <v>1</v>
      </c>
      <c r="D16" s="723">
        <v>631</v>
      </c>
      <c r="E16" s="726" t="s">
        <v>3047</v>
      </c>
      <c r="F16" s="710">
        <v>1651247.6199999994</v>
      </c>
      <c r="G16" s="678">
        <v>0.78507921811369707</v>
      </c>
      <c r="H16" s="665">
        <v>433</v>
      </c>
      <c r="I16" s="701">
        <v>0.68621236133122032</v>
      </c>
      <c r="J16" s="729">
        <v>452040.28</v>
      </c>
      <c r="K16" s="678">
        <v>0.21492078188630295</v>
      </c>
      <c r="L16" s="665">
        <v>198</v>
      </c>
      <c r="M16" s="701">
        <v>0.31378763866877973</v>
      </c>
    </row>
    <row r="17" spans="1:13" ht="14.4" customHeight="1" x14ac:dyDescent="0.3">
      <c r="A17" s="719" t="s">
        <v>3048</v>
      </c>
      <c r="B17" s="710">
        <v>349.62</v>
      </c>
      <c r="C17" s="662">
        <v>1</v>
      </c>
      <c r="D17" s="723">
        <v>5</v>
      </c>
      <c r="E17" s="726" t="s">
        <v>3048</v>
      </c>
      <c r="F17" s="710">
        <v>349.62</v>
      </c>
      <c r="G17" s="678">
        <v>1</v>
      </c>
      <c r="H17" s="665">
        <v>4</v>
      </c>
      <c r="I17" s="701">
        <v>0.8</v>
      </c>
      <c r="J17" s="729">
        <v>0</v>
      </c>
      <c r="K17" s="678">
        <v>0</v>
      </c>
      <c r="L17" s="665">
        <v>1</v>
      </c>
      <c r="M17" s="701">
        <v>0.2</v>
      </c>
    </row>
    <row r="18" spans="1:13" ht="14.4" customHeight="1" x14ac:dyDescent="0.3">
      <c r="A18" s="719" t="s">
        <v>3049</v>
      </c>
      <c r="B18" s="710">
        <v>3759.11</v>
      </c>
      <c r="C18" s="662">
        <v>1</v>
      </c>
      <c r="D18" s="723">
        <v>29</v>
      </c>
      <c r="E18" s="726" t="s">
        <v>3049</v>
      </c>
      <c r="F18" s="710">
        <v>3759.11</v>
      </c>
      <c r="G18" s="678">
        <v>1</v>
      </c>
      <c r="H18" s="665">
        <v>26</v>
      </c>
      <c r="I18" s="701">
        <v>0.89655172413793105</v>
      </c>
      <c r="J18" s="729">
        <v>0</v>
      </c>
      <c r="K18" s="678">
        <v>0</v>
      </c>
      <c r="L18" s="665">
        <v>3</v>
      </c>
      <c r="M18" s="701">
        <v>0.10344827586206896</v>
      </c>
    </row>
    <row r="19" spans="1:13" ht="14.4" customHeight="1" x14ac:dyDescent="0.3">
      <c r="A19" s="719" t="s">
        <v>3050</v>
      </c>
      <c r="B19" s="710">
        <v>1590098.7200000002</v>
      </c>
      <c r="C19" s="662">
        <v>1</v>
      </c>
      <c r="D19" s="723">
        <v>488</v>
      </c>
      <c r="E19" s="726" t="s">
        <v>3050</v>
      </c>
      <c r="F19" s="710">
        <v>1025309.4300000002</v>
      </c>
      <c r="G19" s="678">
        <v>0.64480866320048358</v>
      </c>
      <c r="H19" s="665">
        <v>301</v>
      </c>
      <c r="I19" s="701">
        <v>0.61680327868852458</v>
      </c>
      <c r="J19" s="729">
        <v>564789.29000000015</v>
      </c>
      <c r="K19" s="678">
        <v>0.35519133679951648</v>
      </c>
      <c r="L19" s="665">
        <v>187</v>
      </c>
      <c r="M19" s="701">
        <v>0.38319672131147542</v>
      </c>
    </row>
    <row r="20" spans="1:13" ht="14.4" customHeight="1" x14ac:dyDescent="0.3">
      <c r="A20" s="719" t="s">
        <v>3051</v>
      </c>
      <c r="B20" s="710">
        <v>2127.5200000000004</v>
      </c>
      <c r="C20" s="662">
        <v>1</v>
      </c>
      <c r="D20" s="723">
        <v>41</v>
      </c>
      <c r="E20" s="726" t="s">
        <v>3051</v>
      </c>
      <c r="F20" s="710">
        <v>1845.6400000000003</v>
      </c>
      <c r="G20" s="678">
        <v>0.86750770850567793</v>
      </c>
      <c r="H20" s="665">
        <v>35</v>
      </c>
      <c r="I20" s="701">
        <v>0.85365853658536583</v>
      </c>
      <c r="J20" s="729">
        <v>281.88</v>
      </c>
      <c r="K20" s="678">
        <v>0.13249229149432201</v>
      </c>
      <c r="L20" s="665">
        <v>6</v>
      </c>
      <c r="M20" s="701">
        <v>0.14634146341463414</v>
      </c>
    </row>
    <row r="21" spans="1:13" ht="14.4" customHeight="1" x14ac:dyDescent="0.3">
      <c r="A21" s="719" t="s">
        <v>3052</v>
      </c>
      <c r="B21" s="710">
        <v>5162.8899999999985</v>
      </c>
      <c r="C21" s="662">
        <v>1</v>
      </c>
      <c r="D21" s="723">
        <v>26</v>
      </c>
      <c r="E21" s="726" t="s">
        <v>3052</v>
      </c>
      <c r="F21" s="710">
        <v>4313.7799999999988</v>
      </c>
      <c r="G21" s="678">
        <v>0.83553591108855696</v>
      </c>
      <c r="H21" s="665">
        <v>22</v>
      </c>
      <c r="I21" s="701">
        <v>0.84615384615384615</v>
      </c>
      <c r="J21" s="729">
        <v>849.11</v>
      </c>
      <c r="K21" s="678">
        <v>0.16446408891144307</v>
      </c>
      <c r="L21" s="665">
        <v>4</v>
      </c>
      <c r="M21" s="701">
        <v>0.15384615384615385</v>
      </c>
    </row>
    <row r="22" spans="1:13" ht="14.4" customHeight="1" x14ac:dyDescent="0.3">
      <c r="A22" s="719" t="s">
        <v>3053</v>
      </c>
      <c r="B22" s="710">
        <v>2297.3200000000002</v>
      </c>
      <c r="C22" s="662">
        <v>1</v>
      </c>
      <c r="D22" s="723">
        <v>18</v>
      </c>
      <c r="E22" s="726" t="s">
        <v>3053</v>
      </c>
      <c r="F22" s="710">
        <v>1503.21</v>
      </c>
      <c r="G22" s="678">
        <v>0.65433200424842852</v>
      </c>
      <c r="H22" s="665">
        <v>11</v>
      </c>
      <c r="I22" s="701">
        <v>0.61111111111111116</v>
      </c>
      <c r="J22" s="729">
        <v>794.11</v>
      </c>
      <c r="K22" s="678">
        <v>0.34566799575157137</v>
      </c>
      <c r="L22" s="665">
        <v>7</v>
      </c>
      <c r="M22" s="701">
        <v>0.3888888888888889</v>
      </c>
    </row>
    <row r="23" spans="1:13" ht="14.4" customHeight="1" x14ac:dyDescent="0.3">
      <c r="A23" s="719" t="s">
        <v>3054</v>
      </c>
      <c r="B23" s="710">
        <v>1795999.4000000004</v>
      </c>
      <c r="C23" s="662">
        <v>1</v>
      </c>
      <c r="D23" s="723">
        <v>728</v>
      </c>
      <c r="E23" s="726" t="s">
        <v>3054</v>
      </c>
      <c r="F23" s="710">
        <v>1135042.7700000003</v>
      </c>
      <c r="G23" s="678">
        <v>0.63198393607481163</v>
      </c>
      <c r="H23" s="665">
        <v>431</v>
      </c>
      <c r="I23" s="701">
        <v>0.59203296703296704</v>
      </c>
      <c r="J23" s="729">
        <v>660956.63000000024</v>
      </c>
      <c r="K23" s="678">
        <v>0.36801606392518843</v>
      </c>
      <c r="L23" s="665">
        <v>297</v>
      </c>
      <c r="M23" s="701">
        <v>0.40796703296703296</v>
      </c>
    </row>
    <row r="24" spans="1:13" ht="14.4" customHeight="1" x14ac:dyDescent="0.3">
      <c r="A24" s="719" t="s">
        <v>3055</v>
      </c>
      <c r="B24" s="710">
        <v>221.26999999999998</v>
      </c>
      <c r="C24" s="662">
        <v>1</v>
      </c>
      <c r="D24" s="723">
        <v>3</v>
      </c>
      <c r="E24" s="726" t="s">
        <v>3055</v>
      </c>
      <c r="F24" s="710">
        <v>221.26999999999998</v>
      </c>
      <c r="G24" s="678">
        <v>1</v>
      </c>
      <c r="H24" s="665">
        <v>3</v>
      </c>
      <c r="I24" s="701">
        <v>1</v>
      </c>
      <c r="J24" s="729"/>
      <c r="K24" s="678">
        <v>0</v>
      </c>
      <c r="L24" s="665"/>
      <c r="M24" s="701">
        <v>0</v>
      </c>
    </row>
    <row r="25" spans="1:13" ht="14.4" customHeight="1" x14ac:dyDescent="0.3">
      <c r="A25" s="719" t="s">
        <v>3056</v>
      </c>
      <c r="B25" s="710">
        <v>288.61</v>
      </c>
      <c r="C25" s="662">
        <v>1</v>
      </c>
      <c r="D25" s="723">
        <v>6</v>
      </c>
      <c r="E25" s="726" t="s">
        <v>3056</v>
      </c>
      <c r="F25" s="710">
        <v>288.61</v>
      </c>
      <c r="G25" s="678">
        <v>1</v>
      </c>
      <c r="H25" s="665">
        <v>6</v>
      </c>
      <c r="I25" s="701">
        <v>1</v>
      </c>
      <c r="J25" s="729"/>
      <c r="K25" s="678">
        <v>0</v>
      </c>
      <c r="L25" s="665"/>
      <c r="M25" s="701">
        <v>0</v>
      </c>
    </row>
    <row r="26" spans="1:13" ht="14.4" customHeight="1" x14ac:dyDescent="0.3">
      <c r="A26" s="719" t="s">
        <v>3057</v>
      </c>
      <c r="B26" s="710">
        <v>0</v>
      </c>
      <c r="C26" s="662"/>
      <c r="D26" s="723">
        <v>2</v>
      </c>
      <c r="E26" s="726" t="s">
        <v>3057</v>
      </c>
      <c r="F26" s="710">
        <v>0</v>
      </c>
      <c r="G26" s="678"/>
      <c r="H26" s="665">
        <v>1</v>
      </c>
      <c r="I26" s="701">
        <v>0.5</v>
      </c>
      <c r="J26" s="729">
        <v>0</v>
      </c>
      <c r="K26" s="678"/>
      <c r="L26" s="665">
        <v>1</v>
      </c>
      <c r="M26" s="701">
        <v>0.5</v>
      </c>
    </row>
    <row r="27" spans="1:13" ht="14.4" customHeight="1" x14ac:dyDescent="0.3">
      <c r="A27" s="719" t="s">
        <v>3058</v>
      </c>
      <c r="B27" s="710">
        <v>4062.13</v>
      </c>
      <c r="C27" s="662">
        <v>1</v>
      </c>
      <c r="D27" s="723">
        <v>16</v>
      </c>
      <c r="E27" s="726" t="s">
        <v>3058</v>
      </c>
      <c r="F27" s="710">
        <v>493.68</v>
      </c>
      <c r="G27" s="678">
        <v>0.12153229955712889</v>
      </c>
      <c r="H27" s="665">
        <v>2</v>
      </c>
      <c r="I27" s="701">
        <v>0.125</v>
      </c>
      <c r="J27" s="729">
        <v>3568.4500000000003</v>
      </c>
      <c r="K27" s="678">
        <v>0.87846770044287115</v>
      </c>
      <c r="L27" s="665">
        <v>14</v>
      </c>
      <c r="M27" s="701">
        <v>0.875</v>
      </c>
    </row>
    <row r="28" spans="1:13" ht="14.4" customHeight="1" x14ac:dyDescent="0.3">
      <c r="A28" s="719" t="s">
        <v>3059</v>
      </c>
      <c r="B28" s="710">
        <v>2085.9999999999995</v>
      </c>
      <c r="C28" s="662">
        <v>1</v>
      </c>
      <c r="D28" s="723">
        <v>8</v>
      </c>
      <c r="E28" s="726" t="s">
        <v>3059</v>
      </c>
      <c r="F28" s="710">
        <v>1726.8999999999996</v>
      </c>
      <c r="G28" s="678">
        <v>0.82785234899328863</v>
      </c>
      <c r="H28" s="665">
        <v>7</v>
      </c>
      <c r="I28" s="701">
        <v>0.875</v>
      </c>
      <c r="J28" s="729">
        <v>359.1</v>
      </c>
      <c r="K28" s="678">
        <v>0.17214765100671145</v>
      </c>
      <c r="L28" s="665">
        <v>1</v>
      </c>
      <c r="M28" s="701">
        <v>0.125</v>
      </c>
    </row>
    <row r="29" spans="1:13" ht="14.4" customHeight="1" x14ac:dyDescent="0.3">
      <c r="A29" s="719" t="s">
        <v>3060</v>
      </c>
      <c r="B29" s="710">
        <v>0</v>
      </c>
      <c r="C29" s="662"/>
      <c r="D29" s="723">
        <v>1</v>
      </c>
      <c r="E29" s="726" t="s">
        <v>3060</v>
      </c>
      <c r="F29" s="710"/>
      <c r="G29" s="678"/>
      <c r="H29" s="665"/>
      <c r="I29" s="701">
        <v>0</v>
      </c>
      <c r="J29" s="729">
        <v>0</v>
      </c>
      <c r="K29" s="678"/>
      <c r="L29" s="665">
        <v>1</v>
      </c>
      <c r="M29" s="701">
        <v>1</v>
      </c>
    </row>
    <row r="30" spans="1:13" ht="14.4" customHeight="1" x14ac:dyDescent="0.3">
      <c r="A30" s="719" t="s">
        <v>3061</v>
      </c>
      <c r="B30" s="710">
        <v>35.11</v>
      </c>
      <c r="C30" s="662">
        <v>1</v>
      </c>
      <c r="D30" s="723">
        <v>1</v>
      </c>
      <c r="E30" s="726" t="s">
        <v>3061</v>
      </c>
      <c r="F30" s="710">
        <v>35.11</v>
      </c>
      <c r="G30" s="678">
        <v>1</v>
      </c>
      <c r="H30" s="665">
        <v>1</v>
      </c>
      <c r="I30" s="701">
        <v>1</v>
      </c>
      <c r="J30" s="729"/>
      <c r="K30" s="678">
        <v>0</v>
      </c>
      <c r="L30" s="665"/>
      <c r="M30" s="701">
        <v>0</v>
      </c>
    </row>
    <row r="31" spans="1:13" ht="14.4" customHeight="1" x14ac:dyDescent="0.3">
      <c r="A31" s="719" t="s">
        <v>3062</v>
      </c>
      <c r="B31" s="710">
        <v>47373.78</v>
      </c>
      <c r="C31" s="662">
        <v>1</v>
      </c>
      <c r="D31" s="723">
        <v>27</v>
      </c>
      <c r="E31" s="726" t="s">
        <v>3062</v>
      </c>
      <c r="F31" s="710">
        <v>46247.97</v>
      </c>
      <c r="G31" s="678">
        <v>0.97623558854708237</v>
      </c>
      <c r="H31" s="665">
        <v>25</v>
      </c>
      <c r="I31" s="701">
        <v>0.92592592592592593</v>
      </c>
      <c r="J31" s="729">
        <v>1125.81</v>
      </c>
      <c r="K31" s="678">
        <v>2.3764411452917626E-2</v>
      </c>
      <c r="L31" s="665">
        <v>2</v>
      </c>
      <c r="M31" s="701">
        <v>7.407407407407407E-2</v>
      </c>
    </row>
    <row r="32" spans="1:13" ht="14.4" customHeight="1" x14ac:dyDescent="0.3">
      <c r="A32" s="719" t="s">
        <v>3063</v>
      </c>
      <c r="B32" s="710">
        <v>2882.75</v>
      </c>
      <c r="C32" s="662">
        <v>1</v>
      </c>
      <c r="D32" s="723">
        <v>15</v>
      </c>
      <c r="E32" s="726" t="s">
        <v>3063</v>
      </c>
      <c r="F32" s="710">
        <v>2882.75</v>
      </c>
      <c r="G32" s="678">
        <v>1</v>
      </c>
      <c r="H32" s="665">
        <v>14</v>
      </c>
      <c r="I32" s="701">
        <v>0.93333333333333335</v>
      </c>
      <c r="J32" s="729">
        <v>0</v>
      </c>
      <c r="K32" s="678">
        <v>0</v>
      </c>
      <c r="L32" s="665">
        <v>1</v>
      </c>
      <c r="M32" s="701">
        <v>6.6666666666666666E-2</v>
      </c>
    </row>
    <row r="33" spans="1:13" ht="14.4" customHeight="1" x14ac:dyDescent="0.3">
      <c r="A33" s="719" t="s">
        <v>3064</v>
      </c>
      <c r="B33" s="710">
        <v>2063.3300000000004</v>
      </c>
      <c r="C33" s="662">
        <v>1</v>
      </c>
      <c r="D33" s="723">
        <v>5</v>
      </c>
      <c r="E33" s="726" t="s">
        <v>3064</v>
      </c>
      <c r="F33" s="710">
        <v>2063.3300000000004</v>
      </c>
      <c r="G33" s="678">
        <v>1</v>
      </c>
      <c r="H33" s="665">
        <v>5</v>
      </c>
      <c r="I33" s="701">
        <v>1</v>
      </c>
      <c r="J33" s="729"/>
      <c r="K33" s="678">
        <v>0</v>
      </c>
      <c r="L33" s="665"/>
      <c r="M33" s="701">
        <v>0</v>
      </c>
    </row>
    <row r="34" spans="1:13" ht="14.4" customHeight="1" x14ac:dyDescent="0.3">
      <c r="A34" s="719" t="s">
        <v>3065</v>
      </c>
      <c r="B34" s="710">
        <v>181</v>
      </c>
      <c r="C34" s="662">
        <v>1</v>
      </c>
      <c r="D34" s="723">
        <v>4</v>
      </c>
      <c r="E34" s="726" t="s">
        <v>3065</v>
      </c>
      <c r="F34" s="710">
        <v>181</v>
      </c>
      <c r="G34" s="678">
        <v>1</v>
      </c>
      <c r="H34" s="665">
        <v>4</v>
      </c>
      <c r="I34" s="701">
        <v>1</v>
      </c>
      <c r="J34" s="729"/>
      <c r="K34" s="678">
        <v>0</v>
      </c>
      <c r="L34" s="665"/>
      <c r="M34" s="701">
        <v>0</v>
      </c>
    </row>
    <row r="35" spans="1:13" ht="14.4" customHeight="1" x14ac:dyDescent="0.3">
      <c r="A35" s="719" t="s">
        <v>3066</v>
      </c>
      <c r="B35" s="710">
        <v>105.34</v>
      </c>
      <c r="C35" s="662">
        <v>1</v>
      </c>
      <c r="D35" s="723">
        <v>1</v>
      </c>
      <c r="E35" s="726" t="s">
        <v>3066</v>
      </c>
      <c r="F35" s="710">
        <v>105.34</v>
      </c>
      <c r="G35" s="678">
        <v>1</v>
      </c>
      <c r="H35" s="665">
        <v>1</v>
      </c>
      <c r="I35" s="701">
        <v>1</v>
      </c>
      <c r="J35" s="729"/>
      <c r="K35" s="678">
        <v>0</v>
      </c>
      <c r="L35" s="665"/>
      <c r="M35" s="701">
        <v>0</v>
      </c>
    </row>
    <row r="36" spans="1:13" ht="14.4" customHeight="1" x14ac:dyDescent="0.3">
      <c r="A36" s="719" t="s">
        <v>3067</v>
      </c>
      <c r="B36" s="710">
        <v>1897.9</v>
      </c>
      <c r="C36" s="662">
        <v>1</v>
      </c>
      <c r="D36" s="723">
        <v>16</v>
      </c>
      <c r="E36" s="726" t="s">
        <v>3067</v>
      </c>
      <c r="F36" s="710">
        <v>1819.5700000000002</v>
      </c>
      <c r="G36" s="678">
        <v>0.95872806786448184</v>
      </c>
      <c r="H36" s="665">
        <v>15</v>
      </c>
      <c r="I36" s="701">
        <v>0.9375</v>
      </c>
      <c r="J36" s="729">
        <v>78.33</v>
      </c>
      <c r="K36" s="678">
        <v>4.1271932135518198E-2</v>
      </c>
      <c r="L36" s="665">
        <v>1</v>
      </c>
      <c r="M36" s="701">
        <v>6.25E-2</v>
      </c>
    </row>
    <row r="37" spans="1:13" ht="14.4" customHeight="1" x14ac:dyDescent="0.3">
      <c r="A37" s="719" t="s">
        <v>3068</v>
      </c>
      <c r="B37" s="710">
        <v>915.45</v>
      </c>
      <c r="C37" s="662">
        <v>1</v>
      </c>
      <c r="D37" s="723">
        <v>3</v>
      </c>
      <c r="E37" s="726" t="s">
        <v>3068</v>
      </c>
      <c r="F37" s="710">
        <v>915.45</v>
      </c>
      <c r="G37" s="678">
        <v>1</v>
      </c>
      <c r="H37" s="665">
        <v>3</v>
      </c>
      <c r="I37" s="701">
        <v>1</v>
      </c>
      <c r="J37" s="729"/>
      <c r="K37" s="678">
        <v>0</v>
      </c>
      <c r="L37" s="665"/>
      <c r="M37" s="701">
        <v>0</v>
      </c>
    </row>
    <row r="38" spans="1:13" ht="14.4" customHeight="1" x14ac:dyDescent="0.3">
      <c r="A38" s="719" t="s">
        <v>3069</v>
      </c>
      <c r="B38" s="710">
        <v>438.62</v>
      </c>
      <c r="C38" s="662">
        <v>1</v>
      </c>
      <c r="D38" s="723">
        <v>7</v>
      </c>
      <c r="E38" s="726" t="s">
        <v>3069</v>
      </c>
      <c r="F38" s="710">
        <v>438.62</v>
      </c>
      <c r="G38" s="678">
        <v>1</v>
      </c>
      <c r="H38" s="665">
        <v>6</v>
      </c>
      <c r="I38" s="701">
        <v>0.8571428571428571</v>
      </c>
      <c r="J38" s="729">
        <v>0</v>
      </c>
      <c r="K38" s="678">
        <v>0</v>
      </c>
      <c r="L38" s="665">
        <v>1</v>
      </c>
      <c r="M38" s="701">
        <v>0.14285714285714285</v>
      </c>
    </row>
    <row r="39" spans="1:13" ht="14.4" customHeight="1" x14ac:dyDescent="0.3">
      <c r="A39" s="719" t="s">
        <v>3070</v>
      </c>
      <c r="B39" s="710">
        <v>1174124.94</v>
      </c>
      <c r="C39" s="662">
        <v>1</v>
      </c>
      <c r="D39" s="723">
        <v>373</v>
      </c>
      <c r="E39" s="726" t="s">
        <v>3070</v>
      </c>
      <c r="F39" s="710">
        <v>823324.56999999983</v>
      </c>
      <c r="G39" s="678">
        <v>0.7012239855836806</v>
      </c>
      <c r="H39" s="665">
        <v>237</v>
      </c>
      <c r="I39" s="701">
        <v>0.63538873994638068</v>
      </c>
      <c r="J39" s="729">
        <v>350800.37</v>
      </c>
      <c r="K39" s="678">
        <v>0.29877601441631929</v>
      </c>
      <c r="L39" s="665">
        <v>136</v>
      </c>
      <c r="M39" s="701">
        <v>0.36461126005361932</v>
      </c>
    </row>
    <row r="40" spans="1:13" ht="14.4" customHeight="1" x14ac:dyDescent="0.3">
      <c r="A40" s="719" t="s">
        <v>3071</v>
      </c>
      <c r="B40" s="710">
        <v>480</v>
      </c>
      <c r="C40" s="662">
        <v>1</v>
      </c>
      <c r="D40" s="723">
        <v>8</v>
      </c>
      <c r="E40" s="726" t="s">
        <v>3071</v>
      </c>
      <c r="F40" s="710">
        <v>339.75</v>
      </c>
      <c r="G40" s="678">
        <v>0.70781249999999996</v>
      </c>
      <c r="H40" s="665">
        <v>7</v>
      </c>
      <c r="I40" s="701">
        <v>0.875</v>
      </c>
      <c r="J40" s="729">
        <v>140.25</v>
      </c>
      <c r="K40" s="678">
        <v>0.29218749999999999</v>
      </c>
      <c r="L40" s="665">
        <v>1</v>
      </c>
      <c r="M40" s="701">
        <v>0.125</v>
      </c>
    </row>
    <row r="41" spans="1:13" ht="14.4" customHeight="1" x14ac:dyDescent="0.3">
      <c r="A41" s="719" t="s">
        <v>3072</v>
      </c>
      <c r="B41" s="710">
        <v>2044.1</v>
      </c>
      <c r="C41" s="662">
        <v>1</v>
      </c>
      <c r="D41" s="723">
        <v>3</v>
      </c>
      <c r="E41" s="726" t="s">
        <v>3072</v>
      </c>
      <c r="F41" s="710">
        <v>1847.48</v>
      </c>
      <c r="G41" s="678">
        <v>0.90381096815224304</v>
      </c>
      <c r="H41" s="665">
        <v>2</v>
      </c>
      <c r="I41" s="701">
        <v>0.66666666666666663</v>
      </c>
      <c r="J41" s="729">
        <v>196.62</v>
      </c>
      <c r="K41" s="678">
        <v>9.618903184775697E-2</v>
      </c>
      <c r="L41" s="665">
        <v>1</v>
      </c>
      <c r="M41" s="701">
        <v>0.33333333333333331</v>
      </c>
    </row>
    <row r="42" spans="1:13" ht="14.4" customHeight="1" x14ac:dyDescent="0.3">
      <c r="A42" s="719" t="s">
        <v>3073</v>
      </c>
      <c r="B42" s="710">
        <v>0</v>
      </c>
      <c r="C42" s="662"/>
      <c r="D42" s="723">
        <v>5</v>
      </c>
      <c r="E42" s="726" t="s">
        <v>3073</v>
      </c>
      <c r="F42" s="710">
        <v>0</v>
      </c>
      <c r="G42" s="678"/>
      <c r="H42" s="665">
        <v>5</v>
      </c>
      <c r="I42" s="701">
        <v>1</v>
      </c>
      <c r="J42" s="729"/>
      <c r="K42" s="678"/>
      <c r="L42" s="665"/>
      <c r="M42" s="701">
        <v>0</v>
      </c>
    </row>
    <row r="43" spans="1:13" ht="14.4" customHeight="1" x14ac:dyDescent="0.3">
      <c r="A43" s="719" t="s">
        <v>3074</v>
      </c>
      <c r="B43" s="710">
        <v>12.79</v>
      </c>
      <c r="C43" s="662">
        <v>1</v>
      </c>
      <c r="D43" s="723">
        <v>1</v>
      </c>
      <c r="E43" s="726" t="s">
        <v>3074</v>
      </c>
      <c r="F43" s="710">
        <v>12.79</v>
      </c>
      <c r="G43" s="678">
        <v>1</v>
      </c>
      <c r="H43" s="665">
        <v>1</v>
      </c>
      <c r="I43" s="701">
        <v>1</v>
      </c>
      <c r="J43" s="729"/>
      <c r="K43" s="678">
        <v>0</v>
      </c>
      <c r="L43" s="665"/>
      <c r="M43" s="701">
        <v>0</v>
      </c>
    </row>
    <row r="44" spans="1:13" ht="14.4" customHeight="1" thickBot="1" x14ac:dyDescent="0.35">
      <c r="A44" s="720" t="s">
        <v>3075</v>
      </c>
      <c r="B44" s="711">
        <v>70.08</v>
      </c>
      <c r="C44" s="668">
        <v>1</v>
      </c>
      <c r="D44" s="724">
        <v>1</v>
      </c>
      <c r="E44" s="727" t="s">
        <v>3075</v>
      </c>
      <c r="F44" s="711"/>
      <c r="G44" s="679">
        <v>0</v>
      </c>
      <c r="H44" s="671"/>
      <c r="I44" s="702">
        <v>0</v>
      </c>
      <c r="J44" s="730">
        <v>70.08</v>
      </c>
      <c r="K44" s="679">
        <v>1</v>
      </c>
      <c r="L44" s="671">
        <v>1</v>
      </c>
      <c r="M44" s="702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8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4454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8310938.2699999884</v>
      </c>
      <c r="N3" s="70">
        <f>SUBTOTAL(9,N7:N1048576)</f>
        <v>10908</v>
      </c>
      <c r="O3" s="70">
        <f>SUBTOTAL(9,O7:O1048576)</f>
        <v>3113</v>
      </c>
      <c r="P3" s="70">
        <f>SUBTOTAL(9,P7:P1048576)</f>
        <v>5868907.8300000001</v>
      </c>
      <c r="Q3" s="71">
        <f>IF(M3=0,0,P3/M3)</f>
        <v>0.70616669734932447</v>
      </c>
      <c r="R3" s="70">
        <f>SUBTOTAL(9,R7:R1048576)</f>
        <v>6999</v>
      </c>
      <c r="S3" s="71">
        <f>IF(N3=0,0,R3/N3)</f>
        <v>0.64163916391639164</v>
      </c>
      <c r="T3" s="70">
        <f>SUBTOTAL(9,T7:T1048576)</f>
        <v>2068</v>
      </c>
      <c r="U3" s="72">
        <f>IF(O3=0,0,T3/O3)</f>
        <v>0.66431095406360419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7</v>
      </c>
      <c r="B7" s="737" t="s">
        <v>2765</v>
      </c>
      <c r="C7" s="737" t="s">
        <v>3028</v>
      </c>
      <c r="D7" s="738" t="s">
        <v>4452</v>
      </c>
      <c r="E7" s="739" t="s">
        <v>3036</v>
      </c>
      <c r="F7" s="737" t="s">
        <v>3025</v>
      </c>
      <c r="G7" s="737" t="s">
        <v>3076</v>
      </c>
      <c r="H7" s="737" t="s">
        <v>631</v>
      </c>
      <c r="I7" s="737" t="s">
        <v>3077</v>
      </c>
      <c r="J7" s="737" t="s">
        <v>3078</v>
      </c>
      <c r="K7" s="737" t="s">
        <v>3079</v>
      </c>
      <c r="L7" s="740">
        <v>0</v>
      </c>
      <c r="M7" s="740">
        <v>0</v>
      </c>
      <c r="N7" s="737">
        <v>1</v>
      </c>
      <c r="O7" s="741">
        <v>1</v>
      </c>
      <c r="P7" s="740">
        <v>0</v>
      </c>
      <c r="Q7" s="742"/>
      <c r="R7" s="737">
        <v>1</v>
      </c>
      <c r="S7" s="742">
        <v>1</v>
      </c>
      <c r="T7" s="741">
        <v>1</v>
      </c>
      <c r="U7" s="235">
        <v>1</v>
      </c>
    </row>
    <row r="8" spans="1:21" ht="14.4" customHeight="1" x14ac:dyDescent="0.3">
      <c r="A8" s="661">
        <v>7</v>
      </c>
      <c r="B8" s="662" t="s">
        <v>2765</v>
      </c>
      <c r="C8" s="662" t="s">
        <v>3028</v>
      </c>
      <c r="D8" s="743" t="s">
        <v>4452</v>
      </c>
      <c r="E8" s="744" t="s">
        <v>3036</v>
      </c>
      <c r="F8" s="662" t="s">
        <v>3025</v>
      </c>
      <c r="G8" s="662" t="s">
        <v>3080</v>
      </c>
      <c r="H8" s="662" t="s">
        <v>573</v>
      </c>
      <c r="I8" s="662" t="s">
        <v>3081</v>
      </c>
      <c r="J8" s="662" t="s">
        <v>3082</v>
      </c>
      <c r="K8" s="662"/>
      <c r="L8" s="663">
        <v>0</v>
      </c>
      <c r="M8" s="663">
        <v>0</v>
      </c>
      <c r="N8" s="662">
        <v>1</v>
      </c>
      <c r="O8" s="745">
        <v>0.5</v>
      </c>
      <c r="P8" s="663">
        <v>0</v>
      </c>
      <c r="Q8" s="678"/>
      <c r="R8" s="662">
        <v>1</v>
      </c>
      <c r="S8" s="678">
        <v>1</v>
      </c>
      <c r="T8" s="745">
        <v>0.5</v>
      </c>
      <c r="U8" s="701">
        <v>1</v>
      </c>
    </row>
    <row r="9" spans="1:21" ht="14.4" customHeight="1" x14ac:dyDescent="0.3">
      <c r="A9" s="661">
        <v>7</v>
      </c>
      <c r="B9" s="662" t="s">
        <v>2765</v>
      </c>
      <c r="C9" s="662" t="s">
        <v>3028</v>
      </c>
      <c r="D9" s="743" t="s">
        <v>4452</v>
      </c>
      <c r="E9" s="744" t="s">
        <v>3036</v>
      </c>
      <c r="F9" s="662" t="s">
        <v>3025</v>
      </c>
      <c r="G9" s="662" t="s">
        <v>3083</v>
      </c>
      <c r="H9" s="662" t="s">
        <v>631</v>
      </c>
      <c r="I9" s="662" t="s">
        <v>3084</v>
      </c>
      <c r="J9" s="662" t="s">
        <v>3085</v>
      </c>
      <c r="K9" s="662" t="s">
        <v>3086</v>
      </c>
      <c r="L9" s="663">
        <v>919.42</v>
      </c>
      <c r="M9" s="663">
        <v>919.42</v>
      </c>
      <c r="N9" s="662">
        <v>1</v>
      </c>
      <c r="O9" s="745">
        <v>0.5</v>
      </c>
      <c r="P9" s="663">
        <v>919.42</v>
      </c>
      <c r="Q9" s="678">
        <v>1</v>
      </c>
      <c r="R9" s="662">
        <v>1</v>
      </c>
      <c r="S9" s="678">
        <v>1</v>
      </c>
      <c r="T9" s="745">
        <v>0.5</v>
      </c>
      <c r="U9" s="701">
        <v>1</v>
      </c>
    </row>
    <row r="10" spans="1:21" ht="14.4" customHeight="1" x14ac:dyDescent="0.3">
      <c r="A10" s="661">
        <v>7</v>
      </c>
      <c r="B10" s="662" t="s">
        <v>2765</v>
      </c>
      <c r="C10" s="662" t="s">
        <v>3028</v>
      </c>
      <c r="D10" s="743" t="s">
        <v>4452</v>
      </c>
      <c r="E10" s="744" t="s">
        <v>3037</v>
      </c>
      <c r="F10" s="662" t="s">
        <v>3025</v>
      </c>
      <c r="G10" s="662" t="s">
        <v>3087</v>
      </c>
      <c r="H10" s="662" t="s">
        <v>631</v>
      </c>
      <c r="I10" s="662" t="s">
        <v>3088</v>
      </c>
      <c r="J10" s="662" t="s">
        <v>3089</v>
      </c>
      <c r="K10" s="662" t="s">
        <v>3090</v>
      </c>
      <c r="L10" s="663">
        <v>460.85</v>
      </c>
      <c r="M10" s="663">
        <v>460.85</v>
      </c>
      <c r="N10" s="662">
        <v>1</v>
      </c>
      <c r="O10" s="745">
        <v>1</v>
      </c>
      <c r="P10" s="663"/>
      <c r="Q10" s="678">
        <v>0</v>
      </c>
      <c r="R10" s="662"/>
      <c r="S10" s="678">
        <v>0</v>
      </c>
      <c r="T10" s="745"/>
      <c r="U10" s="701">
        <v>0</v>
      </c>
    </row>
    <row r="11" spans="1:21" ht="14.4" customHeight="1" x14ac:dyDescent="0.3">
      <c r="A11" s="661">
        <v>7</v>
      </c>
      <c r="B11" s="662" t="s">
        <v>2765</v>
      </c>
      <c r="C11" s="662" t="s">
        <v>3028</v>
      </c>
      <c r="D11" s="743" t="s">
        <v>4452</v>
      </c>
      <c r="E11" s="744" t="s">
        <v>3038</v>
      </c>
      <c r="F11" s="662" t="s">
        <v>3025</v>
      </c>
      <c r="G11" s="662" t="s">
        <v>3091</v>
      </c>
      <c r="H11" s="662" t="s">
        <v>631</v>
      </c>
      <c r="I11" s="662" t="s">
        <v>2372</v>
      </c>
      <c r="J11" s="662" t="s">
        <v>2157</v>
      </c>
      <c r="K11" s="662" t="s">
        <v>2923</v>
      </c>
      <c r="L11" s="663">
        <v>154.36000000000001</v>
      </c>
      <c r="M11" s="663">
        <v>154.36000000000001</v>
      </c>
      <c r="N11" s="662">
        <v>1</v>
      </c>
      <c r="O11" s="745">
        <v>1</v>
      </c>
      <c r="P11" s="663">
        <v>154.36000000000001</v>
      </c>
      <c r="Q11" s="678">
        <v>1</v>
      </c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7</v>
      </c>
      <c r="B12" s="662" t="s">
        <v>2765</v>
      </c>
      <c r="C12" s="662" t="s">
        <v>3028</v>
      </c>
      <c r="D12" s="743" t="s">
        <v>4452</v>
      </c>
      <c r="E12" s="744" t="s">
        <v>3038</v>
      </c>
      <c r="F12" s="662" t="s">
        <v>3025</v>
      </c>
      <c r="G12" s="662" t="s">
        <v>3091</v>
      </c>
      <c r="H12" s="662" t="s">
        <v>631</v>
      </c>
      <c r="I12" s="662" t="s">
        <v>2156</v>
      </c>
      <c r="J12" s="662" t="s">
        <v>2157</v>
      </c>
      <c r="K12" s="662" t="s">
        <v>2922</v>
      </c>
      <c r="L12" s="663">
        <v>225.06</v>
      </c>
      <c r="M12" s="663">
        <v>225.06</v>
      </c>
      <c r="N12" s="662">
        <v>1</v>
      </c>
      <c r="O12" s="745">
        <v>1</v>
      </c>
      <c r="P12" s="663">
        <v>225.06</v>
      </c>
      <c r="Q12" s="678">
        <v>1</v>
      </c>
      <c r="R12" s="662">
        <v>1</v>
      </c>
      <c r="S12" s="678">
        <v>1</v>
      </c>
      <c r="T12" s="745">
        <v>1</v>
      </c>
      <c r="U12" s="701">
        <v>1</v>
      </c>
    </row>
    <row r="13" spans="1:21" ht="14.4" customHeight="1" x14ac:dyDescent="0.3">
      <c r="A13" s="661">
        <v>7</v>
      </c>
      <c r="B13" s="662" t="s">
        <v>2765</v>
      </c>
      <c r="C13" s="662" t="s">
        <v>3028</v>
      </c>
      <c r="D13" s="743" t="s">
        <v>4452</v>
      </c>
      <c r="E13" s="744" t="s">
        <v>3038</v>
      </c>
      <c r="F13" s="662" t="s">
        <v>3025</v>
      </c>
      <c r="G13" s="662" t="s">
        <v>3092</v>
      </c>
      <c r="H13" s="662" t="s">
        <v>631</v>
      </c>
      <c r="I13" s="662" t="s">
        <v>3093</v>
      </c>
      <c r="J13" s="662" t="s">
        <v>3094</v>
      </c>
      <c r="K13" s="662" t="s">
        <v>3095</v>
      </c>
      <c r="L13" s="663">
        <v>70.540000000000006</v>
      </c>
      <c r="M13" s="663">
        <v>141.08000000000001</v>
      </c>
      <c r="N13" s="662">
        <v>2</v>
      </c>
      <c r="O13" s="745">
        <v>2</v>
      </c>
      <c r="P13" s="663">
        <v>141.08000000000001</v>
      </c>
      <c r="Q13" s="678">
        <v>1</v>
      </c>
      <c r="R13" s="662">
        <v>2</v>
      </c>
      <c r="S13" s="678">
        <v>1</v>
      </c>
      <c r="T13" s="745">
        <v>2</v>
      </c>
      <c r="U13" s="701">
        <v>1</v>
      </c>
    </row>
    <row r="14" spans="1:21" ht="14.4" customHeight="1" x14ac:dyDescent="0.3">
      <c r="A14" s="661">
        <v>7</v>
      </c>
      <c r="B14" s="662" t="s">
        <v>2765</v>
      </c>
      <c r="C14" s="662" t="s">
        <v>3028</v>
      </c>
      <c r="D14" s="743" t="s">
        <v>4452</v>
      </c>
      <c r="E14" s="744" t="s">
        <v>3038</v>
      </c>
      <c r="F14" s="662" t="s">
        <v>3025</v>
      </c>
      <c r="G14" s="662" t="s">
        <v>3096</v>
      </c>
      <c r="H14" s="662" t="s">
        <v>573</v>
      </c>
      <c r="I14" s="662" t="s">
        <v>3097</v>
      </c>
      <c r="J14" s="662" t="s">
        <v>1074</v>
      </c>
      <c r="K14" s="662" t="s">
        <v>3098</v>
      </c>
      <c r="L14" s="663">
        <v>43.76</v>
      </c>
      <c r="M14" s="663">
        <v>87.52</v>
      </c>
      <c r="N14" s="662">
        <v>2</v>
      </c>
      <c r="O14" s="745">
        <v>1</v>
      </c>
      <c r="P14" s="663">
        <v>87.52</v>
      </c>
      <c r="Q14" s="678">
        <v>1</v>
      </c>
      <c r="R14" s="662">
        <v>2</v>
      </c>
      <c r="S14" s="678">
        <v>1</v>
      </c>
      <c r="T14" s="745">
        <v>1</v>
      </c>
      <c r="U14" s="701">
        <v>1</v>
      </c>
    </row>
    <row r="15" spans="1:21" ht="14.4" customHeight="1" x14ac:dyDescent="0.3">
      <c r="A15" s="661">
        <v>7</v>
      </c>
      <c r="B15" s="662" t="s">
        <v>2765</v>
      </c>
      <c r="C15" s="662" t="s">
        <v>3028</v>
      </c>
      <c r="D15" s="743" t="s">
        <v>4452</v>
      </c>
      <c r="E15" s="744" t="s">
        <v>3038</v>
      </c>
      <c r="F15" s="662" t="s">
        <v>3025</v>
      </c>
      <c r="G15" s="662" t="s">
        <v>3099</v>
      </c>
      <c r="H15" s="662" t="s">
        <v>573</v>
      </c>
      <c r="I15" s="662" t="s">
        <v>3100</v>
      </c>
      <c r="J15" s="662" t="s">
        <v>3101</v>
      </c>
      <c r="K15" s="662" t="s">
        <v>3102</v>
      </c>
      <c r="L15" s="663">
        <v>205.84</v>
      </c>
      <c r="M15" s="663">
        <v>411.68</v>
      </c>
      <c r="N15" s="662">
        <v>2</v>
      </c>
      <c r="O15" s="745">
        <v>1</v>
      </c>
      <c r="P15" s="663">
        <v>411.68</v>
      </c>
      <c r="Q15" s="678">
        <v>1</v>
      </c>
      <c r="R15" s="662">
        <v>2</v>
      </c>
      <c r="S15" s="678">
        <v>1</v>
      </c>
      <c r="T15" s="745">
        <v>1</v>
      </c>
      <c r="U15" s="701">
        <v>1</v>
      </c>
    </row>
    <row r="16" spans="1:21" ht="14.4" customHeight="1" x14ac:dyDescent="0.3">
      <c r="A16" s="661">
        <v>7</v>
      </c>
      <c r="B16" s="662" t="s">
        <v>2765</v>
      </c>
      <c r="C16" s="662" t="s">
        <v>3028</v>
      </c>
      <c r="D16" s="743" t="s">
        <v>4452</v>
      </c>
      <c r="E16" s="744" t="s">
        <v>3038</v>
      </c>
      <c r="F16" s="662" t="s">
        <v>3025</v>
      </c>
      <c r="G16" s="662" t="s">
        <v>3103</v>
      </c>
      <c r="H16" s="662" t="s">
        <v>631</v>
      </c>
      <c r="I16" s="662" t="s">
        <v>3104</v>
      </c>
      <c r="J16" s="662" t="s">
        <v>3105</v>
      </c>
      <c r="K16" s="662" t="s">
        <v>3106</v>
      </c>
      <c r="L16" s="663">
        <v>0</v>
      </c>
      <c r="M16" s="663">
        <v>0</v>
      </c>
      <c r="N16" s="662">
        <v>1</v>
      </c>
      <c r="O16" s="745">
        <v>0.5</v>
      </c>
      <c r="P16" s="663">
        <v>0</v>
      </c>
      <c r="Q16" s="678"/>
      <c r="R16" s="662">
        <v>1</v>
      </c>
      <c r="S16" s="678">
        <v>1</v>
      </c>
      <c r="T16" s="745">
        <v>0.5</v>
      </c>
      <c r="U16" s="701">
        <v>1</v>
      </c>
    </row>
    <row r="17" spans="1:21" ht="14.4" customHeight="1" x14ac:dyDescent="0.3">
      <c r="A17" s="661">
        <v>7</v>
      </c>
      <c r="B17" s="662" t="s">
        <v>2765</v>
      </c>
      <c r="C17" s="662" t="s">
        <v>3028</v>
      </c>
      <c r="D17" s="743" t="s">
        <v>4452</v>
      </c>
      <c r="E17" s="744" t="s">
        <v>3038</v>
      </c>
      <c r="F17" s="662" t="s">
        <v>3025</v>
      </c>
      <c r="G17" s="662" t="s">
        <v>3107</v>
      </c>
      <c r="H17" s="662" t="s">
        <v>573</v>
      </c>
      <c r="I17" s="662" t="s">
        <v>3108</v>
      </c>
      <c r="J17" s="662" t="s">
        <v>3109</v>
      </c>
      <c r="K17" s="662" t="s">
        <v>3110</v>
      </c>
      <c r="L17" s="663">
        <v>117.46</v>
      </c>
      <c r="M17" s="663">
        <v>352.38</v>
      </c>
      <c r="N17" s="662">
        <v>3</v>
      </c>
      <c r="O17" s="745">
        <v>0.5</v>
      </c>
      <c r="P17" s="663">
        <v>352.38</v>
      </c>
      <c r="Q17" s="678">
        <v>1</v>
      </c>
      <c r="R17" s="662">
        <v>3</v>
      </c>
      <c r="S17" s="678">
        <v>1</v>
      </c>
      <c r="T17" s="745">
        <v>0.5</v>
      </c>
      <c r="U17" s="701">
        <v>1</v>
      </c>
    </row>
    <row r="18" spans="1:21" ht="14.4" customHeight="1" x14ac:dyDescent="0.3">
      <c r="A18" s="661">
        <v>7</v>
      </c>
      <c r="B18" s="662" t="s">
        <v>2765</v>
      </c>
      <c r="C18" s="662" t="s">
        <v>3028</v>
      </c>
      <c r="D18" s="743" t="s">
        <v>4452</v>
      </c>
      <c r="E18" s="744" t="s">
        <v>3038</v>
      </c>
      <c r="F18" s="662" t="s">
        <v>3025</v>
      </c>
      <c r="G18" s="662" t="s">
        <v>3111</v>
      </c>
      <c r="H18" s="662" t="s">
        <v>573</v>
      </c>
      <c r="I18" s="662" t="s">
        <v>3112</v>
      </c>
      <c r="J18" s="662" t="s">
        <v>3113</v>
      </c>
      <c r="K18" s="662" t="s">
        <v>3114</v>
      </c>
      <c r="L18" s="663">
        <v>143.34</v>
      </c>
      <c r="M18" s="663">
        <v>143.34</v>
      </c>
      <c r="N18" s="662">
        <v>1</v>
      </c>
      <c r="O18" s="745">
        <v>1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7</v>
      </c>
      <c r="B19" s="662" t="s">
        <v>2765</v>
      </c>
      <c r="C19" s="662" t="s">
        <v>3028</v>
      </c>
      <c r="D19" s="743" t="s">
        <v>4452</v>
      </c>
      <c r="E19" s="744" t="s">
        <v>3038</v>
      </c>
      <c r="F19" s="662" t="s">
        <v>3025</v>
      </c>
      <c r="G19" s="662" t="s">
        <v>3115</v>
      </c>
      <c r="H19" s="662" t="s">
        <v>573</v>
      </c>
      <c r="I19" s="662" t="s">
        <v>3116</v>
      </c>
      <c r="J19" s="662" t="s">
        <v>3117</v>
      </c>
      <c r="K19" s="662" t="s">
        <v>1033</v>
      </c>
      <c r="L19" s="663">
        <v>149.69</v>
      </c>
      <c r="M19" s="663">
        <v>449.07</v>
      </c>
      <c r="N19" s="662">
        <v>3</v>
      </c>
      <c r="O19" s="745">
        <v>1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7</v>
      </c>
      <c r="B20" s="662" t="s">
        <v>2765</v>
      </c>
      <c r="C20" s="662" t="s">
        <v>3028</v>
      </c>
      <c r="D20" s="743" t="s">
        <v>4452</v>
      </c>
      <c r="E20" s="744" t="s">
        <v>3038</v>
      </c>
      <c r="F20" s="662" t="s">
        <v>3025</v>
      </c>
      <c r="G20" s="662" t="s">
        <v>3118</v>
      </c>
      <c r="H20" s="662" t="s">
        <v>631</v>
      </c>
      <c r="I20" s="662" t="s">
        <v>3119</v>
      </c>
      <c r="J20" s="662" t="s">
        <v>3120</v>
      </c>
      <c r="K20" s="662" t="s">
        <v>3121</v>
      </c>
      <c r="L20" s="663">
        <v>156.61000000000001</v>
      </c>
      <c r="M20" s="663">
        <v>313.22000000000003</v>
      </c>
      <c r="N20" s="662">
        <v>2</v>
      </c>
      <c r="O20" s="745">
        <v>1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7</v>
      </c>
      <c r="B21" s="662" t="s">
        <v>2765</v>
      </c>
      <c r="C21" s="662" t="s">
        <v>3028</v>
      </c>
      <c r="D21" s="743" t="s">
        <v>4452</v>
      </c>
      <c r="E21" s="744" t="s">
        <v>3040</v>
      </c>
      <c r="F21" s="662" t="s">
        <v>3025</v>
      </c>
      <c r="G21" s="662" t="s">
        <v>3092</v>
      </c>
      <c r="H21" s="662" t="s">
        <v>631</v>
      </c>
      <c r="I21" s="662" t="s">
        <v>3093</v>
      </c>
      <c r="J21" s="662" t="s">
        <v>3094</v>
      </c>
      <c r="K21" s="662" t="s">
        <v>3095</v>
      </c>
      <c r="L21" s="663">
        <v>119.7</v>
      </c>
      <c r="M21" s="663">
        <v>239.4</v>
      </c>
      <c r="N21" s="662">
        <v>2</v>
      </c>
      <c r="O21" s="745">
        <v>0.5</v>
      </c>
      <c r="P21" s="663">
        <v>239.4</v>
      </c>
      <c r="Q21" s="678">
        <v>1</v>
      </c>
      <c r="R21" s="662">
        <v>2</v>
      </c>
      <c r="S21" s="678">
        <v>1</v>
      </c>
      <c r="T21" s="745">
        <v>0.5</v>
      </c>
      <c r="U21" s="701">
        <v>1</v>
      </c>
    </row>
    <row r="22" spans="1:21" ht="14.4" customHeight="1" x14ac:dyDescent="0.3">
      <c r="A22" s="661">
        <v>7</v>
      </c>
      <c r="B22" s="662" t="s">
        <v>2765</v>
      </c>
      <c r="C22" s="662" t="s">
        <v>3028</v>
      </c>
      <c r="D22" s="743" t="s">
        <v>4452</v>
      </c>
      <c r="E22" s="744" t="s">
        <v>3040</v>
      </c>
      <c r="F22" s="662" t="s">
        <v>3025</v>
      </c>
      <c r="G22" s="662" t="s">
        <v>3122</v>
      </c>
      <c r="H22" s="662" t="s">
        <v>573</v>
      </c>
      <c r="I22" s="662" t="s">
        <v>3123</v>
      </c>
      <c r="J22" s="662" t="s">
        <v>3124</v>
      </c>
      <c r="K22" s="662" t="s">
        <v>1106</v>
      </c>
      <c r="L22" s="663">
        <v>35.11</v>
      </c>
      <c r="M22" s="663">
        <v>105.33</v>
      </c>
      <c r="N22" s="662">
        <v>3</v>
      </c>
      <c r="O22" s="745">
        <v>0.5</v>
      </c>
      <c r="P22" s="663">
        <v>105.33</v>
      </c>
      <c r="Q22" s="678">
        <v>1</v>
      </c>
      <c r="R22" s="662">
        <v>3</v>
      </c>
      <c r="S22" s="678">
        <v>1</v>
      </c>
      <c r="T22" s="745">
        <v>0.5</v>
      </c>
      <c r="U22" s="701">
        <v>1</v>
      </c>
    </row>
    <row r="23" spans="1:21" ht="14.4" customHeight="1" x14ac:dyDescent="0.3">
      <c r="A23" s="661">
        <v>7</v>
      </c>
      <c r="B23" s="662" t="s">
        <v>2765</v>
      </c>
      <c r="C23" s="662" t="s">
        <v>3028</v>
      </c>
      <c r="D23" s="743" t="s">
        <v>4452</v>
      </c>
      <c r="E23" s="744" t="s">
        <v>3040</v>
      </c>
      <c r="F23" s="662" t="s">
        <v>3025</v>
      </c>
      <c r="G23" s="662" t="s">
        <v>3125</v>
      </c>
      <c r="H23" s="662" t="s">
        <v>573</v>
      </c>
      <c r="I23" s="662" t="s">
        <v>3126</v>
      </c>
      <c r="J23" s="662" t="s">
        <v>3127</v>
      </c>
      <c r="K23" s="662" t="s">
        <v>3128</v>
      </c>
      <c r="L23" s="663">
        <v>508.75</v>
      </c>
      <c r="M23" s="663">
        <v>1017.5</v>
      </c>
      <c r="N23" s="662">
        <v>2</v>
      </c>
      <c r="O23" s="745">
        <v>0.5</v>
      </c>
      <c r="P23" s="663">
        <v>1017.5</v>
      </c>
      <c r="Q23" s="678">
        <v>1</v>
      </c>
      <c r="R23" s="662">
        <v>2</v>
      </c>
      <c r="S23" s="678">
        <v>1</v>
      </c>
      <c r="T23" s="745">
        <v>0.5</v>
      </c>
      <c r="U23" s="701">
        <v>1</v>
      </c>
    </row>
    <row r="24" spans="1:21" ht="14.4" customHeight="1" x14ac:dyDescent="0.3">
      <c r="A24" s="661">
        <v>7</v>
      </c>
      <c r="B24" s="662" t="s">
        <v>2765</v>
      </c>
      <c r="C24" s="662" t="s">
        <v>3028</v>
      </c>
      <c r="D24" s="743" t="s">
        <v>4452</v>
      </c>
      <c r="E24" s="744" t="s">
        <v>3040</v>
      </c>
      <c r="F24" s="662" t="s">
        <v>3025</v>
      </c>
      <c r="G24" s="662" t="s">
        <v>3129</v>
      </c>
      <c r="H24" s="662" t="s">
        <v>573</v>
      </c>
      <c r="I24" s="662" t="s">
        <v>3130</v>
      </c>
      <c r="J24" s="662" t="s">
        <v>3131</v>
      </c>
      <c r="K24" s="662" t="s">
        <v>3132</v>
      </c>
      <c r="L24" s="663">
        <v>0</v>
      </c>
      <c r="M24" s="663">
        <v>0</v>
      </c>
      <c r="N24" s="662">
        <v>1</v>
      </c>
      <c r="O24" s="745">
        <v>1</v>
      </c>
      <c r="P24" s="663">
        <v>0</v>
      </c>
      <c r="Q24" s="678"/>
      <c r="R24" s="662">
        <v>1</v>
      </c>
      <c r="S24" s="678">
        <v>1</v>
      </c>
      <c r="T24" s="745">
        <v>1</v>
      </c>
      <c r="U24" s="701">
        <v>1</v>
      </c>
    </row>
    <row r="25" spans="1:21" ht="14.4" customHeight="1" x14ac:dyDescent="0.3">
      <c r="A25" s="661">
        <v>7</v>
      </c>
      <c r="B25" s="662" t="s">
        <v>2765</v>
      </c>
      <c r="C25" s="662" t="s">
        <v>3028</v>
      </c>
      <c r="D25" s="743" t="s">
        <v>4452</v>
      </c>
      <c r="E25" s="744" t="s">
        <v>3040</v>
      </c>
      <c r="F25" s="662" t="s">
        <v>3025</v>
      </c>
      <c r="G25" s="662" t="s">
        <v>3133</v>
      </c>
      <c r="H25" s="662" t="s">
        <v>573</v>
      </c>
      <c r="I25" s="662" t="s">
        <v>852</v>
      </c>
      <c r="J25" s="662" t="s">
        <v>853</v>
      </c>
      <c r="K25" s="662" t="s">
        <v>3134</v>
      </c>
      <c r="L25" s="663">
        <v>156.77000000000001</v>
      </c>
      <c r="M25" s="663">
        <v>470.31000000000006</v>
      </c>
      <c r="N25" s="662">
        <v>3</v>
      </c>
      <c r="O25" s="745">
        <v>0.5</v>
      </c>
      <c r="P25" s="663">
        <v>470.31000000000006</v>
      </c>
      <c r="Q25" s="678">
        <v>1</v>
      </c>
      <c r="R25" s="662">
        <v>3</v>
      </c>
      <c r="S25" s="678">
        <v>1</v>
      </c>
      <c r="T25" s="745">
        <v>0.5</v>
      </c>
      <c r="U25" s="701">
        <v>1</v>
      </c>
    </row>
    <row r="26" spans="1:21" ht="14.4" customHeight="1" x14ac:dyDescent="0.3">
      <c r="A26" s="661">
        <v>7</v>
      </c>
      <c r="B26" s="662" t="s">
        <v>2765</v>
      </c>
      <c r="C26" s="662" t="s">
        <v>3028</v>
      </c>
      <c r="D26" s="743" t="s">
        <v>4452</v>
      </c>
      <c r="E26" s="744" t="s">
        <v>3040</v>
      </c>
      <c r="F26" s="662" t="s">
        <v>3025</v>
      </c>
      <c r="G26" s="662" t="s">
        <v>3135</v>
      </c>
      <c r="H26" s="662" t="s">
        <v>631</v>
      </c>
      <c r="I26" s="662" t="s">
        <v>3136</v>
      </c>
      <c r="J26" s="662" t="s">
        <v>3137</v>
      </c>
      <c r="K26" s="662" t="s">
        <v>3138</v>
      </c>
      <c r="L26" s="663">
        <v>107.34</v>
      </c>
      <c r="M26" s="663">
        <v>322.02</v>
      </c>
      <c r="N26" s="662">
        <v>3</v>
      </c>
      <c r="O26" s="745">
        <v>1.5</v>
      </c>
      <c r="P26" s="663">
        <v>214.68</v>
      </c>
      <c r="Q26" s="678">
        <v>0.66666666666666674</v>
      </c>
      <c r="R26" s="662">
        <v>2</v>
      </c>
      <c r="S26" s="678">
        <v>0.66666666666666663</v>
      </c>
      <c r="T26" s="745">
        <v>0.5</v>
      </c>
      <c r="U26" s="701">
        <v>0.33333333333333331</v>
      </c>
    </row>
    <row r="27" spans="1:21" ht="14.4" customHeight="1" x14ac:dyDescent="0.3">
      <c r="A27" s="661">
        <v>7</v>
      </c>
      <c r="B27" s="662" t="s">
        <v>2765</v>
      </c>
      <c r="C27" s="662" t="s">
        <v>3028</v>
      </c>
      <c r="D27" s="743" t="s">
        <v>4452</v>
      </c>
      <c r="E27" s="744" t="s">
        <v>3040</v>
      </c>
      <c r="F27" s="662" t="s">
        <v>3025</v>
      </c>
      <c r="G27" s="662" t="s">
        <v>3135</v>
      </c>
      <c r="H27" s="662" t="s">
        <v>631</v>
      </c>
      <c r="I27" s="662" t="s">
        <v>3136</v>
      </c>
      <c r="J27" s="662" t="s">
        <v>3137</v>
      </c>
      <c r="K27" s="662" t="s">
        <v>3138</v>
      </c>
      <c r="L27" s="663">
        <v>238.69</v>
      </c>
      <c r="M27" s="663">
        <v>477.38</v>
      </c>
      <c r="N27" s="662">
        <v>2</v>
      </c>
      <c r="O27" s="745">
        <v>1.5</v>
      </c>
      <c r="P27" s="663">
        <v>477.38</v>
      </c>
      <c r="Q27" s="678">
        <v>1</v>
      </c>
      <c r="R27" s="662">
        <v>2</v>
      </c>
      <c r="S27" s="678">
        <v>1</v>
      </c>
      <c r="T27" s="745">
        <v>1.5</v>
      </c>
      <c r="U27" s="701">
        <v>1</v>
      </c>
    </row>
    <row r="28" spans="1:21" ht="14.4" customHeight="1" x14ac:dyDescent="0.3">
      <c r="A28" s="661">
        <v>7</v>
      </c>
      <c r="B28" s="662" t="s">
        <v>2765</v>
      </c>
      <c r="C28" s="662" t="s">
        <v>3028</v>
      </c>
      <c r="D28" s="743" t="s">
        <v>4452</v>
      </c>
      <c r="E28" s="744" t="s">
        <v>3040</v>
      </c>
      <c r="F28" s="662" t="s">
        <v>3025</v>
      </c>
      <c r="G28" s="662" t="s">
        <v>3139</v>
      </c>
      <c r="H28" s="662" t="s">
        <v>573</v>
      </c>
      <c r="I28" s="662" t="s">
        <v>3140</v>
      </c>
      <c r="J28" s="662" t="s">
        <v>3141</v>
      </c>
      <c r="K28" s="662" t="s">
        <v>3142</v>
      </c>
      <c r="L28" s="663">
        <v>0</v>
      </c>
      <c r="M28" s="663">
        <v>0</v>
      </c>
      <c r="N28" s="662">
        <v>1</v>
      </c>
      <c r="O28" s="745">
        <v>0.5</v>
      </c>
      <c r="P28" s="663">
        <v>0</v>
      </c>
      <c r="Q28" s="678"/>
      <c r="R28" s="662">
        <v>1</v>
      </c>
      <c r="S28" s="678">
        <v>1</v>
      </c>
      <c r="T28" s="745">
        <v>0.5</v>
      </c>
      <c r="U28" s="701">
        <v>1</v>
      </c>
    </row>
    <row r="29" spans="1:21" ht="14.4" customHeight="1" x14ac:dyDescent="0.3">
      <c r="A29" s="661">
        <v>7</v>
      </c>
      <c r="B29" s="662" t="s">
        <v>2765</v>
      </c>
      <c r="C29" s="662" t="s">
        <v>3028</v>
      </c>
      <c r="D29" s="743" t="s">
        <v>4452</v>
      </c>
      <c r="E29" s="744" t="s">
        <v>3040</v>
      </c>
      <c r="F29" s="662" t="s">
        <v>3025</v>
      </c>
      <c r="G29" s="662" t="s">
        <v>3143</v>
      </c>
      <c r="H29" s="662" t="s">
        <v>573</v>
      </c>
      <c r="I29" s="662" t="s">
        <v>3144</v>
      </c>
      <c r="J29" s="662" t="s">
        <v>3145</v>
      </c>
      <c r="K29" s="662" t="s">
        <v>3146</v>
      </c>
      <c r="L29" s="663">
        <v>73.989999999999995</v>
      </c>
      <c r="M29" s="663">
        <v>147.97999999999999</v>
      </c>
      <c r="N29" s="662">
        <v>2</v>
      </c>
      <c r="O29" s="745">
        <v>0.5</v>
      </c>
      <c r="P29" s="663">
        <v>147.97999999999999</v>
      </c>
      <c r="Q29" s="678">
        <v>1</v>
      </c>
      <c r="R29" s="662">
        <v>2</v>
      </c>
      <c r="S29" s="678">
        <v>1</v>
      </c>
      <c r="T29" s="745">
        <v>0.5</v>
      </c>
      <c r="U29" s="701">
        <v>1</v>
      </c>
    </row>
    <row r="30" spans="1:21" ht="14.4" customHeight="1" x14ac:dyDescent="0.3">
      <c r="A30" s="661">
        <v>7</v>
      </c>
      <c r="B30" s="662" t="s">
        <v>2765</v>
      </c>
      <c r="C30" s="662" t="s">
        <v>3028</v>
      </c>
      <c r="D30" s="743" t="s">
        <v>4452</v>
      </c>
      <c r="E30" s="744" t="s">
        <v>3040</v>
      </c>
      <c r="F30" s="662" t="s">
        <v>3025</v>
      </c>
      <c r="G30" s="662" t="s">
        <v>3147</v>
      </c>
      <c r="H30" s="662" t="s">
        <v>631</v>
      </c>
      <c r="I30" s="662" t="s">
        <v>3148</v>
      </c>
      <c r="J30" s="662" t="s">
        <v>2136</v>
      </c>
      <c r="K30" s="662" t="s">
        <v>3149</v>
      </c>
      <c r="L30" s="663">
        <v>193.68</v>
      </c>
      <c r="M30" s="663">
        <v>193.68</v>
      </c>
      <c r="N30" s="662">
        <v>1</v>
      </c>
      <c r="O30" s="745">
        <v>1</v>
      </c>
      <c r="P30" s="663">
        <v>193.68</v>
      </c>
      <c r="Q30" s="678">
        <v>1</v>
      </c>
      <c r="R30" s="662">
        <v>1</v>
      </c>
      <c r="S30" s="678">
        <v>1</v>
      </c>
      <c r="T30" s="745">
        <v>1</v>
      </c>
      <c r="U30" s="701">
        <v>1</v>
      </c>
    </row>
    <row r="31" spans="1:21" ht="14.4" customHeight="1" x14ac:dyDescent="0.3">
      <c r="A31" s="661">
        <v>7</v>
      </c>
      <c r="B31" s="662" t="s">
        <v>2765</v>
      </c>
      <c r="C31" s="662" t="s">
        <v>3028</v>
      </c>
      <c r="D31" s="743" t="s">
        <v>4452</v>
      </c>
      <c r="E31" s="744" t="s">
        <v>3040</v>
      </c>
      <c r="F31" s="662" t="s">
        <v>3025</v>
      </c>
      <c r="G31" s="662" t="s">
        <v>3150</v>
      </c>
      <c r="H31" s="662" t="s">
        <v>573</v>
      </c>
      <c r="I31" s="662" t="s">
        <v>3151</v>
      </c>
      <c r="J31" s="662" t="s">
        <v>1956</v>
      </c>
      <c r="K31" s="662" t="s">
        <v>3152</v>
      </c>
      <c r="L31" s="663">
        <v>48.42</v>
      </c>
      <c r="M31" s="663">
        <v>145.26</v>
      </c>
      <c r="N31" s="662">
        <v>3</v>
      </c>
      <c r="O31" s="745">
        <v>0.5</v>
      </c>
      <c r="P31" s="663">
        <v>145.26</v>
      </c>
      <c r="Q31" s="678">
        <v>1</v>
      </c>
      <c r="R31" s="662">
        <v>3</v>
      </c>
      <c r="S31" s="678">
        <v>1</v>
      </c>
      <c r="T31" s="745">
        <v>0.5</v>
      </c>
      <c r="U31" s="701">
        <v>1</v>
      </c>
    </row>
    <row r="32" spans="1:21" ht="14.4" customHeight="1" x14ac:dyDescent="0.3">
      <c r="A32" s="661">
        <v>7</v>
      </c>
      <c r="B32" s="662" t="s">
        <v>2765</v>
      </c>
      <c r="C32" s="662" t="s">
        <v>3028</v>
      </c>
      <c r="D32" s="743" t="s">
        <v>4452</v>
      </c>
      <c r="E32" s="744" t="s">
        <v>3040</v>
      </c>
      <c r="F32" s="662" t="s">
        <v>3025</v>
      </c>
      <c r="G32" s="662" t="s">
        <v>3150</v>
      </c>
      <c r="H32" s="662" t="s">
        <v>573</v>
      </c>
      <c r="I32" s="662" t="s">
        <v>3151</v>
      </c>
      <c r="J32" s="662" t="s">
        <v>1956</v>
      </c>
      <c r="K32" s="662" t="s">
        <v>3152</v>
      </c>
      <c r="L32" s="663">
        <v>36.54</v>
      </c>
      <c r="M32" s="663">
        <v>73.08</v>
      </c>
      <c r="N32" s="662">
        <v>2</v>
      </c>
      <c r="O32" s="745">
        <v>0.5</v>
      </c>
      <c r="P32" s="663">
        <v>73.08</v>
      </c>
      <c r="Q32" s="678">
        <v>1</v>
      </c>
      <c r="R32" s="662">
        <v>2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7</v>
      </c>
      <c r="B33" s="662" t="s">
        <v>2765</v>
      </c>
      <c r="C33" s="662" t="s">
        <v>3028</v>
      </c>
      <c r="D33" s="743" t="s">
        <v>4452</v>
      </c>
      <c r="E33" s="744" t="s">
        <v>3040</v>
      </c>
      <c r="F33" s="662" t="s">
        <v>3025</v>
      </c>
      <c r="G33" s="662" t="s">
        <v>3153</v>
      </c>
      <c r="H33" s="662" t="s">
        <v>573</v>
      </c>
      <c r="I33" s="662" t="s">
        <v>1824</v>
      </c>
      <c r="J33" s="662" t="s">
        <v>1825</v>
      </c>
      <c r="K33" s="662" t="s">
        <v>1826</v>
      </c>
      <c r="L33" s="663">
        <v>108.44</v>
      </c>
      <c r="M33" s="663">
        <v>325.32</v>
      </c>
      <c r="N33" s="662">
        <v>3</v>
      </c>
      <c r="O33" s="745">
        <v>0.5</v>
      </c>
      <c r="P33" s="663">
        <v>325.32</v>
      </c>
      <c r="Q33" s="678">
        <v>1</v>
      </c>
      <c r="R33" s="662">
        <v>3</v>
      </c>
      <c r="S33" s="678">
        <v>1</v>
      </c>
      <c r="T33" s="745">
        <v>0.5</v>
      </c>
      <c r="U33" s="701">
        <v>1</v>
      </c>
    </row>
    <row r="34" spans="1:21" ht="14.4" customHeight="1" x14ac:dyDescent="0.3">
      <c r="A34" s="661">
        <v>7</v>
      </c>
      <c r="B34" s="662" t="s">
        <v>2765</v>
      </c>
      <c r="C34" s="662" t="s">
        <v>3028</v>
      </c>
      <c r="D34" s="743" t="s">
        <v>4452</v>
      </c>
      <c r="E34" s="744" t="s">
        <v>3040</v>
      </c>
      <c r="F34" s="662" t="s">
        <v>3025</v>
      </c>
      <c r="G34" s="662" t="s">
        <v>3154</v>
      </c>
      <c r="H34" s="662" t="s">
        <v>573</v>
      </c>
      <c r="I34" s="662" t="s">
        <v>3155</v>
      </c>
      <c r="J34" s="662" t="s">
        <v>3156</v>
      </c>
      <c r="K34" s="662" t="s">
        <v>3157</v>
      </c>
      <c r="L34" s="663">
        <v>0</v>
      </c>
      <c r="M34" s="663">
        <v>0</v>
      </c>
      <c r="N34" s="662">
        <v>5</v>
      </c>
      <c r="O34" s="745">
        <v>1.5</v>
      </c>
      <c r="P34" s="663">
        <v>0</v>
      </c>
      <c r="Q34" s="678"/>
      <c r="R34" s="662">
        <v>5</v>
      </c>
      <c r="S34" s="678">
        <v>1</v>
      </c>
      <c r="T34" s="745">
        <v>1.5</v>
      </c>
      <c r="U34" s="701">
        <v>1</v>
      </c>
    </row>
    <row r="35" spans="1:21" ht="14.4" customHeight="1" x14ac:dyDescent="0.3">
      <c r="A35" s="661">
        <v>7</v>
      </c>
      <c r="B35" s="662" t="s">
        <v>2765</v>
      </c>
      <c r="C35" s="662" t="s">
        <v>3028</v>
      </c>
      <c r="D35" s="743" t="s">
        <v>4452</v>
      </c>
      <c r="E35" s="744" t="s">
        <v>3040</v>
      </c>
      <c r="F35" s="662" t="s">
        <v>3025</v>
      </c>
      <c r="G35" s="662" t="s">
        <v>3158</v>
      </c>
      <c r="H35" s="662" t="s">
        <v>573</v>
      </c>
      <c r="I35" s="662" t="s">
        <v>3159</v>
      </c>
      <c r="J35" s="662" t="s">
        <v>3160</v>
      </c>
      <c r="K35" s="662" t="s">
        <v>3161</v>
      </c>
      <c r="L35" s="663">
        <v>38.56</v>
      </c>
      <c r="M35" s="663">
        <v>115.68</v>
      </c>
      <c r="N35" s="662">
        <v>3</v>
      </c>
      <c r="O35" s="745">
        <v>1</v>
      </c>
      <c r="P35" s="663">
        <v>115.68</v>
      </c>
      <c r="Q35" s="678">
        <v>1</v>
      </c>
      <c r="R35" s="662">
        <v>3</v>
      </c>
      <c r="S35" s="678">
        <v>1</v>
      </c>
      <c r="T35" s="745">
        <v>1</v>
      </c>
      <c r="U35" s="701">
        <v>1</v>
      </c>
    </row>
    <row r="36" spans="1:21" ht="14.4" customHeight="1" x14ac:dyDescent="0.3">
      <c r="A36" s="661">
        <v>7</v>
      </c>
      <c r="B36" s="662" t="s">
        <v>2765</v>
      </c>
      <c r="C36" s="662" t="s">
        <v>3028</v>
      </c>
      <c r="D36" s="743" t="s">
        <v>4452</v>
      </c>
      <c r="E36" s="744" t="s">
        <v>3041</v>
      </c>
      <c r="F36" s="662" t="s">
        <v>3025</v>
      </c>
      <c r="G36" s="662" t="s">
        <v>3162</v>
      </c>
      <c r="H36" s="662" t="s">
        <v>573</v>
      </c>
      <c r="I36" s="662" t="s">
        <v>1203</v>
      </c>
      <c r="J36" s="662" t="s">
        <v>1204</v>
      </c>
      <c r="K36" s="662" t="s">
        <v>1205</v>
      </c>
      <c r="L36" s="663">
        <v>75.349999999999994</v>
      </c>
      <c r="M36" s="663">
        <v>226.04999999999998</v>
      </c>
      <c r="N36" s="662">
        <v>3</v>
      </c>
      <c r="O36" s="745">
        <v>1</v>
      </c>
      <c r="P36" s="663">
        <v>226.04999999999998</v>
      </c>
      <c r="Q36" s="678">
        <v>1</v>
      </c>
      <c r="R36" s="662">
        <v>3</v>
      </c>
      <c r="S36" s="678">
        <v>1</v>
      </c>
      <c r="T36" s="745">
        <v>1</v>
      </c>
      <c r="U36" s="701">
        <v>1</v>
      </c>
    </row>
    <row r="37" spans="1:21" ht="14.4" customHeight="1" x14ac:dyDescent="0.3">
      <c r="A37" s="661">
        <v>7</v>
      </c>
      <c r="B37" s="662" t="s">
        <v>2765</v>
      </c>
      <c r="C37" s="662" t="s">
        <v>3028</v>
      </c>
      <c r="D37" s="743" t="s">
        <v>4452</v>
      </c>
      <c r="E37" s="744" t="s">
        <v>3043</v>
      </c>
      <c r="F37" s="662" t="s">
        <v>3025</v>
      </c>
      <c r="G37" s="662" t="s">
        <v>3163</v>
      </c>
      <c r="H37" s="662" t="s">
        <v>573</v>
      </c>
      <c r="I37" s="662" t="s">
        <v>2272</v>
      </c>
      <c r="J37" s="662" t="s">
        <v>2273</v>
      </c>
      <c r="K37" s="662" t="s">
        <v>3164</v>
      </c>
      <c r="L37" s="663">
        <v>48.09</v>
      </c>
      <c r="M37" s="663">
        <v>144.27000000000001</v>
      </c>
      <c r="N37" s="662">
        <v>3</v>
      </c>
      <c r="O37" s="745">
        <v>1</v>
      </c>
      <c r="P37" s="663">
        <v>144.27000000000001</v>
      </c>
      <c r="Q37" s="678">
        <v>1</v>
      </c>
      <c r="R37" s="662">
        <v>3</v>
      </c>
      <c r="S37" s="678">
        <v>1</v>
      </c>
      <c r="T37" s="745">
        <v>1</v>
      </c>
      <c r="U37" s="701">
        <v>1</v>
      </c>
    </row>
    <row r="38" spans="1:21" ht="14.4" customHeight="1" x14ac:dyDescent="0.3">
      <c r="A38" s="661">
        <v>7</v>
      </c>
      <c r="B38" s="662" t="s">
        <v>2765</v>
      </c>
      <c r="C38" s="662" t="s">
        <v>3028</v>
      </c>
      <c r="D38" s="743" t="s">
        <v>4452</v>
      </c>
      <c r="E38" s="744" t="s">
        <v>3044</v>
      </c>
      <c r="F38" s="662" t="s">
        <v>3025</v>
      </c>
      <c r="G38" s="662" t="s">
        <v>3165</v>
      </c>
      <c r="H38" s="662" t="s">
        <v>573</v>
      </c>
      <c r="I38" s="662" t="s">
        <v>3166</v>
      </c>
      <c r="J38" s="662" t="s">
        <v>3167</v>
      </c>
      <c r="K38" s="662" t="s">
        <v>3168</v>
      </c>
      <c r="L38" s="663">
        <v>34.6</v>
      </c>
      <c r="M38" s="663">
        <v>34.6</v>
      </c>
      <c r="N38" s="662">
        <v>1</v>
      </c>
      <c r="O38" s="745">
        <v>1</v>
      </c>
      <c r="P38" s="663">
        <v>34.6</v>
      </c>
      <c r="Q38" s="678">
        <v>1</v>
      </c>
      <c r="R38" s="662">
        <v>1</v>
      </c>
      <c r="S38" s="678">
        <v>1</v>
      </c>
      <c r="T38" s="745">
        <v>1</v>
      </c>
      <c r="U38" s="701">
        <v>1</v>
      </c>
    </row>
    <row r="39" spans="1:21" ht="14.4" customHeight="1" x14ac:dyDescent="0.3">
      <c r="A39" s="661">
        <v>7</v>
      </c>
      <c r="B39" s="662" t="s">
        <v>2765</v>
      </c>
      <c r="C39" s="662" t="s">
        <v>3028</v>
      </c>
      <c r="D39" s="743" t="s">
        <v>4452</v>
      </c>
      <c r="E39" s="744" t="s">
        <v>3045</v>
      </c>
      <c r="F39" s="662" t="s">
        <v>3025</v>
      </c>
      <c r="G39" s="662" t="s">
        <v>3169</v>
      </c>
      <c r="H39" s="662" t="s">
        <v>631</v>
      </c>
      <c r="I39" s="662" t="s">
        <v>1959</v>
      </c>
      <c r="J39" s="662" t="s">
        <v>1960</v>
      </c>
      <c r="K39" s="662" t="s">
        <v>2882</v>
      </c>
      <c r="L39" s="663">
        <v>72</v>
      </c>
      <c r="M39" s="663">
        <v>72</v>
      </c>
      <c r="N39" s="662">
        <v>1</v>
      </c>
      <c r="O39" s="745">
        <v>0.5</v>
      </c>
      <c r="P39" s="663">
        <v>72</v>
      </c>
      <c r="Q39" s="678">
        <v>1</v>
      </c>
      <c r="R39" s="662">
        <v>1</v>
      </c>
      <c r="S39" s="678">
        <v>1</v>
      </c>
      <c r="T39" s="745">
        <v>0.5</v>
      </c>
      <c r="U39" s="701">
        <v>1</v>
      </c>
    </row>
    <row r="40" spans="1:21" ht="14.4" customHeight="1" x14ac:dyDescent="0.3">
      <c r="A40" s="661">
        <v>7</v>
      </c>
      <c r="B40" s="662" t="s">
        <v>2765</v>
      </c>
      <c r="C40" s="662" t="s">
        <v>3028</v>
      </c>
      <c r="D40" s="743" t="s">
        <v>4452</v>
      </c>
      <c r="E40" s="744" t="s">
        <v>3045</v>
      </c>
      <c r="F40" s="662" t="s">
        <v>3025</v>
      </c>
      <c r="G40" s="662" t="s">
        <v>3170</v>
      </c>
      <c r="H40" s="662" t="s">
        <v>631</v>
      </c>
      <c r="I40" s="662" t="s">
        <v>2015</v>
      </c>
      <c r="J40" s="662" t="s">
        <v>2898</v>
      </c>
      <c r="K40" s="662" t="s">
        <v>977</v>
      </c>
      <c r="L40" s="663">
        <v>117.73</v>
      </c>
      <c r="M40" s="663">
        <v>117.73</v>
      </c>
      <c r="N40" s="662">
        <v>1</v>
      </c>
      <c r="O40" s="745">
        <v>0.5</v>
      </c>
      <c r="P40" s="663">
        <v>117.73</v>
      </c>
      <c r="Q40" s="678">
        <v>1</v>
      </c>
      <c r="R40" s="662">
        <v>1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7</v>
      </c>
      <c r="B41" s="662" t="s">
        <v>2765</v>
      </c>
      <c r="C41" s="662" t="s">
        <v>3028</v>
      </c>
      <c r="D41" s="743" t="s">
        <v>4452</v>
      </c>
      <c r="E41" s="744" t="s">
        <v>3045</v>
      </c>
      <c r="F41" s="662" t="s">
        <v>3025</v>
      </c>
      <c r="G41" s="662" t="s">
        <v>3092</v>
      </c>
      <c r="H41" s="662" t="s">
        <v>631</v>
      </c>
      <c r="I41" s="662" t="s">
        <v>3093</v>
      </c>
      <c r="J41" s="662" t="s">
        <v>3094</v>
      </c>
      <c r="K41" s="662" t="s">
        <v>3095</v>
      </c>
      <c r="L41" s="663">
        <v>119.7</v>
      </c>
      <c r="M41" s="663">
        <v>239.4</v>
      </c>
      <c r="N41" s="662">
        <v>2</v>
      </c>
      <c r="O41" s="745">
        <v>1</v>
      </c>
      <c r="P41" s="663">
        <v>239.4</v>
      </c>
      <c r="Q41" s="678">
        <v>1</v>
      </c>
      <c r="R41" s="662">
        <v>2</v>
      </c>
      <c r="S41" s="678">
        <v>1</v>
      </c>
      <c r="T41" s="745">
        <v>1</v>
      </c>
      <c r="U41" s="701">
        <v>1</v>
      </c>
    </row>
    <row r="42" spans="1:21" ht="14.4" customHeight="1" x14ac:dyDescent="0.3">
      <c r="A42" s="661">
        <v>7</v>
      </c>
      <c r="B42" s="662" t="s">
        <v>2765</v>
      </c>
      <c r="C42" s="662" t="s">
        <v>3028</v>
      </c>
      <c r="D42" s="743" t="s">
        <v>4452</v>
      </c>
      <c r="E42" s="744" t="s">
        <v>3045</v>
      </c>
      <c r="F42" s="662" t="s">
        <v>3025</v>
      </c>
      <c r="G42" s="662" t="s">
        <v>3171</v>
      </c>
      <c r="H42" s="662" t="s">
        <v>573</v>
      </c>
      <c r="I42" s="662" t="s">
        <v>3172</v>
      </c>
      <c r="J42" s="662" t="s">
        <v>3173</v>
      </c>
      <c r="K42" s="662" t="s">
        <v>3174</v>
      </c>
      <c r="L42" s="663">
        <v>0</v>
      </c>
      <c r="M42" s="663">
        <v>0</v>
      </c>
      <c r="N42" s="662">
        <v>1</v>
      </c>
      <c r="O42" s="745">
        <v>0.5</v>
      </c>
      <c r="P42" s="663">
        <v>0</v>
      </c>
      <c r="Q42" s="678"/>
      <c r="R42" s="662">
        <v>1</v>
      </c>
      <c r="S42" s="678">
        <v>1</v>
      </c>
      <c r="T42" s="745">
        <v>0.5</v>
      </c>
      <c r="U42" s="701">
        <v>1</v>
      </c>
    </row>
    <row r="43" spans="1:21" ht="14.4" customHeight="1" x14ac:dyDescent="0.3">
      <c r="A43" s="661">
        <v>7</v>
      </c>
      <c r="B43" s="662" t="s">
        <v>2765</v>
      </c>
      <c r="C43" s="662" t="s">
        <v>3028</v>
      </c>
      <c r="D43" s="743" t="s">
        <v>4452</v>
      </c>
      <c r="E43" s="744" t="s">
        <v>3045</v>
      </c>
      <c r="F43" s="662" t="s">
        <v>3025</v>
      </c>
      <c r="G43" s="662" t="s">
        <v>3175</v>
      </c>
      <c r="H43" s="662" t="s">
        <v>573</v>
      </c>
      <c r="I43" s="662" t="s">
        <v>2465</v>
      </c>
      <c r="J43" s="662" t="s">
        <v>3176</v>
      </c>
      <c r="K43" s="662" t="s">
        <v>3142</v>
      </c>
      <c r="L43" s="663">
        <v>72.5</v>
      </c>
      <c r="M43" s="663">
        <v>72.5</v>
      </c>
      <c r="N43" s="662">
        <v>1</v>
      </c>
      <c r="O43" s="745">
        <v>0.5</v>
      </c>
      <c r="P43" s="663">
        <v>72.5</v>
      </c>
      <c r="Q43" s="678">
        <v>1</v>
      </c>
      <c r="R43" s="662">
        <v>1</v>
      </c>
      <c r="S43" s="678">
        <v>1</v>
      </c>
      <c r="T43" s="745">
        <v>0.5</v>
      </c>
      <c r="U43" s="701">
        <v>1</v>
      </c>
    </row>
    <row r="44" spans="1:21" ht="14.4" customHeight="1" x14ac:dyDescent="0.3">
      <c r="A44" s="661">
        <v>7</v>
      </c>
      <c r="B44" s="662" t="s">
        <v>2765</v>
      </c>
      <c r="C44" s="662" t="s">
        <v>3028</v>
      </c>
      <c r="D44" s="743" t="s">
        <v>4452</v>
      </c>
      <c r="E44" s="744" t="s">
        <v>3045</v>
      </c>
      <c r="F44" s="662" t="s">
        <v>3025</v>
      </c>
      <c r="G44" s="662" t="s">
        <v>3175</v>
      </c>
      <c r="H44" s="662" t="s">
        <v>573</v>
      </c>
      <c r="I44" s="662" t="s">
        <v>3177</v>
      </c>
      <c r="J44" s="662" t="s">
        <v>3178</v>
      </c>
      <c r="K44" s="662" t="s">
        <v>3179</v>
      </c>
      <c r="L44" s="663">
        <v>72.5</v>
      </c>
      <c r="M44" s="663">
        <v>72.5</v>
      </c>
      <c r="N44" s="662">
        <v>1</v>
      </c>
      <c r="O44" s="745">
        <v>0.5</v>
      </c>
      <c r="P44" s="663">
        <v>72.5</v>
      </c>
      <c r="Q44" s="678">
        <v>1</v>
      </c>
      <c r="R44" s="662">
        <v>1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7</v>
      </c>
      <c r="B45" s="662" t="s">
        <v>2765</v>
      </c>
      <c r="C45" s="662" t="s">
        <v>3028</v>
      </c>
      <c r="D45" s="743" t="s">
        <v>4452</v>
      </c>
      <c r="E45" s="744" t="s">
        <v>3045</v>
      </c>
      <c r="F45" s="662" t="s">
        <v>3025</v>
      </c>
      <c r="G45" s="662" t="s">
        <v>3180</v>
      </c>
      <c r="H45" s="662" t="s">
        <v>573</v>
      </c>
      <c r="I45" s="662" t="s">
        <v>3181</v>
      </c>
      <c r="J45" s="662" t="s">
        <v>3182</v>
      </c>
      <c r="K45" s="662" t="s">
        <v>3183</v>
      </c>
      <c r="L45" s="663">
        <v>123.2</v>
      </c>
      <c r="M45" s="663">
        <v>1108.8000000000002</v>
      </c>
      <c r="N45" s="662">
        <v>9</v>
      </c>
      <c r="O45" s="745">
        <v>1.5</v>
      </c>
      <c r="P45" s="663">
        <v>1108.8000000000002</v>
      </c>
      <c r="Q45" s="678">
        <v>1</v>
      </c>
      <c r="R45" s="662">
        <v>9</v>
      </c>
      <c r="S45" s="678">
        <v>1</v>
      </c>
      <c r="T45" s="745">
        <v>1.5</v>
      </c>
      <c r="U45" s="701">
        <v>1</v>
      </c>
    </row>
    <row r="46" spans="1:21" ht="14.4" customHeight="1" x14ac:dyDescent="0.3">
      <c r="A46" s="661">
        <v>7</v>
      </c>
      <c r="B46" s="662" t="s">
        <v>2765</v>
      </c>
      <c r="C46" s="662" t="s">
        <v>3028</v>
      </c>
      <c r="D46" s="743" t="s">
        <v>4452</v>
      </c>
      <c r="E46" s="744" t="s">
        <v>3045</v>
      </c>
      <c r="F46" s="662" t="s">
        <v>3025</v>
      </c>
      <c r="G46" s="662" t="s">
        <v>3184</v>
      </c>
      <c r="H46" s="662" t="s">
        <v>573</v>
      </c>
      <c r="I46" s="662" t="s">
        <v>3185</v>
      </c>
      <c r="J46" s="662" t="s">
        <v>3186</v>
      </c>
      <c r="K46" s="662" t="s">
        <v>3187</v>
      </c>
      <c r="L46" s="663">
        <v>0</v>
      </c>
      <c r="M46" s="663">
        <v>0</v>
      </c>
      <c r="N46" s="662">
        <v>2</v>
      </c>
      <c r="O46" s="745">
        <v>1.5</v>
      </c>
      <c r="P46" s="663">
        <v>0</v>
      </c>
      <c r="Q46" s="678"/>
      <c r="R46" s="662">
        <v>2</v>
      </c>
      <c r="S46" s="678">
        <v>1</v>
      </c>
      <c r="T46" s="745">
        <v>1.5</v>
      </c>
      <c r="U46" s="701">
        <v>1</v>
      </c>
    </row>
    <row r="47" spans="1:21" ht="14.4" customHeight="1" x14ac:dyDescent="0.3">
      <c r="A47" s="661">
        <v>7</v>
      </c>
      <c r="B47" s="662" t="s">
        <v>2765</v>
      </c>
      <c r="C47" s="662" t="s">
        <v>3028</v>
      </c>
      <c r="D47" s="743" t="s">
        <v>4452</v>
      </c>
      <c r="E47" s="744" t="s">
        <v>3045</v>
      </c>
      <c r="F47" s="662" t="s">
        <v>3025</v>
      </c>
      <c r="G47" s="662" t="s">
        <v>3188</v>
      </c>
      <c r="H47" s="662" t="s">
        <v>573</v>
      </c>
      <c r="I47" s="662" t="s">
        <v>3189</v>
      </c>
      <c r="J47" s="662" t="s">
        <v>3190</v>
      </c>
      <c r="K47" s="662" t="s">
        <v>3191</v>
      </c>
      <c r="L47" s="663">
        <v>72.64</v>
      </c>
      <c r="M47" s="663">
        <v>145.28</v>
      </c>
      <c r="N47" s="662">
        <v>2</v>
      </c>
      <c r="O47" s="745">
        <v>0.5</v>
      </c>
      <c r="P47" s="663">
        <v>145.28</v>
      </c>
      <c r="Q47" s="678">
        <v>1</v>
      </c>
      <c r="R47" s="662">
        <v>2</v>
      </c>
      <c r="S47" s="678">
        <v>1</v>
      </c>
      <c r="T47" s="745">
        <v>0.5</v>
      </c>
      <c r="U47" s="701">
        <v>1</v>
      </c>
    </row>
    <row r="48" spans="1:21" ht="14.4" customHeight="1" x14ac:dyDescent="0.3">
      <c r="A48" s="661">
        <v>7</v>
      </c>
      <c r="B48" s="662" t="s">
        <v>2765</v>
      </c>
      <c r="C48" s="662" t="s">
        <v>3028</v>
      </c>
      <c r="D48" s="743" t="s">
        <v>4452</v>
      </c>
      <c r="E48" s="744" t="s">
        <v>3045</v>
      </c>
      <c r="F48" s="662" t="s">
        <v>3025</v>
      </c>
      <c r="G48" s="662" t="s">
        <v>3192</v>
      </c>
      <c r="H48" s="662" t="s">
        <v>573</v>
      </c>
      <c r="I48" s="662" t="s">
        <v>3193</v>
      </c>
      <c r="J48" s="662" t="s">
        <v>941</v>
      </c>
      <c r="K48" s="662" t="s">
        <v>3194</v>
      </c>
      <c r="L48" s="663">
        <v>110.28</v>
      </c>
      <c r="M48" s="663">
        <v>220.56</v>
      </c>
      <c r="N48" s="662">
        <v>2</v>
      </c>
      <c r="O48" s="745">
        <v>0.5</v>
      </c>
      <c r="P48" s="663">
        <v>220.56</v>
      </c>
      <c r="Q48" s="678">
        <v>1</v>
      </c>
      <c r="R48" s="662">
        <v>2</v>
      </c>
      <c r="S48" s="678">
        <v>1</v>
      </c>
      <c r="T48" s="745">
        <v>0.5</v>
      </c>
      <c r="U48" s="701">
        <v>1</v>
      </c>
    </row>
    <row r="49" spans="1:21" ht="14.4" customHeight="1" x14ac:dyDescent="0.3">
      <c r="A49" s="661">
        <v>7</v>
      </c>
      <c r="B49" s="662" t="s">
        <v>2765</v>
      </c>
      <c r="C49" s="662" t="s">
        <v>3028</v>
      </c>
      <c r="D49" s="743" t="s">
        <v>4452</v>
      </c>
      <c r="E49" s="744" t="s">
        <v>3045</v>
      </c>
      <c r="F49" s="662" t="s">
        <v>3025</v>
      </c>
      <c r="G49" s="662" t="s">
        <v>3192</v>
      </c>
      <c r="H49" s="662" t="s">
        <v>573</v>
      </c>
      <c r="I49" s="662" t="s">
        <v>3195</v>
      </c>
      <c r="J49" s="662" t="s">
        <v>941</v>
      </c>
      <c r="K49" s="662" t="s">
        <v>3196</v>
      </c>
      <c r="L49" s="663">
        <v>220.56</v>
      </c>
      <c r="M49" s="663">
        <v>441.12</v>
      </c>
      <c r="N49" s="662">
        <v>2</v>
      </c>
      <c r="O49" s="745">
        <v>1</v>
      </c>
      <c r="P49" s="663">
        <v>441.12</v>
      </c>
      <c r="Q49" s="678">
        <v>1</v>
      </c>
      <c r="R49" s="662">
        <v>2</v>
      </c>
      <c r="S49" s="678">
        <v>1</v>
      </c>
      <c r="T49" s="745">
        <v>1</v>
      </c>
      <c r="U49" s="701">
        <v>1</v>
      </c>
    </row>
    <row r="50" spans="1:21" ht="14.4" customHeight="1" x14ac:dyDescent="0.3">
      <c r="A50" s="661">
        <v>7</v>
      </c>
      <c r="B50" s="662" t="s">
        <v>2765</v>
      </c>
      <c r="C50" s="662" t="s">
        <v>3028</v>
      </c>
      <c r="D50" s="743" t="s">
        <v>4452</v>
      </c>
      <c r="E50" s="744" t="s">
        <v>3045</v>
      </c>
      <c r="F50" s="662" t="s">
        <v>3025</v>
      </c>
      <c r="G50" s="662" t="s">
        <v>3192</v>
      </c>
      <c r="H50" s="662" t="s">
        <v>573</v>
      </c>
      <c r="I50" s="662" t="s">
        <v>3197</v>
      </c>
      <c r="J50" s="662" t="s">
        <v>941</v>
      </c>
      <c r="K50" s="662" t="s">
        <v>3196</v>
      </c>
      <c r="L50" s="663">
        <v>0</v>
      </c>
      <c r="M50" s="663">
        <v>0</v>
      </c>
      <c r="N50" s="662">
        <v>1</v>
      </c>
      <c r="O50" s="745">
        <v>0.5</v>
      </c>
      <c r="P50" s="663">
        <v>0</v>
      </c>
      <c r="Q50" s="678"/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7</v>
      </c>
      <c r="B51" s="662" t="s">
        <v>2765</v>
      </c>
      <c r="C51" s="662" t="s">
        <v>3028</v>
      </c>
      <c r="D51" s="743" t="s">
        <v>4452</v>
      </c>
      <c r="E51" s="744" t="s">
        <v>3045</v>
      </c>
      <c r="F51" s="662" t="s">
        <v>3025</v>
      </c>
      <c r="G51" s="662" t="s">
        <v>3198</v>
      </c>
      <c r="H51" s="662" t="s">
        <v>573</v>
      </c>
      <c r="I51" s="662" t="s">
        <v>3199</v>
      </c>
      <c r="J51" s="662" t="s">
        <v>3200</v>
      </c>
      <c r="K51" s="662" t="s">
        <v>3201</v>
      </c>
      <c r="L51" s="663">
        <v>24.68</v>
      </c>
      <c r="M51" s="663">
        <v>296.15999999999997</v>
      </c>
      <c r="N51" s="662">
        <v>12</v>
      </c>
      <c r="O51" s="745">
        <v>2</v>
      </c>
      <c r="P51" s="663">
        <v>296.15999999999997</v>
      </c>
      <c r="Q51" s="678">
        <v>1</v>
      </c>
      <c r="R51" s="662">
        <v>12</v>
      </c>
      <c r="S51" s="678">
        <v>1</v>
      </c>
      <c r="T51" s="745">
        <v>2</v>
      </c>
      <c r="U51" s="701">
        <v>1</v>
      </c>
    </row>
    <row r="52" spans="1:21" ht="14.4" customHeight="1" x14ac:dyDescent="0.3">
      <c r="A52" s="661">
        <v>7</v>
      </c>
      <c r="B52" s="662" t="s">
        <v>2765</v>
      </c>
      <c r="C52" s="662" t="s">
        <v>3028</v>
      </c>
      <c r="D52" s="743" t="s">
        <v>4452</v>
      </c>
      <c r="E52" s="744" t="s">
        <v>3045</v>
      </c>
      <c r="F52" s="662" t="s">
        <v>3025</v>
      </c>
      <c r="G52" s="662" t="s">
        <v>3202</v>
      </c>
      <c r="H52" s="662" t="s">
        <v>573</v>
      </c>
      <c r="I52" s="662" t="s">
        <v>3203</v>
      </c>
      <c r="J52" s="662" t="s">
        <v>3204</v>
      </c>
      <c r="K52" s="662" t="s">
        <v>3205</v>
      </c>
      <c r="L52" s="663">
        <v>33.22</v>
      </c>
      <c r="M52" s="663">
        <v>33.22</v>
      </c>
      <c r="N52" s="662">
        <v>1</v>
      </c>
      <c r="O52" s="745">
        <v>0.5</v>
      </c>
      <c r="P52" s="663">
        <v>33.22</v>
      </c>
      <c r="Q52" s="678">
        <v>1</v>
      </c>
      <c r="R52" s="662">
        <v>1</v>
      </c>
      <c r="S52" s="678">
        <v>1</v>
      </c>
      <c r="T52" s="745">
        <v>0.5</v>
      </c>
      <c r="U52" s="701">
        <v>1</v>
      </c>
    </row>
    <row r="53" spans="1:21" ht="14.4" customHeight="1" x14ac:dyDescent="0.3">
      <c r="A53" s="661">
        <v>7</v>
      </c>
      <c r="B53" s="662" t="s">
        <v>2765</v>
      </c>
      <c r="C53" s="662" t="s">
        <v>3028</v>
      </c>
      <c r="D53" s="743" t="s">
        <v>4452</v>
      </c>
      <c r="E53" s="744" t="s">
        <v>3045</v>
      </c>
      <c r="F53" s="662" t="s">
        <v>3025</v>
      </c>
      <c r="G53" s="662" t="s">
        <v>3076</v>
      </c>
      <c r="H53" s="662" t="s">
        <v>631</v>
      </c>
      <c r="I53" s="662" t="s">
        <v>3206</v>
      </c>
      <c r="J53" s="662" t="s">
        <v>3207</v>
      </c>
      <c r="K53" s="662" t="s">
        <v>3208</v>
      </c>
      <c r="L53" s="663">
        <v>0</v>
      </c>
      <c r="M53" s="663">
        <v>0</v>
      </c>
      <c r="N53" s="662">
        <v>1</v>
      </c>
      <c r="O53" s="745">
        <v>1</v>
      </c>
      <c r="P53" s="663">
        <v>0</v>
      </c>
      <c r="Q53" s="678"/>
      <c r="R53" s="662">
        <v>1</v>
      </c>
      <c r="S53" s="678">
        <v>1</v>
      </c>
      <c r="T53" s="745">
        <v>1</v>
      </c>
      <c r="U53" s="701">
        <v>1</v>
      </c>
    </row>
    <row r="54" spans="1:21" ht="14.4" customHeight="1" x14ac:dyDescent="0.3">
      <c r="A54" s="661">
        <v>7</v>
      </c>
      <c r="B54" s="662" t="s">
        <v>2765</v>
      </c>
      <c r="C54" s="662" t="s">
        <v>3028</v>
      </c>
      <c r="D54" s="743" t="s">
        <v>4452</v>
      </c>
      <c r="E54" s="744" t="s">
        <v>3045</v>
      </c>
      <c r="F54" s="662" t="s">
        <v>3025</v>
      </c>
      <c r="G54" s="662" t="s">
        <v>3076</v>
      </c>
      <c r="H54" s="662" t="s">
        <v>631</v>
      </c>
      <c r="I54" s="662" t="s">
        <v>3209</v>
      </c>
      <c r="J54" s="662" t="s">
        <v>3207</v>
      </c>
      <c r="K54" s="662" t="s">
        <v>3210</v>
      </c>
      <c r="L54" s="663">
        <v>403.45</v>
      </c>
      <c r="M54" s="663">
        <v>403.45</v>
      </c>
      <c r="N54" s="662">
        <v>1</v>
      </c>
      <c r="O54" s="745">
        <v>1</v>
      </c>
      <c r="P54" s="663">
        <v>403.45</v>
      </c>
      <c r="Q54" s="678">
        <v>1</v>
      </c>
      <c r="R54" s="662">
        <v>1</v>
      </c>
      <c r="S54" s="678">
        <v>1</v>
      </c>
      <c r="T54" s="745">
        <v>1</v>
      </c>
      <c r="U54" s="701">
        <v>1</v>
      </c>
    </row>
    <row r="55" spans="1:21" ht="14.4" customHeight="1" x14ac:dyDescent="0.3">
      <c r="A55" s="661">
        <v>7</v>
      </c>
      <c r="B55" s="662" t="s">
        <v>2765</v>
      </c>
      <c r="C55" s="662" t="s">
        <v>3028</v>
      </c>
      <c r="D55" s="743" t="s">
        <v>4452</v>
      </c>
      <c r="E55" s="744" t="s">
        <v>3045</v>
      </c>
      <c r="F55" s="662" t="s">
        <v>3025</v>
      </c>
      <c r="G55" s="662" t="s">
        <v>3211</v>
      </c>
      <c r="H55" s="662" t="s">
        <v>631</v>
      </c>
      <c r="I55" s="662" t="s">
        <v>3212</v>
      </c>
      <c r="J55" s="662" t="s">
        <v>3213</v>
      </c>
      <c r="K55" s="662" t="s">
        <v>3214</v>
      </c>
      <c r="L55" s="663">
        <v>556.04</v>
      </c>
      <c r="M55" s="663">
        <v>2224.16</v>
      </c>
      <c r="N55" s="662">
        <v>4</v>
      </c>
      <c r="O55" s="745">
        <v>1.5</v>
      </c>
      <c r="P55" s="663">
        <v>2224.16</v>
      </c>
      <c r="Q55" s="678">
        <v>1</v>
      </c>
      <c r="R55" s="662">
        <v>4</v>
      </c>
      <c r="S55" s="678">
        <v>1</v>
      </c>
      <c r="T55" s="745">
        <v>1.5</v>
      </c>
      <c r="U55" s="701">
        <v>1</v>
      </c>
    </row>
    <row r="56" spans="1:21" ht="14.4" customHeight="1" x14ac:dyDescent="0.3">
      <c r="A56" s="661">
        <v>7</v>
      </c>
      <c r="B56" s="662" t="s">
        <v>2765</v>
      </c>
      <c r="C56" s="662" t="s">
        <v>3028</v>
      </c>
      <c r="D56" s="743" t="s">
        <v>4452</v>
      </c>
      <c r="E56" s="744" t="s">
        <v>3045</v>
      </c>
      <c r="F56" s="662" t="s">
        <v>3025</v>
      </c>
      <c r="G56" s="662" t="s">
        <v>3215</v>
      </c>
      <c r="H56" s="662" t="s">
        <v>573</v>
      </c>
      <c r="I56" s="662" t="s">
        <v>3216</v>
      </c>
      <c r="J56" s="662" t="s">
        <v>3217</v>
      </c>
      <c r="K56" s="662" t="s">
        <v>3218</v>
      </c>
      <c r="L56" s="663">
        <v>519.42999999999995</v>
      </c>
      <c r="M56" s="663">
        <v>1038.8599999999999</v>
      </c>
      <c r="N56" s="662">
        <v>2</v>
      </c>
      <c r="O56" s="745">
        <v>0.5</v>
      </c>
      <c r="P56" s="663">
        <v>1038.8599999999999</v>
      </c>
      <c r="Q56" s="678">
        <v>1</v>
      </c>
      <c r="R56" s="662">
        <v>2</v>
      </c>
      <c r="S56" s="678">
        <v>1</v>
      </c>
      <c r="T56" s="745">
        <v>0.5</v>
      </c>
      <c r="U56" s="701">
        <v>1</v>
      </c>
    </row>
    <row r="57" spans="1:21" ht="14.4" customHeight="1" x14ac:dyDescent="0.3">
      <c r="A57" s="661">
        <v>7</v>
      </c>
      <c r="B57" s="662" t="s">
        <v>2765</v>
      </c>
      <c r="C57" s="662" t="s">
        <v>3028</v>
      </c>
      <c r="D57" s="743" t="s">
        <v>4452</v>
      </c>
      <c r="E57" s="744" t="s">
        <v>3045</v>
      </c>
      <c r="F57" s="662" t="s">
        <v>3025</v>
      </c>
      <c r="G57" s="662" t="s">
        <v>3219</v>
      </c>
      <c r="H57" s="662" t="s">
        <v>573</v>
      </c>
      <c r="I57" s="662" t="s">
        <v>687</v>
      </c>
      <c r="J57" s="662" t="s">
        <v>3220</v>
      </c>
      <c r="K57" s="662" t="s">
        <v>3221</v>
      </c>
      <c r="L57" s="663">
        <v>30.56</v>
      </c>
      <c r="M57" s="663">
        <v>61.12</v>
      </c>
      <c r="N57" s="662">
        <v>2</v>
      </c>
      <c r="O57" s="745">
        <v>0.5</v>
      </c>
      <c r="P57" s="663">
        <v>61.12</v>
      </c>
      <c r="Q57" s="678">
        <v>1</v>
      </c>
      <c r="R57" s="662">
        <v>2</v>
      </c>
      <c r="S57" s="678">
        <v>1</v>
      </c>
      <c r="T57" s="745">
        <v>0.5</v>
      </c>
      <c r="U57" s="701">
        <v>1</v>
      </c>
    </row>
    <row r="58" spans="1:21" ht="14.4" customHeight="1" x14ac:dyDescent="0.3">
      <c r="A58" s="661">
        <v>7</v>
      </c>
      <c r="B58" s="662" t="s">
        <v>2765</v>
      </c>
      <c r="C58" s="662" t="s">
        <v>3028</v>
      </c>
      <c r="D58" s="743" t="s">
        <v>4452</v>
      </c>
      <c r="E58" s="744" t="s">
        <v>3045</v>
      </c>
      <c r="F58" s="662" t="s">
        <v>3025</v>
      </c>
      <c r="G58" s="662" t="s">
        <v>3222</v>
      </c>
      <c r="H58" s="662" t="s">
        <v>573</v>
      </c>
      <c r="I58" s="662" t="s">
        <v>3223</v>
      </c>
      <c r="J58" s="662" t="s">
        <v>3224</v>
      </c>
      <c r="K58" s="662" t="s">
        <v>2064</v>
      </c>
      <c r="L58" s="663">
        <v>9.2799999999999994</v>
      </c>
      <c r="M58" s="663">
        <v>27.839999999999996</v>
      </c>
      <c r="N58" s="662">
        <v>3</v>
      </c>
      <c r="O58" s="745">
        <v>0.5</v>
      </c>
      <c r="P58" s="663">
        <v>27.839999999999996</v>
      </c>
      <c r="Q58" s="678">
        <v>1</v>
      </c>
      <c r="R58" s="662">
        <v>3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7</v>
      </c>
      <c r="B59" s="662" t="s">
        <v>2765</v>
      </c>
      <c r="C59" s="662" t="s">
        <v>3028</v>
      </c>
      <c r="D59" s="743" t="s">
        <v>4452</v>
      </c>
      <c r="E59" s="744" t="s">
        <v>3045</v>
      </c>
      <c r="F59" s="662" t="s">
        <v>3025</v>
      </c>
      <c r="G59" s="662" t="s">
        <v>3225</v>
      </c>
      <c r="H59" s="662" t="s">
        <v>573</v>
      </c>
      <c r="I59" s="662" t="s">
        <v>3226</v>
      </c>
      <c r="J59" s="662" t="s">
        <v>3227</v>
      </c>
      <c r="K59" s="662" t="s">
        <v>3228</v>
      </c>
      <c r="L59" s="663">
        <v>55.01</v>
      </c>
      <c r="M59" s="663">
        <v>220.04</v>
      </c>
      <c r="N59" s="662">
        <v>4</v>
      </c>
      <c r="O59" s="745">
        <v>1.5</v>
      </c>
      <c r="P59" s="663">
        <v>220.04</v>
      </c>
      <c r="Q59" s="678">
        <v>1</v>
      </c>
      <c r="R59" s="662">
        <v>4</v>
      </c>
      <c r="S59" s="678">
        <v>1</v>
      </c>
      <c r="T59" s="745">
        <v>1.5</v>
      </c>
      <c r="U59" s="701">
        <v>1</v>
      </c>
    </row>
    <row r="60" spans="1:21" ht="14.4" customHeight="1" x14ac:dyDescent="0.3">
      <c r="A60" s="661">
        <v>7</v>
      </c>
      <c r="B60" s="662" t="s">
        <v>2765</v>
      </c>
      <c r="C60" s="662" t="s">
        <v>3028</v>
      </c>
      <c r="D60" s="743" t="s">
        <v>4452</v>
      </c>
      <c r="E60" s="744" t="s">
        <v>3045</v>
      </c>
      <c r="F60" s="662" t="s">
        <v>3025</v>
      </c>
      <c r="G60" s="662" t="s">
        <v>3229</v>
      </c>
      <c r="H60" s="662" t="s">
        <v>573</v>
      </c>
      <c r="I60" s="662" t="s">
        <v>3230</v>
      </c>
      <c r="J60" s="662" t="s">
        <v>3231</v>
      </c>
      <c r="K60" s="662" t="s">
        <v>1187</v>
      </c>
      <c r="L60" s="663">
        <v>0</v>
      </c>
      <c r="M60" s="663">
        <v>0</v>
      </c>
      <c r="N60" s="662">
        <v>2</v>
      </c>
      <c r="O60" s="745">
        <v>0.5</v>
      </c>
      <c r="P60" s="663">
        <v>0</v>
      </c>
      <c r="Q60" s="678"/>
      <c r="R60" s="662">
        <v>2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7</v>
      </c>
      <c r="B61" s="662" t="s">
        <v>2765</v>
      </c>
      <c r="C61" s="662" t="s">
        <v>3028</v>
      </c>
      <c r="D61" s="743" t="s">
        <v>4452</v>
      </c>
      <c r="E61" s="744" t="s">
        <v>3045</v>
      </c>
      <c r="F61" s="662" t="s">
        <v>3025</v>
      </c>
      <c r="G61" s="662" t="s">
        <v>3232</v>
      </c>
      <c r="H61" s="662" t="s">
        <v>573</v>
      </c>
      <c r="I61" s="662" t="s">
        <v>1839</v>
      </c>
      <c r="J61" s="662" t="s">
        <v>976</v>
      </c>
      <c r="K61" s="662" t="s">
        <v>1840</v>
      </c>
      <c r="L61" s="663">
        <v>0</v>
      </c>
      <c r="M61" s="663">
        <v>0</v>
      </c>
      <c r="N61" s="662">
        <v>1</v>
      </c>
      <c r="O61" s="745">
        <v>1</v>
      </c>
      <c r="P61" s="663">
        <v>0</v>
      </c>
      <c r="Q61" s="678"/>
      <c r="R61" s="662">
        <v>1</v>
      </c>
      <c r="S61" s="678">
        <v>1</v>
      </c>
      <c r="T61" s="745">
        <v>1</v>
      </c>
      <c r="U61" s="701">
        <v>1</v>
      </c>
    </row>
    <row r="62" spans="1:21" ht="14.4" customHeight="1" x14ac:dyDescent="0.3">
      <c r="A62" s="661">
        <v>7</v>
      </c>
      <c r="B62" s="662" t="s">
        <v>2765</v>
      </c>
      <c r="C62" s="662" t="s">
        <v>3028</v>
      </c>
      <c r="D62" s="743" t="s">
        <v>4452</v>
      </c>
      <c r="E62" s="744" t="s">
        <v>3045</v>
      </c>
      <c r="F62" s="662" t="s">
        <v>3025</v>
      </c>
      <c r="G62" s="662" t="s">
        <v>3233</v>
      </c>
      <c r="H62" s="662" t="s">
        <v>573</v>
      </c>
      <c r="I62" s="662" t="s">
        <v>3234</v>
      </c>
      <c r="J62" s="662" t="s">
        <v>3235</v>
      </c>
      <c r="K62" s="662" t="s">
        <v>3236</v>
      </c>
      <c r="L62" s="663">
        <v>64.56</v>
      </c>
      <c r="M62" s="663">
        <v>193.68</v>
      </c>
      <c r="N62" s="662">
        <v>3</v>
      </c>
      <c r="O62" s="745">
        <v>0.5</v>
      </c>
      <c r="P62" s="663">
        <v>193.68</v>
      </c>
      <c r="Q62" s="678">
        <v>1</v>
      </c>
      <c r="R62" s="662">
        <v>3</v>
      </c>
      <c r="S62" s="678">
        <v>1</v>
      </c>
      <c r="T62" s="745">
        <v>0.5</v>
      </c>
      <c r="U62" s="701">
        <v>1</v>
      </c>
    </row>
    <row r="63" spans="1:21" ht="14.4" customHeight="1" x14ac:dyDescent="0.3">
      <c r="A63" s="661">
        <v>7</v>
      </c>
      <c r="B63" s="662" t="s">
        <v>2765</v>
      </c>
      <c r="C63" s="662" t="s">
        <v>3028</v>
      </c>
      <c r="D63" s="743" t="s">
        <v>4452</v>
      </c>
      <c r="E63" s="744" t="s">
        <v>3045</v>
      </c>
      <c r="F63" s="662" t="s">
        <v>3025</v>
      </c>
      <c r="G63" s="662" t="s">
        <v>3233</v>
      </c>
      <c r="H63" s="662" t="s">
        <v>573</v>
      </c>
      <c r="I63" s="662" t="s">
        <v>3237</v>
      </c>
      <c r="J63" s="662" t="s">
        <v>1761</v>
      </c>
      <c r="K63" s="662" t="s">
        <v>3238</v>
      </c>
      <c r="L63" s="663">
        <v>0</v>
      </c>
      <c r="M63" s="663">
        <v>0</v>
      </c>
      <c r="N63" s="662">
        <v>1</v>
      </c>
      <c r="O63" s="745">
        <v>0.5</v>
      </c>
      <c r="P63" s="663">
        <v>0</v>
      </c>
      <c r="Q63" s="678"/>
      <c r="R63" s="662">
        <v>1</v>
      </c>
      <c r="S63" s="678">
        <v>1</v>
      </c>
      <c r="T63" s="745">
        <v>0.5</v>
      </c>
      <c r="U63" s="701">
        <v>1</v>
      </c>
    </row>
    <row r="64" spans="1:21" ht="14.4" customHeight="1" x14ac:dyDescent="0.3">
      <c r="A64" s="661">
        <v>7</v>
      </c>
      <c r="B64" s="662" t="s">
        <v>2765</v>
      </c>
      <c r="C64" s="662" t="s">
        <v>3028</v>
      </c>
      <c r="D64" s="743" t="s">
        <v>4452</v>
      </c>
      <c r="E64" s="744" t="s">
        <v>3045</v>
      </c>
      <c r="F64" s="662" t="s">
        <v>3025</v>
      </c>
      <c r="G64" s="662" t="s">
        <v>3239</v>
      </c>
      <c r="H64" s="662" t="s">
        <v>573</v>
      </c>
      <c r="I64" s="662" t="s">
        <v>3240</v>
      </c>
      <c r="J64" s="662" t="s">
        <v>3241</v>
      </c>
      <c r="K64" s="662" t="s">
        <v>3242</v>
      </c>
      <c r="L64" s="663">
        <v>167.58</v>
      </c>
      <c r="M64" s="663">
        <v>167.58</v>
      </c>
      <c r="N64" s="662">
        <v>1</v>
      </c>
      <c r="O64" s="745">
        <v>1</v>
      </c>
      <c r="P64" s="663">
        <v>167.58</v>
      </c>
      <c r="Q64" s="678">
        <v>1</v>
      </c>
      <c r="R64" s="662">
        <v>1</v>
      </c>
      <c r="S64" s="678">
        <v>1</v>
      </c>
      <c r="T64" s="745">
        <v>1</v>
      </c>
      <c r="U64" s="701">
        <v>1</v>
      </c>
    </row>
    <row r="65" spans="1:21" ht="14.4" customHeight="1" x14ac:dyDescent="0.3">
      <c r="A65" s="661">
        <v>7</v>
      </c>
      <c r="B65" s="662" t="s">
        <v>2765</v>
      </c>
      <c r="C65" s="662" t="s">
        <v>3028</v>
      </c>
      <c r="D65" s="743" t="s">
        <v>4452</v>
      </c>
      <c r="E65" s="744" t="s">
        <v>3045</v>
      </c>
      <c r="F65" s="662" t="s">
        <v>3025</v>
      </c>
      <c r="G65" s="662" t="s">
        <v>3239</v>
      </c>
      <c r="H65" s="662" t="s">
        <v>573</v>
      </c>
      <c r="I65" s="662" t="s">
        <v>3243</v>
      </c>
      <c r="J65" s="662" t="s">
        <v>3244</v>
      </c>
      <c r="K65" s="662" t="s">
        <v>3245</v>
      </c>
      <c r="L65" s="663">
        <v>111.72</v>
      </c>
      <c r="M65" s="663">
        <v>223.44</v>
      </c>
      <c r="N65" s="662">
        <v>2</v>
      </c>
      <c r="O65" s="745">
        <v>0.5</v>
      </c>
      <c r="P65" s="663">
        <v>223.44</v>
      </c>
      <c r="Q65" s="678">
        <v>1</v>
      </c>
      <c r="R65" s="662">
        <v>2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7</v>
      </c>
      <c r="B66" s="662" t="s">
        <v>2765</v>
      </c>
      <c r="C66" s="662" t="s">
        <v>3028</v>
      </c>
      <c r="D66" s="743" t="s">
        <v>4452</v>
      </c>
      <c r="E66" s="744" t="s">
        <v>3045</v>
      </c>
      <c r="F66" s="662" t="s">
        <v>3025</v>
      </c>
      <c r="G66" s="662" t="s">
        <v>3246</v>
      </c>
      <c r="H66" s="662" t="s">
        <v>573</v>
      </c>
      <c r="I66" s="662" t="s">
        <v>2276</v>
      </c>
      <c r="J66" s="662" t="s">
        <v>2277</v>
      </c>
      <c r="K66" s="662" t="s">
        <v>3247</v>
      </c>
      <c r="L66" s="663">
        <v>36.97</v>
      </c>
      <c r="M66" s="663">
        <v>73.94</v>
      </c>
      <c r="N66" s="662">
        <v>2</v>
      </c>
      <c r="O66" s="745">
        <v>0.5</v>
      </c>
      <c r="P66" s="663">
        <v>73.94</v>
      </c>
      <c r="Q66" s="678">
        <v>1</v>
      </c>
      <c r="R66" s="662">
        <v>2</v>
      </c>
      <c r="S66" s="678">
        <v>1</v>
      </c>
      <c r="T66" s="745">
        <v>0.5</v>
      </c>
      <c r="U66" s="701">
        <v>1</v>
      </c>
    </row>
    <row r="67" spans="1:21" ht="14.4" customHeight="1" x14ac:dyDescent="0.3">
      <c r="A67" s="661">
        <v>7</v>
      </c>
      <c r="B67" s="662" t="s">
        <v>2765</v>
      </c>
      <c r="C67" s="662" t="s">
        <v>3028</v>
      </c>
      <c r="D67" s="743" t="s">
        <v>4452</v>
      </c>
      <c r="E67" s="744" t="s">
        <v>3045</v>
      </c>
      <c r="F67" s="662" t="s">
        <v>3025</v>
      </c>
      <c r="G67" s="662" t="s">
        <v>3248</v>
      </c>
      <c r="H67" s="662" t="s">
        <v>573</v>
      </c>
      <c r="I67" s="662" t="s">
        <v>3249</v>
      </c>
      <c r="J67" s="662" t="s">
        <v>3250</v>
      </c>
      <c r="K67" s="662" t="s">
        <v>3251</v>
      </c>
      <c r="L67" s="663">
        <v>88.76</v>
      </c>
      <c r="M67" s="663">
        <v>88.76</v>
      </c>
      <c r="N67" s="662">
        <v>1</v>
      </c>
      <c r="O67" s="745">
        <v>0.5</v>
      </c>
      <c r="P67" s="663">
        <v>88.76</v>
      </c>
      <c r="Q67" s="678">
        <v>1</v>
      </c>
      <c r="R67" s="662">
        <v>1</v>
      </c>
      <c r="S67" s="678">
        <v>1</v>
      </c>
      <c r="T67" s="745">
        <v>0.5</v>
      </c>
      <c r="U67" s="701">
        <v>1</v>
      </c>
    </row>
    <row r="68" spans="1:21" ht="14.4" customHeight="1" x14ac:dyDescent="0.3">
      <c r="A68" s="661">
        <v>7</v>
      </c>
      <c r="B68" s="662" t="s">
        <v>2765</v>
      </c>
      <c r="C68" s="662" t="s">
        <v>3028</v>
      </c>
      <c r="D68" s="743" t="s">
        <v>4452</v>
      </c>
      <c r="E68" s="744" t="s">
        <v>3045</v>
      </c>
      <c r="F68" s="662" t="s">
        <v>3025</v>
      </c>
      <c r="G68" s="662" t="s">
        <v>3252</v>
      </c>
      <c r="H68" s="662" t="s">
        <v>631</v>
      </c>
      <c r="I68" s="662" t="s">
        <v>2076</v>
      </c>
      <c r="J68" s="662" t="s">
        <v>2910</v>
      </c>
      <c r="K68" s="662" t="s">
        <v>2911</v>
      </c>
      <c r="L68" s="663">
        <v>62.24</v>
      </c>
      <c r="M68" s="663">
        <v>62.24</v>
      </c>
      <c r="N68" s="662">
        <v>1</v>
      </c>
      <c r="O68" s="745">
        <v>0.5</v>
      </c>
      <c r="P68" s="663">
        <v>62.24</v>
      </c>
      <c r="Q68" s="678">
        <v>1</v>
      </c>
      <c r="R68" s="662">
        <v>1</v>
      </c>
      <c r="S68" s="678">
        <v>1</v>
      </c>
      <c r="T68" s="745">
        <v>0.5</v>
      </c>
      <c r="U68" s="701">
        <v>1</v>
      </c>
    </row>
    <row r="69" spans="1:21" ht="14.4" customHeight="1" x14ac:dyDescent="0.3">
      <c r="A69" s="661">
        <v>7</v>
      </c>
      <c r="B69" s="662" t="s">
        <v>2765</v>
      </c>
      <c r="C69" s="662" t="s">
        <v>3028</v>
      </c>
      <c r="D69" s="743" t="s">
        <v>4452</v>
      </c>
      <c r="E69" s="744" t="s">
        <v>3045</v>
      </c>
      <c r="F69" s="662" t="s">
        <v>3025</v>
      </c>
      <c r="G69" s="662" t="s">
        <v>3252</v>
      </c>
      <c r="H69" s="662" t="s">
        <v>573</v>
      </c>
      <c r="I69" s="662" t="s">
        <v>3253</v>
      </c>
      <c r="J69" s="662" t="s">
        <v>3254</v>
      </c>
      <c r="K69" s="662" t="s">
        <v>3255</v>
      </c>
      <c r="L69" s="663">
        <v>82.99</v>
      </c>
      <c r="M69" s="663">
        <v>82.99</v>
      </c>
      <c r="N69" s="662">
        <v>1</v>
      </c>
      <c r="O69" s="745">
        <v>0.5</v>
      </c>
      <c r="P69" s="663">
        <v>82.99</v>
      </c>
      <c r="Q69" s="678">
        <v>1</v>
      </c>
      <c r="R69" s="662">
        <v>1</v>
      </c>
      <c r="S69" s="678">
        <v>1</v>
      </c>
      <c r="T69" s="745">
        <v>0.5</v>
      </c>
      <c r="U69" s="701">
        <v>1</v>
      </c>
    </row>
    <row r="70" spans="1:21" ht="14.4" customHeight="1" x14ac:dyDescent="0.3">
      <c r="A70" s="661">
        <v>7</v>
      </c>
      <c r="B70" s="662" t="s">
        <v>2765</v>
      </c>
      <c r="C70" s="662" t="s">
        <v>3028</v>
      </c>
      <c r="D70" s="743" t="s">
        <v>4452</v>
      </c>
      <c r="E70" s="744" t="s">
        <v>3045</v>
      </c>
      <c r="F70" s="662" t="s">
        <v>3025</v>
      </c>
      <c r="G70" s="662" t="s">
        <v>3256</v>
      </c>
      <c r="H70" s="662" t="s">
        <v>631</v>
      </c>
      <c r="I70" s="662" t="s">
        <v>3257</v>
      </c>
      <c r="J70" s="662" t="s">
        <v>3258</v>
      </c>
      <c r="K70" s="662" t="s">
        <v>1187</v>
      </c>
      <c r="L70" s="663">
        <v>48.56</v>
      </c>
      <c r="M70" s="663">
        <v>48.56</v>
      </c>
      <c r="N70" s="662">
        <v>1</v>
      </c>
      <c r="O70" s="745">
        <v>0.5</v>
      </c>
      <c r="P70" s="663">
        <v>48.56</v>
      </c>
      <c r="Q70" s="678">
        <v>1</v>
      </c>
      <c r="R70" s="662">
        <v>1</v>
      </c>
      <c r="S70" s="678">
        <v>1</v>
      </c>
      <c r="T70" s="745">
        <v>0.5</v>
      </c>
      <c r="U70" s="701">
        <v>1</v>
      </c>
    </row>
    <row r="71" spans="1:21" ht="14.4" customHeight="1" x14ac:dyDescent="0.3">
      <c r="A71" s="661">
        <v>7</v>
      </c>
      <c r="B71" s="662" t="s">
        <v>2765</v>
      </c>
      <c r="C71" s="662" t="s">
        <v>3028</v>
      </c>
      <c r="D71" s="743" t="s">
        <v>4452</v>
      </c>
      <c r="E71" s="744" t="s">
        <v>3045</v>
      </c>
      <c r="F71" s="662" t="s">
        <v>3025</v>
      </c>
      <c r="G71" s="662" t="s">
        <v>3147</v>
      </c>
      <c r="H71" s="662" t="s">
        <v>631</v>
      </c>
      <c r="I71" s="662" t="s">
        <v>2135</v>
      </c>
      <c r="J71" s="662" t="s">
        <v>2136</v>
      </c>
      <c r="K71" s="662" t="s">
        <v>2137</v>
      </c>
      <c r="L71" s="663">
        <v>96.84</v>
      </c>
      <c r="M71" s="663">
        <v>290.52</v>
      </c>
      <c r="N71" s="662">
        <v>3</v>
      </c>
      <c r="O71" s="745">
        <v>0.5</v>
      </c>
      <c r="P71" s="663">
        <v>290.52</v>
      </c>
      <c r="Q71" s="678">
        <v>1</v>
      </c>
      <c r="R71" s="662">
        <v>3</v>
      </c>
      <c r="S71" s="678">
        <v>1</v>
      </c>
      <c r="T71" s="745">
        <v>0.5</v>
      </c>
      <c r="U71" s="701">
        <v>1</v>
      </c>
    </row>
    <row r="72" spans="1:21" ht="14.4" customHeight="1" x14ac:dyDescent="0.3">
      <c r="A72" s="661">
        <v>7</v>
      </c>
      <c r="B72" s="662" t="s">
        <v>2765</v>
      </c>
      <c r="C72" s="662" t="s">
        <v>3028</v>
      </c>
      <c r="D72" s="743" t="s">
        <v>4452</v>
      </c>
      <c r="E72" s="744" t="s">
        <v>3045</v>
      </c>
      <c r="F72" s="662" t="s">
        <v>3025</v>
      </c>
      <c r="G72" s="662" t="s">
        <v>3150</v>
      </c>
      <c r="H72" s="662" t="s">
        <v>631</v>
      </c>
      <c r="I72" s="662" t="s">
        <v>1955</v>
      </c>
      <c r="J72" s="662" t="s">
        <v>1956</v>
      </c>
      <c r="K72" s="662" t="s">
        <v>2978</v>
      </c>
      <c r="L72" s="663">
        <v>48.42</v>
      </c>
      <c r="M72" s="663">
        <v>338.94</v>
      </c>
      <c r="N72" s="662">
        <v>7</v>
      </c>
      <c r="O72" s="745">
        <v>2</v>
      </c>
      <c r="P72" s="663">
        <v>338.94</v>
      </c>
      <c r="Q72" s="678">
        <v>1</v>
      </c>
      <c r="R72" s="662">
        <v>7</v>
      </c>
      <c r="S72" s="678">
        <v>1</v>
      </c>
      <c r="T72" s="745">
        <v>2</v>
      </c>
      <c r="U72" s="701">
        <v>1</v>
      </c>
    </row>
    <row r="73" spans="1:21" ht="14.4" customHeight="1" x14ac:dyDescent="0.3">
      <c r="A73" s="661">
        <v>7</v>
      </c>
      <c r="B73" s="662" t="s">
        <v>2765</v>
      </c>
      <c r="C73" s="662" t="s">
        <v>3028</v>
      </c>
      <c r="D73" s="743" t="s">
        <v>4452</v>
      </c>
      <c r="E73" s="744" t="s">
        <v>3045</v>
      </c>
      <c r="F73" s="662" t="s">
        <v>3025</v>
      </c>
      <c r="G73" s="662" t="s">
        <v>3150</v>
      </c>
      <c r="H73" s="662" t="s">
        <v>631</v>
      </c>
      <c r="I73" s="662" t="s">
        <v>1955</v>
      </c>
      <c r="J73" s="662" t="s">
        <v>1956</v>
      </c>
      <c r="K73" s="662" t="s">
        <v>2978</v>
      </c>
      <c r="L73" s="663">
        <v>36.54</v>
      </c>
      <c r="M73" s="663">
        <v>109.62</v>
      </c>
      <c r="N73" s="662">
        <v>3</v>
      </c>
      <c r="O73" s="745">
        <v>0.5</v>
      </c>
      <c r="P73" s="663">
        <v>109.62</v>
      </c>
      <c r="Q73" s="678">
        <v>1</v>
      </c>
      <c r="R73" s="662">
        <v>3</v>
      </c>
      <c r="S73" s="678">
        <v>1</v>
      </c>
      <c r="T73" s="745">
        <v>0.5</v>
      </c>
      <c r="U73" s="701">
        <v>1</v>
      </c>
    </row>
    <row r="74" spans="1:21" ht="14.4" customHeight="1" x14ac:dyDescent="0.3">
      <c r="A74" s="661">
        <v>7</v>
      </c>
      <c r="B74" s="662" t="s">
        <v>2765</v>
      </c>
      <c r="C74" s="662" t="s">
        <v>3028</v>
      </c>
      <c r="D74" s="743" t="s">
        <v>4452</v>
      </c>
      <c r="E74" s="744" t="s">
        <v>3045</v>
      </c>
      <c r="F74" s="662" t="s">
        <v>3025</v>
      </c>
      <c r="G74" s="662" t="s">
        <v>3099</v>
      </c>
      <c r="H74" s="662" t="s">
        <v>573</v>
      </c>
      <c r="I74" s="662" t="s">
        <v>3259</v>
      </c>
      <c r="J74" s="662" t="s">
        <v>1554</v>
      </c>
      <c r="K74" s="662" t="s">
        <v>3079</v>
      </c>
      <c r="L74" s="663">
        <v>0</v>
      </c>
      <c r="M74" s="663">
        <v>0</v>
      </c>
      <c r="N74" s="662">
        <v>2</v>
      </c>
      <c r="O74" s="745">
        <v>1</v>
      </c>
      <c r="P74" s="663"/>
      <c r="Q74" s="678"/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7</v>
      </c>
      <c r="B75" s="662" t="s">
        <v>2765</v>
      </c>
      <c r="C75" s="662" t="s">
        <v>3028</v>
      </c>
      <c r="D75" s="743" t="s">
        <v>4452</v>
      </c>
      <c r="E75" s="744" t="s">
        <v>3045</v>
      </c>
      <c r="F75" s="662" t="s">
        <v>3025</v>
      </c>
      <c r="G75" s="662" t="s">
        <v>3099</v>
      </c>
      <c r="H75" s="662" t="s">
        <v>573</v>
      </c>
      <c r="I75" s="662" t="s">
        <v>3100</v>
      </c>
      <c r="J75" s="662" t="s">
        <v>3101</v>
      </c>
      <c r="K75" s="662" t="s">
        <v>3102</v>
      </c>
      <c r="L75" s="663">
        <v>205.84</v>
      </c>
      <c r="M75" s="663">
        <v>411.68</v>
      </c>
      <c r="N75" s="662">
        <v>2</v>
      </c>
      <c r="O75" s="745">
        <v>1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7</v>
      </c>
      <c r="B76" s="662" t="s">
        <v>2765</v>
      </c>
      <c r="C76" s="662" t="s">
        <v>3028</v>
      </c>
      <c r="D76" s="743" t="s">
        <v>4452</v>
      </c>
      <c r="E76" s="744" t="s">
        <v>3045</v>
      </c>
      <c r="F76" s="662" t="s">
        <v>3025</v>
      </c>
      <c r="G76" s="662" t="s">
        <v>3099</v>
      </c>
      <c r="H76" s="662" t="s">
        <v>573</v>
      </c>
      <c r="I76" s="662" t="s">
        <v>3260</v>
      </c>
      <c r="J76" s="662" t="s">
        <v>1554</v>
      </c>
      <c r="K76" s="662" t="s">
        <v>3079</v>
      </c>
      <c r="L76" s="663">
        <v>301.2</v>
      </c>
      <c r="M76" s="663">
        <v>301.2</v>
      </c>
      <c r="N76" s="662">
        <v>1</v>
      </c>
      <c r="O76" s="745">
        <v>0.5</v>
      </c>
      <c r="P76" s="663">
        <v>301.2</v>
      </c>
      <c r="Q76" s="678">
        <v>1</v>
      </c>
      <c r="R76" s="662">
        <v>1</v>
      </c>
      <c r="S76" s="678">
        <v>1</v>
      </c>
      <c r="T76" s="745">
        <v>0.5</v>
      </c>
      <c r="U76" s="701">
        <v>1</v>
      </c>
    </row>
    <row r="77" spans="1:21" ht="14.4" customHeight="1" x14ac:dyDescent="0.3">
      <c r="A77" s="661">
        <v>7</v>
      </c>
      <c r="B77" s="662" t="s">
        <v>2765</v>
      </c>
      <c r="C77" s="662" t="s">
        <v>3028</v>
      </c>
      <c r="D77" s="743" t="s">
        <v>4452</v>
      </c>
      <c r="E77" s="744" t="s">
        <v>3045</v>
      </c>
      <c r="F77" s="662" t="s">
        <v>3025</v>
      </c>
      <c r="G77" s="662" t="s">
        <v>3261</v>
      </c>
      <c r="H77" s="662" t="s">
        <v>631</v>
      </c>
      <c r="I77" s="662" t="s">
        <v>3262</v>
      </c>
      <c r="J77" s="662" t="s">
        <v>1989</v>
      </c>
      <c r="K77" s="662" t="s">
        <v>3263</v>
      </c>
      <c r="L77" s="663">
        <v>334.66</v>
      </c>
      <c r="M77" s="663">
        <v>669.32</v>
      </c>
      <c r="N77" s="662">
        <v>2</v>
      </c>
      <c r="O77" s="745">
        <v>0.5</v>
      </c>
      <c r="P77" s="663">
        <v>669.32</v>
      </c>
      <c r="Q77" s="678">
        <v>1</v>
      </c>
      <c r="R77" s="662">
        <v>2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7</v>
      </c>
      <c r="B78" s="662" t="s">
        <v>2765</v>
      </c>
      <c r="C78" s="662" t="s">
        <v>3028</v>
      </c>
      <c r="D78" s="743" t="s">
        <v>4452</v>
      </c>
      <c r="E78" s="744" t="s">
        <v>3045</v>
      </c>
      <c r="F78" s="662" t="s">
        <v>3025</v>
      </c>
      <c r="G78" s="662" t="s">
        <v>3153</v>
      </c>
      <c r="H78" s="662" t="s">
        <v>573</v>
      </c>
      <c r="I78" s="662" t="s">
        <v>1824</v>
      </c>
      <c r="J78" s="662" t="s">
        <v>1825</v>
      </c>
      <c r="K78" s="662" t="s">
        <v>1826</v>
      </c>
      <c r="L78" s="663">
        <v>108.44</v>
      </c>
      <c r="M78" s="663">
        <v>216.88</v>
      </c>
      <c r="N78" s="662">
        <v>2</v>
      </c>
      <c r="O78" s="745">
        <v>1</v>
      </c>
      <c r="P78" s="663">
        <v>216.88</v>
      </c>
      <c r="Q78" s="678">
        <v>1</v>
      </c>
      <c r="R78" s="662">
        <v>2</v>
      </c>
      <c r="S78" s="678">
        <v>1</v>
      </c>
      <c r="T78" s="745">
        <v>1</v>
      </c>
      <c r="U78" s="701">
        <v>1</v>
      </c>
    </row>
    <row r="79" spans="1:21" ht="14.4" customHeight="1" x14ac:dyDescent="0.3">
      <c r="A79" s="661">
        <v>7</v>
      </c>
      <c r="B79" s="662" t="s">
        <v>2765</v>
      </c>
      <c r="C79" s="662" t="s">
        <v>3028</v>
      </c>
      <c r="D79" s="743" t="s">
        <v>4452</v>
      </c>
      <c r="E79" s="744" t="s">
        <v>3045</v>
      </c>
      <c r="F79" s="662" t="s">
        <v>3025</v>
      </c>
      <c r="G79" s="662" t="s">
        <v>3264</v>
      </c>
      <c r="H79" s="662" t="s">
        <v>573</v>
      </c>
      <c r="I79" s="662" t="s">
        <v>1335</v>
      </c>
      <c r="J79" s="662" t="s">
        <v>3265</v>
      </c>
      <c r="K79" s="662" t="s">
        <v>3266</v>
      </c>
      <c r="L79" s="663">
        <v>99.11</v>
      </c>
      <c r="M79" s="663">
        <v>297.33</v>
      </c>
      <c r="N79" s="662">
        <v>3</v>
      </c>
      <c r="O79" s="745">
        <v>0.5</v>
      </c>
      <c r="P79" s="663">
        <v>297.33</v>
      </c>
      <c r="Q79" s="678">
        <v>1</v>
      </c>
      <c r="R79" s="662">
        <v>3</v>
      </c>
      <c r="S79" s="678">
        <v>1</v>
      </c>
      <c r="T79" s="745">
        <v>0.5</v>
      </c>
      <c r="U79" s="701">
        <v>1</v>
      </c>
    </row>
    <row r="80" spans="1:21" ht="14.4" customHeight="1" x14ac:dyDescent="0.3">
      <c r="A80" s="661">
        <v>7</v>
      </c>
      <c r="B80" s="662" t="s">
        <v>2765</v>
      </c>
      <c r="C80" s="662" t="s">
        <v>3028</v>
      </c>
      <c r="D80" s="743" t="s">
        <v>4452</v>
      </c>
      <c r="E80" s="744" t="s">
        <v>3045</v>
      </c>
      <c r="F80" s="662" t="s">
        <v>3025</v>
      </c>
      <c r="G80" s="662" t="s">
        <v>3154</v>
      </c>
      <c r="H80" s="662" t="s">
        <v>573</v>
      </c>
      <c r="I80" s="662" t="s">
        <v>3155</v>
      </c>
      <c r="J80" s="662" t="s">
        <v>3156</v>
      </c>
      <c r="K80" s="662" t="s">
        <v>3157</v>
      </c>
      <c r="L80" s="663">
        <v>0</v>
      </c>
      <c r="M80" s="663">
        <v>0</v>
      </c>
      <c r="N80" s="662">
        <v>1</v>
      </c>
      <c r="O80" s="745">
        <v>1</v>
      </c>
      <c r="P80" s="663">
        <v>0</v>
      </c>
      <c r="Q80" s="678"/>
      <c r="R80" s="662">
        <v>1</v>
      </c>
      <c r="S80" s="678">
        <v>1</v>
      </c>
      <c r="T80" s="745">
        <v>1</v>
      </c>
      <c r="U80" s="701">
        <v>1</v>
      </c>
    </row>
    <row r="81" spans="1:21" ht="14.4" customHeight="1" x14ac:dyDescent="0.3">
      <c r="A81" s="661">
        <v>7</v>
      </c>
      <c r="B81" s="662" t="s">
        <v>2765</v>
      </c>
      <c r="C81" s="662" t="s">
        <v>3028</v>
      </c>
      <c r="D81" s="743" t="s">
        <v>4452</v>
      </c>
      <c r="E81" s="744" t="s">
        <v>3045</v>
      </c>
      <c r="F81" s="662" t="s">
        <v>3025</v>
      </c>
      <c r="G81" s="662" t="s">
        <v>3267</v>
      </c>
      <c r="H81" s="662" t="s">
        <v>573</v>
      </c>
      <c r="I81" s="662" t="s">
        <v>602</v>
      </c>
      <c r="J81" s="662" t="s">
        <v>3268</v>
      </c>
      <c r="K81" s="662" t="s">
        <v>3269</v>
      </c>
      <c r="L81" s="663">
        <v>54.13</v>
      </c>
      <c r="M81" s="663">
        <v>108.26</v>
      </c>
      <c r="N81" s="662">
        <v>2</v>
      </c>
      <c r="O81" s="745">
        <v>1</v>
      </c>
      <c r="P81" s="663"/>
      <c r="Q81" s="678">
        <v>0</v>
      </c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7</v>
      </c>
      <c r="B82" s="662" t="s">
        <v>2765</v>
      </c>
      <c r="C82" s="662" t="s">
        <v>3028</v>
      </c>
      <c r="D82" s="743" t="s">
        <v>4452</v>
      </c>
      <c r="E82" s="744" t="s">
        <v>3045</v>
      </c>
      <c r="F82" s="662" t="s">
        <v>3025</v>
      </c>
      <c r="G82" s="662" t="s">
        <v>3270</v>
      </c>
      <c r="H82" s="662" t="s">
        <v>573</v>
      </c>
      <c r="I82" s="662" t="s">
        <v>833</v>
      </c>
      <c r="J82" s="662" t="s">
        <v>3271</v>
      </c>
      <c r="K82" s="662" t="s">
        <v>3272</v>
      </c>
      <c r="L82" s="663">
        <v>0</v>
      </c>
      <c r="M82" s="663">
        <v>0</v>
      </c>
      <c r="N82" s="662">
        <v>1</v>
      </c>
      <c r="O82" s="745">
        <v>0.5</v>
      </c>
      <c r="P82" s="663">
        <v>0</v>
      </c>
      <c r="Q82" s="678"/>
      <c r="R82" s="662">
        <v>1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7</v>
      </c>
      <c r="B83" s="662" t="s">
        <v>2765</v>
      </c>
      <c r="C83" s="662" t="s">
        <v>3028</v>
      </c>
      <c r="D83" s="743" t="s">
        <v>4452</v>
      </c>
      <c r="E83" s="744" t="s">
        <v>3045</v>
      </c>
      <c r="F83" s="662" t="s">
        <v>3025</v>
      </c>
      <c r="G83" s="662" t="s">
        <v>3273</v>
      </c>
      <c r="H83" s="662" t="s">
        <v>631</v>
      </c>
      <c r="I83" s="662" t="s">
        <v>3274</v>
      </c>
      <c r="J83" s="662" t="s">
        <v>3275</v>
      </c>
      <c r="K83" s="662" t="s">
        <v>3276</v>
      </c>
      <c r="L83" s="663">
        <v>409.77</v>
      </c>
      <c r="M83" s="663">
        <v>819.54</v>
      </c>
      <c r="N83" s="662">
        <v>2</v>
      </c>
      <c r="O83" s="745">
        <v>0.5</v>
      </c>
      <c r="P83" s="663">
        <v>819.54</v>
      </c>
      <c r="Q83" s="678">
        <v>1</v>
      </c>
      <c r="R83" s="662">
        <v>2</v>
      </c>
      <c r="S83" s="678">
        <v>1</v>
      </c>
      <c r="T83" s="745">
        <v>0.5</v>
      </c>
      <c r="U83" s="701">
        <v>1</v>
      </c>
    </row>
    <row r="84" spans="1:21" ht="14.4" customHeight="1" x14ac:dyDescent="0.3">
      <c r="A84" s="661">
        <v>7</v>
      </c>
      <c r="B84" s="662" t="s">
        <v>2765</v>
      </c>
      <c r="C84" s="662" t="s">
        <v>3028</v>
      </c>
      <c r="D84" s="743" t="s">
        <v>4452</v>
      </c>
      <c r="E84" s="744" t="s">
        <v>3045</v>
      </c>
      <c r="F84" s="662" t="s">
        <v>3025</v>
      </c>
      <c r="G84" s="662" t="s">
        <v>3273</v>
      </c>
      <c r="H84" s="662" t="s">
        <v>631</v>
      </c>
      <c r="I84" s="662" t="s">
        <v>3277</v>
      </c>
      <c r="J84" s="662" t="s">
        <v>3278</v>
      </c>
      <c r="K84" s="662" t="s">
        <v>3279</v>
      </c>
      <c r="L84" s="663">
        <v>99.66</v>
      </c>
      <c r="M84" s="663">
        <v>298.98</v>
      </c>
      <c r="N84" s="662">
        <v>3</v>
      </c>
      <c r="O84" s="745">
        <v>1.5</v>
      </c>
      <c r="P84" s="663">
        <v>298.98</v>
      </c>
      <c r="Q84" s="678">
        <v>1</v>
      </c>
      <c r="R84" s="662">
        <v>3</v>
      </c>
      <c r="S84" s="678">
        <v>1</v>
      </c>
      <c r="T84" s="745">
        <v>1.5</v>
      </c>
      <c r="U84" s="701">
        <v>1</v>
      </c>
    </row>
    <row r="85" spans="1:21" ht="14.4" customHeight="1" x14ac:dyDescent="0.3">
      <c r="A85" s="661">
        <v>7</v>
      </c>
      <c r="B85" s="662" t="s">
        <v>2765</v>
      </c>
      <c r="C85" s="662" t="s">
        <v>3028</v>
      </c>
      <c r="D85" s="743" t="s">
        <v>4452</v>
      </c>
      <c r="E85" s="744" t="s">
        <v>3045</v>
      </c>
      <c r="F85" s="662" t="s">
        <v>3025</v>
      </c>
      <c r="G85" s="662" t="s">
        <v>3115</v>
      </c>
      <c r="H85" s="662" t="s">
        <v>573</v>
      </c>
      <c r="I85" s="662" t="s">
        <v>3116</v>
      </c>
      <c r="J85" s="662" t="s">
        <v>3117</v>
      </c>
      <c r="K85" s="662" t="s">
        <v>1033</v>
      </c>
      <c r="L85" s="663">
        <v>149.69</v>
      </c>
      <c r="M85" s="663">
        <v>449.07</v>
      </c>
      <c r="N85" s="662">
        <v>3</v>
      </c>
      <c r="O85" s="745">
        <v>0.5</v>
      </c>
      <c r="P85" s="663">
        <v>449.07</v>
      </c>
      <c r="Q85" s="678">
        <v>1</v>
      </c>
      <c r="R85" s="662">
        <v>3</v>
      </c>
      <c r="S85" s="678">
        <v>1</v>
      </c>
      <c r="T85" s="745">
        <v>0.5</v>
      </c>
      <c r="U85" s="701">
        <v>1</v>
      </c>
    </row>
    <row r="86" spans="1:21" ht="14.4" customHeight="1" x14ac:dyDescent="0.3">
      <c r="A86" s="661">
        <v>7</v>
      </c>
      <c r="B86" s="662" t="s">
        <v>2765</v>
      </c>
      <c r="C86" s="662" t="s">
        <v>3028</v>
      </c>
      <c r="D86" s="743" t="s">
        <v>4452</v>
      </c>
      <c r="E86" s="744" t="s">
        <v>3045</v>
      </c>
      <c r="F86" s="662" t="s">
        <v>3025</v>
      </c>
      <c r="G86" s="662" t="s">
        <v>3115</v>
      </c>
      <c r="H86" s="662" t="s">
        <v>573</v>
      </c>
      <c r="I86" s="662" t="s">
        <v>3280</v>
      </c>
      <c r="J86" s="662" t="s">
        <v>3117</v>
      </c>
      <c r="K86" s="662" t="s">
        <v>3281</v>
      </c>
      <c r="L86" s="663">
        <v>0</v>
      </c>
      <c r="M86" s="663">
        <v>0</v>
      </c>
      <c r="N86" s="662">
        <v>2</v>
      </c>
      <c r="O86" s="745">
        <v>1</v>
      </c>
      <c r="P86" s="663">
        <v>0</v>
      </c>
      <c r="Q86" s="678"/>
      <c r="R86" s="662">
        <v>2</v>
      </c>
      <c r="S86" s="678">
        <v>1</v>
      </c>
      <c r="T86" s="745">
        <v>1</v>
      </c>
      <c r="U86" s="701">
        <v>1</v>
      </c>
    </row>
    <row r="87" spans="1:21" ht="14.4" customHeight="1" x14ac:dyDescent="0.3">
      <c r="A87" s="661">
        <v>7</v>
      </c>
      <c r="B87" s="662" t="s">
        <v>2765</v>
      </c>
      <c r="C87" s="662" t="s">
        <v>3028</v>
      </c>
      <c r="D87" s="743" t="s">
        <v>4452</v>
      </c>
      <c r="E87" s="744" t="s">
        <v>3045</v>
      </c>
      <c r="F87" s="662" t="s">
        <v>3025</v>
      </c>
      <c r="G87" s="662" t="s">
        <v>3118</v>
      </c>
      <c r="H87" s="662" t="s">
        <v>573</v>
      </c>
      <c r="I87" s="662" t="s">
        <v>3282</v>
      </c>
      <c r="J87" s="662" t="s">
        <v>3283</v>
      </c>
      <c r="K87" s="662" t="s">
        <v>3284</v>
      </c>
      <c r="L87" s="663">
        <v>140.94999999999999</v>
      </c>
      <c r="M87" s="663">
        <v>140.94999999999999</v>
      </c>
      <c r="N87" s="662">
        <v>1</v>
      </c>
      <c r="O87" s="745">
        <v>0.5</v>
      </c>
      <c r="P87" s="663">
        <v>140.94999999999999</v>
      </c>
      <c r="Q87" s="678">
        <v>1</v>
      </c>
      <c r="R87" s="662">
        <v>1</v>
      </c>
      <c r="S87" s="678">
        <v>1</v>
      </c>
      <c r="T87" s="745">
        <v>0.5</v>
      </c>
      <c r="U87" s="701">
        <v>1</v>
      </c>
    </row>
    <row r="88" spans="1:21" ht="14.4" customHeight="1" x14ac:dyDescent="0.3">
      <c r="A88" s="661">
        <v>7</v>
      </c>
      <c r="B88" s="662" t="s">
        <v>2765</v>
      </c>
      <c r="C88" s="662" t="s">
        <v>3028</v>
      </c>
      <c r="D88" s="743" t="s">
        <v>4452</v>
      </c>
      <c r="E88" s="744" t="s">
        <v>3045</v>
      </c>
      <c r="F88" s="662" t="s">
        <v>3025</v>
      </c>
      <c r="G88" s="662" t="s">
        <v>3285</v>
      </c>
      <c r="H88" s="662" t="s">
        <v>573</v>
      </c>
      <c r="I88" s="662" t="s">
        <v>3286</v>
      </c>
      <c r="J88" s="662" t="s">
        <v>3287</v>
      </c>
      <c r="K88" s="662" t="s">
        <v>1187</v>
      </c>
      <c r="L88" s="663">
        <v>75.22</v>
      </c>
      <c r="M88" s="663">
        <v>1353.96</v>
      </c>
      <c r="N88" s="662">
        <v>18</v>
      </c>
      <c r="O88" s="745">
        <v>3.5</v>
      </c>
      <c r="P88" s="663">
        <v>1353.96</v>
      </c>
      <c r="Q88" s="678">
        <v>1</v>
      </c>
      <c r="R88" s="662">
        <v>18</v>
      </c>
      <c r="S88" s="678">
        <v>1</v>
      </c>
      <c r="T88" s="745">
        <v>3.5</v>
      </c>
      <c r="U88" s="701">
        <v>1</v>
      </c>
    </row>
    <row r="89" spans="1:21" ht="14.4" customHeight="1" x14ac:dyDescent="0.3">
      <c r="A89" s="661">
        <v>7</v>
      </c>
      <c r="B89" s="662" t="s">
        <v>2765</v>
      </c>
      <c r="C89" s="662" t="s">
        <v>3028</v>
      </c>
      <c r="D89" s="743" t="s">
        <v>4452</v>
      </c>
      <c r="E89" s="744" t="s">
        <v>3045</v>
      </c>
      <c r="F89" s="662" t="s">
        <v>3025</v>
      </c>
      <c r="G89" s="662" t="s">
        <v>3285</v>
      </c>
      <c r="H89" s="662" t="s">
        <v>573</v>
      </c>
      <c r="I89" s="662" t="s">
        <v>3288</v>
      </c>
      <c r="J89" s="662" t="s">
        <v>3289</v>
      </c>
      <c r="K89" s="662" t="s">
        <v>1187</v>
      </c>
      <c r="L89" s="663">
        <v>136.93</v>
      </c>
      <c r="M89" s="663">
        <v>1095.44</v>
      </c>
      <c r="N89" s="662">
        <v>8</v>
      </c>
      <c r="O89" s="745">
        <v>1.5</v>
      </c>
      <c r="P89" s="663">
        <v>1095.44</v>
      </c>
      <c r="Q89" s="678">
        <v>1</v>
      </c>
      <c r="R89" s="662">
        <v>8</v>
      </c>
      <c r="S89" s="678">
        <v>1</v>
      </c>
      <c r="T89" s="745">
        <v>1.5</v>
      </c>
      <c r="U89" s="701">
        <v>1</v>
      </c>
    </row>
    <row r="90" spans="1:21" ht="14.4" customHeight="1" x14ac:dyDescent="0.3">
      <c r="A90" s="661">
        <v>7</v>
      </c>
      <c r="B90" s="662" t="s">
        <v>2765</v>
      </c>
      <c r="C90" s="662" t="s">
        <v>3028</v>
      </c>
      <c r="D90" s="743" t="s">
        <v>4452</v>
      </c>
      <c r="E90" s="744" t="s">
        <v>3045</v>
      </c>
      <c r="F90" s="662" t="s">
        <v>3025</v>
      </c>
      <c r="G90" s="662" t="s">
        <v>3290</v>
      </c>
      <c r="H90" s="662" t="s">
        <v>573</v>
      </c>
      <c r="I90" s="662" t="s">
        <v>3291</v>
      </c>
      <c r="J90" s="662" t="s">
        <v>3292</v>
      </c>
      <c r="K90" s="662" t="s">
        <v>3293</v>
      </c>
      <c r="L90" s="663">
        <v>0</v>
      </c>
      <c r="M90" s="663">
        <v>0</v>
      </c>
      <c r="N90" s="662">
        <v>1</v>
      </c>
      <c r="O90" s="745">
        <v>0.5</v>
      </c>
      <c r="P90" s="663">
        <v>0</v>
      </c>
      <c r="Q90" s="678"/>
      <c r="R90" s="662">
        <v>1</v>
      </c>
      <c r="S90" s="678">
        <v>1</v>
      </c>
      <c r="T90" s="745">
        <v>0.5</v>
      </c>
      <c r="U90" s="701">
        <v>1</v>
      </c>
    </row>
    <row r="91" spans="1:21" ht="14.4" customHeight="1" x14ac:dyDescent="0.3">
      <c r="A91" s="661">
        <v>7</v>
      </c>
      <c r="B91" s="662" t="s">
        <v>2765</v>
      </c>
      <c r="C91" s="662" t="s">
        <v>3028</v>
      </c>
      <c r="D91" s="743" t="s">
        <v>4452</v>
      </c>
      <c r="E91" s="744" t="s">
        <v>3045</v>
      </c>
      <c r="F91" s="662" t="s">
        <v>3025</v>
      </c>
      <c r="G91" s="662" t="s">
        <v>3294</v>
      </c>
      <c r="H91" s="662" t="s">
        <v>573</v>
      </c>
      <c r="I91" s="662" t="s">
        <v>3295</v>
      </c>
      <c r="J91" s="662" t="s">
        <v>3296</v>
      </c>
      <c r="K91" s="662" t="s">
        <v>3297</v>
      </c>
      <c r="L91" s="663">
        <v>271.94</v>
      </c>
      <c r="M91" s="663">
        <v>271.94</v>
      </c>
      <c r="N91" s="662">
        <v>1</v>
      </c>
      <c r="O91" s="745">
        <v>0.5</v>
      </c>
      <c r="P91" s="663">
        <v>271.94</v>
      </c>
      <c r="Q91" s="678">
        <v>1</v>
      </c>
      <c r="R91" s="662">
        <v>1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7</v>
      </c>
      <c r="B92" s="662" t="s">
        <v>2765</v>
      </c>
      <c r="C92" s="662" t="s">
        <v>3028</v>
      </c>
      <c r="D92" s="743" t="s">
        <v>4452</v>
      </c>
      <c r="E92" s="744" t="s">
        <v>3045</v>
      </c>
      <c r="F92" s="662" t="s">
        <v>3025</v>
      </c>
      <c r="G92" s="662" t="s">
        <v>3298</v>
      </c>
      <c r="H92" s="662" t="s">
        <v>573</v>
      </c>
      <c r="I92" s="662" t="s">
        <v>1848</v>
      </c>
      <c r="J92" s="662" t="s">
        <v>1846</v>
      </c>
      <c r="K92" s="662" t="s">
        <v>1849</v>
      </c>
      <c r="L92" s="663">
        <v>0</v>
      </c>
      <c r="M92" s="663">
        <v>0</v>
      </c>
      <c r="N92" s="662">
        <v>2</v>
      </c>
      <c r="O92" s="745">
        <v>1.5</v>
      </c>
      <c r="P92" s="663">
        <v>0</v>
      </c>
      <c r="Q92" s="678"/>
      <c r="R92" s="662">
        <v>2</v>
      </c>
      <c r="S92" s="678">
        <v>1</v>
      </c>
      <c r="T92" s="745">
        <v>1.5</v>
      </c>
      <c r="U92" s="701">
        <v>1</v>
      </c>
    </row>
    <row r="93" spans="1:21" ht="14.4" customHeight="1" x14ac:dyDescent="0.3">
      <c r="A93" s="661">
        <v>7</v>
      </c>
      <c r="B93" s="662" t="s">
        <v>2765</v>
      </c>
      <c r="C93" s="662" t="s">
        <v>3028</v>
      </c>
      <c r="D93" s="743" t="s">
        <v>4452</v>
      </c>
      <c r="E93" s="744" t="s">
        <v>3045</v>
      </c>
      <c r="F93" s="662" t="s">
        <v>3025</v>
      </c>
      <c r="G93" s="662" t="s">
        <v>3299</v>
      </c>
      <c r="H93" s="662" t="s">
        <v>631</v>
      </c>
      <c r="I93" s="662" t="s">
        <v>2099</v>
      </c>
      <c r="J93" s="662" t="s">
        <v>2100</v>
      </c>
      <c r="K93" s="662" t="s">
        <v>2101</v>
      </c>
      <c r="L93" s="663">
        <v>133.94</v>
      </c>
      <c r="M93" s="663">
        <v>401.82</v>
      </c>
      <c r="N93" s="662">
        <v>3</v>
      </c>
      <c r="O93" s="745">
        <v>1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7</v>
      </c>
      <c r="B94" s="662" t="s">
        <v>2765</v>
      </c>
      <c r="C94" s="662" t="s">
        <v>3028</v>
      </c>
      <c r="D94" s="743" t="s">
        <v>4452</v>
      </c>
      <c r="E94" s="744" t="s">
        <v>3046</v>
      </c>
      <c r="F94" s="662" t="s">
        <v>3025</v>
      </c>
      <c r="G94" s="662" t="s">
        <v>3091</v>
      </c>
      <c r="H94" s="662" t="s">
        <v>631</v>
      </c>
      <c r="I94" s="662" t="s">
        <v>2372</v>
      </c>
      <c r="J94" s="662" t="s">
        <v>2157</v>
      </c>
      <c r="K94" s="662" t="s">
        <v>2923</v>
      </c>
      <c r="L94" s="663">
        <v>154.36000000000001</v>
      </c>
      <c r="M94" s="663">
        <v>308.72000000000003</v>
      </c>
      <c r="N94" s="662">
        <v>2</v>
      </c>
      <c r="O94" s="745">
        <v>0.5</v>
      </c>
      <c r="P94" s="663">
        <v>308.72000000000003</v>
      </c>
      <c r="Q94" s="678">
        <v>1</v>
      </c>
      <c r="R94" s="662">
        <v>2</v>
      </c>
      <c r="S94" s="678">
        <v>1</v>
      </c>
      <c r="T94" s="745">
        <v>0.5</v>
      </c>
      <c r="U94" s="701">
        <v>1</v>
      </c>
    </row>
    <row r="95" spans="1:21" ht="14.4" customHeight="1" x14ac:dyDescent="0.3">
      <c r="A95" s="661">
        <v>7</v>
      </c>
      <c r="B95" s="662" t="s">
        <v>2765</v>
      </c>
      <c r="C95" s="662" t="s">
        <v>3028</v>
      </c>
      <c r="D95" s="743" t="s">
        <v>4452</v>
      </c>
      <c r="E95" s="744" t="s">
        <v>3046</v>
      </c>
      <c r="F95" s="662" t="s">
        <v>3025</v>
      </c>
      <c r="G95" s="662" t="s">
        <v>3091</v>
      </c>
      <c r="H95" s="662" t="s">
        <v>631</v>
      </c>
      <c r="I95" s="662" t="s">
        <v>3300</v>
      </c>
      <c r="J95" s="662" t="s">
        <v>3301</v>
      </c>
      <c r="K95" s="662" t="s">
        <v>3302</v>
      </c>
      <c r="L95" s="663">
        <v>75.73</v>
      </c>
      <c r="M95" s="663">
        <v>151.46</v>
      </c>
      <c r="N95" s="662">
        <v>2</v>
      </c>
      <c r="O95" s="745">
        <v>0.5</v>
      </c>
      <c r="P95" s="663">
        <v>151.46</v>
      </c>
      <c r="Q95" s="678">
        <v>1</v>
      </c>
      <c r="R95" s="662">
        <v>2</v>
      </c>
      <c r="S95" s="678">
        <v>1</v>
      </c>
      <c r="T95" s="745">
        <v>0.5</v>
      </c>
      <c r="U95" s="701">
        <v>1</v>
      </c>
    </row>
    <row r="96" spans="1:21" ht="14.4" customHeight="1" x14ac:dyDescent="0.3">
      <c r="A96" s="661">
        <v>7</v>
      </c>
      <c r="B96" s="662" t="s">
        <v>2765</v>
      </c>
      <c r="C96" s="662" t="s">
        <v>3028</v>
      </c>
      <c r="D96" s="743" t="s">
        <v>4452</v>
      </c>
      <c r="E96" s="744" t="s">
        <v>3046</v>
      </c>
      <c r="F96" s="662" t="s">
        <v>3025</v>
      </c>
      <c r="G96" s="662" t="s">
        <v>3092</v>
      </c>
      <c r="H96" s="662" t="s">
        <v>573</v>
      </c>
      <c r="I96" s="662" t="s">
        <v>3303</v>
      </c>
      <c r="J96" s="662" t="s">
        <v>3304</v>
      </c>
      <c r="K96" s="662" t="s">
        <v>3095</v>
      </c>
      <c r="L96" s="663">
        <v>70.540000000000006</v>
      </c>
      <c r="M96" s="663">
        <v>70.540000000000006</v>
      </c>
      <c r="N96" s="662">
        <v>1</v>
      </c>
      <c r="O96" s="745">
        <v>1</v>
      </c>
      <c r="P96" s="663">
        <v>70.540000000000006</v>
      </c>
      <c r="Q96" s="678">
        <v>1</v>
      </c>
      <c r="R96" s="662">
        <v>1</v>
      </c>
      <c r="S96" s="678">
        <v>1</v>
      </c>
      <c r="T96" s="745">
        <v>1</v>
      </c>
      <c r="U96" s="701">
        <v>1</v>
      </c>
    </row>
    <row r="97" spans="1:21" ht="14.4" customHeight="1" x14ac:dyDescent="0.3">
      <c r="A97" s="661">
        <v>7</v>
      </c>
      <c r="B97" s="662" t="s">
        <v>2765</v>
      </c>
      <c r="C97" s="662" t="s">
        <v>3028</v>
      </c>
      <c r="D97" s="743" t="s">
        <v>4452</v>
      </c>
      <c r="E97" s="744" t="s">
        <v>3046</v>
      </c>
      <c r="F97" s="662" t="s">
        <v>3025</v>
      </c>
      <c r="G97" s="662" t="s">
        <v>3305</v>
      </c>
      <c r="H97" s="662" t="s">
        <v>573</v>
      </c>
      <c r="I97" s="662" t="s">
        <v>3306</v>
      </c>
      <c r="J97" s="662" t="s">
        <v>845</v>
      </c>
      <c r="K97" s="662" t="s">
        <v>3307</v>
      </c>
      <c r="L97" s="663">
        <v>0</v>
      </c>
      <c r="M97" s="663">
        <v>0</v>
      </c>
      <c r="N97" s="662">
        <v>1</v>
      </c>
      <c r="O97" s="745">
        <v>0.5</v>
      </c>
      <c r="P97" s="663">
        <v>0</v>
      </c>
      <c r="Q97" s="678"/>
      <c r="R97" s="662">
        <v>1</v>
      </c>
      <c r="S97" s="678">
        <v>1</v>
      </c>
      <c r="T97" s="745">
        <v>0.5</v>
      </c>
      <c r="U97" s="701">
        <v>1</v>
      </c>
    </row>
    <row r="98" spans="1:21" ht="14.4" customHeight="1" x14ac:dyDescent="0.3">
      <c r="A98" s="661">
        <v>7</v>
      </c>
      <c r="B98" s="662" t="s">
        <v>2765</v>
      </c>
      <c r="C98" s="662" t="s">
        <v>3028</v>
      </c>
      <c r="D98" s="743" t="s">
        <v>4452</v>
      </c>
      <c r="E98" s="744" t="s">
        <v>3046</v>
      </c>
      <c r="F98" s="662" t="s">
        <v>3025</v>
      </c>
      <c r="G98" s="662" t="s">
        <v>3308</v>
      </c>
      <c r="H98" s="662" t="s">
        <v>573</v>
      </c>
      <c r="I98" s="662" t="s">
        <v>3309</v>
      </c>
      <c r="J98" s="662" t="s">
        <v>3310</v>
      </c>
      <c r="K98" s="662" t="s">
        <v>3311</v>
      </c>
      <c r="L98" s="663">
        <v>72.22</v>
      </c>
      <c r="M98" s="663">
        <v>72.22</v>
      </c>
      <c r="N98" s="662">
        <v>1</v>
      </c>
      <c r="O98" s="745">
        <v>0.5</v>
      </c>
      <c r="P98" s="663">
        <v>72.22</v>
      </c>
      <c r="Q98" s="678">
        <v>1</v>
      </c>
      <c r="R98" s="662">
        <v>1</v>
      </c>
      <c r="S98" s="678">
        <v>1</v>
      </c>
      <c r="T98" s="745">
        <v>0.5</v>
      </c>
      <c r="U98" s="701">
        <v>1</v>
      </c>
    </row>
    <row r="99" spans="1:21" ht="14.4" customHeight="1" x14ac:dyDescent="0.3">
      <c r="A99" s="661">
        <v>7</v>
      </c>
      <c r="B99" s="662" t="s">
        <v>2765</v>
      </c>
      <c r="C99" s="662" t="s">
        <v>3028</v>
      </c>
      <c r="D99" s="743" t="s">
        <v>4452</v>
      </c>
      <c r="E99" s="744" t="s">
        <v>3046</v>
      </c>
      <c r="F99" s="662" t="s">
        <v>3025</v>
      </c>
      <c r="G99" s="662" t="s">
        <v>3239</v>
      </c>
      <c r="H99" s="662" t="s">
        <v>573</v>
      </c>
      <c r="I99" s="662" t="s">
        <v>3312</v>
      </c>
      <c r="J99" s="662" t="s">
        <v>3241</v>
      </c>
      <c r="K99" s="662" t="s">
        <v>3313</v>
      </c>
      <c r="L99" s="663">
        <v>167.58</v>
      </c>
      <c r="M99" s="663">
        <v>167.58</v>
      </c>
      <c r="N99" s="662">
        <v>1</v>
      </c>
      <c r="O99" s="745">
        <v>1</v>
      </c>
      <c r="P99" s="663">
        <v>167.58</v>
      </c>
      <c r="Q99" s="678">
        <v>1</v>
      </c>
      <c r="R99" s="662">
        <v>1</v>
      </c>
      <c r="S99" s="678">
        <v>1</v>
      </c>
      <c r="T99" s="745">
        <v>1</v>
      </c>
      <c r="U99" s="701">
        <v>1</v>
      </c>
    </row>
    <row r="100" spans="1:21" ht="14.4" customHeight="1" x14ac:dyDescent="0.3">
      <c r="A100" s="661">
        <v>7</v>
      </c>
      <c r="B100" s="662" t="s">
        <v>2765</v>
      </c>
      <c r="C100" s="662" t="s">
        <v>3028</v>
      </c>
      <c r="D100" s="743" t="s">
        <v>4452</v>
      </c>
      <c r="E100" s="744" t="s">
        <v>3046</v>
      </c>
      <c r="F100" s="662" t="s">
        <v>3025</v>
      </c>
      <c r="G100" s="662" t="s">
        <v>3314</v>
      </c>
      <c r="H100" s="662" t="s">
        <v>573</v>
      </c>
      <c r="I100" s="662" t="s">
        <v>3315</v>
      </c>
      <c r="J100" s="662" t="s">
        <v>3316</v>
      </c>
      <c r="K100" s="662" t="s">
        <v>3317</v>
      </c>
      <c r="L100" s="663">
        <v>126.59</v>
      </c>
      <c r="M100" s="663">
        <v>126.59</v>
      </c>
      <c r="N100" s="662">
        <v>1</v>
      </c>
      <c r="O100" s="745">
        <v>0.5</v>
      </c>
      <c r="P100" s="663">
        <v>126.59</v>
      </c>
      <c r="Q100" s="678">
        <v>1</v>
      </c>
      <c r="R100" s="662">
        <v>1</v>
      </c>
      <c r="S100" s="678">
        <v>1</v>
      </c>
      <c r="T100" s="745">
        <v>0.5</v>
      </c>
      <c r="U100" s="701">
        <v>1</v>
      </c>
    </row>
    <row r="101" spans="1:21" ht="14.4" customHeight="1" x14ac:dyDescent="0.3">
      <c r="A101" s="661">
        <v>7</v>
      </c>
      <c r="B101" s="662" t="s">
        <v>2765</v>
      </c>
      <c r="C101" s="662" t="s">
        <v>3028</v>
      </c>
      <c r="D101" s="743" t="s">
        <v>4452</v>
      </c>
      <c r="E101" s="744" t="s">
        <v>3046</v>
      </c>
      <c r="F101" s="662" t="s">
        <v>3025</v>
      </c>
      <c r="G101" s="662" t="s">
        <v>3318</v>
      </c>
      <c r="H101" s="662" t="s">
        <v>573</v>
      </c>
      <c r="I101" s="662" t="s">
        <v>3319</v>
      </c>
      <c r="J101" s="662" t="s">
        <v>3320</v>
      </c>
      <c r="K101" s="662" t="s">
        <v>2194</v>
      </c>
      <c r="L101" s="663">
        <v>75.77</v>
      </c>
      <c r="M101" s="663">
        <v>75.77</v>
      </c>
      <c r="N101" s="662">
        <v>1</v>
      </c>
      <c r="O101" s="745">
        <v>0.5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7</v>
      </c>
      <c r="B102" s="662" t="s">
        <v>2765</v>
      </c>
      <c r="C102" s="662" t="s">
        <v>3028</v>
      </c>
      <c r="D102" s="743" t="s">
        <v>4452</v>
      </c>
      <c r="E102" s="744" t="s">
        <v>3046</v>
      </c>
      <c r="F102" s="662" t="s">
        <v>3025</v>
      </c>
      <c r="G102" s="662" t="s">
        <v>3321</v>
      </c>
      <c r="H102" s="662" t="s">
        <v>573</v>
      </c>
      <c r="I102" s="662" t="s">
        <v>3322</v>
      </c>
      <c r="J102" s="662" t="s">
        <v>3323</v>
      </c>
      <c r="K102" s="662" t="s">
        <v>3324</v>
      </c>
      <c r="L102" s="663">
        <v>59.78</v>
      </c>
      <c r="M102" s="663">
        <v>418.46000000000004</v>
      </c>
      <c r="N102" s="662">
        <v>7</v>
      </c>
      <c r="O102" s="745">
        <v>2.5</v>
      </c>
      <c r="P102" s="663">
        <v>418.46000000000004</v>
      </c>
      <c r="Q102" s="678">
        <v>1</v>
      </c>
      <c r="R102" s="662">
        <v>7</v>
      </c>
      <c r="S102" s="678">
        <v>1</v>
      </c>
      <c r="T102" s="745">
        <v>2.5</v>
      </c>
      <c r="U102" s="701">
        <v>1</v>
      </c>
    </row>
    <row r="103" spans="1:21" ht="14.4" customHeight="1" x14ac:dyDescent="0.3">
      <c r="A103" s="661">
        <v>7</v>
      </c>
      <c r="B103" s="662" t="s">
        <v>2765</v>
      </c>
      <c r="C103" s="662" t="s">
        <v>3028</v>
      </c>
      <c r="D103" s="743" t="s">
        <v>4452</v>
      </c>
      <c r="E103" s="744" t="s">
        <v>3046</v>
      </c>
      <c r="F103" s="662" t="s">
        <v>3025</v>
      </c>
      <c r="G103" s="662" t="s">
        <v>3325</v>
      </c>
      <c r="H103" s="662" t="s">
        <v>573</v>
      </c>
      <c r="I103" s="662" t="s">
        <v>3326</v>
      </c>
      <c r="J103" s="662" t="s">
        <v>1595</v>
      </c>
      <c r="K103" s="662" t="s">
        <v>1596</v>
      </c>
      <c r="L103" s="663">
        <v>0</v>
      </c>
      <c r="M103" s="663">
        <v>0</v>
      </c>
      <c r="N103" s="662">
        <v>1</v>
      </c>
      <c r="O103" s="745">
        <v>0.5</v>
      </c>
      <c r="P103" s="663">
        <v>0</v>
      </c>
      <c r="Q103" s="678"/>
      <c r="R103" s="662">
        <v>1</v>
      </c>
      <c r="S103" s="678">
        <v>1</v>
      </c>
      <c r="T103" s="745">
        <v>0.5</v>
      </c>
      <c r="U103" s="701">
        <v>1</v>
      </c>
    </row>
    <row r="104" spans="1:21" ht="14.4" customHeight="1" x14ac:dyDescent="0.3">
      <c r="A104" s="661">
        <v>7</v>
      </c>
      <c r="B104" s="662" t="s">
        <v>2765</v>
      </c>
      <c r="C104" s="662" t="s">
        <v>3028</v>
      </c>
      <c r="D104" s="743" t="s">
        <v>4452</v>
      </c>
      <c r="E104" s="744" t="s">
        <v>3046</v>
      </c>
      <c r="F104" s="662" t="s">
        <v>3025</v>
      </c>
      <c r="G104" s="662" t="s">
        <v>3153</v>
      </c>
      <c r="H104" s="662" t="s">
        <v>573</v>
      </c>
      <c r="I104" s="662" t="s">
        <v>3327</v>
      </c>
      <c r="J104" s="662" t="s">
        <v>1825</v>
      </c>
      <c r="K104" s="662" t="s">
        <v>3328</v>
      </c>
      <c r="L104" s="663">
        <v>54.23</v>
      </c>
      <c r="M104" s="663">
        <v>54.23</v>
      </c>
      <c r="N104" s="662">
        <v>1</v>
      </c>
      <c r="O104" s="745">
        <v>0.5</v>
      </c>
      <c r="P104" s="663">
        <v>54.23</v>
      </c>
      <c r="Q104" s="678">
        <v>1</v>
      </c>
      <c r="R104" s="662">
        <v>1</v>
      </c>
      <c r="S104" s="678">
        <v>1</v>
      </c>
      <c r="T104" s="745">
        <v>0.5</v>
      </c>
      <c r="U104" s="701">
        <v>1</v>
      </c>
    </row>
    <row r="105" spans="1:21" ht="14.4" customHeight="1" x14ac:dyDescent="0.3">
      <c r="A105" s="661">
        <v>7</v>
      </c>
      <c r="B105" s="662" t="s">
        <v>2765</v>
      </c>
      <c r="C105" s="662" t="s">
        <v>3028</v>
      </c>
      <c r="D105" s="743" t="s">
        <v>4452</v>
      </c>
      <c r="E105" s="744" t="s">
        <v>3046</v>
      </c>
      <c r="F105" s="662" t="s">
        <v>3025</v>
      </c>
      <c r="G105" s="662" t="s">
        <v>3329</v>
      </c>
      <c r="H105" s="662" t="s">
        <v>573</v>
      </c>
      <c r="I105" s="662" t="s">
        <v>3330</v>
      </c>
      <c r="J105" s="662" t="s">
        <v>3331</v>
      </c>
      <c r="K105" s="662" t="s">
        <v>3332</v>
      </c>
      <c r="L105" s="663">
        <v>79.069999999999993</v>
      </c>
      <c r="M105" s="663">
        <v>395.34999999999997</v>
      </c>
      <c r="N105" s="662">
        <v>5</v>
      </c>
      <c r="O105" s="745">
        <v>1.5</v>
      </c>
      <c r="P105" s="663">
        <v>237.20999999999998</v>
      </c>
      <c r="Q105" s="678">
        <v>0.6</v>
      </c>
      <c r="R105" s="662">
        <v>3</v>
      </c>
      <c r="S105" s="678">
        <v>0.6</v>
      </c>
      <c r="T105" s="745">
        <v>1</v>
      </c>
      <c r="U105" s="701">
        <v>0.66666666666666663</v>
      </c>
    </row>
    <row r="106" spans="1:21" ht="14.4" customHeight="1" x14ac:dyDescent="0.3">
      <c r="A106" s="661">
        <v>7</v>
      </c>
      <c r="B106" s="662" t="s">
        <v>2765</v>
      </c>
      <c r="C106" s="662" t="s">
        <v>3028</v>
      </c>
      <c r="D106" s="743" t="s">
        <v>4452</v>
      </c>
      <c r="E106" s="744" t="s">
        <v>3048</v>
      </c>
      <c r="F106" s="662" t="s">
        <v>3025</v>
      </c>
      <c r="G106" s="662" t="s">
        <v>3333</v>
      </c>
      <c r="H106" s="662" t="s">
        <v>573</v>
      </c>
      <c r="I106" s="662" t="s">
        <v>3334</v>
      </c>
      <c r="J106" s="662" t="s">
        <v>3335</v>
      </c>
      <c r="K106" s="662" t="s">
        <v>3336</v>
      </c>
      <c r="L106" s="663">
        <v>0</v>
      </c>
      <c r="M106" s="663">
        <v>0</v>
      </c>
      <c r="N106" s="662">
        <v>1</v>
      </c>
      <c r="O106" s="745">
        <v>0.5</v>
      </c>
      <c r="P106" s="663">
        <v>0</v>
      </c>
      <c r="Q106" s="678"/>
      <c r="R106" s="662">
        <v>1</v>
      </c>
      <c r="S106" s="678">
        <v>1</v>
      </c>
      <c r="T106" s="745">
        <v>0.5</v>
      </c>
      <c r="U106" s="701">
        <v>1</v>
      </c>
    </row>
    <row r="107" spans="1:21" ht="14.4" customHeight="1" x14ac:dyDescent="0.3">
      <c r="A107" s="661">
        <v>7</v>
      </c>
      <c r="B107" s="662" t="s">
        <v>2765</v>
      </c>
      <c r="C107" s="662" t="s">
        <v>3028</v>
      </c>
      <c r="D107" s="743" t="s">
        <v>4452</v>
      </c>
      <c r="E107" s="744" t="s">
        <v>3048</v>
      </c>
      <c r="F107" s="662" t="s">
        <v>3025</v>
      </c>
      <c r="G107" s="662" t="s">
        <v>3171</v>
      </c>
      <c r="H107" s="662" t="s">
        <v>573</v>
      </c>
      <c r="I107" s="662" t="s">
        <v>3172</v>
      </c>
      <c r="J107" s="662" t="s">
        <v>3173</v>
      </c>
      <c r="K107" s="662" t="s">
        <v>3174</v>
      </c>
      <c r="L107" s="663">
        <v>0</v>
      </c>
      <c r="M107" s="663">
        <v>0</v>
      </c>
      <c r="N107" s="662">
        <v>1</v>
      </c>
      <c r="O107" s="745">
        <v>1</v>
      </c>
      <c r="P107" s="663">
        <v>0</v>
      </c>
      <c r="Q107" s="678"/>
      <c r="R107" s="662">
        <v>1</v>
      </c>
      <c r="S107" s="678">
        <v>1</v>
      </c>
      <c r="T107" s="745">
        <v>1</v>
      </c>
      <c r="U107" s="701">
        <v>1</v>
      </c>
    </row>
    <row r="108" spans="1:21" ht="14.4" customHeight="1" x14ac:dyDescent="0.3">
      <c r="A108" s="661">
        <v>7</v>
      </c>
      <c r="B108" s="662" t="s">
        <v>2765</v>
      </c>
      <c r="C108" s="662" t="s">
        <v>3028</v>
      </c>
      <c r="D108" s="743" t="s">
        <v>4452</v>
      </c>
      <c r="E108" s="744" t="s">
        <v>3048</v>
      </c>
      <c r="F108" s="662" t="s">
        <v>3025</v>
      </c>
      <c r="G108" s="662" t="s">
        <v>3171</v>
      </c>
      <c r="H108" s="662" t="s">
        <v>573</v>
      </c>
      <c r="I108" s="662" t="s">
        <v>3337</v>
      </c>
      <c r="J108" s="662" t="s">
        <v>3173</v>
      </c>
      <c r="K108" s="662" t="s">
        <v>3174</v>
      </c>
      <c r="L108" s="663">
        <v>0</v>
      </c>
      <c r="M108" s="663">
        <v>0</v>
      </c>
      <c r="N108" s="662">
        <v>2</v>
      </c>
      <c r="O108" s="745">
        <v>2</v>
      </c>
      <c r="P108" s="663">
        <v>0</v>
      </c>
      <c r="Q108" s="678"/>
      <c r="R108" s="662">
        <v>1</v>
      </c>
      <c r="S108" s="678">
        <v>0.5</v>
      </c>
      <c r="T108" s="745">
        <v>1</v>
      </c>
      <c r="U108" s="701">
        <v>0.5</v>
      </c>
    </row>
    <row r="109" spans="1:21" ht="14.4" customHeight="1" x14ac:dyDescent="0.3">
      <c r="A109" s="661">
        <v>7</v>
      </c>
      <c r="B109" s="662" t="s">
        <v>2765</v>
      </c>
      <c r="C109" s="662" t="s">
        <v>3028</v>
      </c>
      <c r="D109" s="743" t="s">
        <v>4452</v>
      </c>
      <c r="E109" s="744" t="s">
        <v>3048</v>
      </c>
      <c r="F109" s="662" t="s">
        <v>3025</v>
      </c>
      <c r="G109" s="662" t="s">
        <v>3150</v>
      </c>
      <c r="H109" s="662" t="s">
        <v>631</v>
      </c>
      <c r="I109" s="662" t="s">
        <v>1955</v>
      </c>
      <c r="J109" s="662" t="s">
        <v>1956</v>
      </c>
      <c r="K109" s="662" t="s">
        <v>2978</v>
      </c>
      <c r="L109" s="663">
        <v>48.42</v>
      </c>
      <c r="M109" s="663">
        <v>48.42</v>
      </c>
      <c r="N109" s="662">
        <v>1</v>
      </c>
      <c r="O109" s="745">
        <v>0.5</v>
      </c>
      <c r="P109" s="663">
        <v>48.42</v>
      </c>
      <c r="Q109" s="678">
        <v>1</v>
      </c>
      <c r="R109" s="662">
        <v>1</v>
      </c>
      <c r="S109" s="678">
        <v>1</v>
      </c>
      <c r="T109" s="745">
        <v>0.5</v>
      </c>
      <c r="U109" s="701">
        <v>1</v>
      </c>
    </row>
    <row r="110" spans="1:21" ht="14.4" customHeight="1" x14ac:dyDescent="0.3">
      <c r="A110" s="661">
        <v>7</v>
      </c>
      <c r="B110" s="662" t="s">
        <v>2765</v>
      </c>
      <c r="C110" s="662" t="s">
        <v>3028</v>
      </c>
      <c r="D110" s="743" t="s">
        <v>4452</v>
      </c>
      <c r="E110" s="744" t="s">
        <v>3048</v>
      </c>
      <c r="F110" s="662" t="s">
        <v>3025</v>
      </c>
      <c r="G110" s="662" t="s">
        <v>3099</v>
      </c>
      <c r="H110" s="662" t="s">
        <v>573</v>
      </c>
      <c r="I110" s="662" t="s">
        <v>3338</v>
      </c>
      <c r="J110" s="662" t="s">
        <v>3339</v>
      </c>
      <c r="K110" s="662" t="s">
        <v>3079</v>
      </c>
      <c r="L110" s="663">
        <v>301.2</v>
      </c>
      <c r="M110" s="663">
        <v>301.2</v>
      </c>
      <c r="N110" s="662">
        <v>1</v>
      </c>
      <c r="O110" s="745">
        <v>0.5</v>
      </c>
      <c r="P110" s="663">
        <v>301.2</v>
      </c>
      <c r="Q110" s="678">
        <v>1</v>
      </c>
      <c r="R110" s="662">
        <v>1</v>
      </c>
      <c r="S110" s="678">
        <v>1</v>
      </c>
      <c r="T110" s="745">
        <v>0.5</v>
      </c>
      <c r="U110" s="701">
        <v>1</v>
      </c>
    </row>
    <row r="111" spans="1:21" ht="14.4" customHeight="1" x14ac:dyDescent="0.3">
      <c r="A111" s="661">
        <v>7</v>
      </c>
      <c r="B111" s="662" t="s">
        <v>2765</v>
      </c>
      <c r="C111" s="662" t="s">
        <v>3028</v>
      </c>
      <c r="D111" s="743" t="s">
        <v>4452</v>
      </c>
      <c r="E111" s="744" t="s">
        <v>3048</v>
      </c>
      <c r="F111" s="662" t="s">
        <v>3025</v>
      </c>
      <c r="G111" s="662" t="s">
        <v>3099</v>
      </c>
      <c r="H111" s="662" t="s">
        <v>573</v>
      </c>
      <c r="I111" s="662" t="s">
        <v>3340</v>
      </c>
      <c r="J111" s="662" t="s">
        <v>3341</v>
      </c>
      <c r="K111" s="662" t="s">
        <v>3342</v>
      </c>
      <c r="L111" s="663">
        <v>0</v>
      </c>
      <c r="M111" s="663">
        <v>0</v>
      </c>
      <c r="N111" s="662">
        <v>1</v>
      </c>
      <c r="O111" s="745">
        <v>0.5</v>
      </c>
      <c r="P111" s="663">
        <v>0</v>
      </c>
      <c r="Q111" s="678"/>
      <c r="R111" s="662">
        <v>1</v>
      </c>
      <c r="S111" s="678">
        <v>1</v>
      </c>
      <c r="T111" s="745">
        <v>0.5</v>
      </c>
      <c r="U111" s="701">
        <v>1</v>
      </c>
    </row>
    <row r="112" spans="1:21" ht="14.4" customHeight="1" x14ac:dyDescent="0.3">
      <c r="A112" s="661">
        <v>7</v>
      </c>
      <c r="B112" s="662" t="s">
        <v>2765</v>
      </c>
      <c r="C112" s="662" t="s">
        <v>3028</v>
      </c>
      <c r="D112" s="743" t="s">
        <v>4452</v>
      </c>
      <c r="E112" s="744" t="s">
        <v>3049</v>
      </c>
      <c r="F112" s="662" t="s">
        <v>3025</v>
      </c>
      <c r="G112" s="662" t="s">
        <v>3343</v>
      </c>
      <c r="H112" s="662" t="s">
        <v>573</v>
      </c>
      <c r="I112" s="662" t="s">
        <v>1502</v>
      </c>
      <c r="J112" s="662" t="s">
        <v>3344</v>
      </c>
      <c r="K112" s="662" t="s">
        <v>3345</v>
      </c>
      <c r="L112" s="663">
        <v>51.43</v>
      </c>
      <c r="M112" s="663">
        <v>102.86</v>
      </c>
      <c r="N112" s="662">
        <v>2</v>
      </c>
      <c r="O112" s="745">
        <v>0.5</v>
      </c>
      <c r="P112" s="663">
        <v>102.86</v>
      </c>
      <c r="Q112" s="678">
        <v>1</v>
      </c>
      <c r="R112" s="662">
        <v>2</v>
      </c>
      <c r="S112" s="678">
        <v>1</v>
      </c>
      <c r="T112" s="745">
        <v>0.5</v>
      </c>
      <c r="U112" s="701">
        <v>1</v>
      </c>
    </row>
    <row r="113" spans="1:21" ht="14.4" customHeight="1" x14ac:dyDescent="0.3">
      <c r="A113" s="661">
        <v>7</v>
      </c>
      <c r="B113" s="662" t="s">
        <v>2765</v>
      </c>
      <c r="C113" s="662" t="s">
        <v>3028</v>
      </c>
      <c r="D113" s="743" t="s">
        <v>4452</v>
      </c>
      <c r="E113" s="744" t="s">
        <v>3049</v>
      </c>
      <c r="F113" s="662" t="s">
        <v>3025</v>
      </c>
      <c r="G113" s="662" t="s">
        <v>3343</v>
      </c>
      <c r="H113" s="662" t="s">
        <v>573</v>
      </c>
      <c r="I113" s="662" t="s">
        <v>3346</v>
      </c>
      <c r="J113" s="662" t="s">
        <v>3344</v>
      </c>
      <c r="K113" s="662" t="s">
        <v>3347</v>
      </c>
      <c r="L113" s="663">
        <v>0</v>
      </c>
      <c r="M113" s="663">
        <v>0</v>
      </c>
      <c r="N113" s="662">
        <v>6</v>
      </c>
      <c r="O113" s="745">
        <v>2</v>
      </c>
      <c r="P113" s="663">
        <v>0</v>
      </c>
      <c r="Q113" s="678"/>
      <c r="R113" s="662">
        <v>6</v>
      </c>
      <c r="S113" s="678">
        <v>1</v>
      </c>
      <c r="T113" s="745">
        <v>2</v>
      </c>
      <c r="U113" s="701">
        <v>1</v>
      </c>
    </row>
    <row r="114" spans="1:21" ht="14.4" customHeight="1" x14ac:dyDescent="0.3">
      <c r="A114" s="661">
        <v>7</v>
      </c>
      <c r="B114" s="662" t="s">
        <v>2765</v>
      </c>
      <c r="C114" s="662" t="s">
        <v>3028</v>
      </c>
      <c r="D114" s="743" t="s">
        <v>4452</v>
      </c>
      <c r="E114" s="744" t="s">
        <v>3049</v>
      </c>
      <c r="F114" s="662" t="s">
        <v>3025</v>
      </c>
      <c r="G114" s="662" t="s">
        <v>3091</v>
      </c>
      <c r="H114" s="662" t="s">
        <v>573</v>
      </c>
      <c r="I114" s="662" t="s">
        <v>3348</v>
      </c>
      <c r="J114" s="662" t="s">
        <v>3349</v>
      </c>
      <c r="K114" s="662" t="s">
        <v>3350</v>
      </c>
      <c r="L114" s="663">
        <v>154.36000000000001</v>
      </c>
      <c r="M114" s="663">
        <v>771.80000000000007</v>
      </c>
      <c r="N114" s="662">
        <v>5</v>
      </c>
      <c r="O114" s="745">
        <v>2</v>
      </c>
      <c r="P114" s="663">
        <v>771.80000000000007</v>
      </c>
      <c r="Q114" s="678">
        <v>1</v>
      </c>
      <c r="R114" s="662">
        <v>5</v>
      </c>
      <c r="S114" s="678">
        <v>1</v>
      </c>
      <c r="T114" s="745">
        <v>2</v>
      </c>
      <c r="U114" s="701">
        <v>1</v>
      </c>
    </row>
    <row r="115" spans="1:21" ht="14.4" customHeight="1" x14ac:dyDescent="0.3">
      <c r="A115" s="661">
        <v>7</v>
      </c>
      <c r="B115" s="662" t="s">
        <v>2765</v>
      </c>
      <c r="C115" s="662" t="s">
        <v>3028</v>
      </c>
      <c r="D115" s="743" t="s">
        <v>4452</v>
      </c>
      <c r="E115" s="744" t="s">
        <v>3049</v>
      </c>
      <c r="F115" s="662" t="s">
        <v>3025</v>
      </c>
      <c r="G115" s="662" t="s">
        <v>3091</v>
      </c>
      <c r="H115" s="662" t="s">
        <v>573</v>
      </c>
      <c r="I115" s="662" t="s">
        <v>3351</v>
      </c>
      <c r="J115" s="662" t="s">
        <v>2157</v>
      </c>
      <c r="K115" s="662" t="s">
        <v>3352</v>
      </c>
      <c r="L115" s="663">
        <v>0</v>
      </c>
      <c r="M115" s="663">
        <v>0</v>
      </c>
      <c r="N115" s="662">
        <v>2</v>
      </c>
      <c r="O115" s="745">
        <v>1</v>
      </c>
      <c r="P115" s="663">
        <v>0</v>
      </c>
      <c r="Q115" s="678"/>
      <c r="R115" s="662">
        <v>2</v>
      </c>
      <c r="S115" s="678">
        <v>1</v>
      </c>
      <c r="T115" s="745">
        <v>1</v>
      </c>
      <c r="U115" s="701">
        <v>1</v>
      </c>
    </row>
    <row r="116" spans="1:21" ht="14.4" customHeight="1" x14ac:dyDescent="0.3">
      <c r="A116" s="661">
        <v>7</v>
      </c>
      <c r="B116" s="662" t="s">
        <v>2765</v>
      </c>
      <c r="C116" s="662" t="s">
        <v>3028</v>
      </c>
      <c r="D116" s="743" t="s">
        <v>4452</v>
      </c>
      <c r="E116" s="744" t="s">
        <v>3049</v>
      </c>
      <c r="F116" s="662" t="s">
        <v>3025</v>
      </c>
      <c r="G116" s="662" t="s">
        <v>3091</v>
      </c>
      <c r="H116" s="662" t="s">
        <v>631</v>
      </c>
      <c r="I116" s="662" t="s">
        <v>2372</v>
      </c>
      <c r="J116" s="662" t="s">
        <v>2157</v>
      </c>
      <c r="K116" s="662" t="s">
        <v>2923</v>
      </c>
      <c r="L116" s="663">
        <v>154.36000000000001</v>
      </c>
      <c r="M116" s="663">
        <v>308.72000000000003</v>
      </c>
      <c r="N116" s="662">
        <v>2</v>
      </c>
      <c r="O116" s="745">
        <v>1</v>
      </c>
      <c r="P116" s="663">
        <v>308.72000000000003</v>
      </c>
      <c r="Q116" s="678">
        <v>1</v>
      </c>
      <c r="R116" s="662">
        <v>2</v>
      </c>
      <c r="S116" s="678">
        <v>1</v>
      </c>
      <c r="T116" s="745">
        <v>1</v>
      </c>
      <c r="U116" s="701">
        <v>1</v>
      </c>
    </row>
    <row r="117" spans="1:21" ht="14.4" customHeight="1" x14ac:dyDescent="0.3">
      <c r="A117" s="661">
        <v>7</v>
      </c>
      <c r="B117" s="662" t="s">
        <v>2765</v>
      </c>
      <c r="C117" s="662" t="s">
        <v>3028</v>
      </c>
      <c r="D117" s="743" t="s">
        <v>4452</v>
      </c>
      <c r="E117" s="744" t="s">
        <v>3049</v>
      </c>
      <c r="F117" s="662" t="s">
        <v>3025</v>
      </c>
      <c r="G117" s="662" t="s">
        <v>3353</v>
      </c>
      <c r="H117" s="662" t="s">
        <v>573</v>
      </c>
      <c r="I117" s="662" t="s">
        <v>3354</v>
      </c>
      <c r="J117" s="662" t="s">
        <v>2294</v>
      </c>
      <c r="K117" s="662" t="s">
        <v>2930</v>
      </c>
      <c r="L117" s="663">
        <v>170.52</v>
      </c>
      <c r="M117" s="663">
        <v>170.52</v>
      </c>
      <c r="N117" s="662">
        <v>1</v>
      </c>
      <c r="O117" s="745">
        <v>1</v>
      </c>
      <c r="P117" s="663">
        <v>170.52</v>
      </c>
      <c r="Q117" s="678">
        <v>1</v>
      </c>
      <c r="R117" s="662">
        <v>1</v>
      </c>
      <c r="S117" s="678">
        <v>1</v>
      </c>
      <c r="T117" s="745">
        <v>1</v>
      </c>
      <c r="U117" s="701">
        <v>1</v>
      </c>
    </row>
    <row r="118" spans="1:21" ht="14.4" customHeight="1" x14ac:dyDescent="0.3">
      <c r="A118" s="661">
        <v>7</v>
      </c>
      <c r="B118" s="662" t="s">
        <v>2765</v>
      </c>
      <c r="C118" s="662" t="s">
        <v>3028</v>
      </c>
      <c r="D118" s="743" t="s">
        <v>4452</v>
      </c>
      <c r="E118" s="744" t="s">
        <v>3049</v>
      </c>
      <c r="F118" s="662" t="s">
        <v>3025</v>
      </c>
      <c r="G118" s="662" t="s">
        <v>3353</v>
      </c>
      <c r="H118" s="662" t="s">
        <v>573</v>
      </c>
      <c r="I118" s="662" t="s">
        <v>2293</v>
      </c>
      <c r="J118" s="662" t="s">
        <v>2294</v>
      </c>
      <c r="K118" s="662" t="s">
        <v>2930</v>
      </c>
      <c r="L118" s="663">
        <v>170.52</v>
      </c>
      <c r="M118" s="663">
        <v>1193.6400000000001</v>
      </c>
      <c r="N118" s="662">
        <v>7</v>
      </c>
      <c r="O118" s="745">
        <v>2.5</v>
      </c>
      <c r="P118" s="663">
        <v>1193.6400000000001</v>
      </c>
      <c r="Q118" s="678">
        <v>1</v>
      </c>
      <c r="R118" s="662">
        <v>7</v>
      </c>
      <c r="S118" s="678">
        <v>1</v>
      </c>
      <c r="T118" s="745">
        <v>2.5</v>
      </c>
      <c r="U118" s="701">
        <v>1</v>
      </c>
    </row>
    <row r="119" spans="1:21" ht="14.4" customHeight="1" x14ac:dyDescent="0.3">
      <c r="A119" s="661">
        <v>7</v>
      </c>
      <c r="B119" s="662" t="s">
        <v>2765</v>
      </c>
      <c r="C119" s="662" t="s">
        <v>3028</v>
      </c>
      <c r="D119" s="743" t="s">
        <v>4452</v>
      </c>
      <c r="E119" s="744" t="s">
        <v>3049</v>
      </c>
      <c r="F119" s="662" t="s">
        <v>3025</v>
      </c>
      <c r="G119" s="662" t="s">
        <v>3353</v>
      </c>
      <c r="H119" s="662" t="s">
        <v>573</v>
      </c>
      <c r="I119" s="662" t="s">
        <v>3355</v>
      </c>
      <c r="J119" s="662" t="s">
        <v>2294</v>
      </c>
      <c r="K119" s="662" t="s">
        <v>3245</v>
      </c>
      <c r="L119" s="663">
        <v>0</v>
      </c>
      <c r="M119" s="663">
        <v>0</v>
      </c>
      <c r="N119" s="662">
        <v>3</v>
      </c>
      <c r="O119" s="745">
        <v>1.5</v>
      </c>
      <c r="P119" s="663">
        <v>0</v>
      </c>
      <c r="Q119" s="678"/>
      <c r="R119" s="662">
        <v>1</v>
      </c>
      <c r="S119" s="678">
        <v>0.33333333333333331</v>
      </c>
      <c r="T119" s="745">
        <v>0.5</v>
      </c>
      <c r="U119" s="701">
        <v>0.33333333333333331</v>
      </c>
    </row>
    <row r="120" spans="1:21" ht="14.4" customHeight="1" x14ac:dyDescent="0.3">
      <c r="A120" s="661">
        <v>7</v>
      </c>
      <c r="B120" s="662" t="s">
        <v>2765</v>
      </c>
      <c r="C120" s="662" t="s">
        <v>3028</v>
      </c>
      <c r="D120" s="743" t="s">
        <v>4452</v>
      </c>
      <c r="E120" s="744" t="s">
        <v>3049</v>
      </c>
      <c r="F120" s="662" t="s">
        <v>3025</v>
      </c>
      <c r="G120" s="662" t="s">
        <v>3353</v>
      </c>
      <c r="H120" s="662" t="s">
        <v>573</v>
      </c>
      <c r="I120" s="662" t="s">
        <v>3356</v>
      </c>
      <c r="J120" s="662" t="s">
        <v>2294</v>
      </c>
      <c r="K120" s="662" t="s">
        <v>2930</v>
      </c>
      <c r="L120" s="663">
        <v>0</v>
      </c>
      <c r="M120" s="663">
        <v>0</v>
      </c>
      <c r="N120" s="662">
        <v>3</v>
      </c>
      <c r="O120" s="745">
        <v>1</v>
      </c>
      <c r="P120" s="663"/>
      <c r="Q120" s="678"/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7</v>
      </c>
      <c r="B121" s="662" t="s">
        <v>2765</v>
      </c>
      <c r="C121" s="662" t="s">
        <v>3028</v>
      </c>
      <c r="D121" s="743" t="s">
        <v>4452</v>
      </c>
      <c r="E121" s="744" t="s">
        <v>3049</v>
      </c>
      <c r="F121" s="662" t="s">
        <v>3025</v>
      </c>
      <c r="G121" s="662" t="s">
        <v>3096</v>
      </c>
      <c r="H121" s="662" t="s">
        <v>573</v>
      </c>
      <c r="I121" s="662" t="s">
        <v>1073</v>
      </c>
      <c r="J121" s="662" t="s">
        <v>1074</v>
      </c>
      <c r="K121" s="662" t="s">
        <v>3357</v>
      </c>
      <c r="L121" s="663">
        <v>43.76</v>
      </c>
      <c r="M121" s="663">
        <v>43.76</v>
      </c>
      <c r="N121" s="662">
        <v>1</v>
      </c>
      <c r="O121" s="745">
        <v>0.5</v>
      </c>
      <c r="P121" s="663">
        <v>43.76</v>
      </c>
      <c r="Q121" s="678">
        <v>1</v>
      </c>
      <c r="R121" s="662">
        <v>1</v>
      </c>
      <c r="S121" s="678">
        <v>1</v>
      </c>
      <c r="T121" s="745">
        <v>0.5</v>
      </c>
      <c r="U121" s="701">
        <v>1</v>
      </c>
    </row>
    <row r="122" spans="1:21" ht="14.4" customHeight="1" x14ac:dyDescent="0.3">
      <c r="A122" s="661">
        <v>7</v>
      </c>
      <c r="B122" s="662" t="s">
        <v>2765</v>
      </c>
      <c r="C122" s="662" t="s">
        <v>3028</v>
      </c>
      <c r="D122" s="743" t="s">
        <v>4452</v>
      </c>
      <c r="E122" s="744" t="s">
        <v>3049</v>
      </c>
      <c r="F122" s="662" t="s">
        <v>3025</v>
      </c>
      <c r="G122" s="662" t="s">
        <v>3096</v>
      </c>
      <c r="H122" s="662" t="s">
        <v>573</v>
      </c>
      <c r="I122" s="662" t="s">
        <v>3097</v>
      </c>
      <c r="J122" s="662" t="s">
        <v>1074</v>
      </c>
      <c r="K122" s="662" t="s">
        <v>3098</v>
      </c>
      <c r="L122" s="663">
        <v>43.76</v>
      </c>
      <c r="M122" s="663">
        <v>43.76</v>
      </c>
      <c r="N122" s="662">
        <v>1</v>
      </c>
      <c r="O122" s="745">
        <v>0.5</v>
      </c>
      <c r="P122" s="663">
        <v>43.76</v>
      </c>
      <c r="Q122" s="678">
        <v>1</v>
      </c>
      <c r="R122" s="662">
        <v>1</v>
      </c>
      <c r="S122" s="678">
        <v>1</v>
      </c>
      <c r="T122" s="745">
        <v>0.5</v>
      </c>
      <c r="U122" s="701">
        <v>1</v>
      </c>
    </row>
    <row r="123" spans="1:21" ht="14.4" customHeight="1" x14ac:dyDescent="0.3">
      <c r="A123" s="661">
        <v>7</v>
      </c>
      <c r="B123" s="662" t="s">
        <v>2765</v>
      </c>
      <c r="C123" s="662" t="s">
        <v>3028</v>
      </c>
      <c r="D123" s="743" t="s">
        <v>4452</v>
      </c>
      <c r="E123" s="744" t="s">
        <v>3049</v>
      </c>
      <c r="F123" s="662" t="s">
        <v>3025</v>
      </c>
      <c r="G123" s="662" t="s">
        <v>3192</v>
      </c>
      <c r="H123" s="662" t="s">
        <v>573</v>
      </c>
      <c r="I123" s="662" t="s">
        <v>3193</v>
      </c>
      <c r="J123" s="662" t="s">
        <v>941</v>
      </c>
      <c r="K123" s="662" t="s">
        <v>3194</v>
      </c>
      <c r="L123" s="663">
        <v>110.28</v>
      </c>
      <c r="M123" s="663">
        <v>330.84000000000003</v>
      </c>
      <c r="N123" s="662">
        <v>3</v>
      </c>
      <c r="O123" s="745">
        <v>1</v>
      </c>
      <c r="P123" s="663">
        <v>330.84000000000003</v>
      </c>
      <c r="Q123" s="678">
        <v>1</v>
      </c>
      <c r="R123" s="662">
        <v>3</v>
      </c>
      <c r="S123" s="678">
        <v>1</v>
      </c>
      <c r="T123" s="745">
        <v>1</v>
      </c>
      <c r="U123" s="701">
        <v>1</v>
      </c>
    </row>
    <row r="124" spans="1:21" ht="14.4" customHeight="1" x14ac:dyDescent="0.3">
      <c r="A124" s="661">
        <v>7</v>
      </c>
      <c r="B124" s="662" t="s">
        <v>2765</v>
      </c>
      <c r="C124" s="662" t="s">
        <v>3028</v>
      </c>
      <c r="D124" s="743" t="s">
        <v>4452</v>
      </c>
      <c r="E124" s="744" t="s">
        <v>3049</v>
      </c>
      <c r="F124" s="662" t="s">
        <v>3025</v>
      </c>
      <c r="G124" s="662" t="s">
        <v>3358</v>
      </c>
      <c r="H124" s="662" t="s">
        <v>573</v>
      </c>
      <c r="I124" s="662" t="s">
        <v>3359</v>
      </c>
      <c r="J124" s="662" t="s">
        <v>3360</v>
      </c>
      <c r="K124" s="662" t="s">
        <v>1019</v>
      </c>
      <c r="L124" s="663">
        <v>0</v>
      </c>
      <c r="M124" s="663">
        <v>0</v>
      </c>
      <c r="N124" s="662">
        <v>1</v>
      </c>
      <c r="O124" s="745">
        <v>1</v>
      </c>
      <c r="P124" s="663">
        <v>0</v>
      </c>
      <c r="Q124" s="678"/>
      <c r="R124" s="662">
        <v>1</v>
      </c>
      <c r="S124" s="678">
        <v>1</v>
      </c>
      <c r="T124" s="745">
        <v>1</v>
      </c>
      <c r="U124" s="701">
        <v>1</v>
      </c>
    </row>
    <row r="125" spans="1:21" ht="14.4" customHeight="1" x14ac:dyDescent="0.3">
      <c r="A125" s="661">
        <v>7</v>
      </c>
      <c r="B125" s="662" t="s">
        <v>2765</v>
      </c>
      <c r="C125" s="662" t="s">
        <v>3028</v>
      </c>
      <c r="D125" s="743" t="s">
        <v>4452</v>
      </c>
      <c r="E125" s="744" t="s">
        <v>3049</v>
      </c>
      <c r="F125" s="662" t="s">
        <v>3025</v>
      </c>
      <c r="G125" s="662" t="s">
        <v>3080</v>
      </c>
      <c r="H125" s="662" t="s">
        <v>573</v>
      </c>
      <c r="I125" s="662" t="s">
        <v>3361</v>
      </c>
      <c r="J125" s="662" t="s">
        <v>3082</v>
      </c>
      <c r="K125" s="662"/>
      <c r="L125" s="663">
        <v>170.52</v>
      </c>
      <c r="M125" s="663">
        <v>170.52</v>
      </c>
      <c r="N125" s="662">
        <v>1</v>
      </c>
      <c r="O125" s="745">
        <v>1</v>
      </c>
      <c r="P125" s="663">
        <v>170.52</v>
      </c>
      <c r="Q125" s="678">
        <v>1</v>
      </c>
      <c r="R125" s="662">
        <v>1</v>
      </c>
      <c r="S125" s="678">
        <v>1</v>
      </c>
      <c r="T125" s="745">
        <v>1</v>
      </c>
      <c r="U125" s="701">
        <v>1</v>
      </c>
    </row>
    <row r="126" spans="1:21" ht="14.4" customHeight="1" x14ac:dyDescent="0.3">
      <c r="A126" s="661">
        <v>7</v>
      </c>
      <c r="B126" s="662" t="s">
        <v>2765</v>
      </c>
      <c r="C126" s="662" t="s">
        <v>3028</v>
      </c>
      <c r="D126" s="743" t="s">
        <v>4452</v>
      </c>
      <c r="E126" s="744" t="s">
        <v>3049</v>
      </c>
      <c r="F126" s="662" t="s">
        <v>3025</v>
      </c>
      <c r="G126" s="662" t="s">
        <v>3163</v>
      </c>
      <c r="H126" s="662" t="s">
        <v>573</v>
      </c>
      <c r="I126" s="662" t="s">
        <v>3362</v>
      </c>
      <c r="J126" s="662" t="s">
        <v>3363</v>
      </c>
      <c r="K126" s="662" t="s">
        <v>3364</v>
      </c>
      <c r="L126" s="663">
        <v>89.91</v>
      </c>
      <c r="M126" s="663">
        <v>89.91</v>
      </c>
      <c r="N126" s="662">
        <v>1</v>
      </c>
      <c r="O126" s="745">
        <v>1</v>
      </c>
      <c r="P126" s="663">
        <v>89.91</v>
      </c>
      <c r="Q126" s="678">
        <v>1</v>
      </c>
      <c r="R126" s="662">
        <v>1</v>
      </c>
      <c r="S126" s="678">
        <v>1</v>
      </c>
      <c r="T126" s="745">
        <v>1</v>
      </c>
      <c r="U126" s="701">
        <v>1</v>
      </c>
    </row>
    <row r="127" spans="1:21" ht="14.4" customHeight="1" x14ac:dyDescent="0.3">
      <c r="A127" s="661">
        <v>7</v>
      </c>
      <c r="B127" s="662" t="s">
        <v>2765</v>
      </c>
      <c r="C127" s="662" t="s">
        <v>3028</v>
      </c>
      <c r="D127" s="743" t="s">
        <v>4452</v>
      </c>
      <c r="E127" s="744" t="s">
        <v>3049</v>
      </c>
      <c r="F127" s="662" t="s">
        <v>3025</v>
      </c>
      <c r="G127" s="662" t="s">
        <v>3365</v>
      </c>
      <c r="H127" s="662" t="s">
        <v>573</v>
      </c>
      <c r="I127" s="662" t="s">
        <v>3366</v>
      </c>
      <c r="J127" s="662" t="s">
        <v>3367</v>
      </c>
      <c r="K127" s="662" t="s">
        <v>3368</v>
      </c>
      <c r="L127" s="663">
        <v>0</v>
      </c>
      <c r="M127" s="663">
        <v>0</v>
      </c>
      <c r="N127" s="662">
        <v>1</v>
      </c>
      <c r="O127" s="745">
        <v>1</v>
      </c>
      <c r="P127" s="663">
        <v>0</v>
      </c>
      <c r="Q127" s="678"/>
      <c r="R127" s="662">
        <v>1</v>
      </c>
      <c r="S127" s="678">
        <v>1</v>
      </c>
      <c r="T127" s="745">
        <v>1</v>
      </c>
      <c r="U127" s="701">
        <v>1</v>
      </c>
    </row>
    <row r="128" spans="1:21" ht="14.4" customHeight="1" x14ac:dyDescent="0.3">
      <c r="A128" s="661">
        <v>7</v>
      </c>
      <c r="B128" s="662" t="s">
        <v>2765</v>
      </c>
      <c r="C128" s="662" t="s">
        <v>3028</v>
      </c>
      <c r="D128" s="743" t="s">
        <v>4452</v>
      </c>
      <c r="E128" s="744" t="s">
        <v>3049</v>
      </c>
      <c r="F128" s="662" t="s">
        <v>3025</v>
      </c>
      <c r="G128" s="662" t="s">
        <v>3139</v>
      </c>
      <c r="H128" s="662" t="s">
        <v>573</v>
      </c>
      <c r="I128" s="662" t="s">
        <v>3369</v>
      </c>
      <c r="J128" s="662" t="s">
        <v>3370</v>
      </c>
      <c r="K128" s="662" t="s">
        <v>3371</v>
      </c>
      <c r="L128" s="663">
        <v>0</v>
      </c>
      <c r="M128" s="663">
        <v>0</v>
      </c>
      <c r="N128" s="662">
        <v>2</v>
      </c>
      <c r="O128" s="745">
        <v>2</v>
      </c>
      <c r="P128" s="663">
        <v>0</v>
      </c>
      <c r="Q128" s="678"/>
      <c r="R128" s="662">
        <v>1</v>
      </c>
      <c r="S128" s="678">
        <v>0.5</v>
      </c>
      <c r="T128" s="745">
        <v>1</v>
      </c>
      <c r="U128" s="701">
        <v>0.5</v>
      </c>
    </row>
    <row r="129" spans="1:21" ht="14.4" customHeight="1" x14ac:dyDescent="0.3">
      <c r="A129" s="661">
        <v>7</v>
      </c>
      <c r="B129" s="662" t="s">
        <v>2765</v>
      </c>
      <c r="C129" s="662" t="s">
        <v>3028</v>
      </c>
      <c r="D129" s="743" t="s">
        <v>4452</v>
      </c>
      <c r="E129" s="744" t="s">
        <v>3049</v>
      </c>
      <c r="F129" s="662" t="s">
        <v>3025</v>
      </c>
      <c r="G129" s="662" t="s">
        <v>3139</v>
      </c>
      <c r="H129" s="662" t="s">
        <v>573</v>
      </c>
      <c r="I129" s="662" t="s">
        <v>3372</v>
      </c>
      <c r="J129" s="662" t="s">
        <v>3373</v>
      </c>
      <c r="K129" s="662" t="s">
        <v>3374</v>
      </c>
      <c r="L129" s="663">
        <v>0</v>
      </c>
      <c r="M129" s="663">
        <v>0</v>
      </c>
      <c r="N129" s="662">
        <v>1</v>
      </c>
      <c r="O129" s="745">
        <v>1</v>
      </c>
      <c r="P129" s="663">
        <v>0</v>
      </c>
      <c r="Q129" s="678"/>
      <c r="R129" s="662">
        <v>1</v>
      </c>
      <c r="S129" s="678">
        <v>1</v>
      </c>
      <c r="T129" s="745">
        <v>1</v>
      </c>
      <c r="U129" s="701">
        <v>1</v>
      </c>
    </row>
    <row r="130" spans="1:21" ht="14.4" customHeight="1" x14ac:dyDescent="0.3">
      <c r="A130" s="661">
        <v>7</v>
      </c>
      <c r="B130" s="662" t="s">
        <v>2765</v>
      </c>
      <c r="C130" s="662" t="s">
        <v>3028</v>
      </c>
      <c r="D130" s="743" t="s">
        <v>4452</v>
      </c>
      <c r="E130" s="744" t="s">
        <v>3049</v>
      </c>
      <c r="F130" s="662" t="s">
        <v>3025</v>
      </c>
      <c r="G130" s="662" t="s">
        <v>3153</v>
      </c>
      <c r="H130" s="662" t="s">
        <v>573</v>
      </c>
      <c r="I130" s="662" t="s">
        <v>1152</v>
      </c>
      <c r="J130" s="662" t="s">
        <v>1153</v>
      </c>
      <c r="K130" s="662" t="s">
        <v>1019</v>
      </c>
      <c r="L130" s="663">
        <v>43.37</v>
      </c>
      <c r="M130" s="663">
        <v>86.74</v>
      </c>
      <c r="N130" s="662">
        <v>2</v>
      </c>
      <c r="O130" s="745">
        <v>1</v>
      </c>
      <c r="P130" s="663">
        <v>86.74</v>
      </c>
      <c r="Q130" s="678">
        <v>1</v>
      </c>
      <c r="R130" s="662">
        <v>2</v>
      </c>
      <c r="S130" s="678">
        <v>1</v>
      </c>
      <c r="T130" s="745">
        <v>1</v>
      </c>
      <c r="U130" s="701">
        <v>1</v>
      </c>
    </row>
    <row r="131" spans="1:21" ht="14.4" customHeight="1" x14ac:dyDescent="0.3">
      <c r="A131" s="661">
        <v>7</v>
      </c>
      <c r="B131" s="662" t="s">
        <v>2765</v>
      </c>
      <c r="C131" s="662" t="s">
        <v>3028</v>
      </c>
      <c r="D131" s="743" t="s">
        <v>4452</v>
      </c>
      <c r="E131" s="744" t="s">
        <v>3049</v>
      </c>
      <c r="F131" s="662" t="s">
        <v>3025</v>
      </c>
      <c r="G131" s="662" t="s">
        <v>3264</v>
      </c>
      <c r="H131" s="662" t="s">
        <v>573</v>
      </c>
      <c r="I131" s="662" t="s">
        <v>691</v>
      </c>
      <c r="J131" s="662" t="s">
        <v>3375</v>
      </c>
      <c r="K131" s="662" t="s">
        <v>3376</v>
      </c>
      <c r="L131" s="663">
        <v>24.78</v>
      </c>
      <c r="M131" s="663">
        <v>446.04000000000008</v>
      </c>
      <c r="N131" s="662">
        <v>18</v>
      </c>
      <c r="O131" s="745">
        <v>5.5</v>
      </c>
      <c r="P131" s="663">
        <v>446.04000000000008</v>
      </c>
      <c r="Q131" s="678">
        <v>1</v>
      </c>
      <c r="R131" s="662">
        <v>18</v>
      </c>
      <c r="S131" s="678">
        <v>1</v>
      </c>
      <c r="T131" s="745">
        <v>5.5</v>
      </c>
      <c r="U131" s="701">
        <v>1</v>
      </c>
    </row>
    <row r="132" spans="1:21" ht="14.4" customHeight="1" x14ac:dyDescent="0.3">
      <c r="A132" s="661">
        <v>7</v>
      </c>
      <c r="B132" s="662" t="s">
        <v>2765</v>
      </c>
      <c r="C132" s="662" t="s">
        <v>3028</v>
      </c>
      <c r="D132" s="743" t="s">
        <v>4452</v>
      </c>
      <c r="E132" s="744" t="s">
        <v>3051</v>
      </c>
      <c r="F132" s="662" t="s">
        <v>3025</v>
      </c>
      <c r="G132" s="662" t="s">
        <v>3091</v>
      </c>
      <c r="H132" s="662" t="s">
        <v>631</v>
      </c>
      <c r="I132" s="662" t="s">
        <v>2372</v>
      </c>
      <c r="J132" s="662" t="s">
        <v>2157</v>
      </c>
      <c r="K132" s="662" t="s">
        <v>2923</v>
      </c>
      <c r="L132" s="663">
        <v>154.36000000000001</v>
      </c>
      <c r="M132" s="663">
        <v>154.36000000000001</v>
      </c>
      <c r="N132" s="662">
        <v>1</v>
      </c>
      <c r="O132" s="745">
        <v>1</v>
      </c>
      <c r="P132" s="663">
        <v>154.36000000000001</v>
      </c>
      <c r="Q132" s="678">
        <v>1</v>
      </c>
      <c r="R132" s="662">
        <v>1</v>
      </c>
      <c r="S132" s="678">
        <v>1</v>
      </c>
      <c r="T132" s="745">
        <v>1</v>
      </c>
      <c r="U132" s="701">
        <v>1</v>
      </c>
    </row>
    <row r="133" spans="1:21" ht="14.4" customHeight="1" x14ac:dyDescent="0.3">
      <c r="A133" s="661">
        <v>7</v>
      </c>
      <c r="B133" s="662" t="s">
        <v>2765</v>
      </c>
      <c r="C133" s="662" t="s">
        <v>3028</v>
      </c>
      <c r="D133" s="743" t="s">
        <v>4452</v>
      </c>
      <c r="E133" s="744" t="s">
        <v>3051</v>
      </c>
      <c r="F133" s="662" t="s">
        <v>3025</v>
      </c>
      <c r="G133" s="662" t="s">
        <v>3377</v>
      </c>
      <c r="H133" s="662" t="s">
        <v>573</v>
      </c>
      <c r="I133" s="662" t="s">
        <v>896</v>
      </c>
      <c r="J133" s="662" t="s">
        <v>3378</v>
      </c>
      <c r="K133" s="662" t="s">
        <v>3379</v>
      </c>
      <c r="L133" s="663">
        <v>0</v>
      </c>
      <c r="M133" s="663">
        <v>0</v>
      </c>
      <c r="N133" s="662">
        <v>17</v>
      </c>
      <c r="O133" s="745">
        <v>14.5</v>
      </c>
      <c r="P133" s="663">
        <v>0</v>
      </c>
      <c r="Q133" s="678"/>
      <c r="R133" s="662">
        <v>12</v>
      </c>
      <c r="S133" s="678">
        <v>0.70588235294117652</v>
      </c>
      <c r="T133" s="745">
        <v>9.5</v>
      </c>
      <c r="U133" s="701">
        <v>0.65517241379310343</v>
      </c>
    </row>
    <row r="134" spans="1:21" ht="14.4" customHeight="1" x14ac:dyDescent="0.3">
      <c r="A134" s="661">
        <v>7</v>
      </c>
      <c r="B134" s="662" t="s">
        <v>2765</v>
      </c>
      <c r="C134" s="662" t="s">
        <v>3028</v>
      </c>
      <c r="D134" s="743" t="s">
        <v>4452</v>
      </c>
      <c r="E134" s="744" t="s">
        <v>3051</v>
      </c>
      <c r="F134" s="662" t="s">
        <v>3025</v>
      </c>
      <c r="G134" s="662" t="s">
        <v>3380</v>
      </c>
      <c r="H134" s="662" t="s">
        <v>573</v>
      </c>
      <c r="I134" s="662" t="s">
        <v>3381</v>
      </c>
      <c r="J134" s="662" t="s">
        <v>3382</v>
      </c>
      <c r="K134" s="662" t="s">
        <v>3383</v>
      </c>
      <c r="L134" s="663">
        <v>0</v>
      </c>
      <c r="M134" s="663">
        <v>0</v>
      </c>
      <c r="N134" s="662">
        <v>17</v>
      </c>
      <c r="O134" s="745">
        <v>15</v>
      </c>
      <c r="P134" s="663">
        <v>0</v>
      </c>
      <c r="Q134" s="678"/>
      <c r="R134" s="662">
        <v>17</v>
      </c>
      <c r="S134" s="678">
        <v>1</v>
      </c>
      <c r="T134" s="745">
        <v>15</v>
      </c>
      <c r="U134" s="701">
        <v>1</v>
      </c>
    </row>
    <row r="135" spans="1:21" ht="14.4" customHeight="1" x14ac:dyDescent="0.3">
      <c r="A135" s="661">
        <v>7</v>
      </c>
      <c r="B135" s="662" t="s">
        <v>2765</v>
      </c>
      <c r="C135" s="662" t="s">
        <v>3028</v>
      </c>
      <c r="D135" s="743" t="s">
        <v>4452</v>
      </c>
      <c r="E135" s="744" t="s">
        <v>3051</v>
      </c>
      <c r="F135" s="662" t="s">
        <v>3025</v>
      </c>
      <c r="G135" s="662" t="s">
        <v>3380</v>
      </c>
      <c r="H135" s="662" t="s">
        <v>573</v>
      </c>
      <c r="I135" s="662" t="s">
        <v>3384</v>
      </c>
      <c r="J135" s="662" t="s">
        <v>3382</v>
      </c>
      <c r="K135" s="662" t="s">
        <v>3385</v>
      </c>
      <c r="L135" s="663">
        <v>281.88</v>
      </c>
      <c r="M135" s="663">
        <v>1973.1600000000003</v>
      </c>
      <c r="N135" s="662">
        <v>7</v>
      </c>
      <c r="O135" s="745">
        <v>6.5</v>
      </c>
      <c r="P135" s="663">
        <v>1691.2800000000002</v>
      </c>
      <c r="Q135" s="678">
        <v>0.8571428571428571</v>
      </c>
      <c r="R135" s="662">
        <v>6</v>
      </c>
      <c r="S135" s="678">
        <v>0.8571428571428571</v>
      </c>
      <c r="T135" s="745">
        <v>5.5</v>
      </c>
      <c r="U135" s="701">
        <v>0.84615384615384615</v>
      </c>
    </row>
    <row r="136" spans="1:21" ht="14.4" customHeight="1" x14ac:dyDescent="0.3">
      <c r="A136" s="661">
        <v>7</v>
      </c>
      <c r="B136" s="662" t="s">
        <v>2765</v>
      </c>
      <c r="C136" s="662" t="s">
        <v>3028</v>
      </c>
      <c r="D136" s="743" t="s">
        <v>4452</v>
      </c>
      <c r="E136" s="744" t="s">
        <v>3052</v>
      </c>
      <c r="F136" s="662" t="s">
        <v>3025</v>
      </c>
      <c r="G136" s="662" t="s">
        <v>3386</v>
      </c>
      <c r="H136" s="662" t="s">
        <v>573</v>
      </c>
      <c r="I136" s="662" t="s">
        <v>3387</v>
      </c>
      <c r="J136" s="662" t="s">
        <v>3388</v>
      </c>
      <c r="K136" s="662" t="s">
        <v>3389</v>
      </c>
      <c r="L136" s="663">
        <v>245.74</v>
      </c>
      <c r="M136" s="663">
        <v>245.74</v>
      </c>
      <c r="N136" s="662">
        <v>1</v>
      </c>
      <c r="O136" s="745">
        <v>1</v>
      </c>
      <c r="P136" s="663">
        <v>245.74</v>
      </c>
      <c r="Q136" s="678">
        <v>1</v>
      </c>
      <c r="R136" s="662">
        <v>1</v>
      </c>
      <c r="S136" s="678">
        <v>1</v>
      </c>
      <c r="T136" s="745">
        <v>1</v>
      </c>
      <c r="U136" s="701">
        <v>1</v>
      </c>
    </row>
    <row r="137" spans="1:21" ht="14.4" customHeight="1" x14ac:dyDescent="0.3">
      <c r="A137" s="661">
        <v>7</v>
      </c>
      <c r="B137" s="662" t="s">
        <v>2765</v>
      </c>
      <c r="C137" s="662" t="s">
        <v>3028</v>
      </c>
      <c r="D137" s="743" t="s">
        <v>4452</v>
      </c>
      <c r="E137" s="744" t="s">
        <v>3052</v>
      </c>
      <c r="F137" s="662" t="s">
        <v>3025</v>
      </c>
      <c r="G137" s="662" t="s">
        <v>3170</v>
      </c>
      <c r="H137" s="662" t="s">
        <v>631</v>
      </c>
      <c r="I137" s="662" t="s">
        <v>2012</v>
      </c>
      <c r="J137" s="662" t="s">
        <v>2897</v>
      </c>
      <c r="K137" s="662" t="s">
        <v>2064</v>
      </c>
      <c r="L137" s="663">
        <v>58.86</v>
      </c>
      <c r="M137" s="663">
        <v>58.86</v>
      </c>
      <c r="N137" s="662">
        <v>1</v>
      </c>
      <c r="O137" s="745">
        <v>0.5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7</v>
      </c>
      <c r="B138" s="662" t="s">
        <v>2765</v>
      </c>
      <c r="C138" s="662" t="s">
        <v>3028</v>
      </c>
      <c r="D138" s="743" t="s">
        <v>4452</v>
      </c>
      <c r="E138" s="744" t="s">
        <v>3052</v>
      </c>
      <c r="F138" s="662" t="s">
        <v>3025</v>
      </c>
      <c r="G138" s="662" t="s">
        <v>3092</v>
      </c>
      <c r="H138" s="662" t="s">
        <v>631</v>
      </c>
      <c r="I138" s="662" t="s">
        <v>3093</v>
      </c>
      <c r="J138" s="662" t="s">
        <v>3094</v>
      </c>
      <c r="K138" s="662" t="s">
        <v>3095</v>
      </c>
      <c r="L138" s="663">
        <v>119.7</v>
      </c>
      <c r="M138" s="663">
        <v>598.5</v>
      </c>
      <c r="N138" s="662">
        <v>5</v>
      </c>
      <c r="O138" s="745">
        <v>1.5</v>
      </c>
      <c r="P138" s="663">
        <v>359.1</v>
      </c>
      <c r="Q138" s="678">
        <v>0.60000000000000009</v>
      </c>
      <c r="R138" s="662">
        <v>3</v>
      </c>
      <c r="S138" s="678">
        <v>0.6</v>
      </c>
      <c r="T138" s="745">
        <v>1</v>
      </c>
      <c r="U138" s="701">
        <v>0.66666666666666663</v>
      </c>
    </row>
    <row r="139" spans="1:21" ht="14.4" customHeight="1" x14ac:dyDescent="0.3">
      <c r="A139" s="661">
        <v>7</v>
      </c>
      <c r="B139" s="662" t="s">
        <v>2765</v>
      </c>
      <c r="C139" s="662" t="s">
        <v>3028</v>
      </c>
      <c r="D139" s="743" t="s">
        <v>4452</v>
      </c>
      <c r="E139" s="744" t="s">
        <v>3052</v>
      </c>
      <c r="F139" s="662" t="s">
        <v>3025</v>
      </c>
      <c r="G139" s="662" t="s">
        <v>3092</v>
      </c>
      <c r="H139" s="662" t="s">
        <v>631</v>
      </c>
      <c r="I139" s="662" t="s">
        <v>3093</v>
      </c>
      <c r="J139" s="662" t="s">
        <v>3094</v>
      </c>
      <c r="K139" s="662" t="s">
        <v>3095</v>
      </c>
      <c r="L139" s="663">
        <v>70.540000000000006</v>
      </c>
      <c r="M139" s="663">
        <v>70.540000000000006</v>
      </c>
      <c r="N139" s="662">
        <v>1</v>
      </c>
      <c r="O139" s="745">
        <v>0.5</v>
      </c>
      <c r="P139" s="663">
        <v>70.540000000000006</v>
      </c>
      <c r="Q139" s="678">
        <v>1</v>
      </c>
      <c r="R139" s="662">
        <v>1</v>
      </c>
      <c r="S139" s="678">
        <v>1</v>
      </c>
      <c r="T139" s="745">
        <v>0.5</v>
      </c>
      <c r="U139" s="701">
        <v>1</v>
      </c>
    </row>
    <row r="140" spans="1:21" ht="14.4" customHeight="1" x14ac:dyDescent="0.3">
      <c r="A140" s="661">
        <v>7</v>
      </c>
      <c r="B140" s="662" t="s">
        <v>2765</v>
      </c>
      <c r="C140" s="662" t="s">
        <v>3028</v>
      </c>
      <c r="D140" s="743" t="s">
        <v>4452</v>
      </c>
      <c r="E140" s="744" t="s">
        <v>3052</v>
      </c>
      <c r="F140" s="662" t="s">
        <v>3025</v>
      </c>
      <c r="G140" s="662" t="s">
        <v>3353</v>
      </c>
      <c r="H140" s="662" t="s">
        <v>573</v>
      </c>
      <c r="I140" s="662" t="s">
        <v>3390</v>
      </c>
      <c r="J140" s="662" t="s">
        <v>3391</v>
      </c>
      <c r="K140" s="662" t="s">
        <v>3392</v>
      </c>
      <c r="L140" s="663">
        <v>85.27</v>
      </c>
      <c r="M140" s="663">
        <v>170.54</v>
      </c>
      <c r="N140" s="662">
        <v>2</v>
      </c>
      <c r="O140" s="745">
        <v>0.5</v>
      </c>
      <c r="P140" s="663">
        <v>170.54</v>
      </c>
      <c r="Q140" s="678">
        <v>1</v>
      </c>
      <c r="R140" s="662">
        <v>2</v>
      </c>
      <c r="S140" s="678">
        <v>1</v>
      </c>
      <c r="T140" s="745">
        <v>0.5</v>
      </c>
      <c r="U140" s="701">
        <v>1</v>
      </c>
    </row>
    <row r="141" spans="1:21" ht="14.4" customHeight="1" x14ac:dyDescent="0.3">
      <c r="A141" s="661">
        <v>7</v>
      </c>
      <c r="B141" s="662" t="s">
        <v>2765</v>
      </c>
      <c r="C141" s="662" t="s">
        <v>3028</v>
      </c>
      <c r="D141" s="743" t="s">
        <v>4452</v>
      </c>
      <c r="E141" s="744" t="s">
        <v>3052</v>
      </c>
      <c r="F141" s="662" t="s">
        <v>3025</v>
      </c>
      <c r="G141" s="662" t="s">
        <v>3180</v>
      </c>
      <c r="H141" s="662" t="s">
        <v>631</v>
      </c>
      <c r="I141" s="662" t="s">
        <v>2086</v>
      </c>
      <c r="J141" s="662" t="s">
        <v>1967</v>
      </c>
      <c r="K141" s="662" t="s">
        <v>977</v>
      </c>
      <c r="L141" s="663">
        <v>132</v>
      </c>
      <c r="M141" s="663">
        <v>264</v>
      </c>
      <c r="N141" s="662">
        <v>2</v>
      </c>
      <c r="O141" s="745">
        <v>1</v>
      </c>
      <c r="P141" s="663">
        <v>264</v>
      </c>
      <c r="Q141" s="678">
        <v>1</v>
      </c>
      <c r="R141" s="662">
        <v>2</v>
      </c>
      <c r="S141" s="678">
        <v>1</v>
      </c>
      <c r="T141" s="745">
        <v>1</v>
      </c>
      <c r="U141" s="701">
        <v>1</v>
      </c>
    </row>
    <row r="142" spans="1:21" ht="14.4" customHeight="1" x14ac:dyDescent="0.3">
      <c r="A142" s="661">
        <v>7</v>
      </c>
      <c r="B142" s="662" t="s">
        <v>2765</v>
      </c>
      <c r="C142" s="662" t="s">
        <v>3028</v>
      </c>
      <c r="D142" s="743" t="s">
        <v>4452</v>
      </c>
      <c r="E142" s="744" t="s">
        <v>3052</v>
      </c>
      <c r="F142" s="662" t="s">
        <v>3025</v>
      </c>
      <c r="G142" s="662" t="s">
        <v>3184</v>
      </c>
      <c r="H142" s="662" t="s">
        <v>573</v>
      </c>
      <c r="I142" s="662" t="s">
        <v>3185</v>
      </c>
      <c r="J142" s="662" t="s">
        <v>3186</v>
      </c>
      <c r="K142" s="662" t="s">
        <v>3187</v>
      </c>
      <c r="L142" s="663">
        <v>0</v>
      </c>
      <c r="M142" s="663">
        <v>0</v>
      </c>
      <c r="N142" s="662">
        <v>1</v>
      </c>
      <c r="O142" s="745">
        <v>0.5</v>
      </c>
      <c r="P142" s="663">
        <v>0</v>
      </c>
      <c r="Q142" s="678"/>
      <c r="R142" s="662">
        <v>1</v>
      </c>
      <c r="S142" s="678">
        <v>1</v>
      </c>
      <c r="T142" s="745">
        <v>0.5</v>
      </c>
      <c r="U142" s="701">
        <v>1</v>
      </c>
    </row>
    <row r="143" spans="1:21" ht="14.4" customHeight="1" x14ac:dyDescent="0.3">
      <c r="A143" s="661">
        <v>7</v>
      </c>
      <c r="B143" s="662" t="s">
        <v>2765</v>
      </c>
      <c r="C143" s="662" t="s">
        <v>3028</v>
      </c>
      <c r="D143" s="743" t="s">
        <v>4452</v>
      </c>
      <c r="E143" s="744" t="s">
        <v>3052</v>
      </c>
      <c r="F143" s="662" t="s">
        <v>3025</v>
      </c>
      <c r="G143" s="662" t="s">
        <v>3184</v>
      </c>
      <c r="H143" s="662" t="s">
        <v>573</v>
      </c>
      <c r="I143" s="662" t="s">
        <v>3393</v>
      </c>
      <c r="J143" s="662" t="s">
        <v>3186</v>
      </c>
      <c r="K143" s="662" t="s">
        <v>3394</v>
      </c>
      <c r="L143" s="663">
        <v>207.45</v>
      </c>
      <c r="M143" s="663">
        <v>207.45</v>
      </c>
      <c r="N143" s="662">
        <v>1</v>
      </c>
      <c r="O143" s="745">
        <v>1</v>
      </c>
      <c r="P143" s="663">
        <v>207.45</v>
      </c>
      <c r="Q143" s="678">
        <v>1</v>
      </c>
      <c r="R143" s="662">
        <v>1</v>
      </c>
      <c r="S143" s="678">
        <v>1</v>
      </c>
      <c r="T143" s="745">
        <v>1</v>
      </c>
      <c r="U143" s="701">
        <v>1</v>
      </c>
    </row>
    <row r="144" spans="1:21" ht="14.4" customHeight="1" x14ac:dyDescent="0.3">
      <c r="A144" s="661">
        <v>7</v>
      </c>
      <c r="B144" s="662" t="s">
        <v>2765</v>
      </c>
      <c r="C144" s="662" t="s">
        <v>3028</v>
      </c>
      <c r="D144" s="743" t="s">
        <v>4452</v>
      </c>
      <c r="E144" s="744" t="s">
        <v>3052</v>
      </c>
      <c r="F144" s="662" t="s">
        <v>3025</v>
      </c>
      <c r="G144" s="662" t="s">
        <v>3395</v>
      </c>
      <c r="H144" s="662" t="s">
        <v>573</v>
      </c>
      <c r="I144" s="662" t="s">
        <v>1605</v>
      </c>
      <c r="J144" s="662" t="s">
        <v>1606</v>
      </c>
      <c r="K144" s="662" t="s">
        <v>3396</v>
      </c>
      <c r="L144" s="663">
        <v>37.68</v>
      </c>
      <c r="M144" s="663">
        <v>113.03999999999999</v>
      </c>
      <c r="N144" s="662">
        <v>3</v>
      </c>
      <c r="O144" s="745">
        <v>1.5</v>
      </c>
      <c r="P144" s="663">
        <v>113.03999999999999</v>
      </c>
      <c r="Q144" s="678">
        <v>1</v>
      </c>
      <c r="R144" s="662">
        <v>3</v>
      </c>
      <c r="S144" s="678">
        <v>1</v>
      </c>
      <c r="T144" s="745">
        <v>1.5</v>
      </c>
      <c r="U144" s="701">
        <v>1</v>
      </c>
    </row>
    <row r="145" spans="1:21" ht="14.4" customHeight="1" x14ac:dyDescent="0.3">
      <c r="A145" s="661">
        <v>7</v>
      </c>
      <c r="B145" s="662" t="s">
        <v>2765</v>
      </c>
      <c r="C145" s="662" t="s">
        <v>3028</v>
      </c>
      <c r="D145" s="743" t="s">
        <v>4452</v>
      </c>
      <c r="E145" s="744" t="s">
        <v>3052</v>
      </c>
      <c r="F145" s="662" t="s">
        <v>3025</v>
      </c>
      <c r="G145" s="662" t="s">
        <v>3395</v>
      </c>
      <c r="H145" s="662" t="s">
        <v>573</v>
      </c>
      <c r="I145" s="662" t="s">
        <v>1605</v>
      </c>
      <c r="J145" s="662" t="s">
        <v>1606</v>
      </c>
      <c r="K145" s="662" t="s">
        <v>3396</v>
      </c>
      <c r="L145" s="663">
        <v>38.47</v>
      </c>
      <c r="M145" s="663">
        <v>76.94</v>
      </c>
      <c r="N145" s="662">
        <v>2</v>
      </c>
      <c r="O145" s="745">
        <v>0.5</v>
      </c>
      <c r="P145" s="663">
        <v>76.94</v>
      </c>
      <c r="Q145" s="678">
        <v>1</v>
      </c>
      <c r="R145" s="662">
        <v>2</v>
      </c>
      <c r="S145" s="678">
        <v>1</v>
      </c>
      <c r="T145" s="745">
        <v>0.5</v>
      </c>
      <c r="U145" s="701">
        <v>1</v>
      </c>
    </row>
    <row r="146" spans="1:21" ht="14.4" customHeight="1" x14ac:dyDescent="0.3">
      <c r="A146" s="661">
        <v>7</v>
      </c>
      <c r="B146" s="662" t="s">
        <v>2765</v>
      </c>
      <c r="C146" s="662" t="s">
        <v>3028</v>
      </c>
      <c r="D146" s="743" t="s">
        <v>4452</v>
      </c>
      <c r="E146" s="744" t="s">
        <v>3052</v>
      </c>
      <c r="F146" s="662" t="s">
        <v>3025</v>
      </c>
      <c r="G146" s="662" t="s">
        <v>3096</v>
      </c>
      <c r="H146" s="662" t="s">
        <v>573</v>
      </c>
      <c r="I146" s="662" t="s">
        <v>1073</v>
      </c>
      <c r="J146" s="662" t="s">
        <v>1074</v>
      </c>
      <c r="K146" s="662" t="s">
        <v>3357</v>
      </c>
      <c r="L146" s="663">
        <v>43.76</v>
      </c>
      <c r="M146" s="663">
        <v>87.52</v>
      </c>
      <c r="N146" s="662">
        <v>2</v>
      </c>
      <c r="O146" s="745">
        <v>1</v>
      </c>
      <c r="P146" s="663"/>
      <c r="Q146" s="678">
        <v>0</v>
      </c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7</v>
      </c>
      <c r="B147" s="662" t="s">
        <v>2765</v>
      </c>
      <c r="C147" s="662" t="s">
        <v>3028</v>
      </c>
      <c r="D147" s="743" t="s">
        <v>4452</v>
      </c>
      <c r="E147" s="744" t="s">
        <v>3052</v>
      </c>
      <c r="F147" s="662" t="s">
        <v>3025</v>
      </c>
      <c r="G147" s="662" t="s">
        <v>3192</v>
      </c>
      <c r="H147" s="662" t="s">
        <v>573</v>
      </c>
      <c r="I147" s="662" t="s">
        <v>3195</v>
      </c>
      <c r="J147" s="662" t="s">
        <v>941</v>
      </c>
      <c r="K147" s="662" t="s">
        <v>3196</v>
      </c>
      <c r="L147" s="663">
        <v>220.56</v>
      </c>
      <c r="M147" s="663">
        <v>220.56</v>
      </c>
      <c r="N147" s="662">
        <v>1</v>
      </c>
      <c r="O147" s="745">
        <v>0.5</v>
      </c>
      <c r="P147" s="663">
        <v>220.56</v>
      </c>
      <c r="Q147" s="678">
        <v>1</v>
      </c>
      <c r="R147" s="662">
        <v>1</v>
      </c>
      <c r="S147" s="678">
        <v>1</v>
      </c>
      <c r="T147" s="745">
        <v>0.5</v>
      </c>
      <c r="U147" s="701">
        <v>1</v>
      </c>
    </row>
    <row r="148" spans="1:21" ht="14.4" customHeight="1" x14ac:dyDescent="0.3">
      <c r="A148" s="661">
        <v>7</v>
      </c>
      <c r="B148" s="662" t="s">
        <v>2765</v>
      </c>
      <c r="C148" s="662" t="s">
        <v>3028</v>
      </c>
      <c r="D148" s="743" t="s">
        <v>4452</v>
      </c>
      <c r="E148" s="744" t="s">
        <v>3052</v>
      </c>
      <c r="F148" s="662" t="s">
        <v>3025</v>
      </c>
      <c r="G148" s="662" t="s">
        <v>3397</v>
      </c>
      <c r="H148" s="662" t="s">
        <v>573</v>
      </c>
      <c r="I148" s="662" t="s">
        <v>888</v>
      </c>
      <c r="J148" s="662" t="s">
        <v>3398</v>
      </c>
      <c r="K148" s="662" t="s">
        <v>3399</v>
      </c>
      <c r="L148" s="663">
        <v>123.3</v>
      </c>
      <c r="M148" s="663">
        <v>123.3</v>
      </c>
      <c r="N148" s="662">
        <v>1</v>
      </c>
      <c r="O148" s="745">
        <v>0.5</v>
      </c>
      <c r="P148" s="663">
        <v>123.3</v>
      </c>
      <c r="Q148" s="678">
        <v>1</v>
      </c>
      <c r="R148" s="662">
        <v>1</v>
      </c>
      <c r="S148" s="678">
        <v>1</v>
      </c>
      <c r="T148" s="745">
        <v>0.5</v>
      </c>
      <c r="U148" s="701">
        <v>1</v>
      </c>
    </row>
    <row r="149" spans="1:21" ht="14.4" customHeight="1" x14ac:dyDescent="0.3">
      <c r="A149" s="661">
        <v>7</v>
      </c>
      <c r="B149" s="662" t="s">
        <v>2765</v>
      </c>
      <c r="C149" s="662" t="s">
        <v>3028</v>
      </c>
      <c r="D149" s="743" t="s">
        <v>4452</v>
      </c>
      <c r="E149" s="744" t="s">
        <v>3052</v>
      </c>
      <c r="F149" s="662" t="s">
        <v>3025</v>
      </c>
      <c r="G149" s="662" t="s">
        <v>3397</v>
      </c>
      <c r="H149" s="662" t="s">
        <v>573</v>
      </c>
      <c r="I149" s="662" t="s">
        <v>1160</v>
      </c>
      <c r="J149" s="662" t="s">
        <v>3398</v>
      </c>
      <c r="K149" s="662" t="s">
        <v>3400</v>
      </c>
      <c r="L149" s="663">
        <v>61.65</v>
      </c>
      <c r="M149" s="663">
        <v>61.65</v>
      </c>
      <c r="N149" s="662">
        <v>1</v>
      </c>
      <c r="O149" s="745">
        <v>0.5</v>
      </c>
      <c r="P149" s="663">
        <v>61.65</v>
      </c>
      <c r="Q149" s="678">
        <v>1</v>
      </c>
      <c r="R149" s="662">
        <v>1</v>
      </c>
      <c r="S149" s="678">
        <v>1</v>
      </c>
      <c r="T149" s="745">
        <v>0.5</v>
      </c>
      <c r="U149" s="701">
        <v>1</v>
      </c>
    </row>
    <row r="150" spans="1:21" ht="14.4" customHeight="1" x14ac:dyDescent="0.3">
      <c r="A150" s="661">
        <v>7</v>
      </c>
      <c r="B150" s="662" t="s">
        <v>2765</v>
      </c>
      <c r="C150" s="662" t="s">
        <v>3028</v>
      </c>
      <c r="D150" s="743" t="s">
        <v>4452</v>
      </c>
      <c r="E150" s="744" t="s">
        <v>3052</v>
      </c>
      <c r="F150" s="662" t="s">
        <v>3025</v>
      </c>
      <c r="G150" s="662" t="s">
        <v>3076</v>
      </c>
      <c r="H150" s="662" t="s">
        <v>631</v>
      </c>
      <c r="I150" s="662" t="s">
        <v>3209</v>
      </c>
      <c r="J150" s="662" t="s">
        <v>3207</v>
      </c>
      <c r="K150" s="662" t="s">
        <v>3210</v>
      </c>
      <c r="L150" s="663">
        <v>403.45</v>
      </c>
      <c r="M150" s="663">
        <v>403.45</v>
      </c>
      <c r="N150" s="662">
        <v>1</v>
      </c>
      <c r="O150" s="745">
        <v>1</v>
      </c>
      <c r="P150" s="663">
        <v>403.45</v>
      </c>
      <c r="Q150" s="678">
        <v>1</v>
      </c>
      <c r="R150" s="662">
        <v>1</v>
      </c>
      <c r="S150" s="678">
        <v>1</v>
      </c>
      <c r="T150" s="745">
        <v>1</v>
      </c>
      <c r="U150" s="701">
        <v>1</v>
      </c>
    </row>
    <row r="151" spans="1:21" ht="14.4" customHeight="1" x14ac:dyDescent="0.3">
      <c r="A151" s="661">
        <v>7</v>
      </c>
      <c r="B151" s="662" t="s">
        <v>2765</v>
      </c>
      <c r="C151" s="662" t="s">
        <v>3028</v>
      </c>
      <c r="D151" s="743" t="s">
        <v>4452</v>
      </c>
      <c r="E151" s="744" t="s">
        <v>3052</v>
      </c>
      <c r="F151" s="662" t="s">
        <v>3025</v>
      </c>
      <c r="G151" s="662" t="s">
        <v>3401</v>
      </c>
      <c r="H151" s="662" t="s">
        <v>573</v>
      </c>
      <c r="I151" s="662" t="s">
        <v>944</v>
      </c>
      <c r="J151" s="662" t="s">
        <v>3402</v>
      </c>
      <c r="K151" s="662" t="s">
        <v>3403</v>
      </c>
      <c r="L151" s="663">
        <v>63.7</v>
      </c>
      <c r="M151" s="663">
        <v>63.7</v>
      </c>
      <c r="N151" s="662">
        <v>1</v>
      </c>
      <c r="O151" s="745">
        <v>0.5</v>
      </c>
      <c r="P151" s="663">
        <v>63.7</v>
      </c>
      <c r="Q151" s="678">
        <v>1</v>
      </c>
      <c r="R151" s="662">
        <v>1</v>
      </c>
      <c r="S151" s="678">
        <v>1</v>
      </c>
      <c r="T151" s="745">
        <v>0.5</v>
      </c>
      <c r="U151" s="701">
        <v>1</v>
      </c>
    </row>
    <row r="152" spans="1:21" ht="14.4" customHeight="1" x14ac:dyDescent="0.3">
      <c r="A152" s="661">
        <v>7</v>
      </c>
      <c r="B152" s="662" t="s">
        <v>2765</v>
      </c>
      <c r="C152" s="662" t="s">
        <v>3028</v>
      </c>
      <c r="D152" s="743" t="s">
        <v>4452</v>
      </c>
      <c r="E152" s="744" t="s">
        <v>3052</v>
      </c>
      <c r="F152" s="662" t="s">
        <v>3025</v>
      </c>
      <c r="G152" s="662" t="s">
        <v>3133</v>
      </c>
      <c r="H152" s="662" t="s">
        <v>573</v>
      </c>
      <c r="I152" s="662" t="s">
        <v>852</v>
      </c>
      <c r="J152" s="662" t="s">
        <v>853</v>
      </c>
      <c r="K152" s="662" t="s">
        <v>3134</v>
      </c>
      <c r="L152" s="663">
        <v>156.77000000000001</v>
      </c>
      <c r="M152" s="663">
        <v>470.31000000000006</v>
      </c>
      <c r="N152" s="662">
        <v>3</v>
      </c>
      <c r="O152" s="745">
        <v>1</v>
      </c>
      <c r="P152" s="663">
        <v>156.77000000000001</v>
      </c>
      <c r="Q152" s="678">
        <v>0.33333333333333331</v>
      </c>
      <c r="R152" s="662">
        <v>1</v>
      </c>
      <c r="S152" s="678">
        <v>0.33333333333333331</v>
      </c>
      <c r="T152" s="745">
        <v>0.5</v>
      </c>
      <c r="U152" s="701">
        <v>0.5</v>
      </c>
    </row>
    <row r="153" spans="1:21" ht="14.4" customHeight="1" x14ac:dyDescent="0.3">
      <c r="A153" s="661">
        <v>7</v>
      </c>
      <c r="B153" s="662" t="s">
        <v>2765</v>
      </c>
      <c r="C153" s="662" t="s">
        <v>3028</v>
      </c>
      <c r="D153" s="743" t="s">
        <v>4452</v>
      </c>
      <c r="E153" s="744" t="s">
        <v>3052</v>
      </c>
      <c r="F153" s="662" t="s">
        <v>3025</v>
      </c>
      <c r="G153" s="662" t="s">
        <v>3133</v>
      </c>
      <c r="H153" s="662" t="s">
        <v>573</v>
      </c>
      <c r="I153" s="662" t="s">
        <v>852</v>
      </c>
      <c r="J153" s="662" t="s">
        <v>853</v>
      </c>
      <c r="K153" s="662" t="s">
        <v>3134</v>
      </c>
      <c r="L153" s="663">
        <v>107.27</v>
      </c>
      <c r="M153" s="663">
        <v>214.54</v>
      </c>
      <c r="N153" s="662">
        <v>2</v>
      </c>
      <c r="O153" s="745">
        <v>0.5</v>
      </c>
      <c r="P153" s="663">
        <v>214.54</v>
      </c>
      <c r="Q153" s="678">
        <v>1</v>
      </c>
      <c r="R153" s="662">
        <v>2</v>
      </c>
      <c r="S153" s="678">
        <v>1</v>
      </c>
      <c r="T153" s="745">
        <v>0.5</v>
      </c>
      <c r="U153" s="701">
        <v>1</v>
      </c>
    </row>
    <row r="154" spans="1:21" ht="14.4" customHeight="1" x14ac:dyDescent="0.3">
      <c r="A154" s="661">
        <v>7</v>
      </c>
      <c r="B154" s="662" t="s">
        <v>2765</v>
      </c>
      <c r="C154" s="662" t="s">
        <v>3028</v>
      </c>
      <c r="D154" s="743" t="s">
        <v>4452</v>
      </c>
      <c r="E154" s="744" t="s">
        <v>3052</v>
      </c>
      <c r="F154" s="662" t="s">
        <v>3025</v>
      </c>
      <c r="G154" s="662" t="s">
        <v>3163</v>
      </c>
      <c r="H154" s="662" t="s">
        <v>573</v>
      </c>
      <c r="I154" s="662" t="s">
        <v>2272</v>
      </c>
      <c r="J154" s="662" t="s">
        <v>2273</v>
      </c>
      <c r="K154" s="662" t="s">
        <v>3164</v>
      </c>
      <c r="L154" s="663">
        <v>48.09</v>
      </c>
      <c r="M154" s="663">
        <v>48.09</v>
      </c>
      <c r="N154" s="662">
        <v>1</v>
      </c>
      <c r="O154" s="745">
        <v>0.5</v>
      </c>
      <c r="P154" s="663">
        <v>48.09</v>
      </c>
      <c r="Q154" s="678">
        <v>1</v>
      </c>
      <c r="R154" s="662">
        <v>1</v>
      </c>
      <c r="S154" s="678">
        <v>1</v>
      </c>
      <c r="T154" s="745">
        <v>0.5</v>
      </c>
      <c r="U154" s="701">
        <v>1</v>
      </c>
    </row>
    <row r="155" spans="1:21" ht="14.4" customHeight="1" x14ac:dyDescent="0.3">
      <c r="A155" s="661">
        <v>7</v>
      </c>
      <c r="B155" s="662" t="s">
        <v>2765</v>
      </c>
      <c r="C155" s="662" t="s">
        <v>3028</v>
      </c>
      <c r="D155" s="743" t="s">
        <v>4452</v>
      </c>
      <c r="E155" s="744" t="s">
        <v>3052</v>
      </c>
      <c r="F155" s="662" t="s">
        <v>3025</v>
      </c>
      <c r="G155" s="662" t="s">
        <v>3404</v>
      </c>
      <c r="H155" s="662" t="s">
        <v>573</v>
      </c>
      <c r="I155" s="662" t="s">
        <v>3405</v>
      </c>
      <c r="J155" s="662" t="s">
        <v>715</v>
      </c>
      <c r="K155" s="662" t="s">
        <v>3406</v>
      </c>
      <c r="L155" s="663">
        <v>0</v>
      </c>
      <c r="M155" s="663">
        <v>0</v>
      </c>
      <c r="N155" s="662">
        <v>1</v>
      </c>
      <c r="O155" s="745">
        <v>0.5</v>
      </c>
      <c r="P155" s="663">
        <v>0</v>
      </c>
      <c r="Q155" s="678"/>
      <c r="R155" s="662">
        <v>1</v>
      </c>
      <c r="S155" s="678">
        <v>1</v>
      </c>
      <c r="T155" s="745">
        <v>0.5</v>
      </c>
      <c r="U155" s="701">
        <v>1</v>
      </c>
    </row>
    <row r="156" spans="1:21" ht="14.4" customHeight="1" x14ac:dyDescent="0.3">
      <c r="A156" s="661">
        <v>7</v>
      </c>
      <c r="B156" s="662" t="s">
        <v>2765</v>
      </c>
      <c r="C156" s="662" t="s">
        <v>3028</v>
      </c>
      <c r="D156" s="743" t="s">
        <v>4452</v>
      </c>
      <c r="E156" s="744" t="s">
        <v>3052</v>
      </c>
      <c r="F156" s="662" t="s">
        <v>3025</v>
      </c>
      <c r="G156" s="662" t="s">
        <v>3248</v>
      </c>
      <c r="H156" s="662" t="s">
        <v>573</v>
      </c>
      <c r="I156" s="662" t="s">
        <v>3249</v>
      </c>
      <c r="J156" s="662" t="s">
        <v>3250</v>
      </c>
      <c r="K156" s="662" t="s">
        <v>3251</v>
      </c>
      <c r="L156" s="663">
        <v>88.76</v>
      </c>
      <c r="M156" s="663">
        <v>443.80000000000007</v>
      </c>
      <c r="N156" s="662">
        <v>5</v>
      </c>
      <c r="O156" s="745">
        <v>1</v>
      </c>
      <c r="P156" s="663">
        <v>443.80000000000007</v>
      </c>
      <c r="Q156" s="678">
        <v>1</v>
      </c>
      <c r="R156" s="662">
        <v>5</v>
      </c>
      <c r="S156" s="678">
        <v>1</v>
      </c>
      <c r="T156" s="745">
        <v>1</v>
      </c>
      <c r="U156" s="701">
        <v>1</v>
      </c>
    </row>
    <row r="157" spans="1:21" ht="14.4" customHeight="1" x14ac:dyDescent="0.3">
      <c r="A157" s="661">
        <v>7</v>
      </c>
      <c r="B157" s="662" t="s">
        <v>2765</v>
      </c>
      <c r="C157" s="662" t="s">
        <v>3028</v>
      </c>
      <c r="D157" s="743" t="s">
        <v>4452</v>
      </c>
      <c r="E157" s="744" t="s">
        <v>3052</v>
      </c>
      <c r="F157" s="662" t="s">
        <v>3025</v>
      </c>
      <c r="G157" s="662" t="s">
        <v>3407</v>
      </c>
      <c r="H157" s="662" t="s">
        <v>573</v>
      </c>
      <c r="I157" s="662" t="s">
        <v>3408</v>
      </c>
      <c r="J157" s="662" t="s">
        <v>3409</v>
      </c>
      <c r="K157" s="662" t="s">
        <v>3410</v>
      </c>
      <c r="L157" s="663">
        <v>90.95</v>
      </c>
      <c r="M157" s="663">
        <v>90.95</v>
      </c>
      <c r="N157" s="662">
        <v>1</v>
      </c>
      <c r="O157" s="745">
        <v>1</v>
      </c>
      <c r="P157" s="663">
        <v>90.95</v>
      </c>
      <c r="Q157" s="678">
        <v>1</v>
      </c>
      <c r="R157" s="662">
        <v>1</v>
      </c>
      <c r="S157" s="678">
        <v>1</v>
      </c>
      <c r="T157" s="745">
        <v>1</v>
      </c>
      <c r="U157" s="701">
        <v>1</v>
      </c>
    </row>
    <row r="158" spans="1:21" ht="14.4" customHeight="1" x14ac:dyDescent="0.3">
      <c r="A158" s="661">
        <v>7</v>
      </c>
      <c r="B158" s="662" t="s">
        <v>2765</v>
      </c>
      <c r="C158" s="662" t="s">
        <v>3028</v>
      </c>
      <c r="D158" s="743" t="s">
        <v>4452</v>
      </c>
      <c r="E158" s="744" t="s">
        <v>3052</v>
      </c>
      <c r="F158" s="662" t="s">
        <v>3025</v>
      </c>
      <c r="G158" s="662" t="s">
        <v>3321</v>
      </c>
      <c r="H158" s="662" t="s">
        <v>573</v>
      </c>
      <c r="I158" s="662" t="s">
        <v>3322</v>
      </c>
      <c r="J158" s="662" t="s">
        <v>3323</v>
      </c>
      <c r="K158" s="662" t="s">
        <v>3324</v>
      </c>
      <c r="L158" s="663">
        <v>59.78</v>
      </c>
      <c r="M158" s="663">
        <v>119.56</v>
      </c>
      <c r="N158" s="662">
        <v>2</v>
      </c>
      <c r="O158" s="745">
        <v>1</v>
      </c>
      <c r="P158" s="663">
        <v>119.56</v>
      </c>
      <c r="Q158" s="678">
        <v>1</v>
      </c>
      <c r="R158" s="662">
        <v>2</v>
      </c>
      <c r="S158" s="678">
        <v>1</v>
      </c>
      <c r="T158" s="745">
        <v>1</v>
      </c>
      <c r="U158" s="701">
        <v>1</v>
      </c>
    </row>
    <row r="159" spans="1:21" ht="14.4" customHeight="1" x14ac:dyDescent="0.3">
      <c r="A159" s="661">
        <v>7</v>
      </c>
      <c r="B159" s="662" t="s">
        <v>2765</v>
      </c>
      <c r="C159" s="662" t="s">
        <v>3028</v>
      </c>
      <c r="D159" s="743" t="s">
        <v>4452</v>
      </c>
      <c r="E159" s="744" t="s">
        <v>3052</v>
      </c>
      <c r="F159" s="662" t="s">
        <v>3025</v>
      </c>
      <c r="G159" s="662" t="s">
        <v>3411</v>
      </c>
      <c r="H159" s="662" t="s">
        <v>573</v>
      </c>
      <c r="I159" s="662" t="s">
        <v>3412</v>
      </c>
      <c r="J159" s="662" t="s">
        <v>3413</v>
      </c>
      <c r="K159" s="662" t="s">
        <v>3414</v>
      </c>
      <c r="L159" s="663">
        <v>27.5</v>
      </c>
      <c r="M159" s="663">
        <v>27.5</v>
      </c>
      <c r="N159" s="662">
        <v>1</v>
      </c>
      <c r="O159" s="745">
        <v>0.5</v>
      </c>
      <c r="P159" s="663">
        <v>27.5</v>
      </c>
      <c r="Q159" s="678">
        <v>1</v>
      </c>
      <c r="R159" s="662">
        <v>1</v>
      </c>
      <c r="S159" s="678">
        <v>1</v>
      </c>
      <c r="T159" s="745">
        <v>0.5</v>
      </c>
      <c r="U159" s="701">
        <v>1</v>
      </c>
    </row>
    <row r="160" spans="1:21" ht="14.4" customHeight="1" x14ac:dyDescent="0.3">
      <c r="A160" s="661">
        <v>7</v>
      </c>
      <c r="B160" s="662" t="s">
        <v>2765</v>
      </c>
      <c r="C160" s="662" t="s">
        <v>3028</v>
      </c>
      <c r="D160" s="743" t="s">
        <v>4452</v>
      </c>
      <c r="E160" s="744" t="s">
        <v>3052</v>
      </c>
      <c r="F160" s="662" t="s">
        <v>3025</v>
      </c>
      <c r="G160" s="662" t="s">
        <v>3415</v>
      </c>
      <c r="H160" s="662" t="s">
        <v>573</v>
      </c>
      <c r="I160" s="662" t="s">
        <v>3416</v>
      </c>
      <c r="J160" s="662" t="s">
        <v>1663</v>
      </c>
      <c r="K160" s="662" t="s">
        <v>3417</v>
      </c>
      <c r="L160" s="663">
        <v>94.84</v>
      </c>
      <c r="M160" s="663">
        <v>189.68</v>
      </c>
      <c r="N160" s="662">
        <v>2</v>
      </c>
      <c r="O160" s="745">
        <v>0.5</v>
      </c>
      <c r="P160" s="663">
        <v>189.68</v>
      </c>
      <c r="Q160" s="678">
        <v>1</v>
      </c>
      <c r="R160" s="662">
        <v>2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7</v>
      </c>
      <c r="B161" s="662" t="s">
        <v>2765</v>
      </c>
      <c r="C161" s="662" t="s">
        <v>3028</v>
      </c>
      <c r="D161" s="743" t="s">
        <v>4452</v>
      </c>
      <c r="E161" s="744" t="s">
        <v>3052</v>
      </c>
      <c r="F161" s="662" t="s">
        <v>3025</v>
      </c>
      <c r="G161" s="662" t="s">
        <v>3415</v>
      </c>
      <c r="H161" s="662" t="s">
        <v>573</v>
      </c>
      <c r="I161" s="662" t="s">
        <v>3418</v>
      </c>
      <c r="J161" s="662" t="s">
        <v>1663</v>
      </c>
      <c r="K161" s="662" t="s">
        <v>3419</v>
      </c>
      <c r="L161" s="663">
        <v>94.84</v>
      </c>
      <c r="M161" s="663">
        <v>189.68</v>
      </c>
      <c r="N161" s="662">
        <v>2</v>
      </c>
      <c r="O161" s="745">
        <v>0.5</v>
      </c>
      <c r="P161" s="663">
        <v>189.68</v>
      </c>
      <c r="Q161" s="678">
        <v>1</v>
      </c>
      <c r="R161" s="662">
        <v>2</v>
      </c>
      <c r="S161" s="678">
        <v>1</v>
      </c>
      <c r="T161" s="745">
        <v>0.5</v>
      </c>
      <c r="U161" s="701">
        <v>1</v>
      </c>
    </row>
    <row r="162" spans="1:21" ht="14.4" customHeight="1" x14ac:dyDescent="0.3">
      <c r="A162" s="661">
        <v>7</v>
      </c>
      <c r="B162" s="662" t="s">
        <v>2765</v>
      </c>
      <c r="C162" s="662" t="s">
        <v>3028</v>
      </c>
      <c r="D162" s="743" t="s">
        <v>4452</v>
      </c>
      <c r="E162" s="744" t="s">
        <v>3052</v>
      </c>
      <c r="F162" s="662" t="s">
        <v>3025</v>
      </c>
      <c r="G162" s="662" t="s">
        <v>3420</v>
      </c>
      <c r="H162" s="662" t="s">
        <v>573</v>
      </c>
      <c r="I162" s="662" t="s">
        <v>3421</v>
      </c>
      <c r="J162" s="662" t="s">
        <v>3422</v>
      </c>
      <c r="K162" s="662" t="s">
        <v>3423</v>
      </c>
      <c r="L162" s="663">
        <v>0</v>
      </c>
      <c r="M162" s="663">
        <v>0</v>
      </c>
      <c r="N162" s="662">
        <v>1</v>
      </c>
      <c r="O162" s="745">
        <v>0.5</v>
      </c>
      <c r="P162" s="663">
        <v>0</v>
      </c>
      <c r="Q162" s="678"/>
      <c r="R162" s="662">
        <v>1</v>
      </c>
      <c r="S162" s="678">
        <v>1</v>
      </c>
      <c r="T162" s="745">
        <v>0.5</v>
      </c>
      <c r="U162" s="701">
        <v>1</v>
      </c>
    </row>
    <row r="163" spans="1:21" ht="14.4" customHeight="1" x14ac:dyDescent="0.3">
      <c r="A163" s="661">
        <v>7</v>
      </c>
      <c r="B163" s="662" t="s">
        <v>2765</v>
      </c>
      <c r="C163" s="662" t="s">
        <v>3028</v>
      </c>
      <c r="D163" s="743" t="s">
        <v>4452</v>
      </c>
      <c r="E163" s="744" t="s">
        <v>3052</v>
      </c>
      <c r="F163" s="662" t="s">
        <v>3025</v>
      </c>
      <c r="G163" s="662" t="s">
        <v>3150</v>
      </c>
      <c r="H163" s="662" t="s">
        <v>573</v>
      </c>
      <c r="I163" s="662" t="s">
        <v>3151</v>
      </c>
      <c r="J163" s="662" t="s">
        <v>1956</v>
      </c>
      <c r="K163" s="662" t="s">
        <v>3152</v>
      </c>
      <c r="L163" s="663">
        <v>48.42</v>
      </c>
      <c r="M163" s="663">
        <v>48.42</v>
      </c>
      <c r="N163" s="662">
        <v>1</v>
      </c>
      <c r="O163" s="745">
        <v>0.5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7</v>
      </c>
      <c r="B164" s="662" t="s">
        <v>2765</v>
      </c>
      <c r="C164" s="662" t="s">
        <v>3028</v>
      </c>
      <c r="D164" s="743" t="s">
        <v>4452</v>
      </c>
      <c r="E164" s="744" t="s">
        <v>3052</v>
      </c>
      <c r="F164" s="662" t="s">
        <v>3025</v>
      </c>
      <c r="G164" s="662" t="s">
        <v>3150</v>
      </c>
      <c r="H164" s="662" t="s">
        <v>573</v>
      </c>
      <c r="I164" s="662" t="s">
        <v>652</v>
      </c>
      <c r="J164" s="662" t="s">
        <v>653</v>
      </c>
      <c r="K164" s="662" t="s">
        <v>2979</v>
      </c>
      <c r="L164" s="663">
        <v>48.42</v>
      </c>
      <c r="M164" s="663">
        <v>96.84</v>
      </c>
      <c r="N164" s="662">
        <v>2</v>
      </c>
      <c r="O164" s="745">
        <v>0.5</v>
      </c>
      <c r="P164" s="663">
        <v>96.84</v>
      </c>
      <c r="Q164" s="678">
        <v>1</v>
      </c>
      <c r="R164" s="662">
        <v>2</v>
      </c>
      <c r="S164" s="678">
        <v>1</v>
      </c>
      <c r="T164" s="745">
        <v>0.5</v>
      </c>
      <c r="U164" s="701">
        <v>1</v>
      </c>
    </row>
    <row r="165" spans="1:21" ht="14.4" customHeight="1" x14ac:dyDescent="0.3">
      <c r="A165" s="661">
        <v>7</v>
      </c>
      <c r="B165" s="662" t="s">
        <v>2765</v>
      </c>
      <c r="C165" s="662" t="s">
        <v>3028</v>
      </c>
      <c r="D165" s="743" t="s">
        <v>4452</v>
      </c>
      <c r="E165" s="744" t="s">
        <v>3052</v>
      </c>
      <c r="F165" s="662" t="s">
        <v>3025</v>
      </c>
      <c r="G165" s="662" t="s">
        <v>3424</v>
      </c>
      <c r="H165" s="662" t="s">
        <v>573</v>
      </c>
      <c r="I165" s="662" t="s">
        <v>3425</v>
      </c>
      <c r="J165" s="662" t="s">
        <v>3426</v>
      </c>
      <c r="K165" s="662" t="s">
        <v>3427</v>
      </c>
      <c r="L165" s="663">
        <v>18.809999999999999</v>
      </c>
      <c r="M165" s="663">
        <v>37.619999999999997</v>
      </c>
      <c r="N165" s="662">
        <v>2</v>
      </c>
      <c r="O165" s="745">
        <v>0.5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7</v>
      </c>
      <c r="B166" s="662" t="s">
        <v>2765</v>
      </c>
      <c r="C166" s="662" t="s">
        <v>3028</v>
      </c>
      <c r="D166" s="743" t="s">
        <v>4452</v>
      </c>
      <c r="E166" s="744" t="s">
        <v>3052</v>
      </c>
      <c r="F166" s="662" t="s">
        <v>3025</v>
      </c>
      <c r="G166" s="662" t="s">
        <v>3264</v>
      </c>
      <c r="H166" s="662" t="s">
        <v>573</v>
      </c>
      <c r="I166" s="662" t="s">
        <v>1335</v>
      </c>
      <c r="J166" s="662" t="s">
        <v>3265</v>
      </c>
      <c r="K166" s="662" t="s">
        <v>3266</v>
      </c>
      <c r="L166" s="663">
        <v>99.11</v>
      </c>
      <c r="M166" s="663">
        <v>198.22</v>
      </c>
      <c r="N166" s="662">
        <v>2</v>
      </c>
      <c r="O166" s="745">
        <v>1</v>
      </c>
      <c r="P166" s="663">
        <v>198.22</v>
      </c>
      <c r="Q166" s="678">
        <v>1</v>
      </c>
      <c r="R166" s="662">
        <v>2</v>
      </c>
      <c r="S166" s="678">
        <v>1</v>
      </c>
      <c r="T166" s="745">
        <v>1</v>
      </c>
      <c r="U166" s="701">
        <v>1</v>
      </c>
    </row>
    <row r="167" spans="1:21" ht="14.4" customHeight="1" x14ac:dyDescent="0.3">
      <c r="A167" s="661">
        <v>7</v>
      </c>
      <c r="B167" s="662" t="s">
        <v>2765</v>
      </c>
      <c r="C167" s="662" t="s">
        <v>3028</v>
      </c>
      <c r="D167" s="743" t="s">
        <v>4452</v>
      </c>
      <c r="E167" s="744" t="s">
        <v>3052</v>
      </c>
      <c r="F167" s="662" t="s">
        <v>3025</v>
      </c>
      <c r="G167" s="662" t="s">
        <v>3428</v>
      </c>
      <c r="H167" s="662" t="s">
        <v>631</v>
      </c>
      <c r="I167" s="662" t="s">
        <v>2681</v>
      </c>
      <c r="J167" s="662" t="s">
        <v>2682</v>
      </c>
      <c r="K167" s="662" t="s">
        <v>3016</v>
      </c>
      <c r="L167" s="663">
        <v>63.75</v>
      </c>
      <c r="M167" s="663">
        <v>63.75</v>
      </c>
      <c r="N167" s="662">
        <v>1</v>
      </c>
      <c r="O167" s="745">
        <v>0.5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7</v>
      </c>
      <c r="B168" s="662" t="s">
        <v>2765</v>
      </c>
      <c r="C168" s="662" t="s">
        <v>3028</v>
      </c>
      <c r="D168" s="743" t="s">
        <v>4452</v>
      </c>
      <c r="E168" s="744" t="s">
        <v>3052</v>
      </c>
      <c r="F168" s="662" t="s">
        <v>3025</v>
      </c>
      <c r="G168" s="662" t="s">
        <v>3273</v>
      </c>
      <c r="H168" s="662" t="s">
        <v>573</v>
      </c>
      <c r="I168" s="662" t="s">
        <v>3429</v>
      </c>
      <c r="J168" s="662" t="s">
        <v>3430</v>
      </c>
      <c r="K168" s="662" t="s">
        <v>3431</v>
      </c>
      <c r="L168" s="663">
        <v>0</v>
      </c>
      <c r="M168" s="663">
        <v>0</v>
      </c>
      <c r="N168" s="662">
        <v>4</v>
      </c>
      <c r="O168" s="745">
        <v>1.5</v>
      </c>
      <c r="P168" s="663">
        <v>0</v>
      </c>
      <c r="Q168" s="678"/>
      <c r="R168" s="662">
        <v>4</v>
      </c>
      <c r="S168" s="678">
        <v>1</v>
      </c>
      <c r="T168" s="745">
        <v>1.5</v>
      </c>
      <c r="U168" s="701">
        <v>1</v>
      </c>
    </row>
    <row r="169" spans="1:21" ht="14.4" customHeight="1" x14ac:dyDescent="0.3">
      <c r="A169" s="661">
        <v>7</v>
      </c>
      <c r="B169" s="662" t="s">
        <v>2765</v>
      </c>
      <c r="C169" s="662" t="s">
        <v>3028</v>
      </c>
      <c r="D169" s="743" t="s">
        <v>4452</v>
      </c>
      <c r="E169" s="744" t="s">
        <v>3052</v>
      </c>
      <c r="F169" s="662" t="s">
        <v>3025</v>
      </c>
      <c r="G169" s="662" t="s">
        <v>3329</v>
      </c>
      <c r="H169" s="662" t="s">
        <v>573</v>
      </c>
      <c r="I169" s="662" t="s">
        <v>3330</v>
      </c>
      <c r="J169" s="662" t="s">
        <v>3331</v>
      </c>
      <c r="K169" s="662" t="s">
        <v>3332</v>
      </c>
      <c r="L169" s="663">
        <v>79.069999999999993</v>
      </c>
      <c r="M169" s="663">
        <v>158.13999999999999</v>
      </c>
      <c r="N169" s="662">
        <v>2</v>
      </c>
      <c r="O169" s="745">
        <v>1</v>
      </c>
      <c r="P169" s="663">
        <v>158.13999999999999</v>
      </c>
      <c r="Q169" s="678">
        <v>1</v>
      </c>
      <c r="R169" s="662">
        <v>2</v>
      </c>
      <c r="S169" s="678">
        <v>1</v>
      </c>
      <c r="T169" s="745">
        <v>1</v>
      </c>
      <c r="U169" s="701">
        <v>1</v>
      </c>
    </row>
    <row r="170" spans="1:21" ht="14.4" customHeight="1" x14ac:dyDescent="0.3">
      <c r="A170" s="661">
        <v>7</v>
      </c>
      <c r="B170" s="662" t="s">
        <v>2765</v>
      </c>
      <c r="C170" s="662" t="s">
        <v>3028</v>
      </c>
      <c r="D170" s="743" t="s">
        <v>4452</v>
      </c>
      <c r="E170" s="744" t="s">
        <v>3052</v>
      </c>
      <c r="F170" s="662" t="s">
        <v>3025</v>
      </c>
      <c r="G170" s="662" t="s">
        <v>3298</v>
      </c>
      <c r="H170" s="662" t="s">
        <v>573</v>
      </c>
      <c r="I170" s="662" t="s">
        <v>3432</v>
      </c>
      <c r="J170" s="662" t="s">
        <v>3433</v>
      </c>
      <c r="K170" s="662" t="s">
        <v>3434</v>
      </c>
      <c r="L170" s="663">
        <v>0</v>
      </c>
      <c r="M170" s="663">
        <v>0</v>
      </c>
      <c r="N170" s="662">
        <v>1</v>
      </c>
      <c r="O170" s="745">
        <v>0.5</v>
      </c>
      <c r="P170" s="663">
        <v>0</v>
      </c>
      <c r="Q170" s="678"/>
      <c r="R170" s="662">
        <v>1</v>
      </c>
      <c r="S170" s="678">
        <v>1</v>
      </c>
      <c r="T170" s="745">
        <v>0.5</v>
      </c>
      <c r="U170" s="701">
        <v>1</v>
      </c>
    </row>
    <row r="171" spans="1:21" ht="14.4" customHeight="1" x14ac:dyDescent="0.3">
      <c r="A171" s="661">
        <v>7</v>
      </c>
      <c r="B171" s="662" t="s">
        <v>2765</v>
      </c>
      <c r="C171" s="662" t="s">
        <v>3028</v>
      </c>
      <c r="D171" s="743" t="s">
        <v>4452</v>
      </c>
      <c r="E171" s="744" t="s">
        <v>3053</v>
      </c>
      <c r="F171" s="662" t="s">
        <v>3025</v>
      </c>
      <c r="G171" s="662" t="s">
        <v>3435</v>
      </c>
      <c r="H171" s="662" t="s">
        <v>573</v>
      </c>
      <c r="I171" s="662" t="s">
        <v>3436</v>
      </c>
      <c r="J171" s="662" t="s">
        <v>3437</v>
      </c>
      <c r="K171" s="662" t="s">
        <v>1003</v>
      </c>
      <c r="L171" s="663">
        <v>35.11</v>
      </c>
      <c r="M171" s="663">
        <v>35.11</v>
      </c>
      <c r="N171" s="662">
        <v>1</v>
      </c>
      <c r="O171" s="745">
        <v>1</v>
      </c>
      <c r="P171" s="663">
        <v>35.11</v>
      </c>
      <c r="Q171" s="678">
        <v>1</v>
      </c>
      <c r="R171" s="662">
        <v>1</v>
      </c>
      <c r="S171" s="678">
        <v>1</v>
      </c>
      <c r="T171" s="745">
        <v>1</v>
      </c>
      <c r="U171" s="701">
        <v>1</v>
      </c>
    </row>
    <row r="172" spans="1:21" ht="14.4" customHeight="1" x14ac:dyDescent="0.3">
      <c r="A172" s="661">
        <v>7</v>
      </c>
      <c r="B172" s="662" t="s">
        <v>2765</v>
      </c>
      <c r="C172" s="662" t="s">
        <v>3028</v>
      </c>
      <c r="D172" s="743" t="s">
        <v>4452</v>
      </c>
      <c r="E172" s="744" t="s">
        <v>3053</v>
      </c>
      <c r="F172" s="662" t="s">
        <v>3025</v>
      </c>
      <c r="G172" s="662" t="s">
        <v>3435</v>
      </c>
      <c r="H172" s="662" t="s">
        <v>573</v>
      </c>
      <c r="I172" s="662" t="s">
        <v>3438</v>
      </c>
      <c r="J172" s="662" t="s">
        <v>3437</v>
      </c>
      <c r="K172" s="662" t="s">
        <v>1000</v>
      </c>
      <c r="L172" s="663">
        <v>117.03</v>
      </c>
      <c r="M172" s="663">
        <v>117.03</v>
      </c>
      <c r="N172" s="662">
        <v>1</v>
      </c>
      <c r="O172" s="745">
        <v>0.5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7</v>
      </c>
      <c r="B173" s="662" t="s">
        <v>2765</v>
      </c>
      <c r="C173" s="662" t="s">
        <v>3028</v>
      </c>
      <c r="D173" s="743" t="s">
        <v>4452</v>
      </c>
      <c r="E173" s="744" t="s">
        <v>3053</v>
      </c>
      <c r="F173" s="662" t="s">
        <v>3025</v>
      </c>
      <c r="G173" s="662" t="s">
        <v>3170</v>
      </c>
      <c r="H173" s="662" t="s">
        <v>631</v>
      </c>
      <c r="I173" s="662" t="s">
        <v>2012</v>
      </c>
      <c r="J173" s="662" t="s">
        <v>2897</v>
      </c>
      <c r="K173" s="662" t="s">
        <v>2064</v>
      </c>
      <c r="L173" s="663">
        <v>62.46</v>
      </c>
      <c r="M173" s="663">
        <v>62.46</v>
      </c>
      <c r="N173" s="662">
        <v>1</v>
      </c>
      <c r="O173" s="745">
        <v>0.5</v>
      </c>
      <c r="P173" s="663">
        <v>62.46</v>
      </c>
      <c r="Q173" s="678">
        <v>1</v>
      </c>
      <c r="R173" s="662">
        <v>1</v>
      </c>
      <c r="S173" s="678">
        <v>1</v>
      </c>
      <c r="T173" s="745">
        <v>0.5</v>
      </c>
      <c r="U173" s="701">
        <v>1</v>
      </c>
    </row>
    <row r="174" spans="1:21" ht="14.4" customHeight="1" x14ac:dyDescent="0.3">
      <c r="A174" s="661">
        <v>7</v>
      </c>
      <c r="B174" s="662" t="s">
        <v>2765</v>
      </c>
      <c r="C174" s="662" t="s">
        <v>3028</v>
      </c>
      <c r="D174" s="743" t="s">
        <v>4452</v>
      </c>
      <c r="E174" s="744" t="s">
        <v>3053</v>
      </c>
      <c r="F174" s="662" t="s">
        <v>3025</v>
      </c>
      <c r="G174" s="662" t="s">
        <v>3170</v>
      </c>
      <c r="H174" s="662" t="s">
        <v>631</v>
      </c>
      <c r="I174" s="662" t="s">
        <v>2012</v>
      </c>
      <c r="J174" s="662" t="s">
        <v>2897</v>
      </c>
      <c r="K174" s="662" t="s">
        <v>2064</v>
      </c>
      <c r="L174" s="663">
        <v>58.86</v>
      </c>
      <c r="M174" s="663">
        <v>117.72</v>
      </c>
      <c r="N174" s="662">
        <v>2</v>
      </c>
      <c r="O174" s="745">
        <v>1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7</v>
      </c>
      <c r="B175" s="662" t="s">
        <v>2765</v>
      </c>
      <c r="C175" s="662" t="s">
        <v>3028</v>
      </c>
      <c r="D175" s="743" t="s">
        <v>4452</v>
      </c>
      <c r="E175" s="744" t="s">
        <v>3053</v>
      </c>
      <c r="F175" s="662" t="s">
        <v>3025</v>
      </c>
      <c r="G175" s="662" t="s">
        <v>3170</v>
      </c>
      <c r="H175" s="662" t="s">
        <v>631</v>
      </c>
      <c r="I175" s="662" t="s">
        <v>3439</v>
      </c>
      <c r="J175" s="662" t="s">
        <v>2897</v>
      </c>
      <c r="K175" s="662" t="s">
        <v>1849</v>
      </c>
      <c r="L175" s="663">
        <v>196.21</v>
      </c>
      <c r="M175" s="663">
        <v>196.21</v>
      </c>
      <c r="N175" s="662">
        <v>1</v>
      </c>
      <c r="O175" s="745">
        <v>1</v>
      </c>
      <c r="P175" s="663">
        <v>196.21</v>
      </c>
      <c r="Q175" s="678">
        <v>1</v>
      </c>
      <c r="R175" s="662">
        <v>1</v>
      </c>
      <c r="S175" s="678">
        <v>1</v>
      </c>
      <c r="T175" s="745">
        <v>1</v>
      </c>
      <c r="U175" s="701">
        <v>1</v>
      </c>
    </row>
    <row r="176" spans="1:21" ht="14.4" customHeight="1" x14ac:dyDescent="0.3">
      <c r="A176" s="661">
        <v>7</v>
      </c>
      <c r="B176" s="662" t="s">
        <v>2765</v>
      </c>
      <c r="C176" s="662" t="s">
        <v>3028</v>
      </c>
      <c r="D176" s="743" t="s">
        <v>4452</v>
      </c>
      <c r="E176" s="744" t="s">
        <v>3053</v>
      </c>
      <c r="F176" s="662" t="s">
        <v>3025</v>
      </c>
      <c r="G176" s="662" t="s">
        <v>3170</v>
      </c>
      <c r="H176" s="662" t="s">
        <v>573</v>
      </c>
      <c r="I176" s="662" t="s">
        <v>3440</v>
      </c>
      <c r="J176" s="662" t="s">
        <v>3441</v>
      </c>
      <c r="K176" s="662" t="s">
        <v>3442</v>
      </c>
      <c r="L176" s="663">
        <v>0</v>
      </c>
      <c r="M176" s="663">
        <v>0</v>
      </c>
      <c r="N176" s="662">
        <v>1</v>
      </c>
      <c r="O176" s="745">
        <v>1</v>
      </c>
      <c r="P176" s="663"/>
      <c r="Q176" s="678"/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7</v>
      </c>
      <c r="B177" s="662" t="s">
        <v>2765</v>
      </c>
      <c r="C177" s="662" t="s">
        <v>3028</v>
      </c>
      <c r="D177" s="743" t="s">
        <v>4452</v>
      </c>
      <c r="E177" s="744" t="s">
        <v>3053</v>
      </c>
      <c r="F177" s="662" t="s">
        <v>3025</v>
      </c>
      <c r="G177" s="662" t="s">
        <v>3092</v>
      </c>
      <c r="H177" s="662" t="s">
        <v>573</v>
      </c>
      <c r="I177" s="662" t="s">
        <v>3443</v>
      </c>
      <c r="J177" s="662" t="s">
        <v>3444</v>
      </c>
      <c r="K177" s="662" t="s">
        <v>3095</v>
      </c>
      <c r="L177" s="663">
        <v>70.540000000000006</v>
      </c>
      <c r="M177" s="663">
        <v>141.08000000000001</v>
      </c>
      <c r="N177" s="662">
        <v>2</v>
      </c>
      <c r="O177" s="745">
        <v>1.5</v>
      </c>
      <c r="P177" s="663">
        <v>70.540000000000006</v>
      </c>
      <c r="Q177" s="678">
        <v>0.5</v>
      </c>
      <c r="R177" s="662">
        <v>1</v>
      </c>
      <c r="S177" s="678">
        <v>0.5</v>
      </c>
      <c r="T177" s="745">
        <v>1</v>
      </c>
      <c r="U177" s="701">
        <v>0.66666666666666663</v>
      </c>
    </row>
    <row r="178" spans="1:21" ht="14.4" customHeight="1" x14ac:dyDescent="0.3">
      <c r="A178" s="661">
        <v>7</v>
      </c>
      <c r="B178" s="662" t="s">
        <v>2765</v>
      </c>
      <c r="C178" s="662" t="s">
        <v>3028</v>
      </c>
      <c r="D178" s="743" t="s">
        <v>4452</v>
      </c>
      <c r="E178" s="744" t="s">
        <v>3053</v>
      </c>
      <c r="F178" s="662" t="s">
        <v>3025</v>
      </c>
      <c r="G178" s="662" t="s">
        <v>3445</v>
      </c>
      <c r="H178" s="662" t="s">
        <v>573</v>
      </c>
      <c r="I178" s="662" t="s">
        <v>3446</v>
      </c>
      <c r="J178" s="662" t="s">
        <v>3447</v>
      </c>
      <c r="K178" s="662" t="s">
        <v>3448</v>
      </c>
      <c r="L178" s="663">
        <v>748.36</v>
      </c>
      <c r="M178" s="663">
        <v>748.36</v>
      </c>
      <c r="N178" s="662">
        <v>1</v>
      </c>
      <c r="O178" s="745">
        <v>1</v>
      </c>
      <c r="P178" s="663">
        <v>748.36</v>
      </c>
      <c r="Q178" s="678">
        <v>1</v>
      </c>
      <c r="R178" s="662">
        <v>1</v>
      </c>
      <c r="S178" s="678">
        <v>1</v>
      </c>
      <c r="T178" s="745">
        <v>1</v>
      </c>
      <c r="U178" s="701">
        <v>1</v>
      </c>
    </row>
    <row r="179" spans="1:21" ht="14.4" customHeight="1" x14ac:dyDescent="0.3">
      <c r="A179" s="661">
        <v>7</v>
      </c>
      <c r="B179" s="662" t="s">
        <v>2765</v>
      </c>
      <c r="C179" s="662" t="s">
        <v>3028</v>
      </c>
      <c r="D179" s="743" t="s">
        <v>4452</v>
      </c>
      <c r="E179" s="744" t="s">
        <v>3053</v>
      </c>
      <c r="F179" s="662" t="s">
        <v>3025</v>
      </c>
      <c r="G179" s="662" t="s">
        <v>3353</v>
      </c>
      <c r="H179" s="662" t="s">
        <v>573</v>
      </c>
      <c r="I179" s="662" t="s">
        <v>3354</v>
      </c>
      <c r="J179" s="662" t="s">
        <v>2294</v>
      </c>
      <c r="K179" s="662" t="s">
        <v>2930</v>
      </c>
      <c r="L179" s="663">
        <v>170.52</v>
      </c>
      <c r="M179" s="663">
        <v>170.52</v>
      </c>
      <c r="N179" s="662">
        <v>1</v>
      </c>
      <c r="O179" s="745">
        <v>0.5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7</v>
      </c>
      <c r="B180" s="662" t="s">
        <v>2765</v>
      </c>
      <c r="C180" s="662" t="s">
        <v>3028</v>
      </c>
      <c r="D180" s="743" t="s">
        <v>4452</v>
      </c>
      <c r="E180" s="744" t="s">
        <v>3053</v>
      </c>
      <c r="F180" s="662" t="s">
        <v>3025</v>
      </c>
      <c r="G180" s="662" t="s">
        <v>3449</v>
      </c>
      <c r="H180" s="662" t="s">
        <v>573</v>
      </c>
      <c r="I180" s="662" t="s">
        <v>3450</v>
      </c>
      <c r="J180" s="662" t="s">
        <v>3451</v>
      </c>
      <c r="K180" s="662" t="s">
        <v>3452</v>
      </c>
      <c r="L180" s="663">
        <v>115.26</v>
      </c>
      <c r="M180" s="663">
        <v>115.26</v>
      </c>
      <c r="N180" s="662">
        <v>1</v>
      </c>
      <c r="O180" s="745">
        <v>1</v>
      </c>
      <c r="P180" s="663">
        <v>115.26</v>
      </c>
      <c r="Q180" s="678">
        <v>1</v>
      </c>
      <c r="R180" s="662">
        <v>1</v>
      </c>
      <c r="S180" s="678">
        <v>1</v>
      </c>
      <c r="T180" s="745">
        <v>1</v>
      </c>
      <c r="U180" s="701">
        <v>1</v>
      </c>
    </row>
    <row r="181" spans="1:21" ht="14.4" customHeight="1" x14ac:dyDescent="0.3">
      <c r="A181" s="661">
        <v>7</v>
      </c>
      <c r="B181" s="662" t="s">
        <v>2765</v>
      </c>
      <c r="C181" s="662" t="s">
        <v>3028</v>
      </c>
      <c r="D181" s="743" t="s">
        <v>4452</v>
      </c>
      <c r="E181" s="744" t="s">
        <v>3053</v>
      </c>
      <c r="F181" s="662" t="s">
        <v>3025</v>
      </c>
      <c r="G181" s="662" t="s">
        <v>3192</v>
      </c>
      <c r="H181" s="662" t="s">
        <v>573</v>
      </c>
      <c r="I181" s="662" t="s">
        <v>3193</v>
      </c>
      <c r="J181" s="662" t="s">
        <v>941</v>
      </c>
      <c r="K181" s="662" t="s">
        <v>3194</v>
      </c>
      <c r="L181" s="663">
        <v>110.28</v>
      </c>
      <c r="M181" s="663">
        <v>220.56</v>
      </c>
      <c r="N181" s="662">
        <v>2</v>
      </c>
      <c r="O181" s="745">
        <v>1.5</v>
      </c>
      <c r="P181" s="663">
        <v>110.28</v>
      </c>
      <c r="Q181" s="678">
        <v>0.5</v>
      </c>
      <c r="R181" s="662">
        <v>1</v>
      </c>
      <c r="S181" s="678">
        <v>0.5</v>
      </c>
      <c r="T181" s="745">
        <v>1</v>
      </c>
      <c r="U181" s="701">
        <v>0.66666666666666663</v>
      </c>
    </row>
    <row r="182" spans="1:21" ht="14.4" customHeight="1" x14ac:dyDescent="0.3">
      <c r="A182" s="661">
        <v>7</v>
      </c>
      <c r="B182" s="662" t="s">
        <v>2765</v>
      </c>
      <c r="C182" s="662" t="s">
        <v>3028</v>
      </c>
      <c r="D182" s="743" t="s">
        <v>4452</v>
      </c>
      <c r="E182" s="744" t="s">
        <v>3053</v>
      </c>
      <c r="F182" s="662" t="s">
        <v>3025</v>
      </c>
      <c r="G182" s="662" t="s">
        <v>3453</v>
      </c>
      <c r="H182" s="662" t="s">
        <v>573</v>
      </c>
      <c r="I182" s="662" t="s">
        <v>3454</v>
      </c>
      <c r="J182" s="662" t="s">
        <v>3455</v>
      </c>
      <c r="K182" s="662" t="s">
        <v>3456</v>
      </c>
      <c r="L182" s="663">
        <v>0</v>
      </c>
      <c r="M182" s="663">
        <v>0</v>
      </c>
      <c r="N182" s="662">
        <v>1</v>
      </c>
      <c r="O182" s="745">
        <v>1</v>
      </c>
      <c r="P182" s="663">
        <v>0</v>
      </c>
      <c r="Q182" s="678"/>
      <c r="R182" s="662">
        <v>1</v>
      </c>
      <c r="S182" s="678">
        <v>1</v>
      </c>
      <c r="T182" s="745">
        <v>1</v>
      </c>
      <c r="U182" s="701">
        <v>1</v>
      </c>
    </row>
    <row r="183" spans="1:21" ht="14.4" customHeight="1" x14ac:dyDescent="0.3">
      <c r="A183" s="661">
        <v>7</v>
      </c>
      <c r="B183" s="662" t="s">
        <v>2765</v>
      </c>
      <c r="C183" s="662" t="s">
        <v>3028</v>
      </c>
      <c r="D183" s="743" t="s">
        <v>4452</v>
      </c>
      <c r="E183" s="744" t="s">
        <v>3053</v>
      </c>
      <c r="F183" s="662" t="s">
        <v>3025</v>
      </c>
      <c r="G183" s="662" t="s">
        <v>3358</v>
      </c>
      <c r="H183" s="662" t="s">
        <v>573</v>
      </c>
      <c r="I183" s="662" t="s">
        <v>3457</v>
      </c>
      <c r="J183" s="662" t="s">
        <v>3360</v>
      </c>
      <c r="K183" s="662" t="s">
        <v>884</v>
      </c>
      <c r="L183" s="663">
        <v>32.270000000000003</v>
      </c>
      <c r="M183" s="663">
        <v>32.270000000000003</v>
      </c>
      <c r="N183" s="662">
        <v>1</v>
      </c>
      <c r="O183" s="745">
        <v>1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7</v>
      </c>
      <c r="B184" s="662" t="s">
        <v>2765</v>
      </c>
      <c r="C184" s="662" t="s">
        <v>3028</v>
      </c>
      <c r="D184" s="743" t="s">
        <v>4452</v>
      </c>
      <c r="E184" s="744" t="s">
        <v>3053</v>
      </c>
      <c r="F184" s="662" t="s">
        <v>3025</v>
      </c>
      <c r="G184" s="662" t="s">
        <v>3458</v>
      </c>
      <c r="H184" s="662" t="s">
        <v>573</v>
      </c>
      <c r="I184" s="662" t="s">
        <v>3459</v>
      </c>
      <c r="J184" s="662" t="s">
        <v>3460</v>
      </c>
      <c r="K184" s="662" t="s">
        <v>3461</v>
      </c>
      <c r="L184" s="663">
        <v>0</v>
      </c>
      <c r="M184" s="663">
        <v>0</v>
      </c>
      <c r="N184" s="662">
        <v>1</v>
      </c>
      <c r="O184" s="745">
        <v>0.5</v>
      </c>
      <c r="P184" s="663">
        <v>0</v>
      </c>
      <c r="Q184" s="678"/>
      <c r="R184" s="662">
        <v>1</v>
      </c>
      <c r="S184" s="678">
        <v>1</v>
      </c>
      <c r="T184" s="745">
        <v>0.5</v>
      </c>
      <c r="U184" s="701">
        <v>1</v>
      </c>
    </row>
    <row r="185" spans="1:21" ht="14.4" customHeight="1" x14ac:dyDescent="0.3">
      <c r="A185" s="661">
        <v>7</v>
      </c>
      <c r="B185" s="662" t="s">
        <v>2765</v>
      </c>
      <c r="C185" s="662" t="s">
        <v>3028</v>
      </c>
      <c r="D185" s="743" t="s">
        <v>4452</v>
      </c>
      <c r="E185" s="744" t="s">
        <v>3053</v>
      </c>
      <c r="F185" s="662" t="s">
        <v>3025</v>
      </c>
      <c r="G185" s="662" t="s">
        <v>3411</v>
      </c>
      <c r="H185" s="662" t="s">
        <v>573</v>
      </c>
      <c r="I185" s="662" t="s">
        <v>3412</v>
      </c>
      <c r="J185" s="662" t="s">
        <v>3413</v>
      </c>
      <c r="K185" s="662" t="s">
        <v>3414</v>
      </c>
      <c r="L185" s="663">
        <v>27.5</v>
      </c>
      <c r="M185" s="663">
        <v>165</v>
      </c>
      <c r="N185" s="662">
        <v>6</v>
      </c>
      <c r="O185" s="745">
        <v>3.5</v>
      </c>
      <c r="P185" s="663">
        <v>110</v>
      </c>
      <c r="Q185" s="678">
        <v>0.66666666666666663</v>
      </c>
      <c r="R185" s="662">
        <v>4</v>
      </c>
      <c r="S185" s="678">
        <v>0.66666666666666663</v>
      </c>
      <c r="T185" s="745">
        <v>2.5</v>
      </c>
      <c r="U185" s="701">
        <v>0.7142857142857143</v>
      </c>
    </row>
    <row r="186" spans="1:21" ht="14.4" customHeight="1" x14ac:dyDescent="0.3">
      <c r="A186" s="661">
        <v>7</v>
      </c>
      <c r="B186" s="662" t="s">
        <v>2765</v>
      </c>
      <c r="C186" s="662" t="s">
        <v>3028</v>
      </c>
      <c r="D186" s="743" t="s">
        <v>4452</v>
      </c>
      <c r="E186" s="744" t="s">
        <v>3053</v>
      </c>
      <c r="F186" s="662" t="s">
        <v>3025</v>
      </c>
      <c r="G186" s="662" t="s">
        <v>3411</v>
      </c>
      <c r="H186" s="662" t="s">
        <v>573</v>
      </c>
      <c r="I186" s="662" t="s">
        <v>3462</v>
      </c>
      <c r="J186" s="662" t="s">
        <v>1194</v>
      </c>
      <c r="K186" s="662" t="s">
        <v>1195</v>
      </c>
      <c r="L186" s="663">
        <v>54.99</v>
      </c>
      <c r="M186" s="663">
        <v>54.99</v>
      </c>
      <c r="N186" s="662">
        <v>1</v>
      </c>
      <c r="O186" s="745">
        <v>0.5</v>
      </c>
      <c r="P186" s="663">
        <v>54.99</v>
      </c>
      <c r="Q186" s="678">
        <v>1</v>
      </c>
      <c r="R186" s="662">
        <v>1</v>
      </c>
      <c r="S186" s="678">
        <v>1</v>
      </c>
      <c r="T186" s="745">
        <v>0.5</v>
      </c>
      <c r="U186" s="701">
        <v>1</v>
      </c>
    </row>
    <row r="187" spans="1:21" ht="14.4" customHeight="1" x14ac:dyDescent="0.3">
      <c r="A187" s="661">
        <v>7</v>
      </c>
      <c r="B187" s="662" t="s">
        <v>2765</v>
      </c>
      <c r="C187" s="662" t="s">
        <v>3028</v>
      </c>
      <c r="D187" s="743" t="s">
        <v>4452</v>
      </c>
      <c r="E187" s="744" t="s">
        <v>3053</v>
      </c>
      <c r="F187" s="662" t="s">
        <v>3025</v>
      </c>
      <c r="G187" s="662" t="s">
        <v>3150</v>
      </c>
      <c r="H187" s="662" t="s">
        <v>631</v>
      </c>
      <c r="I187" s="662" t="s">
        <v>3463</v>
      </c>
      <c r="J187" s="662" t="s">
        <v>1956</v>
      </c>
      <c r="K187" s="662" t="s">
        <v>3464</v>
      </c>
      <c r="L187" s="663">
        <v>24.22</v>
      </c>
      <c r="M187" s="663">
        <v>24.22</v>
      </c>
      <c r="N187" s="662">
        <v>1</v>
      </c>
      <c r="O187" s="745">
        <v>0.5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7</v>
      </c>
      <c r="B188" s="662" t="s">
        <v>2765</v>
      </c>
      <c r="C188" s="662" t="s">
        <v>3028</v>
      </c>
      <c r="D188" s="743" t="s">
        <v>4452</v>
      </c>
      <c r="E188" s="744" t="s">
        <v>3053</v>
      </c>
      <c r="F188" s="662" t="s">
        <v>3025</v>
      </c>
      <c r="G188" s="662" t="s">
        <v>3103</v>
      </c>
      <c r="H188" s="662" t="s">
        <v>573</v>
      </c>
      <c r="I188" s="662" t="s">
        <v>3465</v>
      </c>
      <c r="J188" s="662" t="s">
        <v>3466</v>
      </c>
      <c r="K188" s="662" t="s">
        <v>3467</v>
      </c>
      <c r="L188" s="663">
        <v>96.53</v>
      </c>
      <c r="M188" s="663">
        <v>96.53</v>
      </c>
      <c r="N188" s="662">
        <v>1</v>
      </c>
      <c r="O188" s="745">
        <v>0.5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7</v>
      </c>
      <c r="B189" s="662" t="s">
        <v>2765</v>
      </c>
      <c r="C189" s="662" t="s">
        <v>3028</v>
      </c>
      <c r="D189" s="743" t="s">
        <v>4452</v>
      </c>
      <c r="E189" s="744" t="s">
        <v>3055</v>
      </c>
      <c r="F189" s="662" t="s">
        <v>3025</v>
      </c>
      <c r="G189" s="662" t="s">
        <v>3096</v>
      </c>
      <c r="H189" s="662" t="s">
        <v>573</v>
      </c>
      <c r="I189" s="662" t="s">
        <v>3097</v>
      </c>
      <c r="J189" s="662" t="s">
        <v>1074</v>
      </c>
      <c r="K189" s="662" t="s">
        <v>3098</v>
      </c>
      <c r="L189" s="663">
        <v>43.76</v>
      </c>
      <c r="M189" s="663">
        <v>43.76</v>
      </c>
      <c r="N189" s="662">
        <v>1</v>
      </c>
      <c r="O189" s="745">
        <v>0.5</v>
      </c>
      <c r="P189" s="663">
        <v>43.76</v>
      </c>
      <c r="Q189" s="678">
        <v>1</v>
      </c>
      <c r="R189" s="662">
        <v>1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7</v>
      </c>
      <c r="B190" s="662" t="s">
        <v>2765</v>
      </c>
      <c r="C190" s="662" t="s">
        <v>3028</v>
      </c>
      <c r="D190" s="743" t="s">
        <v>4452</v>
      </c>
      <c r="E190" s="744" t="s">
        <v>3055</v>
      </c>
      <c r="F190" s="662" t="s">
        <v>3025</v>
      </c>
      <c r="G190" s="662" t="s">
        <v>3468</v>
      </c>
      <c r="H190" s="662" t="s">
        <v>573</v>
      </c>
      <c r="I190" s="662" t="s">
        <v>3469</v>
      </c>
      <c r="J190" s="662" t="s">
        <v>3470</v>
      </c>
      <c r="K190" s="662" t="s">
        <v>3471</v>
      </c>
      <c r="L190" s="663">
        <v>0</v>
      </c>
      <c r="M190" s="663">
        <v>0</v>
      </c>
      <c r="N190" s="662">
        <v>1</v>
      </c>
      <c r="O190" s="745">
        <v>1</v>
      </c>
      <c r="P190" s="663">
        <v>0</v>
      </c>
      <c r="Q190" s="678"/>
      <c r="R190" s="662">
        <v>1</v>
      </c>
      <c r="S190" s="678">
        <v>1</v>
      </c>
      <c r="T190" s="745">
        <v>1</v>
      </c>
      <c r="U190" s="701">
        <v>1</v>
      </c>
    </row>
    <row r="191" spans="1:21" ht="14.4" customHeight="1" x14ac:dyDescent="0.3">
      <c r="A191" s="661">
        <v>7</v>
      </c>
      <c r="B191" s="662" t="s">
        <v>2765</v>
      </c>
      <c r="C191" s="662" t="s">
        <v>3028</v>
      </c>
      <c r="D191" s="743" t="s">
        <v>4452</v>
      </c>
      <c r="E191" s="744" t="s">
        <v>3055</v>
      </c>
      <c r="F191" s="662" t="s">
        <v>3025</v>
      </c>
      <c r="G191" s="662" t="s">
        <v>3472</v>
      </c>
      <c r="H191" s="662" t="s">
        <v>573</v>
      </c>
      <c r="I191" s="662" t="s">
        <v>3473</v>
      </c>
      <c r="J191" s="662" t="s">
        <v>3474</v>
      </c>
      <c r="K191" s="662" t="s">
        <v>3475</v>
      </c>
      <c r="L191" s="663">
        <v>147.31</v>
      </c>
      <c r="M191" s="663">
        <v>147.31</v>
      </c>
      <c r="N191" s="662">
        <v>1</v>
      </c>
      <c r="O191" s="745">
        <v>1</v>
      </c>
      <c r="P191" s="663">
        <v>147.31</v>
      </c>
      <c r="Q191" s="678">
        <v>1</v>
      </c>
      <c r="R191" s="662">
        <v>1</v>
      </c>
      <c r="S191" s="678">
        <v>1</v>
      </c>
      <c r="T191" s="745">
        <v>1</v>
      </c>
      <c r="U191" s="701">
        <v>1</v>
      </c>
    </row>
    <row r="192" spans="1:21" ht="14.4" customHeight="1" x14ac:dyDescent="0.3">
      <c r="A192" s="661">
        <v>7</v>
      </c>
      <c r="B192" s="662" t="s">
        <v>2765</v>
      </c>
      <c r="C192" s="662" t="s">
        <v>3028</v>
      </c>
      <c r="D192" s="743" t="s">
        <v>4452</v>
      </c>
      <c r="E192" s="744" t="s">
        <v>3055</v>
      </c>
      <c r="F192" s="662" t="s">
        <v>3025</v>
      </c>
      <c r="G192" s="662" t="s">
        <v>3273</v>
      </c>
      <c r="H192" s="662" t="s">
        <v>631</v>
      </c>
      <c r="I192" s="662" t="s">
        <v>3476</v>
      </c>
      <c r="J192" s="662" t="s">
        <v>3477</v>
      </c>
      <c r="K192" s="662" t="s">
        <v>3478</v>
      </c>
      <c r="L192" s="663">
        <v>30.2</v>
      </c>
      <c r="M192" s="663">
        <v>30.2</v>
      </c>
      <c r="N192" s="662">
        <v>1</v>
      </c>
      <c r="O192" s="745">
        <v>0.5</v>
      </c>
      <c r="P192" s="663">
        <v>30.2</v>
      </c>
      <c r="Q192" s="678">
        <v>1</v>
      </c>
      <c r="R192" s="662">
        <v>1</v>
      </c>
      <c r="S192" s="678">
        <v>1</v>
      </c>
      <c r="T192" s="745">
        <v>0.5</v>
      </c>
      <c r="U192" s="701">
        <v>1</v>
      </c>
    </row>
    <row r="193" spans="1:21" ht="14.4" customHeight="1" x14ac:dyDescent="0.3">
      <c r="A193" s="661">
        <v>7</v>
      </c>
      <c r="B193" s="662" t="s">
        <v>2765</v>
      </c>
      <c r="C193" s="662" t="s">
        <v>3028</v>
      </c>
      <c r="D193" s="743" t="s">
        <v>4452</v>
      </c>
      <c r="E193" s="744" t="s">
        <v>3056</v>
      </c>
      <c r="F193" s="662" t="s">
        <v>3025</v>
      </c>
      <c r="G193" s="662" t="s">
        <v>3092</v>
      </c>
      <c r="H193" s="662" t="s">
        <v>631</v>
      </c>
      <c r="I193" s="662" t="s">
        <v>3479</v>
      </c>
      <c r="J193" s="662" t="s">
        <v>3094</v>
      </c>
      <c r="K193" s="662" t="s">
        <v>3480</v>
      </c>
      <c r="L193" s="663">
        <v>141.09</v>
      </c>
      <c r="M193" s="663">
        <v>141.09</v>
      </c>
      <c r="N193" s="662">
        <v>1</v>
      </c>
      <c r="O193" s="745">
        <v>1</v>
      </c>
      <c r="P193" s="663">
        <v>141.09</v>
      </c>
      <c r="Q193" s="678">
        <v>1</v>
      </c>
      <c r="R193" s="662">
        <v>1</v>
      </c>
      <c r="S193" s="678">
        <v>1</v>
      </c>
      <c r="T193" s="745">
        <v>1</v>
      </c>
      <c r="U193" s="701">
        <v>1</v>
      </c>
    </row>
    <row r="194" spans="1:21" ht="14.4" customHeight="1" x14ac:dyDescent="0.3">
      <c r="A194" s="661">
        <v>7</v>
      </c>
      <c r="B194" s="662" t="s">
        <v>2765</v>
      </c>
      <c r="C194" s="662" t="s">
        <v>3028</v>
      </c>
      <c r="D194" s="743" t="s">
        <v>4452</v>
      </c>
      <c r="E194" s="744" t="s">
        <v>3056</v>
      </c>
      <c r="F194" s="662" t="s">
        <v>3025</v>
      </c>
      <c r="G194" s="662" t="s">
        <v>3147</v>
      </c>
      <c r="H194" s="662" t="s">
        <v>573</v>
      </c>
      <c r="I194" s="662" t="s">
        <v>3481</v>
      </c>
      <c r="J194" s="662" t="s">
        <v>3482</v>
      </c>
      <c r="K194" s="662" t="s">
        <v>2137</v>
      </c>
      <c r="L194" s="663">
        <v>0</v>
      </c>
      <c r="M194" s="663">
        <v>0</v>
      </c>
      <c r="N194" s="662">
        <v>1</v>
      </c>
      <c r="O194" s="745">
        <v>1</v>
      </c>
      <c r="P194" s="663">
        <v>0</v>
      </c>
      <c r="Q194" s="678"/>
      <c r="R194" s="662">
        <v>1</v>
      </c>
      <c r="S194" s="678">
        <v>1</v>
      </c>
      <c r="T194" s="745">
        <v>1</v>
      </c>
      <c r="U194" s="701">
        <v>1</v>
      </c>
    </row>
    <row r="195" spans="1:21" ht="14.4" customHeight="1" x14ac:dyDescent="0.3">
      <c r="A195" s="661">
        <v>7</v>
      </c>
      <c r="B195" s="662" t="s">
        <v>2765</v>
      </c>
      <c r="C195" s="662" t="s">
        <v>3028</v>
      </c>
      <c r="D195" s="743" t="s">
        <v>4452</v>
      </c>
      <c r="E195" s="744" t="s">
        <v>3056</v>
      </c>
      <c r="F195" s="662" t="s">
        <v>3025</v>
      </c>
      <c r="G195" s="662" t="s">
        <v>3154</v>
      </c>
      <c r="H195" s="662" t="s">
        <v>573</v>
      </c>
      <c r="I195" s="662" t="s">
        <v>3483</v>
      </c>
      <c r="J195" s="662" t="s">
        <v>3156</v>
      </c>
      <c r="K195" s="662" t="s">
        <v>3484</v>
      </c>
      <c r="L195" s="663">
        <v>0</v>
      </c>
      <c r="M195" s="663">
        <v>0</v>
      </c>
      <c r="N195" s="662">
        <v>1</v>
      </c>
      <c r="O195" s="745">
        <v>1</v>
      </c>
      <c r="P195" s="663">
        <v>0</v>
      </c>
      <c r="Q195" s="678"/>
      <c r="R195" s="662">
        <v>1</v>
      </c>
      <c r="S195" s="678">
        <v>1</v>
      </c>
      <c r="T195" s="745">
        <v>1</v>
      </c>
      <c r="U195" s="701">
        <v>1</v>
      </c>
    </row>
    <row r="196" spans="1:21" ht="14.4" customHeight="1" x14ac:dyDescent="0.3">
      <c r="A196" s="661">
        <v>7</v>
      </c>
      <c r="B196" s="662" t="s">
        <v>2765</v>
      </c>
      <c r="C196" s="662" t="s">
        <v>3028</v>
      </c>
      <c r="D196" s="743" t="s">
        <v>4452</v>
      </c>
      <c r="E196" s="744" t="s">
        <v>3056</v>
      </c>
      <c r="F196" s="662" t="s">
        <v>3025</v>
      </c>
      <c r="G196" s="662" t="s">
        <v>3485</v>
      </c>
      <c r="H196" s="662" t="s">
        <v>573</v>
      </c>
      <c r="I196" s="662" t="s">
        <v>3486</v>
      </c>
      <c r="J196" s="662" t="s">
        <v>3487</v>
      </c>
      <c r="K196" s="662" t="s">
        <v>3488</v>
      </c>
      <c r="L196" s="663">
        <v>0</v>
      </c>
      <c r="M196" s="663">
        <v>0</v>
      </c>
      <c r="N196" s="662">
        <v>1</v>
      </c>
      <c r="O196" s="745">
        <v>1</v>
      </c>
      <c r="P196" s="663">
        <v>0</v>
      </c>
      <c r="Q196" s="678"/>
      <c r="R196" s="662">
        <v>1</v>
      </c>
      <c r="S196" s="678">
        <v>1</v>
      </c>
      <c r="T196" s="745">
        <v>1</v>
      </c>
      <c r="U196" s="701">
        <v>1</v>
      </c>
    </row>
    <row r="197" spans="1:21" ht="14.4" customHeight="1" x14ac:dyDescent="0.3">
      <c r="A197" s="661">
        <v>7</v>
      </c>
      <c r="B197" s="662" t="s">
        <v>2765</v>
      </c>
      <c r="C197" s="662" t="s">
        <v>3028</v>
      </c>
      <c r="D197" s="743" t="s">
        <v>4452</v>
      </c>
      <c r="E197" s="744" t="s">
        <v>3057</v>
      </c>
      <c r="F197" s="662" t="s">
        <v>3025</v>
      </c>
      <c r="G197" s="662" t="s">
        <v>3099</v>
      </c>
      <c r="H197" s="662" t="s">
        <v>573</v>
      </c>
      <c r="I197" s="662" t="s">
        <v>3259</v>
      </c>
      <c r="J197" s="662" t="s">
        <v>1554</v>
      </c>
      <c r="K197" s="662" t="s">
        <v>3079</v>
      </c>
      <c r="L197" s="663">
        <v>0</v>
      </c>
      <c r="M197" s="663">
        <v>0</v>
      </c>
      <c r="N197" s="662">
        <v>2</v>
      </c>
      <c r="O197" s="745">
        <v>1</v>
      </c>
      <c r="P197" s="663">
        <v>0</v>
      </c>
      <c r="Q197" s="678"/>
      <c r="R197" s="662">
        <v>2</v>
      </c>
      <c r="S197" s="678">
        <v>1</v>
      </c>
      <c r="T197" s="745">
        <v>1</v>
      </c>
      <c r="U197" s="701">
        <v>1</v>
      </c>
    </row>
    <row r="198" spans="1:21" ht="14.4" customHeight="1" x14ac:dyDescent="0.3">
      <c r="A198" s="661">
        <v>7</v>
      </c>
      <c r="B198" s="662" t="s">
        <v>2765</v>
      </c>
      <c r="C198" s="662" t="s">
        <v>3028</v>
      </c>
      <c r="D198" s="743" t="s">
        <v>4452</v>
      </c>
      <c r="E198" s="744" t="s">
        <v>3057</v>
      </c>
      <c r="F198" s="662" t="s">
        <v>3025</v>
      </c>
      <c r="G198" s="662" t="s">
        <v>3270</v>
      </c>
      <c r="H198" s="662" t="s">
        <v>573</v>
      </c>
      <c r="I198" s="662" t="s">
        <v>833</v>
      </c>
      <c r="J198" s="662" t="s">
        <v>3271</v>
      </c>
      <c r="K198" s="662" t="s">
        <v>3272</v>
      </c>
      <c r="L198" s="663">
        <v>0</v>
      </c>
      <c r="M198" s="663">
        <v>0</v>
      </c>
      <c r="N198" s="662">
        <v>2</v>
      </c>
      <c r="O198" s="745">
        <v>1</v>
      </c>
      <c r="P198" s="663"/>
      <c r="Q198" s="678"/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7</v>
      </c>
      <c r="B199" s="662" t="s">
        <v>2765</v>
      </c>
      <c r="C199" s="662" t="s">
        <v>3028</v>
      </c>
      <c r="D199" s="743" t="s">
        <v>4452</v>
      </c>
      <c r="E199" s="744" t="s">
        <v>3058</v>
      </c>
      <c r="F199" s="662" t="s">
        <v>3025</v>
      </c>
      <c r="G199" s="662" t="s">
        <v>3489</v>
      </c>
      <c r="H199" s="662" t="s">
        <v>631</v>
      </c>
      <c r="I199" s="662" t="s">
        <v>2107</v>
      </c>
      <c r="J199" s="662" t="s">
        <v>2108</v>
      </c>
      <c r="K199" s="662" t="s">
        <v>2871</v>
      </c>
      <c r="L199" s="663">
        <v>0</v>
      </c>
      <c r="M199" s="663">
        <v>0</v>
      </c>
      <c r="N199" s="662">
        <v>1</v>
      </c>
      <c r="O199" s="745">
        <v>1</v>
      </c>
      <c r="P199" s="663"/>
      <c r="Q199" s="678"/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7</v>
      </c>
      <c r="B200" s="662" t="s">
        <v>2765</v>
      </c>
      <c r="C200" s="662" t="s">
        <v>3028</v>
      </c>
      <c r="D200" s="743" t="s">
        <v>4452</v>
      </c>
      <c r="E200" s="744" t="s">
        <v>3058</v>
      </c>
      <c r="F200" s="662" t="s">
        <v>3025</v>
      </c>
      <c r="G200" s="662" t="s">
        <v>3092</v>
      </c>
      <c r="H200" s="662" t="s">
        <v>631</v>
      </c>
      <c r="I200" s="662" t="s">
        <v>3093</v>
      </c>
      <c r="J200" s="662" t="s">
        <v>3094</v>
      </c>
      <c r="K200" s="662" t="s">
        <v>3095</v>
      </c>
      <c r="L200" s="663">
        <v>70.540000000000006</v>
      </c>
      <c r="M200" s="663">
        <v>211.62</v>
      </c>
      <c r="N200" s="662">
        <v>3</v>
      </c>
      <c r="O200" s="745">
        <v>0.5</v>
      </c>
      <c r="P200" s="663">
        <v>211.62</v>
      </c>
      <c r="Q200" s="678">
        <v>1</v>
      </c>
      <c r="R200" s="662">
        <v>3</v>
      </c>
      <c r="S200" s="678">
        <v>1</v>
      </c>
      <c r="T200" s="745">
        <v>0.5</v>
      </c>
      <c r="U200" s="701">
        <v>1</v>
      </c>
    </row>
    <row r="201" spans="1:21" ht="14.4" customHeight="1" x14ac:dyDescent="0.3">
      <c r="A201" s="661">
        <v>7</v>
      </c>
      <c r="B201" s="662" t="s">
        <v>2765</v>
      </c>
      <c r="C201" s="662" t="s">
        <v>3028</v>
      </c>
      <c r="D201" s="743" t="s">
        <v>4452</v>
      </c>
      <c r="E201" s="744" t="s">
        <v>3058</v>
      </c>
      <c r="F201" s="662" t="s">
        <v>3025</v>
      </c>
      <c r="G201" s="662" t="s">
        <v>3171</v>
      </c>
      <c r="H201" s="662" t="s">
        <v>573</v>
      </c>
      <c r="I201" s="662" t="s">
        <v>3490</v>
      </c>
      <c r="J201" s="662" t="s">
        <v>3491</v>
      </c>
      <c r="K201" s="662" t="s">
        <v>3492</v>
      </c>
      <c r="L201" s="663">
        <v>80.86</v>
      </c>
      <c r="M201" s="663">
        <v>242.57999999999998</v>
      </c>
      <c r="N201" s="662">
        <v>3</v>
      </c>
      <c r="O201" s="745">
        <v>0.5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7</v>
      </c>
      <c r="B202" s="662" t="s">
        <v>2765</v>
      </c>
      <c r="C202" s="662" t="s">
        <v>3028</v>
      </c>
      <c r="D202" s="743" t="s">
        <v>4452</v>
      </c>
      <c r="E202" s="744" t="s">
        <v>3058</v>
      </c>
      <c r="F202" s="662" t="s">
        <v>3025</v>
      </c>
      <c r="G202" s="662" t="s">
        <v>3377</v>
      </c>
      <c r="H202" s="662" t="s">
        <v>573</v>
      </c>
      <c r="I202" s="662" t="s">
        <v>896</v>
      </c>
      <c r="J202" s="662" t="s">
        <v>3378</v>
      </c>
      <c r="K202" s="662" t="s">
        <v>3379</v>
      </c>
      <c r="L202" s="663">
        <v>0</v>
      </c>
      <c r="M202" s="663">
        <v>0</v>
      </c>
      <c r="N202" s="662">
        <v>5</v>
      </c>
      <c r="O202" s="745">
        <v>2</v>
      </c>
      <c r="P202" s="663"/>
      <c r="Q202" s="678"/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7</v>
      </c>
      <c r="B203" s="662" t="s">
        <v>2765</v>
      </c>
      <c r="C203" s="662" t="s">
        <v>3028</v>
      </c>
      <c r="D203" s="743" t="s">
        <v>4452</v>
      </c>
      <c r="E203" s="744" t="s">
        <v>3058</v>
      </c>
      <c r="F203" s="662" t="s">
        <v>3025</v>
      </c>
      <c r="G203" s="662" t="s">
        <v>3180</v>
      </c>
      <c r="H203" s="662" t="s">
        <v>631</v>
      </c>
      <c r="I203" s="662" t="s">
        <v>2086</v>
      </c>
      <c r="J203" s="662" t="s">
        <v>1967</v>
      </c>
      <c r="K203" s="662" t="s">
        <v>977</v>
      </c>
      <c r="L203" s="663">
        <v>132</v>
      </c>
      <c r="M203" s="663">
        <v>792</v>
      </c>
      <c r="N203" s="662">
        <v>6</v>
      </c>
      <c r="O203" s="745">
        <v>1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7</v>
      </c>
      <c r="B204" s="662" t="s">
        <v>2765</v>
      </c>
      <c r="C204" s="662" t="s">
        <v>3028</v>
      </c>
      <c r="D204" s="743" t="s">
        <v>4452</v>
      </c>
      <c r="E204" s="744" t="s">
        <v>3058</v>
      </c>
      <c r="F204" s="662" t="s">
        <v>3025</v>
      </c>
      <c r="G204" s="662" t="s">
        <v>3202</v>
      </c>
      <c r="H204" s="662" t="s">
        <v>573</v>
      </c>
      <c r="I204" s="662" t="s">
        <v>3493</v>
      </c>
      <c r="J204" s="662" t="s">
        <v>3494</v>
      </c>
      <c r="K204" s="662" t="s">
        <v>3495</v>
      </c>
      <c r="L204" s="663">
        <v>44.28</v>
      </c>
      <c r="M204" s="663">
        <v>177.12</v>
      </c>
      <c r="N204" s="662">
        <v>4</v>
      </c>
      <c r="O204" s="745">
        <v>2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7</v>
      </c>
      <c r="B205" s="662" t="s">
        <v>2765</v>
      </c>
      <c r="C205" s="662" t="s">
        <v>3028</v>
      </c>
      <c r="D205" s="743" t="s">
        <v>4452</v>
      </c>
      <c r="E205" s="744" t="s">
        <v>3058</v>
      </c>
      <c r="F205" s="662" t="s">
        <v>3025</v>
      </c>
      <c r="G205" s="662" t="s">
        <v>3202</v>
      </c>
      <c r="H205" s="662" t="s">
        <v>573</v>
      </c>
      <c r="I205" s="662" t="s">
        <v>3496</v>
      </c>
      <c r="J205" s="662" t="s">
        <v>3494</v>
      </c>
      <c r="K205" s="662" t="s">
        <v>3497</v>
      </c>
      <c r="L205" s="663">
        <v>0</v>
      </c>
      <c r="M205" s="663">
        <v>0</v>
      </c>
      <c r="N205" s="662">
        <v>2</v>
      </c>
      <c r="O205" s="745">
        <v>0.5</v>
      </c>
      <c r="P205" s="663"/>
      <c r="Q205" s="678"/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7</v>
      </c>
      <c r="B206" s="662" t="s">
        <v>2765</v>
      </c>
      <c r="C206" s="662" t="s">
        <v>3028</v>
      </c>
      <c r="D206" s="743" t="s">
        <v>4452</v>
      </c>
      <c r="E206" s="744" t="s">
        <v>3058</v>
      </c>
      <c r="F206" s="662" t="s">
        <v>3025</v>
      </c>
      <c r="G206" s="662" t="s">
        <v>3498</v>
      </c>
      <c r="H206" s="662" t="s">
        <v>573</v>
      </c>
      <c r="I206" s="662" t="s">
        <v>3499</v>
      </c>
      <c r="J206" s="662" t="s">
        <v>3500</v>
      </c>
      <c r="K206" s="662" t="s">
        <v>3501</v>
      </c>
      <c r="L206" s="663">
        <v>75.64</v>
      </c>
      <c r="M206" s="663">
        <v>75.64</v>
      </c>
      <c r="N206" s="662">
        <v>1</v>
      </c>
      <c r="O206" s="745">
        <v>1</v>
      </c>
      <c r="P206" s="663"/>
      <c r="Q206" s="678">
        <v>0</v>
      </c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7</v>
      </c>
      <c r="B207" s="662" t="s">
        <v>2765</v>
      </c>
      <c r="C207" s="662" t="s">
        <v>3028</v>
      </c>
      <c r="D207" s="743" t="s">
        <v>4452</v>
      </c>
      <c r="E207" s="744" t="s">
        <v>3058</v>
      </c>
      <c r="F207" s="662" t="s">
        <v>3025</v>
      </c>
      <c r="G207" s="662" t="s">
        <v>3458</v>
      </c>
      <c r="H207" s="662" t="s">
        <v>573</v>
      </c>
      <c r="I207" s="662" t="s">
        <v>3502</v>
      </c>
      <c r="J207" s="662" t="s">
        <v>3503</v>
      </c>
      <c r="K207" s="662" t="s">
        <v>3504</v>
      </c>
      <c r="L207" s="663">
        <v>58.62</v>
      </c>
      <c r="M207" s="663">
        <v>58.62</v>
      </c>
      <c r="N207" s="662">
        <v>1</v>
      </c>
      <c r="O207" s="745">
        <v>0.5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7</v>
      </c>
      <c r="B208" s="662" t="s">
        <v>2765</v>
      </c>
      <c r="C208" s="662" t="s">
        <v>3028</v>
      </c>
      <c r="D208" s="743" t="s">
        <v>4452</v>
      </c>
      <c r="E208" s="744" t="s">
        <v>3058</v>
      </c>
      <c r="F208" s="662" t="s">
        <v>3025</v>
      </c>
      <c r="G208" s="662" t="s">
        <v>3411</v>
      </c>
      <c r="H208" s="662" t="s">
        <v>573</v>
      </c>
      <c r="I208" s="662" t="s">
        <v>1273</v>
      </c>
      <c r="J208" s="662" t="s">
        <v>3505</v>
      </c>
      <c r="K208" s="662" t="s">
        <v>3506</v>
      </c>
      <c r="L208" s="663">
        <v>234.07</v>
      </c>
      <c r="M208" s="663">
        <v>702.21</v>
      </c>
      <c r="N208" s="662">
        <v>3</v>
      </c>
      <c r="O208" s="745">
        <v>1.5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7</v>
      </c>
      <c r="B209" s="662" t="s">
        <v>2765</v>
      </c>
      <c r="C209" s="662" t="s">
        <v>3028</v>
      </c>
      <c r="D209" s="743" t="s">
        <v>4452</v>
      </c>
      <c r="E209" s="744" t="s">
        <v>3058</v>
      </c>
      <c r="F209" s="662" t="s">
        <v>3025</v>
      </c>
      <c r="G209" s="662" t="s">
        <v>3325</v>
      </c>
      <c r="H209" s="662" t="s">
        <v>573</v>
      </c>
      <c r="I209" s="662" t="s">
        <v>3326</v>
      </c>
      <c r="J209" s="662" t="s">
        <v>1595</v>
      </c>
      <c r="K209" s="662" t="s">
        <v>1596</v>
      </c>
      <c r="L209" s="663">
        <v>0</v>
      </c>
      <c r="M209" s="663">
        <v>0</v>
      </c>
      <c r="N209" s="662">
        <v>2</v>
      </c>
      <c r="O209" s="745">
        <v>0.5</v>
      </c>
      <c r="P209" s="663"/>
      <c r="Q209" s="678"/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7</v>
      </c>
      <c r="B210" s="662" t="s">
        <v>2765</v>
      </c>
      <c r="C210" s="662" t="s">
        <v>3028</v>
      </c>
      <c r="D210" s="743" t="s">
        <v>4452</v>
      </c>
      <c r="E210" s="744" t="s">
        <v>3058</v>
      </c>
      <c r="F210" s="662" t="s">
        <v>3025</v>
      </c>
      <c r="G210" s="662" t="s">
        <v>3507</v>
      </c>
      <c r="H210" s="662" t="s">
        <v>573</v>
      </c>
      <c r="I210" s="662" t="s">
        <v>3508</v>
      </c>
      <c r="J210" s="662" t="s">
        <v>3509</v>
      </c>
      <c r="K210" s="662" t="s">
        <v>3510</v>
      </c>
      <c r="L210" s="663">
        <v>202.99</v>
      </c>
      <c r="M210" s="663">
        <v>202.99</v>
      </c>
      <c r="N210" s="662">
        <v>1</v>
      </c>
      <c r="O210" s="745">
        <v>1</v>
      </c>
      <c r="P210" s="663">
        <v>202.99</v>
      </c>
      <c r="Q210" s="678">
        <v>1</v>
      </c>
      <c r="R210" s="662">
        <v>1</v>
      </c>
      <c r="S210" s="678">
        <v>1</v>
      </c>
      <c r="T210" s="745">
        <v>1</v>
      </c>
      <c r="U210" s="701">
        <v>1</v>
      </c>
    </row>
    <row r="211" spans="1:21" ht="14.4" customHeight="1" x14ac:dyDescent="0.3">
      <c r="A211" s="661">
        <v>7</v>
      </c>
      <c r="B211" s="662" t="s">
        <v>2765</v>
      </c>
      <c r="C211" s="662" t="s">
        <v>3028</v>
      </c>
      <c r="D211" s="743" t="s">
        <v>4452</v>
      </c>
      <c r="E211" s="744" t="s">
        <v>3058</v>
      </c>
      <c r="F211" s="662" t="s">
        <v>3025</v>
      </c>
      <c r="G211" s="662" t="s">
        <v>3099</v>
      </c>
      <c r="H211" s="662" t="s">
        <v>573</v>
      </c>
      <c r="I211" s="662" t="s">
        <v>3511</v>
      </c>
      <c r="J211" s="662" t="s">
        <v>3512</v>
      </c>
      <c r="K211" s="662" t="s">
        <v>3513</v>
      </c>
      <c r="L211" s="663">
        <v>57.64</v>
      </c>
      <c r="M211" s="663">
        <v>115.28</v>
      </c>
      <c r="N211" s="662">
        <v>2</v>
      </c>
      <c r="O211" s="745">
        <v>0.5</v>
      </c>
      <c r="P211" s="663"/>
      <c r="Q211" s="678">
        <v>0</v>
      </c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7</v>
      </c>
      <c r="B212" s="662" t="s">
        <v>2765</v>
      </c>
      <c r="C212" s="662" t="s">
        <v>3028</v>
      </c>
      <c r="D212" s="743" t="s">
        <v>4452</v>
      </c>
      <c r="E212" s="744" t="s">
        <v>3058</v>
      </c>
      <c r="F212" s="662" t="s">
        <v>3025</v>
      </c>
      <c r="G212" s="662" t="s">
        <v>3514</v>
      </c>
      <c r="H212" s="662" t="s">
        <v>631</v>
      </c>
      <c r="I212" s="662" t="s">
        <v>3515</v>
      </c>
      <c r="J212" s="662" t="s">
        <v>3516</v>
      </c>
      <c r="K212" s="662" t="s">
        <v>3297</v>
      </c>
      <c r="L212" s="663">
        <v>583.62</v>
      </c>
      <c r="M212" s="663">
        <v>583.62</v>
      </c>
      <c r="N212" s="662">
        <v>1</v>
      </c>
      <c r="O212" s="745">
        <v>0.5</v>
      </c>
      <c r="P212" s="663"/>
      <c r="Q212" s="678">
        <v>0</v>
      </c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7</v>
      </c>
      <c r="B213" s="662" t="s">
        <v>2765</v>
      </c>
      <c r="C213" s="662" t="s">
        <v>3028</v>
      </c>
      <c r="D213" s="743" t="s">
        <v>4452</v>
      </c>
      <c r="E213" s="744" t="s">
        <v>3058</v>
      </c>
      <c r="F213" s="662" t="s">
        <v>3025</v>
      </c>
      <c r="G213" s="662" t="s">
        <v>3517</v>
      </c>
      <c r="H213" s="662" t="s">
        <v>573</v>
      </c>
      <c r="I213" s="662" t="s">
        <v>3518</v>
      </c>
      <c r="J213" s="662" t="s">
        <v>3519</v>
      </c>
      <c r="K213" s="662" t="s">
        <v>884</v>
      </c>
      <c r="L213" s="663">
        <v>129.69</v>
      </c>
      <c r="M213" s="663">
        <v>389.07</v>
      </c>
      <c r="N213" s="662">
        <v>3</v>
      </c>
      <c r="O213" s="745">
        <v>1</v>
      </c>
      <c r="P213" s="663"/>
      <c r="Q213" s="678">
        <v>0</v>
      </c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7</v>
      </c>
      <c r="B214" s="662" t="s">
        <v>2765</v>
      </c>
      <c r="C214" s="662" t="s">
        <v>3028</v>
      </c>
      <c r="D214" s="743" t="s">
        <v>4452</v>
      </c>
      <c r="E214" s="744" t="s">
        <v>3058</v>
      </c>
      <c r="F214" s="662" t="s">
        <v>3025</v>
      </c>
      <c r="G214" s="662" t="s">
        <v>3517</v>
      </c>
      <c r="H214" s="662" t="s">
        <v>573</v>
      </c>
      <c r="I214" s="662" t="s">
        <v>3520</v>
      </c>
      <c r="J214" s="662" t="s">
        <v>3519</v>
      </c>
      <c r="K214" s="662" t="s">
        <v>1007</v>
      </c>
      <c r="L214" s="663">
        <v>432.31</v>
      </c>
      <c r="M214" s="663">
        <v>432.31</v>
      </c>
      <c r="N214" s="662">
        <v>1</v>
      </c>
      <c r="O214" s="745">
        <v>0.5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7</v>
      </c>
      <c r="B215" s="662" t="s">
        <v>2765</v>
      </c>
      <c r="C215" s="662" t="s">
        <v>3028</v>
      </c>
      <c r="D215" s="743" t="s">
        <v>4452</v>
      </c>
      <c r="E215" s="744" t="s">
        <v>3058</v>
      </c>
      <c r="F215" s="662" t="s">
        <v>3025</v>
      </c>
      <c r="G215" s="662" t="s">
        <v>3329</v>
      </c>
      <c r="H215" s="662" t="s">
        <v>573</v>
      </c>
      <c r="I215" s="662" t="s">
        <v>3330</v>
      </c>
      <c r="J215" s="662" t="s">
        <v>3331</v>
      </c>
      <c r="K215" s="662" t="s">
        <v>3332</v>
      </c>
      <c r="L215" s="663">
        <v>79.069999999999993</v>
      </c>
      <c r="M215" s="663">
        <v>79.069999999999993</v>
      </c>
      <c r="N215" s="662">
        <v>1</v>
      </c>
      <c r="O215" s="745">
        <v>0.5</v>
      </c>
      <c r="P215" s="663">
        <v>79.069999999999993</v>
      </c>
      <c r="Q215" s="678">
        <v>1</v>
      </c>
      <c r="R215" s="662">
        <v>1</v>
      </c>
      <c r="S215" s="678">
        <v>1</v>
      </c>
      <c r="T215" s="745">
        <v>0.5</v>
      </c>
      <c r="U215" s="701">
        <v>1</v>
      </c>
    </row>
    <row r="216" spans="1:21" ht="14.4" customHeight="1" x14ac:dyDescent="0.3">
      <c r="A216" s="661">
        <v>7</v>
      </c>
      <c r="B216" s="662" t="s">
        <v>2765</v>
      </c>
      <c r="C216" s="662" t="s">
        <v>3028</v>
      </c>
      <c r="D216" s="743" t="s">
        <v>4452</v>
      </c>
      <c r="E216" s="744" t="s">
        <v>3058</v>
      </c>
      <c r="F216" s="662" t="s">
        <v>3025</v>
      </c>
      <c r="G216" s="662" t="s">
        <v>3298</v>
      </c>
      <c r="H216" s="662" t="s">
        <v>573</v>
      </c>
      <c r="I216" s="662" t="s">
        <v>3521</v>
      </c>
      <c r="J216" s="662" t="s">
        <v>3433</v>
      </c>
      <c r="K216" s="662" t="s">
        <v>1847</v>
      </c>
      <c r="L216" s="663">
        <v>0</v>
      </c>
      <c r="M216" s="663">
        <v>0</v>
      </c>
      <c r="N216" s="662">
        <v>2</v>
      </c>
      <c r="O216" s="745">
        <v>1</v>
      </c>
      <c r="P216" s="663"/>
      <c r="Q216" s="678"/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7</v>
      </c>
      <c r="B217" s="662" t="s">
        <v>2765</v>
      </c>
      <c r="C217" s="662" t="s">
        <v>3028</v>
      </c>
      <c r="D217" s="743" t="s">
        <v>4452</v>
      </c>
      <c r="E217" s="744" t="s">
        <v>3059</v>
      </c>
      <c r="F217" s="662" t="s">
        <v>3025</v>
      </c>
      <c r="G217" s="662" t="s">
        <v>3522</v>
      </c>
      <c r="H217" s="662" t="s">
        <v>573</v>
      </c>
      <c r="I217" s="662" t="s">
        <v>3523</v>
      </c>
      <c r="J217" s="662" t="s">
        <v>3524</v>
      </c>
      <c r="K217" s="662" t="s">
        <v>3525</v>
      </c>
      <c r="L217" s="663">
        <v>0</v>
      </c>
      <c r="M217" s="663">
        <v>0</v>
      </c>
      <c r="N217" s="662">
        <v>1</v>
      </c>
      <c r="O217" s="745">
        <v>0.5</v>
      </c>
      <c r="P217" s="663"/>
      <c r="Q217" s="678"/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7</v>
      </c>
      <c r="B218" s="662" t="s">
        <v>2765</v>
      </c>
      <c r="C218" s="662" t="s">
        <v>3028</v>
      </c>
      <c r="D218" s="743" t="s">
        <v>4452</v>
      </c>
      <c r="E218" s="744" t="s">
        <v>3059</v>
      </c>
      <c r="F218" s="662" t="s">
        <v>3025</v>
      </c>
      <c r="G218" s="662" t="s">
        <v>3092</v>
      </c>
      <c r="H218" s="662" t="s">
        <v>631</v>
      </c>
      <c r="I218" s="662" t="s">
        <v>3093</v>
      </c>
      <c r="J218" s="662" t="s">
        <v>3094</v>
      </c>
      <c r="K218" s="662" t="s">
        <v>3095</v>
      </c>
      <c r="L218" s="663">
        <v>119.7</v>
      </c>
      <c r="M218" s="663">
        <v>359.1</v>
      </c>
      <c r="N218" s="662">
        <v>3</v>
      </c>
      <c r="O218" s="745"/>
      <c r="P218" s="663"/>
      <c r="Q218" s="678">
        <v>0</v>
      </c>
      <c r="R218" s="662"/>
      <c r="S218" s="678">
        <v>0</v>
      </c>
      <c r="T218" s="745"/>
      <c r="U218" s="701"/>
    </row>
    <row r="219" spans="1:21" ht="14.4" customHeight="1" x14ac:dyDescent="0.3">
      <c r="A219" s="661">
        <v>7</v>
      </c>
      <c r="B219" s="662" t="s">
        <v>2765</v>
      </c>
      <c r="C219" s="662" t="s">
        <v>3028</v>
      </c>
      <c r="D219" s="743" t="s">
        <v>4452</v>
      </c>
      <c r="E219" s="744" t="s">
        <v>3059</v>
      </c>
      <c r="F219" s="662" t="s">
        <v>3025</v>
      </c>
      <c r="G219" s="662" t="s">
        <v>3092</v>
      </c>
      <c r="H219" s="662" t="s">
        <v>631</v>
      </c>
      <c r="I219" s="662" t="s">
        <v>3479</v>
      </c>
      <c r="J219" s="662" t="s">
        <v>3094</v>
      </c>
      <c r="K219" s="662" t="s">
        <v>3480</v>
      </c>
      <c r="L219" s="663">
        <v>141.09</v>
      </c>
      <c r="M219" s="663">
        <v>141.09</v>
      </c>
      <c r="N219" s="662">
        <v>1</v>
      </c>
      <c r="O219" s="745">
        <v>0.5</v>
      </c>
      <c r="P219" s="663">
        <v>141.09</v>
      </c>
      <c r="Q219" s="678">
        <v>1</v>
      </c>
      <c r="R219" s="662">
        <v>1</v>
      </c>
      <c r="S219" s="678">
        <v>1</v>
      </c>
      <c r="T219" s="745">
        <v>0.5</v>
      </c>
      <c r="U219" s="701">
        <v>1</v>
      </c>
    </row>
    <row r="220" spans="1:21" ht="14.4" customHeight="1" x14ac:dyDescent="0.3">
      <c r="A220" s="661">
        <v>7</v>
      </c>
      <c r="B220" s="662" t="s">
        <v>2765</v>
      </c>
      <c r="C220" s="662" t="s">
        <v>3028</v>
      </c>
      <c r="D220" s="743" t="s">
        <v>4452</v>
      </c>
      <c r="E220" s="744" t="s">
        <v>3059</v>
      </c>
      <c r="F220" s="662" t="s">
        <v>3025</v>
      </c>
      <c r="G220" s="662" t="s">
        <v>3526</v>
      </c>
      <c r="H220" s="662" t="s">
        <v>573</v>
      </c>
      <c r="I220" s="662" t="s">
        <v>3527</v>
      </c>
      <c r="J220" s="662" t="s">
        <v>3528</v>
      </c>
      <c r="K220" s="662" t="s">
        <v>3529</v>
      </c>
      <c r="L220" s="663">
        <v>0</v>
      </c>
      <c r="M220" s="663">
        <v>0</v>
      </c>
      <c r="N220" s="662">
        <v>3</v>
      </c>
      <c r="O220" s="745">
        <v>1</v>
      </c>
      <c r="P220" s="663">
        <v>0</v>
      </c>
      <c r="Q220" s="678"/>
      <c r="R220" s="662">
        <v>3</v>
      </c>
      <c r="S220" s="678">
        <v>1</v>
      </c>
      <c r="T220" s="745">
        <v>1</v>
      </c>
      <c r="U220" s="701">
        <v>1</v>
      </c>
    </row>
    <row r="221" spans="1:21" ht="14.4" customHeight="1" x14ac:dyDescent="0.3">
      <c r="A221" s="661">
        <v>7</v>
      </c>
      <c r="B221" s="662" t="s">
        <v>2765</v>
      </c>
      <c r="C221" s="662" t="s">
        <v>3028</v>
      </c>
      <c r="D221" s="743" t="s">
        <v>4452</v>
      </c>
      <c r="E221" s="744" t="s">
        <v>3059</v>
      </c>
      <c r="F221" s="662" t="s">
        <v>3025</v>
      </c>
      <c r="G221" s="662" t="s">
        <v>3143</v>
      </c>
      <c r="H221" s="662" t="s">
        <v>573</v>
      </c>
      <c r="I221" s="662" t="s">
        <v>3530</v>
      </c>
      <c r="J221" s="662" t="s">
        <v>3145</v>
      </c>
      <c r="K221" s="662" t="s">
        <v>3146</v>
      </c>
      <c r="L221" s="663">
        <v>0</v>
      </c>
      <c r="M221" s="663">
        <v>0</v>
      </c>
      <c r="N221" s="662">
        <v>5</v>
      </c>
      <c r="O221" s="745">
        <v>1</v>
      </c>
      <c r="P221" s="663">
        <v>0</v>
      </c>
      <c r="Q221" s="678"/>
      <c r="R221" s="662">
        <v>2</v>
      </c>
      <c r="S221" s="678">
        <v>0.4</v>
      </c>
      <c r="T221" s="745">
        <v>0.5</v>
      </c>
      <c r="U221" s="701">
        <v>0.5</v>
      </c>
    </row>
    <row r="222" spans="1:21" ht="14.4" customHeight="1" x14ac:dyDescent="0.3">
      <c r="A222" s="661">
        <v>7</v>
      </c>
      <c r="B222" s="662" t="s">
        <v>2765</v>
      </c>
      <c r="C222" s="662" t="s">
        <v>3028</v>
      </c>
      <c r="D222" s="743" t="s">
        <v>4452</v>
      </c>
      <c r="E222" s="744" t="s">
        <v>3059</v>
      </c>
      <c r="F222" s="662" t="s">
        <v>3025</v>
      </c>
      <c r="G222" s="662" t="s">
        <v>3154</v>
      </c>
      <c r="H222" s="662" t="s">
        <v>573</v>
      </c>
      <c r="I222" s="662" t="s">
        <v>3483</v>
      </c>
      <c r="J222" s="662" t="s">
        <v>3156</v>
      </c>
      <c r="K222" s="662" t="s">
        <v>3484</v>
      </c>
      <c r="L222" s="663">
        <v>0</v>
      </c>
      <c r="M222" s="663">
        <v>0</v>
      </c>
      <c r="N222" s="662">
        <v>1</v>
      </c>
      <c r="O222" s="745"/>
      <c r="P222" s="663"/>
      <c r="Q222" s="678"/>
      <c r="R222" s="662"/>
      <c r="S222" s="678">
        <v>0</v>
      </c>
      <c r="T222" s="745"/>
      <c r="U222" s="701"/>
    </row>
    <row r="223" spans="1:21" ht="14.4" customHeight="1" x14ac:dyDescent="0.3">
      <c r="A223" s="661">
        <v>7</v>
      </c>
      <c r="B223" s="662" t="s">
        <v>2765</v>
      </c>
      <c r="C223" s="662" t="s">
        <v>3028</v>
      </c>
      <c r="D223" s="743" t="s">
        <v>4452</v>
      </c>
      <c r="E223" s="744" t="s">
        <v>3061</v>
      </c>
      <c r="F223" s="662" t="s">
        <v>3025</v>
      </c>
      <c r="G223" s="662" t="s">
        <v>3435</v>
      </c>
      <c r="H223" s="662" t="s">
        <v>573</v>
      </c>
      <c r="I223" s="662" t="s">
        <v>863</v>
      </c>
      <c r="J223" s="662" t="s">
        <v>3531</v>
      </c>
      <c r="K223" s="662" t="s">
        <v>1003</v>
      </c>
      <c r="L223" s="663">
        <v>35.11</v>
      </c>
      <c r="M223" s="663">
        <v>35.11</v>
      </c>
      <c r="N223" s="662">
        <v>1</v>
      </c>
      <c r="O223" s="745">
        <v>0.5</v>
      </c>
      <c r="P223" s="663">
        <v>35.11</v>
      </c>
      <c r="Q223" s="678">
        <v>1</v>
      </c>
      <c r="R223" s="662">
        <v>1</v>
      </c>
      <c r="S223" s="678">
        <v>1</v>
      </c>
      <c r="T223" s="745">
        <v>0.5</v>
      </c>
      <c r="U223" s="701">
        <v>1</v>
      </c>
    </row>
    <row r="224" spans="1:21" ht="14.4" customHeight="1" x14ac:dyDescent="0.3">
      <c r="A224" s="661">
        <v>7</v>
      </c>
      <c r="B224" s="662" t="s">
        <v>2765</v>
      </c>
      <c r="C224" s="662" t="s">
        <v>3028</v>
      </c>
      <c r="D224" s="743" t="s">
        <v>4452</v>
      </c>
      <c r="E224" s="744" t="s">
        <v>3061</v>
      </c>
      <c r="F224" s="662" t="s">
        <v>3025</v>
      </c>
      <c r="G224" s="662" t="s">
        <v>3532</v>
      </c>
      <c r="H224" s="662" t="s">
        <v>573</v>
      </c>
      <c r="I224" s="662" t="s">
        <v>1432</v>
      </c>
      <c r="J224" s="662" t="s">
        <v>1433</v>
      </c>
      <c r="K224" s="662" t="s">
        <v>3533</v>
      </c>
      <c r="L224" s="663">
        <v>0</v>
      </c>
      <c r="M224" s="663">
        <v>0</v>
      </c>
      <c r="N224" s="662">
        <v>1</v>
      </c>
      <c r="O224" s="745">
        <v>0.5</v>
      </c>
      <c r="P224" s="663">
        <v>0</v>
      </c>
      <c r="Q224" s="678"/>
      <c r="R224" s="662">
        <v>1</v>
      </c>
      <c r="S224" s="678">
        <v>1</v>
      </c>
      <c r="T224" s="745">
        <v>0.5</v>
      </c>
      <c r="U224" s="701">
        <v>1</v>
      </c>
    </row>
    <row r="225" spans="1:21" ht="14.4" customHeight="1" x14ac:dyDescent="0.3">
      <c r="A225" s="661">
        <v>7</v>
      </c>
      <c r="B225" s="662" t="s">
        <v>2765</v>
      </c>
      <c r="C225" s="662" t="s">
        <v>3028</v>
      </c>
      <c r="D225" s="743" t="s">
        <v>4452</v>
      </c>
      <c r="E225" s="744" t="s">
        <v>3062</v>
      </c>
      <c r="F225" s="662" t="s">
        <v>3025</v>
      </c>
      <c r="G225" s="662" t="s">
        <v>3534</v>
      </c>
      <c r="H225" s="662" t="s">
        <v>573</v>
      </c>
      <c r="I225" s="662" t="s">
        <v>3535</v>
      </c>
      <c r="J225" s="662" t="s">
        <v>3536</v>
      </c>
      <c r="K225" s="662" t="s">
        <v>3537</v>
      </c>
      <c r="L225" s="663">
        <v>590.26</v>
      </c>
      <c r="M225" s="663">
        <v>1180.52</v>
      </c>
      <c r="N225" s="662">
        <v>2</v>
      </c>
      <c r="O225" s="745">
        <v>1.5</v>
      </c>
      <c r="P225" s="663">
        <v>1180.52</v>
      </c>
      <c r="Q225" s="678">
        <v>1</v>
      </c>
      <c r="R225" s="662">
        <v>2</v>
      </c>
      <c r="S225" s="678">
        <v>1</v>
      </c>
      <c r="T225" s="745">
        <v>1.5</v>
      </c>
      <c r="U225" s="701">
        <v>1</v>
      </c>
    </row>
    <row r="226" spans="1:21" ht="14.4" customHeight="1" x14ac:dyDescent="0.3">
      <c r="A226" s="661">
        <v>7</v>
      </c>
      <c r="B226" s="662" t="s">
        <v>2765</v>
      </c>
      <c r="C226" s="662" t="s">
        <v>3028</v>
      </c>
      <c r="D226" s="743" t="s">
        <v>4452</v>
      </c>
      <c r="E226" s="744" t="s">
        <v>3062</v>
      </c>
      <c r="F226" s="662" t="s">
        <v>3025</v>
      </c>
      <c r="G226" s="662" t="s">
        <v>3091</v>
      </c>
      <c r="H226" s="662" t="s">
        <v>573</v>
      </c>
      <c r="I226" s="662" t="s">
        <v>3538</v>
      </c>
      <c r="J226" s="662" t="s">
        <v>3539</v>
      </c>
      <c r="K226" s="662" t="s">
        <v>3540</v>
      </c>
      <c r="L226" s="663">
        <v>149.52000000000001</v>
      </c>
      <c r="M226" s="663">
        <v>149.52000000000001</v>
      </c>
      <c r="N226" s="662">
        <v>1</v>
      </c>
      <c r="O226" s="745">
        <v>0.5</v>
      </c>
      <c r="P226" s="663">
        <v>149.52000000000001</v>
      </c>
      <c r="Q226" s="678">
        <v>1</v>
      </c>
      <c r="R226" s="662">
        <v>1</v>
      </c>
      <c r="S226" s="678">
        <v>1</v>
      </c>
      <c r="T226" s="745">
        <v>0.5</v>
      </c>
      <c r="U226" s="701">
        <v>1</v>
      </c>
    </row>
    <row r="227" spans="1:21" ht="14.4" customHeight="1" x14ac:dyDescent="0.3">
      <c r="A227" s="661">
        <v>7</v>
      </c>
      <c r="B227" s="662" t="s">
        <v>2765</v>
      </c>
      <c r="C227" s="662" t="s">
        <v>3028</v>
      </c>
      <c r="D227" s="743" t="s">
        <v>4452</v>
      </c>
      <c r="E227" s="744" t="s">
        <v>3062</v>
      </c>
      <c r="F227" s="662" t="s">
        <v>3025</v>
      </c>
      <c r="G227" s="662" t="s">
        <v>3541</v>
      </c>
      <c r="H227" s="662" t="s">
        <v>573</v>
      </c>
      <c r="I227" s="662" t="s">
        <v>1724</v>
      </c>
      <c r="J227" s="662" t="s">
        <v>1725</v>
      </c>
      <c r="K227" s="662" t="s">
        <v>3542</v>
      </c>
      <c r="L227" s="663">
        <v>815.1</v>
      </c>
      <c r="M227" s="663">
        <v>29343.600000000006</v>
      </c>
      <c r="N227" s="662">
        <v>36</v>
      </c>
      <c r="O227" s="745">
        <v>3.5</v>
      </c>
      <c r="P227" s="663">
        <v>29343.600000000006</v>
      </c>
      <c r="Q227" s="678">
        <v>1</v>
      </c>
      <c r="R227" s="662">
        <v>36</v>
      </c>
      <c r="S227" s="678">
        <v>1</v>
      </c>
      <c r="T227" s="745">
        <v>3.5</v>
      </c>
      <c r="U227" s="701">
        <v>1</v>
      </c>
    </row>
    <row r="228" spans="1:21" ht="14.4" customHeight="1" x14ac:dyDescent="0.3">
      <c r="A228" s="661">
        <v>7</v>
      </c>
      <c r="B228" s="662" t="s">
        <v>2765</v>
      </c>
      <c r="C228" s="662" t="s">
        <v>3028</v>
      </c>
      <c r="D228" s="743" t="s">
        <v>4452</v>
      </c>
      <c r="E228" s="744" t="s">
        <v>3062</v>
      </c>
      <c r="F228" s="662" t="s">
        <v>3025</v>
      </c>
      <c r="G228" s="662" t="s">
        <v>3397</v>
      </c>
      <c r="H228" s="662" t="s">
        <v>573</v>
      </c>
      <c r="I228" s="662" t="s">
        <v>888</v>
      </c>
      <c r="J228" s="662" t="s">
        <v>3398</v>
      </c>
      <c r="K228" s="662" t="s">
        <v>3399</v>
      </c>
      <c r="L228" s="663">
        <v>123.3</v>
      </c>
      <c r="M228" s="663">
        <v>369.9</v>
      </c>
      <c r="N228" s="662">
        <v>3</v>
      </c>
      <c r="O228" s="745">
        <v>1.5</v>
      </c>
      <c r="P228" s="663">
        <v>123.3</v>
      </c>
      <c r="Q228" s="678">
        <v>0.33333333333333337</v>
      </c>
      <c r="R228" s="662">
        <v>1</v>
      </c>
      <c r="S228" s="678">
        <v>0.33333333333333331</v>
      </c>
      <c r="T228" s="745">
        <v>0.5</v>
      </c>
      <c r="U228" s="701">
        <v>0.33333333333333331</v>
      </c>
    </row>
    <row r="229" spans="1:21" ht="14.4" customHeight="1" x14ac:dyDescent="0.3">
      <c r="A229" s="661">
        <v>7</v>
      </c>
      <c r="B229" s="662" t="s">
        <v>2765</v>
      </c>
      <c r="C229" s="662" t="s">
        <v>3028</v>
      </c>
      <c r="D229" s="743" t="s">
        <v>4452</v>
      </c>
      <c r="E229" s="744" t="s">
        <v>3062</v>
      </c>
      <c r="F229" s="662" t="s">
        <v>3025</v>
      </c>
      <c r="G229" s="662" t="s">
        <v>3401</v>
      </c>
      <c r="H229" s="662" t="s">
        <v>573</v>
      </c>
      <c r="I229" s="662" t="s">
        <v>3543</v>
      </c>
      <c r="J229" s="662" t="s">
        <v>3544</v>
      </c>
      <c r="K229" s="662" t="s">
        <v>3403</v>
      </c>
      <c r="L229" s="663">
        <v>63.7</v>
      </c>
      <c r="M229" s="663">
        <v>191.10000000000002</v>
      </c>
      <c r="N229" s="662">
        <v>3</v>
      </c>
      <c r="O229" s="745">
        <v>0.5</v>
      </c>
      <c r="P229" s="663">
        <v>191.10000000000002</v>
      </c>
      <c r="Q229" s="678">
        <v>1</v>
      </c>
      <c r="R229" s="662">
        <v>3</v>
      </c>
      <c r="S229" s="678">
        <v>1</v>
      </c>
      <c r="T229" s="745">
        <v>0.5</v>
      </c>
      <c r="U229" s="701">
        <v>1</v>
      </c>
    </row>
    <row r="230" spans="1:21" ht="14.4" customHeight="1" x14ac:dyDescent="0.3">
      <c r="A230" s="661">
        <v>7</v>
      </c>
      <c r="B230" s="662" t="s">
        <v>2765</v>
      </c>
      <c r="C230" s="662" t="s">
        <v>3028</v>
      </c>
      <c r="D230" s="743" t="s">
        <v>4452</v>
      </c>
      <c r="E230" s="744" t="s">
        <v>3062</v>
      </c>
      <c r="F230" s="662" t="s">
        <v>3025</v>
      </c>
      <c r="G230" s="662" t="s">
        <v>3401</v>
      </c>
      <c r="H230" s="662" t="s">
        <v>573</v>
      </c>
      <c r="I230" s="662" t="s">
        <v>3545</v>
      </c>
      <c r="J230" s="662" t="s">
        <v>3544</v>
      </c>
      <c r="K230" s="662" t="s">
        <v>3546</v>
      </c>
      <c r="L230" s="663">
        <v>127.39</v>
      </c>
      <c r="M230" s="663">
        <v>127.39</v>
      </c>
      <c r="N230" s="662">
        <v>1</v>
      </c>
      <c r="O230" s="745">
        <v>0.5</v>
      </c>
      <c r="P230" s="663">
        <v>127.39</v>
      </c>
      <c r="Q230" s="678">
        <v>1</v>
      </c>
      <c r="R230" s="662">
        <v>1</v>
      </c>
      <c r="S230" s="678">
        <v>1</v>
      </c>
      <c r="T230" s="745">
        <v>0.5</v>
      </c>
      <c r="U230" s="701">
        <v>1</v>
      </c>
    </row>
    <row r="231" spans="1:21" ht="14.4" customHeight="1" x14ac:dyDescent="0.3">
      <c r="A231" s="661">
        <v>7</v>
      </c>
      <c r="B231" s="662" t="s">
        <v>2765</v>
      </c>
      <c r="C231" s="662" t="s">
        <v>3028</v>
      </c>
      <c r="D231" s="743" t="s">
        <v>4452</v>
      </c>
      <c r="E231" s="744" t="s">
        <v>3062</v>
      </c>
      <c r="F231" s="662" t="s">
        <v>3025</v>
      </c>
      <c r="G231" s="662" t="s">
        <v>3133</v>
      </c>
      <c r="H231" s="662" t="s">
        <v>573</v>
      </c>
      <c r="I231" s="662" t="s">
        <v>852</v>
      </c>
      <c r="J231" s="662" t="s">
        <v>853</v>
      </c>
      <c r="K231" s="662" t="s">
        <v>3134</v>
      </c>
      <c r="L231" s="663">
        <v>107.27</v>
      </c>
      <c r="M231" s="663">
        <v>214.54</v>
      </c>
      <c r="N231" s="662">
        <v>2</v>
      </c>
      <c r="O231" s="745">
        <v>1</v>
      </c>
      <c r="P231" s="663">
        <v>214.54</v>
      </c>
      <c r="Q231" s="678">
        <v>1</v>
      </c>
      <c r="R231" s="662">
        <v>2</v>
      </c>
      <c r="S231" s="678">
        <v>1</v>
      </c>
      <c r="T231" s="745">
        <v>1</v>
      </c>
      <c r="U231" s="701">
        <v>1</v>
      </c>
    </row>
    <row r="232" spans="1:21" ht="14.4" customHeight="1" x14ac:dyDescent="0.3">
      <c r="A232" s="661">
        <v>7</v>
      </c>
      <c r="B232" s="662" t="s">
        <v>2765</v>
      </c>
      <c r="C232" s="662" t="s">
        <v>3028</v>
      </c>
      <c r="D232" s="743" t="s">
        <v>4452</v>
      </c>
      <c r="E232" s="744" t="s">
        <v>3062</v>
      </c>
      <c r="F232" s="662" t="s">
        <v>3025</v>
      </c>
      <c r="G232" s="662" t="s">
        <v>3547</v>
      </c>
      <c r="H232" s="662" t="s">
        <v>573</v>
      </c>
      <c r="I232" s="662" t="s">
        <v>998</v>
      </c>
      <c r="J232" s="662" t="s">
        <v>999</v>
      </c>
      <c r="K232" s="662" t="s">
        <v>1000</v>
      </c>
      <c r="L232" s="663">
        <v>0</v>
      </c>
      <c r="M232" s="663">
        <v>0</v>
      </c>
      <c r="N232" s="662">
        <v>1</v>
      </c>
      <c r="O232" s="745">
        <v>0.5</v>
      </c>
      <c r="P232" s="663">
        <v>0</v>
      </c>
      <c r="Q232" s="678"/>
      <c r="R232" s="662">
        <v>1</v>
      </c>
      <c r="S232" s="678">
        <v>1</v>
      </c>
      <c r="T232" s="745">
        <v>0.5</v>
      </c>
      <c r="U232" s="701">
        <v>1</v>
      </c>
    </row>
    <row r="233" spans="1:21" ht="14.4" customHeight="1" x14ac:dyDescent="0.3">
      <c r="A233" s="661">
        <v>7</v>
      </c>
      <c r="B233" s="662" t="s">
        <v>2765</v>
      </c>
      <c r="C233" s="662" t="s">
        <v>3028</v>
      </c>
      <c r="D233" s="743" t="s">
        <v>4452</v>
      </c>
      <c r="E233" s="744" t="s">
        <v>3062</v>
      </c>
      <c r="F233" s="662" t="s">
        <v>3025</v>
      </c>
      <c r="G233" s="662" t="s">
        <v>3548</v>
      </c>
      <c r="H233" s="662" t="s">
        <v>573</v>
      </c>
      <c r="I233" s="662" t="s">
        <v>3549</v>
      </c>
      <c r="J233" s="662" t="s">
        <v>3550</v>
      </c>
      <c r="K233" s="662" t="s">
        <v>3551</v>
      </c>
      <c r="L233" s="663">
        <v>879.21</v>
      </c>
      <c r="M233" s="663">
        <v>5275.26</v>
      </c>
      <c r="N233" s="662">
        <v>6</v>
      </c>
      <c r="O233" s="745">
        <v>2.5</v>
      </c>
      <c r="P233" s="663">
        <v>4396.05</v>
      </c>
      <c r="Q233" s="678">
        <v>0.83333333333333337</v>
      </c>
      <c r="R233" s="662">
        <v>5</v>
      </c>
      <c r="S233" s="678">
        <v>0.83333333333333337</v>
      </c>
      <c r="T233" s="745">
        <v>1.5</v>
      </c>
      <c r="U233" s="701">
        <v>0.6</v>
      </c>
    </row>
    <row r="234" spans="1:21" ht="14.4" customHeight="1" x14ac:dyDescent="0.3">
      <c r="A234" s="661">
        <v>7</v>
      </c>
      <c r="B234" s="662" t="s">
        <v>2765</v>
      </c>
      <c r="C234" s="662" t="s">
        <v>3028</v>
      </c>
      <c r="D234" s="743" t="s">
        <v>4452</v>
      </c>
      <c r="E234" s="744" t="s">
        <v>3062</v>
      </c>
      <c r="F234" s="662" t="s">
        <v>3025</v>
      </c>
      <c r="G234" s="662" t="s">
        <v>3552</v>
      </c>
      <c r="H234" s="662" t="s">
        <v>631</v>
      </c>
      <c r="I234" s="662" t="s">
        <v>2031</v>
      </c>
      <c r="J234" s="662" t="s">
        <v>2032</v>
      </c>
      <c r="K234" s="662" t="s">
        <v>2033</v>
      </c>
      <c r="L234" s="663">
        <v>8.7899999999999991</v>
      </c>
      <c r="M234" s="663">
        <v>35.159999999999997</v>
      </c>
      <c r="N234" s="662">
        <v>4</v>
      </c>
      <c r="O234" s="745">
        <v>1</v>
      </c>
      <c r="P234" s="663">
        <v>35.159999999999997</v>
      </c>
      <c r="Q234" s="678">
        <v>1</v>
      </c>
      <c r="R234" s="662">
        <v>4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7</v>
      </c>
      <c r="B235" s="662" t="s">
        <v>2765</v>
      </c>
      <c r="C235" s="662" t="s">
        <v>3028</v>
      </c>
      <c r="D235" s="743" t="s">
        <v>4452</v>
      </c>
      <c r="E235" s="744" t="s">
        <v>3062</v>
      </c>
      <c r="F235" s="662" t="s">
        <v>3025</v>
      </c>
      <c r="G235" s="662" t="s">
        <v>3233</v>
      </c>
      <c r="H235" s="662" t="s">
        <v>573</v>
      </c>
      <c r="I235" s="662" t="s">
        <v>3553</v>
      </c>
      <c r="J235" s="662" t="s">
        <v>3554</v>
      </c>
      <c r="K235" s="662" t="s">
        <v>3555</v>
      </c>
      <c r="L235" s="663">
        <v>0</v>
      </c>
      <c r="M235" s="663">
        <v>0</v>
      </c>
      <c r="N235" s="662">
        <v>2</v>
      </c>
      <c r="O235" s="745">
        <v>1</v>
      </c>
      <c r="P235" s="663">
        <v>0</v>
      </c>
      <c r="Q235" s="678"/>
      <c r="R235" s="662">
        <v>2</v>
      </c>
      <c r="S235" s="678">
        <v>1</v>
      </c>
      <c r="T235" s="745">
        <v>1</v>
      </c>
      <c r="U235" s="701">
        <v>1</v>
      </c>
    </row>
    <row r="236" spans="1:21" ht="14.4" customHeight="1" x14ac:dyDescent="0.3">
      <c r="A236" s="661">
        <v>7</v>
      </c>
      <c r="B236" s="662" t="s">
        <v>2765</v>
      </c>
      <c r="C236" s="662" t="s">
        <v>3028</v>
      </c>
      <c r="D236" s="743" t="s">
        <v>4452</v>
      </c>
      <c r="E236" s="744" t="s">
        <v>3062</v>
      </c>
      <c r="F236" s="662" t="s">
        <v>3025</v>
      </c>
      <c r="G236" s="662" t="s">
        <v>3239</v>
      </c>
      <c r="H236" s="662" t="s">
        <v>573</v>
      </c>
      <c r="I236" s="662" t="s">
        <v>3556</v>
      </c>
      <c r="J236" s="662" t="s">
        <v>3241</v>
      </c>
      <c r="K236" s="662" t="s">
        <v>3557</v>
      </c>
      <c r="L236" s="663">
        <v>0</v>
      </c>
      <c r="M236" s="663">
        <v>0</v>
      </c>
      <c r="N236" s="662">
        <v>1</v>
      </c>
      <c r="O236" s="745">
        <v>0.5</v>
      </c>
      <c r="P236" s="663">
        <v>0</v>
      </c>
      <c r="Q236" s="678"/>
      <c r="R236" s="662">
        <v>1</v>
      </c>
      <c r="S236" s="678">
        <v>1</v>
      </c>
      <c r="T236" s="745">
        <v>0.5</v>
      </c>
      <c r="U236" s="701">
        <v>1</v>
      </c>
    </row>
    <row r="237" spans="1:21" ht="14.4" customHeight="1" x14ac:dyDescent="0.3">
      <c r="A237" s="661">
        <v>7</v>
      </c>
      <c r="B237" s="662" t="s">
        <v>2765</v>
      </c>
      <c r="C237" s="662" t="s">
        <v>3028</v>
      </c>
      <c r="D237" s="743" t="s">
        <v>4452</v>
      </c>
      <c r="E237" s="744" t="s">
        <v>3062</v>
      </c>
      <c r="F237" s="662" t="s">
        <v>3025</v>
      </c>
      <c r="G237" s="662" t="s">
        <v>3558</v>
      </c>
      <c r="H237" s="662" t="s">
        <v>631</v>
      </c>
      <c r="I237" s="662" t="s">
        <v>3559</v>
      </c>
      <c r="J237" s="662" t="s">
        <v>2043</v>
      </c>
      <c r="K237" s="662" t="s">
        <v>3560</v>
      </c>
      <c r="L237" s="663">
        <v>0</v>
      </c>
      <c r="M237" s="663">
        <v>0</v>
      </c>
      <c r="N237" s="662">
        <v>1</v>
      </c>
      <c r="O237" s="745">
        <v>0.5</v>
      </c>
      <c r="P237" s="663">
        <v>0</v>
      </c>
      <c r="Q237" s="678"/>
      <c r="R237" s="662">
        <v>1</v>
      </c>
      <c r="S237" s="678">
        <v>1</v>
      </c>
      <c r="T237" s="745">
        <v>0.5</v>
      </c>
      <c r="U237" s="701">
        <v>1</v>
      </c>
    </row>
    <row r="238" spans="1:21" ht="14.4" customHeight="1" x14ac:dyDescent="0.3">
      <c r="A238" s="661">
        <v>7</v>
      </c>
      <c r="B238" s="662" t="s">
        <v>2765</v>
      </c>
      <c r="C238" s="662" t="s">
        <v>3028</v>
      </c>
      <c r="D238" s="743" t="s">
        <v>4452</v>
      </c>
      <c r="E238" s="744" t="s">
        <v>3062</v>
      </c>
      <c r="F238" s="662" t="s">
        <v>3025</v>
      </c>
      <c r="G238" s="662" t="s">
        <v>3561</v>
      </c>
      <c r="H238" s="662" t="s">
        <v>573</v>
      </c>
      <c r="I238" s="662" t="s">
        <v>3562</v>
      </c>
      <c r="J238" s="662" t="s">
        <v>3563</v>
      </c>
      <c r="K238" s="662" t="s">
        <v>3564</v>
      </c>
      <c r="L238" s="663">
        <v>1228</v>
      </c>
      <c r="M238" s="663">
        <v>2456</v>
      </c>
      <c r="N238" s="662">
        <v>2</v>
      </c>
      <c r="O238" s="745">
        <v>0.5</v>
      </c>
      <c r="P238" s="663">
        <v>2456</v>
      </c>
      <c r="Q238" s="678">
        <v>1</v>
      </c>
      <c r="R238" s="662">
        <v>2</v>
      </c>
      <c r="S238" s="678">
        <v>1</v>
      </c>
      <c r="T238" s="745">
        <v>0.5</v>
      </c>
      <c r="U238" s="701">
        <v>1</v>
      </c>
    </row>
    <row r="239" spans="1:21" ht="14.4" customHeight="1" x14ac:dyDescent="0.3">
      <c r="A239" s="661">
        <v>7</v>
      </c>
      <c r="B239" s="662" t="s">
        <v>2765</v>
      </c>
      <c r="C239" s="662" t="s">
        <v>3028</v>
      </c>
      <c r="D239" s="743" t="s">
        <v>4452</v>
      </c>
      <c r="E239" s="744" t="s">
        <v>3062</v>
      </c>
      <c r="F239" s="662" t="s">
        <v>3025</v>
      </c>
      <c r="G239" s="662" t="s">
        <v>3561</v>
      </c>
      <c r="H239" s="662" t="s">
        <v>573</v>
      </c>
      <c r="I239" s="662" t="s">
        <v>3565</v>
      </c>
      <c r="J239" s="662" t="s">
        <v>3563</v>
      </c>
      <c r="K239" s="662" t="s">
        <v>3566</v>
      </c>
      <c r="L239" s="663">
        <v>0</v>
      </c>
      <c r="M239" s="663">
        <v>0</v>
      </c>
      <c r="N239" s="662">
        <v>1</v>
      </c>
      <c r="O239" s="745">
        <v>1</v>
      </c>
      <c r="P239" s="663">
        <v>0</v>
      </c>
      <c r="Q239" s="678"/>
      <c r="R239" s="662">
        <v>1</v>
      </c>
      <c r="S239" s="678">
        <v>1</v>
      </c>
      <c r="T239" s="745">
        <v>1</v>
      </c>
      <c r="U239" s="701">
        <v>1</v>
      </c>
    </row>
    <row r="240" spans="1:21" ht="14.4" customHeight="1" x14ac:dyDescent="0.3">
      <c r="A240" s="661">
        <v>7</v>
      </c>
      <c r="B240" s="662" t="s">
        <v>2765</v>
      </c>
      <c r="C240" s="662" t="s">
        <v>3028</v>
      </c>
      <c r="D240" s="743" t="s">
        <v>4452</v>
      </c>
      <c r="E240" s="744" t="s">
        <v>3062</v>
      </c>
      <c r="F240" s="662" t="s">
        <v>3025</v>
      </c>
      <c r="G240" s="662" t="s">
        <v>3561</v>
      </c>
      <c r="H240" s="662" t="s">
        <v>573</v>
      </c>
      <c r="I240" s="662" t="s">
        <v>3567</v>
      </c>
      <c r="J240" s="662" t="s">
        <v>3568</v>
      </c>
      <c r="K240" s="662" t="s">
        <v>3569</v>
      </c>
      <c r="L240" s="663">
        <v>0</v>
      </c>
      <c r="M240" s="663">
        <v>0</v>
      </c>
      <c r="N240" s="662">
        <v>1</v>
      </c>
      <c r="O240" s="745">
        <v>0.5</v>
      </c>
      <c r="P240" s="663">
        <v>0</v>
      </c>
      <c r="Q240" s="678"/>
      <c r="R240" s="662">
        <v>1</v>
      </c>
      <c r="S240" s="678">
        <v>1</v>
      </c>
      <c r="T240" s="745">
        <v>0.5</v>
      </c>
      <c r="U240" s="701">
        <v>1</v>
      </c>
    </row>
    <row r="241" spans="1:21" ht="14.4" customHeight="1" x14ac:dyDescent="0.3">
      <c r="A241" s="661">
        <v>7</v>
      </c>
      <c r="B241" s="662" t="s">
        <v>2765</v>
      </c>
      <c r="C241" s="662" t="s">
        <v>3028</v>
      </c>
      <c r="D241" s="743" t="s">
        <v>4452</v>
      </c>
      <c r="E241" s="744" t="s">
        <v>3062</v>
      </c>
      <c r="F241" s="662" t="s">
        <v>3025</v>
      </c>
      <c r="G241" s="662" t="s">
        <v>3570</v>
      </c>
      <c r="H241" s="662" t="s">
        <v>573</v>
      </c>
      <c r="I241" s="662" t="s">
        <v>3571</v>
      </c>
      <c r="J241" s="662" t="s">
        <v>3572</v>
      </c>
      <c r="K241" s="662" t="s">
        <v>2985</v>
      </c>
      <c r="L241" s="663">
        <v>552.41</v>
      </c>
      <c r="M241" s="663">
        <v>1657.23</v>
      </c>
      <c r="N241" s="662">
        <v>3</v>
      </c>
      <c r="O241" s="745">
        <v>0.5</v>
      </c>
      <c r="P241" s="663">
        <v>1657.23</v>
      </c>
      <c r="Q241" s="678">
        <v>1</v>
      </c>
      <c r="R241" s="662">
        <v>3</v>
      </c>
      <c r="S241" s="678">
        <v>1</v>
      </c>
      <c r="T241" s="745">
        <v>0.5</v>
      </c>
      <c r="U241" s="701">
        <v>1</v>
      </c>
    </row>
    <row r="242" spans="1:21" ht="14.4" customHeight="1" x14ac:dyDescent="0.3">
      <c r="A242" s="661">
        <v>7</v>
      </c>
      <c r="B242" s="662" t="s">
        <v>2765</v>
      </c>
      <c r="C242" s="662" t="s">
        <v>3028</v>
      </c>
      <c r="D242" s="743" t="s">
        <v>4452</v>
      </c>
      <c r="E242" s="744" t="s">
        <v>3062</v>
      </c>
      <c r="F242" s="662" t="s">
        <v>3025</v>
      </c>
      <c r="G242" s="662" t="s">
        <v>3570</v>
      </c>
      <c r="H242" s="662" t="s">
        <v>573</v>
      </c>
      <c r="I242" s="662" t="s">
        <v>3573</v>
      </c>
      <c r="J242" s="662" t="s">
        <v>3572</v>
      </c>
      <c r="K242" s="662" t="s">
        <v>3574</v>
      </c>
      <c r="L242" s="663">
        <v>552.41</v>
      </c>
      <c r="M242" s="663">
        <v>1104.82</v>
      </c>
      <c r="N242" s="662">
        <v>2</v>
      </c>
      <c r="O242" s="745">
        <v>0.5</v>
      </c>
      <c r="P242" s="663">
        <v>1104.82</v>
      </c>
      <c r="Q242" s="678">
        <v>1</v>
      </c>
      <c r="R242" s="662">
        <v>2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7</v>
      </c>
      <c r="B243" s="662" t="s">
        <v>2765</v>
      </c>
      <c r="C243" s="662" t="s">
        <v>3028</v>
      </c>
      <c r="D243" s="743" t="s">
        <v>4452</v>
      </c>
      <c r="E243" s="744" t="s">
        <v>3062</v>
      </c>
      <c r="F243" s="662" t="s">
        <v>3025</v>
      </c>
      <c r="G243" s="662" t="s">
        <v>3570</v>
      </c>
      <c r="H243" s="662" t="s">
        <v>573</v>
      </c>
      <c r="I243" s="662" t="s">
        <v>3573</v>
      </c>
      <c r="J243" s="662" t="s">
        <v>3572</v>
      </c>
      <c r="K243" s="662" t="s">
        <v>3574</v>
      </c>
      <c r="L243" s="663">
        <v>775.72</v>
      </c>
      <c r="M243" s="663">
        <v>3878.6</v>
      </c>
      <c r="N243" s="662">
        <v>5</v>
      </c>
      <c r="O243" s="745">
        <v>1.5</v>
      </c>
      <c r="P243" s="663">
        <v>3878.6</v>
      </c>
      <c r="Q243" s="678">
        <v>1</v>
      </c>
      <c r="R243" s="662">
        <v>5</v>
      </c>
      <c r="S243" s="678">
        <v>1</v>
      </c>
      <c r="T243" s="745">
        <v>1.5</v>
      </c>
      <c r="U243" s="701">
        <v>1</v>
      </c>
    </row>
    <row r="244" spans="1:21" ht="14.4" customHeight="1" x14ac:dyDescent="0.3">
      <c r="A244" s="661">
        <v>7</v>
      </c>
      <c r="B244" s="662" t="s">
        <v>2765</v>
      </c>
      <c r="C244" s="662" t="s">
        <v>3028</v>
      </c>
      <c r="D244" s="743" t="s">
        <v>4452</v>
      </c>
      <c r="E244" s="744" t="s">
        <v>3062</v>
      </c>
      <c r="F244" s="662" t="s">
        <v>3025</v>
      </c>
      <c r="G244" s="662" t="s">
        <v>3099</v>
      </c>
      <c r="H244" s="662" t="s">
        <v>573</v>
      </c>
      <c r="I244" s="662" t="s">
        <v>3338</v>
      </c>
      <c r="J244" s="662" t="s">
        <v>3339</v>
      </c>
      <c r="K244" s="662" t="s">
        <v>3079</v>
      </c>
      <c r="L244" s="663">
        <v>185.26</v>
      </c>
      <c r="M244" s="663">
        <v>185.26</v>
      </c>
      <c r="N244" s="662">
        <v>1</v>
      </c>
      <c r="O244" s="745">
        <v>0.5</v>
      </c>
      <c r="P244" s="663">
        <v>185.26</v>
      </c>
      <c r="Q244" s="678">
        <v>1</v>
      </c>
      <c r="R244" s="662">
        <v>1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7</v>
      </c>
      <c r="B245" s="662" t="s">
        <v>2765</v>
      </c>
      <c r="C245" s="662" t="s">
        <v>3028</v>
      </c>
      <c r="D245" s="743" t="s">
        <v>4452</v>
      </c>
      <c r="E245" s="744" t="s">
        <v>3062</v>
      </c>
      <c r="F245" s="662" t="s">
        <v>3025</v>
      </c>
      <c r="G245" s="662" t="s">
        <v>3575</v>
      </c>
      <c r="H245" s="662" t="s">
        <v>573</v>
      </c>
      <c r="I245" s="662" t="s">
        <v>3576</v>
      </c>
      <c r="J245" s="662" t="s">
        <v>3577</v>
      </c>
      <c r="K245" s="662" t="s">
        <v>3578</v>
      </c>
      <c r="L245" s="663">
        <v>0</v>
      </c>
      <c r="M245" s="663">
        <v>0</v>
      </c>
      <c r="N245" s="662">
        <v>3</v>
      </c>
      <c r="O245" s="745">
        <v>0.5</v>
      </c>
      <c r="P245" s="663">
        <v>0</v>
      </c>
      <c r="Q245" s="678"/>
      <c r="R245" s="662">
        <v>3</v>
      </c>
      <c r="S245" s="678">
        <v>1</v>
      </c>
      <c r="T245" s="745">
        <v>0.5</v>
      </c>
      <c r="U245" s="701">
        <v>1</v>
      </c>
    </row>
    <row r="246" spans="1:21" ht="14.4" customHeight="1" x14ac:dyDescent="0.3">
      <c r="A246" s="661">
        <v>7</v>
      </c>
      <c r="B246" s="662" t="s">
        <v>2765</v>
      </c>
      <c r="C246" s="662" t="s">
        <v>3028</v>
      </c>
      <c r="D246" s="743" t="s">
        <v>4452</v>
      </c>
      <c r="E246" s="744" t="s">
        <v>3062</v>
      </c>
      <c r="F246" s="662" t="s">
        <v>3025</v>
      </c>
      <c r="G246" s="662" t="s">
        <v>3575</v>
      </c>
      <c r="H246" s="662" t="s">
        <v>573</v>
      </c>
      <c r="I246" s="662" t="s">
        <v>3579</v>
      </c>
      <c r="J246" s="662" t="s">
        <v>3577</v>
      </c>
      <c r="K246" s="662" t="s">
        <v>3580</v>
      </c>
      <c r="L246" s="663">
        <v>0</v>
      </c>
      <c r="M246" s="663">
        <v>0</v>
      </c>
      <c r="N246" s="662">
        <v>1</v>
      </c>
      <c r="O246" s="745">
        <v>0.5</v>
      </c>
      <c r="P246" s="663">
        <v>0</v>
      </c>
      <c r="Q246" s="678"/>
      <c r="R246" s="662">
        <v>1</v>
      </c>
      <c r="S246" s="678">
        <v>1</v>
      </c>
      <c r="T246" s="745">
        <v>0.5</v>
      </c>
      <c r="U246" s="701">
        <v>1</v>
      </c>
    </row>
    <row r="247" spans="1:21" ht="14.4" customHeight="1" x14ac:dyDescent="0.3">
      <c r="A247" s="661">
        <v>7</v>
      </c>
      <c r="B247" s="662" t="s">
        <v>2765</v>
      </c>
      <c r="C247" s="662" t="s">
        <v>3028</v>
      </c>
      <c r="D247" s="743" t="s">
        <v>4452</v>
      </c>
      <c r="E247" s="744" t="s">
        <v>3062</v>
      </c>
      <c r="F247" s="662" t="s">
        <v>3025</v>
      </c>
      <c r="G247" s="662" t="s">
        <v>3575</v>
      </c>
      <c r="H247" s="662" t="s">
        <v>573</v>
      </c>
      <c r="I247" s="662" t="s">
        <v>3581</v>
      </c>
      <c r="J247" s="662" t="s">
        <v>3582</v>
      </c>
      <c r="K247" s="662" t="s">
        <v>3583</v>
      </c>
      <c r="L247" s="663">
        <v>0</v>
      </c>
      <c r="M247" s="663">
        <v>0</v>
      </c>
      <c r="N247" s="662">
        <v>2</v>
      </c>
      <c r="O247" s="745">
        <v>1</v>
      </c>
      <c r="P247" s="663">
        <v>0</v>
      </c>
      <c r="Q247" s="678"/>
      <c r="R247" s="662">
        <v>2</v>
      </c>
      <c r="S247" s="678">
        <v>1</v>
      </c>
      <c r="T247" s="745">
        <v>1</v>
      </c>
      <c r="U247" s="701">
        <v>1</v>
      </c>
    </row>
    <row r="248" spans="1:21" ht="14.4" customHeight="1" x14ac:dyDescent="0.3">
      <c r="A248" s="661">
        <v>7</v>
      </c>
      <c r="B248" s="662" t="s">
        <v>2765</v>
      </c>
      <c r="C248" s="662" t="s">
        <v>3028</v>
      </c>
      <c r="D248" s="743" t="s">
        <v>4452</v>
      </c>
      <c r="E248" s="744" t="s">
        <v>3062</v>
      </c>
      <c r="F248" s="662" t="s">
        <v>3025</v>
      </c>
      <c r="G248" s="662" t="s">
        <v>3584</v>
      </c>
      <c r="H248" s="662" t="s">
        <v>573</v>
      </c>
      <c r="I248" s="662" t="s">
        <v>3585</v>
      </c>
      <c r="J248" s="662" t="s">
        <v>3586</v>
      </c>
      <c r="K248" s="662" t="s">
        <v>3587</v>
      </c>
      <c r="L248" s="663">
        <v>0</v>
      </c>
      <c r="M248" s="663">
        <v>0</v>
      </c>
      <c r="N248" s="662">
        <v>2</v>
      </c>
      <c r="O248" s="745">
        <v>0.5</v>
      </c>
      <c r="P248" s="663">
        <v>0</v>
      </c>
      <c r="Q248" s="678"/>
      <c r="R248" s="662">
        <v>2</v>
      </c>
      <c r="S248" s="678">
        <v>1</v>
      </c>
      <c r="T248" s="745">
        <v>0.5</v>
      </c>
      <c r="U248" s="701">
        <v>1</v>
      </c>
    </row>
    <row r="249" spans="1:21" ht="14.4" customHeight="1" x14ac:dyDescent="0.3">
      <c r="A249" s="661">
        <v>7</v>
      </c>
      <c r="B249" s="662" t="s">
        <v>2765</v>
      </c>
      <c r="C249" s="662" t="s">
        <v>3028</v>
      </c>
      <c r="D249" s="743" t="s">
        <v>4452</v>
      </c>
      <c r="E249" s="744" t="s">
        <v>3062</v>
      </c>
      <c r="F249" s="662" t="s">
        <v>3025</v>
      </c>
      <c r="G249" s="662" t="s">
        <v>3588</v>
      </c>
      <c r="H249" s="662" t="s">
        <v>573</v>
      </c>
      <c r="I249" s="662" t="s">
        <v>3589</v>
      </c>
      <c r="J249" s="662" t="s">
        <v>3590</v>
      </c>
      <c r="K249" s="662" t="s">
        <v>3591</v>
      </c>
      <c r="L249" s="663">
        <v>453.8</v>
      </c>
      <c r="M249" s="663">
        <v>453.8</v>
      </c>
      <c r="N249" s="662">
        <v>1</v>
      </c>
      <c r="O249" s="745">
        <v>1</v>
      </c>
      <c r="P249" s="663">
        <v>453.8</v>
      </c>
      <c r="Q249" s="678">
        <v>1</v>
      </c>
      <c r="R249" s="662">
        <v>1</v>
      </c>
      <c r="S249" s="678">
        <v>1</v>
      </c>
      <c r="T249" s="745">
        <v>1</v>
      </c>
      <c r="U249" s="701">
        <v>1</v>
      </c>
    </row>
    <row r="250" spans="1:21" ht="14.4" customHeight="1" x14ac:dyDescent="0.3">
      <c r="A250" s="661">
        <v>7</v>
      </c>
      <c r="B250" s="662" t="s">
        <v>2765</v>
      </c>
      <c r="C250" s="662" t="s">
        <v>3028</v>
      </c>
      <c r="D250" s="743" t="s">
        <v>4452</v>
      </c>
      <c r="E250" s="744" t="s">
        <v>3062</v>
      </c>
      <c r="F250" s="662" t="s">
        <v>3025</v>
      </c>
      <c r="G250" s="662" t="s">
        <v>3592</v>
      </c>
      <c r="H250" s="662" t="s">
        <v>573</v>
      </c>
      <c r="I250" s="662" t="s">
        <v>806</v>
      </c>
      <c r="J250" s="662" t="s">
        <v>746</v>
      </c>
      <c r="K250" s="662" t="s">
        <v>3593</v>
      </c>
      <c r="L250" s="663">
        <v>152.33000000000001</v>
      </c>
      <c r="M250" s="663">
        <v>304.66000000000003</v>
      </c>
      <c r="N250" s="662">
        <v>2</v>
      </c>
      <c r="O250" s="745">
        <v>0.5</v>
      </c>
      <c r="P250" s="663">
        <v>304.66000000000003</v>
      </c>
      <c r="Q250" s="678">
        <v>1</v>
      </c>
      <c r="R250" s="662">
        <v>2</v>
      </c>
      <c r="S250" s="678">
        <v>1</v>
      </c>
      <c r="T250" s="745">
        <v>0.5</v>
      </c>
      <c r="U250" s="701">
        <v>1</v>
      </c>
    </row>
    <row r="251" spans="1:21" ht="14.4" customHeight="1" x14ac:dyDescent="0.3">
      <c r="A251" s="661">
        <v>7</v>
      </c>
      <c r="B251" s="662" t="s">
        <v>2765</v>
      </c>
      <c r="C251" s="662" t="s">
        <v>3028</v>
      </c>
      <c r="D251" s="743" t="s">
        <v>4452</v>
      </c>
      <c r="E251" s="744" t="s">
        <v>3062</v>
      </c>
      <c r="F251" s="662" t="s">
        <v>3025</v>
      </c>
      <c r="G251" s="662" t="s">
        <v>3592</v>
      </c>
      <c r="H251" s="662" t="s">
        <v>573</v>
      </c>
      <c r="I251" s="662" t="s">
        <v>806</v>
      </c>
      <c r="J251" s="662" t="s">
        <v>746</v>
      </c>
      <c r="K251" s="662" t="s">
        <v>3593</v>
      </c>
      <c r="L251" s="663">
        <v>210.38</v>
      </c>
      <c r="M251" s="663">
        <v>210.38</v>
      </c>
      <c r="N251" s="662">
        <v>1</v>
      </c>
      <c r="O251" s="745">
        <v>0.5</v>
      </c>
      <c r="P251" s="663">
        <v>210.38</v>
      </c>
      <c r="Q251" s="678">
        <v>1</v>
      </c>
      <c r="R251" s="662">
        <v>1</v>
      </c>
      <c r="S251" s="678">
        <v>1</v>
      </c>
      <c r="T251" s="745">
        <v>0.5</v>
      </c>
      <c r="U251" s="701">
        <v>1</v>
      </c>
    </row>
    <row r="252" spans="1:21" ht="14.4" customHeight="1" x14ac:dyDescent="0.3">
      <c r="A252" s="661">
        <v>7</v>
      </c>
      <c r="B252" s="662" t="s">
        <v>2765</v>
      </c>
      <c r="C252" s="662" t="s">
        <v>3028</v>
      </c>
      <c r="D252" s="743" t="s">
        <v>4452</v>
      </c>
      <c r="E252" s="744" t="s">
        <v>3062</v>
      </c>
      <c r="F252" s="662" t="s">
        <v>3025</v>
      </c>
      <c r="G252" s="662" t="s">
        <v>3594</v>
      </c>
      <c r="H252" s="662" t="s">
        <v>573</v>
      </c>
      <c r="I252" s="662" t="s">
        <v>3595</v>
      </c>
      <c r="J252" s="662" t="s">
        <v>3596</v>
      </c>
      <c r="K252" s="662" t="s">
        <v>3597</v>
      </c>
      <c r="L252" s="663">
        <v>77.13</v>
      </c>
      <c r="M252" s="663">
        <v>154.26</v>
      </c>
      <c r="N252" s="662">
        <v>2</v>
      </c>
      <c r="O252" s="745">
        <v>0.5</v>
      </c>
      <c r="P252" s="663">
        <v>154.26</v>
      </c>
      <c r="Q252" s="678">
        <v>1</v>
      </c>
      <c r="R252" s="662">
        <v>2</v>
      </c>
      <c r="S252" s="678">
        <v>1</v>
      </c>
      <c r="T252" s="745">
        <v>0.5</v>
      </c>
      <c r="U252" s="701">
        <v>1</v>
      </c>
    </row>
    <row r="253" spans="1:21" ht="14.4" customHeight="1" x14ac:dyDescent="0.3">
      <c r="A253" s="661">
        <v>7</v>
      </c>
      <c r="B253" s="662" t="s">
        <v>2765</v>
      </c>
      <c r="C253" s="662" t="s">
        <v>3028</v>
      </c>
      <c r="D253" s="743" t="s">
        <v>4452</v>
      </c>
      <c r="E253" s="744" t="s">
        <v>3062</v>
      </c>
      <c r="F253" s="662" t="s">
        <v>3025</v>
      </c>
      <c r="G253" s="662" t="s">
        <v>3594</v>
      </c>
      <c r="H253" s="662" t="s">
        <v>573</v>
      </c>
      <c r="I253" s="662" t="s">
        <v>3595</v>
      </c>
      <c r="J253" s="662" t="s">
        <v>3596</v>
      </c>
      <c r="K253" s="662" t="s">
        <v>3597</v>
      </c>
      <c r="L253" s="663">
        <v>81.78</v>
      </c>
      <c r="M253" s="663">
        <v>81.78</v>
      </c>
      <c r="N253" s="662">
        <v>1</v>
      </c>
      <c r="O253" s="745">
        <v>0.5</v>
      </c>
      <c r="P253" s="663">
        <v>81.78</v>
      </c>
      <c r="Q253" s="678">
        <v>1</v>
      </c>
      <c r="R253" s="662">
        <v>1</v>
      </c>
      <c r="S253" s="678">
        <v>1</v>
      </c>
      <c r="T253" s="745">
        <v>0.5</v>
      </c>
      <c r="U253" s="701">
        <v>1</v>
      </c>
    </row>
    <row r="254" spans="1:21" ht="14.4" customHeight="1" x14ac:dyDescent="0.3">
      <c r="A254" s="661">
        <v>7</v>
      </c>
      <c r="B254" s="662" t="s">
        <v>2765</v>
      </c>
      <c r="C254" s="662" t="s">
        <v>3028</v>
      </c>
      <c r="D254" s="743" t="s">
        <v>4452</v>
      </c>
      <c r="E254" s="744" t="s">
        <v>3062</v>
      </c>
      <c r="F254" s="662" t="s">
        <v>3025</v>
      </c>
      <c r="G254" s="662" t="s">
        <v>3298</v>
      </c>
      <c r="H254" s="662" t="s">
        <v>573</v>
      </c>
      <c r="I254" s="662" t="s">
        <v>3598</v>
      </c>
      <c r="J254" s="662" t="s">
        <v>3599</v>
      </c>
      <c r="K254" s="662" t="s">
        <v>1849</v>
      </c>
      <c r="L254" s="663">
        <v>0</v>
      </c>
      <c r="M254" s="663">
        <v>0</v>
      </c>
      <c r="N254" s="662">
        <v>2</v>
      </c>
      <c r="O254" s="745">
        <v>1.5</v>
      </c>
      <c r="P254" s="663">
        <v>0</v>
      </c>
      <c r="Q254" s="678"/>
      <c r="R254" s="662">
        <v>2</v>
      </c>
      <c r="S254" s="678">
        <v>1</v>
      </c>
      <c r="T254" s="745">
        <v>1.5</v>
      </c>
      <c r="U254" s="701">
        <v>1</v>
      </c>
    </row>
    <row r="255" spans="1:21" ht="14.4" customHeight="1" x14ac:dyDescent="0.3">
      <c r="A255" s="661">
        <v>7</v>
      </c>
      <c r="B255" s="662" t="s">
        <v>2765</v>
      </c>
      <c r="C255" s="662" t="s">
        <v>3028</v>
      </c>
      <c r="D255" s="743" t="s">
        <v>4452</v>
      </c>
      <c r="E255" s="744" t="s">
        <v>3063</v>
      </c>
      <c r="F255" s="662" t="s">
        <v>3025</v>
      </c>
      <c r="G255" s="662" t="s">
        <v>3091</v>
      </c>
      <c r="H255" s="662" t="s">
        <v>631</v>
      </c>
      <c r="I255" s="662" t="s">
        <v>2156</v>
      </c>
      <c r="J255" s="662" t="s">
        <v>2157</v>
      </c>
      <c r="K255" s="662" t="s">
        <v>2922</v>
      </c>
      <c r="L255" s="663">
        <v>225.06</v>
      </c>
      <c r="M255" s="663">
        <v>225.06</v>
      </c>
      <c r="N255" s="662">
        <v>1</v>
      </c>
      <c r="O255" s="745">
        <v>1</v>
      </c>
      <c r="P255" s="663">
        <v>225.06</v>
      </c>
      <c r="Q255" s="678">
        <v>1</v>
      </c>
      <c r="R255" s="662">
        <v>1</v>
      </c>
      <c r="S255" s="678">
        <v>1</v>
      </c>
      <c r="T255" s="745">
        <v>1</v>
      </c>
      <c r="U255" s="701">
        <v>1</v>
      </c>
    </row>
    <row r="256" spans="1:21" ht="14.4" customHeight="1" x14ac:dyDescent="0.3">
      <c r="A256" s="661">
        <v>7</v>
      </c>
      <c r="B256" s="662" t="s">
        <v>2765</v>
      </c>
      <c r="C256" s="662" t="s">
        <v>3028</v>
      </c>
      <c r="D256" s="743" t="s">
        <v>4452</v>
      </c>
      <c r="E256" s="744" t="s">
        <v>3063</v>
      </c>
      <c r="F256" s="662" t="s">
        <v>3025</v>
      </c>
      <c r="G256" s="662" t="s">
        <v>3092</v>
      </c>
      <c r="H256" s="662" t="s">
        <v>573</v>
      </c>
      <c r="I256" s="662" t="s">
        <v>3600</v>
      </c>
      <c r="J256" s="662" t="s">
        <v>3601</v>
      </c>
      <c r="K256" s="662" t="s">
        <v>3095</v>
      </c>
      <c r="L256" s="663">
        <v>70.540000000000006</v>
      </c>
      <c r="M256" s="663">
        <v>70.540000000000006</v>
      </c>
      <c r="N256" s="662">
        <v>1</v>
      </c>
      <c r="O256" s="745">
        <v>1</v>
      </c>
      <c r="P256" s="663">
        <v>70.540000000000006</v>
      </c>
      <c r="Q256" s="678">
        <v>1</v>
      </c>
      <c r="R256" s="662">
        <v>1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7</v>
      </c>
      <c r="B257" s="662" t="s">
        <v>2765</v>
      </c>
      <c r="C257" s="662" t="s">
        <v>3028</v>
      </c>
      <c r="D257" s="743" t="s">
        <v>4452</v>
      </c>
      <c r="E257" s="744" t="s">
        <v>3063</v>
      </c>
      <c r="F257" s="662" t="s">
        <v>3025</v>
      </c>
      <c r="G257" s="662" t="s">
        <v>3353</v>
      </c>
      <c r="H257" s="662" t="s">
        <v>573</v>
      </c>
      <c r="I257" s="662" t="s">
        <v>3354</v>
      </c>
      <c r="J257" s="662" t="s">
        <v>2294</v>
      </c>
      <c r="K257" s="662" t="s">
        <v>2930</v>
      </c>
      <c r="L257" s="663">
        <v>170.52</v>
      </c>
      <c r="M257" s="663">
        <v>1193.6400000000001</v>
      </c>
      <c r="N257" s="662">
        <v>7</v>
      </c>
      <c r="O257" s="745">
        <v>2</v>
      </c>
      <c r="P257" s="663">
        <v>1193.6400000000001</v>
      </c>
      <c r="Q257" s="678">
        <v>1</v>
      </c>
      <c r="R257" s="662">
        <v>7</v>
      </c>
      <c r="S257" s="678">
        <v>1</v>
      </c>
      <c r="T257" s="745">
        <v>2</v>
      </c>
      <c r="U257" s="701">
        <v>1</v>
      </c>
    </row>
    <row r="258" spans="1:21" ht="14.4" customHeight="1" x14ac:dyDescent="0.3">
      <c r="A258" s="661">
        <v>7</v>
      </c>
      <c r="B258" s="662" t="s">
        <v>2765</v>
      </c>
      <c r="C258" s="662" t="s">
        <v>3028</v>
      </c>
      <c r="D258" s="743" t="s">
        <v>4452</v>
      </c>
      <c r="E258" s="744" t="s">
        <v>3063</v>
      </c>
      <c r="F258" s="662" t="s">
        <v>3025</v>
      </c>
      <c r="G258" s="662" t="s">
        <v>3449</v>
      </c>
      <c r="H258" s="662" t="s">
        <v>573</v>
      </c>
      <c r="I258" s="662" t="s">
        <v>3602</v>
      </c>
      <c r="J258" s="662" t="s">
        <v>3451</v>
      </c>
      <c r="K258" s="662" t="s">
        <v>3603</v>
      </c>
      <c r="L258" s="663">
        <v>340.97</v>
      </c>
      <c r="M258" s="663">
        <v>681.94</v>
      </c>
      <c r="N258" s="662">
        <v>2</v>
      </c>
      <c r="O258" s="745">
        <v>1.5</v>
      </c>
      <c r="P258" s="663">
        <v>681.94</v>
      </c>
      <c r="Q258" s="678">
        <v>1</v>
      </c>
      <c r="R258" s="662">
        <v>2</v>
      </c>
      <c r="S258" s="678">
        <v>1</v>
      </c>
      <c r="T258" s="745">
        <v>1.5</v>
      </c>
      <c r="U258" s="701">
        <v>1</v>
      </c>
    </row>
    <row r="259" spans="1:21" ht="14.4" customHeight="1" x14ac:dyDescent="0.3">
      <c r="A259" s="661">
        <v>7</v>
      </c>
      <c r="B259" s="662" t="s">
        <v>2765</v>
      </c>
      <c r="C259" s="662" t="s">
        <v>3028</v>
      </c>
      <c r="D259" s="743" t="s">
        <v>4452</v>
      </c>
      <c r="E259" s="744" t="s">
        <v>3063</v>
      </c>
      <c r="F259" s="662" t="s">
        <v>3025</v>
      </c>
      <c r="G259" s="662" t="s">
        <v>3449</v>
      </c>
      <c r="H259" s="662" t="s">
        <v>573</v>
      </c>
      <c r="I259" s="662" t="s">
        <v>3604</v>
      </c>
      <c r="J259" s="662" t="s">
        <v>3451</v>
      </c>
      <c r="K259" s="662" t="s">
        <v>2064</v>
      </c>
      <c r="L259" s="663">
        <v>0</v>
      </c>
      <c r="M259" s="663">
        <v>0</v>
      </c>
      <c r="N259" s="662">
        <v>1</v>
      </c>
      <c r="O259" s="745">
        <v>1</v>
      </c>
      <c r="P259" s="663">
        <v>0</v>
      </c>
      <c r="Q259" s="678"/>
      <c r="R259" s="662">
        <v>1</v>
      </c>
      <c r="S259" s="678">
        <v>1</v>
      </c>
      <c r="T259" s="745">
        <v>1</v>
      </c>
      <c r="U259" s="701">
        <v>1</v>
      </c>
    </row>
    <row r="260" spans="1:21" ht="14.4" customHeight="1" x14ac:dyDescent="0.3">
      <c r="A260" s="661">
        <v>7</v>
      </c>
      <c r="B260" s="662" t="s">
        <v>2765</v>
      </c>
      <c r="C260" s="662" t="s">
        <v>3028</v>
      </c>
      <c r="D260" s="743" t="s">
        <v>4452</v>
      </c>
      <c r="E260" s="744" t="s">
        <v>3063</v>
      </c>
      <c r="F260" s="662" t="s">
        <v>3025</v>
      </c>
      <c r="G260" s="662" t="s">
        <v>3096</v>
      </c>
      <c r="H260" s="662" t="s">
        <v>573</v>
      </c>
      <c r="I260" s="662" t="s">
        <v>1073</v>
      </c>
      <c r="J260" s="662" t="s">
        <v>1074</v>
      </c>
      <c r="K260" s="662" t="s">
        <v>3357</v>
      </c>
      <c r="L260" s="663">
        <v>43.76</v>
      </c>
      <c r="M260" s="663">
        <v>43.76</v>
      </c>
      <c r="N260" s="662">
        <v>1</v>
      </c>
      <c r="O260" s="745">
        <v>1</v>
      </c>
      <c r="P260" s="663">
        <v>43.76</v>
      </c>
      <c r="Q260" s="678">
        <v>1</v>
      </c>
      <c r="R260" s="662">
        <v>1</v>
      </c>
      <c r="S260" s="678">
        <v>1</v>
      </c>
      <c r="T260" s="745">
        <v>1</v>
      </c>
      <c r="U260" s="701">
        <v>1</v>
      </c>
    </row>
    <row r="261" spans="1:21" ht="14.4" customHeight="1" x14ac:dyDescent="0.3">
      <c r="A261" s="661">
        <v>7</v>
      </c>
      <c r="B261" s="662" t="s">
        <v>2765</v>
      </c>
      <c r="C261" s="662" t="s">
        <v>3028</v>
      </c>
      <c r="D261" s="743" t="s">
        <v>4452</v>
      </c>
      <c r="E261" s="744" t="s">
        <v>3063</v>
      </c>
      <c r="F261" s="662" t="s">
        <v>3025</v>
      </c>
      <c r="G261" s="662" t="s">
        <v>3365</v>
      </c>
      <c r="H261" s="662" t="s">
        <v>573</v>
      </c>
      <c r="I261" s="662" t="s">
        <v>3605</v>
      </c>
      <c r="J261" s="662" t="s">
        <v>3606</v>
      </c>
      <c r="K261" s="662" t="s">
        <v>3607</v>
      </c>
      <c r="L261" s="663">
        <v>0</v>
      </c>
      <c r="M261" s="663">
        <v>0</v>
      </c>
      <c r="N261" s="662">
        <v>1</v>
      </c>
      <c r="O261" s="745">
        <v>1</v>
      </c>
      <c r="P261" s="663">
        <v>0</v>
      </c>
      <c r="Q261" s="678"/>
      <c r="R261" s="662">
        <v>1</v>
      </c>
      <c r="S261" s="678">
        <v>1</v>
      </c>
      <c r="T261" s="745">
        <v>1</v>
      </c>
      <c r="U261" s="701">
        <v>1</v>
      </c>
    </row>
    <row r="262" spans="1:21" ht="14.4" customHeight="1" x14ac:dyDescent="0.3">
      <c r="A262" s="661">
        <v>7</v>
      </c>
      <c r="B262" s="662" t="s">
        <v>2765</v>
      </c>
      <c r="C262" s="662" t="s">
        <v>3028</v>
      </c>
      <c r="D262" s="743" t="s">
        <v>4452</v>
      </c>
      <c r="E262" s="744" t="s">
        <v>3063</v>
      </c>
      <c r="F262" s="662" t="s">
        <v>3025</v>
      </c>
      <c r="G262" s="662" t="s">
        <v>3365</v>
      </c>
      <c r="H262" s="662" t="s">
        <v>573</v>
      </c>
      <c r="I262" s="662" t="s">
        <v>3366</v>
      </c>
      <c r="J262" s="662" t="s">
        <v>3367</v>
      </c>
      <c r="K262" s="662" t="s">
        <v>3368</v>
      </c>
      <c r="L262" s="663">
        <v>0</v>
      </c>
      <c r="M262" s="663">
        <v>0</v>
      </c>
      <c r="N262" s="662">
        <v>1</v>
      </c>
      <c r="O262" s="745">
        <v>1</v>
      </c>
      <c r="P262" s="663">
        <v>0</v>
      </c>
      <c r="Q262" s="678"/>
      <c r="R262" s="662">
        <v>1</v>
      </c>
      <c r="S262" s="678">
        <v>1</v>
      </c>
      <c r="T262" s="745">
        <v>1</v>
      </c>
      <c r="U262" s="701">
        <v>1</v>
      </c>
    </row>
    <row r="263" spans="1:21" ht="14.4" customHeight="1" x14ac:dyDescent="0.3">
      <c r="A263" s="661">
        <v>7</v>
      </c>
      <c r="B263" s="662" t="s">
        <v>2765</v>
      </c>
      <c r="C263" s="662" t="s">
        <v>3028</v>
      </c>
      <c r="D263" s="743" t="s">
        <v>4452</v>
      </c>
      <c r="E263" s="744" t="s">
        <v>3063</v>
      </c>
      <c r="F263" s="662" t="s">
        <v>3025</v>
      </c>
      <c r="G263" s="662" t="s">
        <v>3318</v>
      </c>
      <c r="H263" s="662" t="s">
        <v>573</v>
      </c>
      <c r="I263" s="662" t="s">
        <v>3608</v>
      </c>
      <c r="J263" s="662" t="s">
        <v>3609</v>
      </c>
      <c r="K263" s="662" t="s">
        <v>3610</v>
      </c>
      <c r="L263" s="663">
        <v>340.97</v>
      </c>
      <c r="M263" s="663">
        <v>340.97</v>
      </c>
      <c r="N263" s="662">
        <v>1</v>
      </c>
      <c r="O263" s="745">
        <v>1</v>
      </c>
      <c r="P263" s="663">
        <v>340.97</v>
      </c>
      <c r="Q263" s="678">
        <v>1</v>
      </c>
      <c r="R263" s="662">
        <v>1</v>
      </c>
      <c r="S263" s="678">
        <v>1</v>
      </c>
      <c r="T263" s="745">
        <v>1</v>
      </c>
      <c r="U263" s="701">
        <v>1</v>
      </c>
    </row>
    <row r="264" spans="1:21" ht="14.4" customHeight="1" x14ac:dyDescent="0.3">
      <c r="A264" s="661">
        <v>7</v>
      </c>
      <c r="B264" s="662" t="s">
        <v>2765</v>
      </c>
      <c r="C264" s="662" t="s">
        <v>3028</v>
      </c>
      <c r="D264" s="743" t="s">
        <v>4452</v>
      </c>
      <c r="E264" s="744" t="s">
        <v>3063</v>
      </c>
      <c r="F264" s="662" t="s">
        <v>3025</v>
      </c>
      <c r="G264" s="662" t="s">
        <v>3415</v>
      </c>
      <c r="H264" s="662" t="s">
        <v>573</v>
      </c>
      <c r="I264" s="662" t="s">
        <v>3416</v>
      </c>
      <c r="J264" s="662" t="s">
        <v>1663</v>
      </c>
      <c r="K264" s="662" t="s">
        <v>3417</v>
      </c>
      <c r="L264" s="663">
        <v>94.84</v>
      </c>
      <c r="M264" s="663">
        <v>94.84</v>
      </c>
      <c r="N264" s="662">
        <v>1</v>
      </c>
      <c r="O264" s="745">
        <v>1</v>
      </c>
      <c r="P264" s="663">
        <v>94.84</v>
      </c>
      <c r="Q264" s="678">
        <v>1</v>
      </c>
      <c r="R264" s="662">
        <v>1</v>
      </c>
      <c r="S264" s="678">
        <v>1</v>
      </c>
      <c r="T264" s="745">
        <v>1</v>
      </c>
      <c r="U264" s="701">
        <v>1</v>
      </c>
    </row>
    <row r="265" spans="1:21" ht="14.4" customHeight="1" x14ac:dyDescent="0.3">
      <c r="A265" s="661">
        <v>7</v>
      </c>
      <c r="B265" s="662" t="s">
        <v>2765</v>
      </c>
      <c r="C265" s="662" t="s">
        <v>3028</v>
      </c>
      <c r="D265" s="743" t="s">
        <v>4452</v>
      </c>
      <c r="E265" s="744" t="s">
        <v>3063</v>
      </c>
      <c r="F265" s="662" t="s">
        <v>3025</v>
      </c>
      <c r="G265" s="662" t="s">
        <v>3325</v>
      </c>
      <c r="H265" s="662" t="s">
        <v>573</v>
      </c>
      <c r="I265" s="662" t="s">
        <v>3326</v>
      </c>
      <c r="J265" s="662" t="s">
        <v>1595</v>
      </c>
      <c r="K265" s="662" t="s">
        <v>1596</v>
      </c>
      <c r="L265" s="663">
        <v>0</v>
      </c>
      <c r="M265" s="663">
        <v>0</v>
      </c>
      <c r="N265" s="662">
        <v>1</v>
      </c>
      <c r="O265" s="745">
        <v>1</v>
      </c>
      <c r="P265" s="663"/>
      <c r="Q265" s="678"/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7</v>
      </c>
      <c r="B266" s="662" t="s">
        <v>2765</v>
      </c>
      <c r="C266" s="662" t="s">
        <v>3028</v>
      </c>
      <c r="D266" s="743" t="s">
        <v>4452</v>
      </c>
      <c r="E266" s="744" t="s">
        <v>3063</v>
      </c>
      <c r="F266" s="662" t="s">
        <v>3025</v>
      </c>
      <c r="G266" s="662" t="s">
        <v>3150</v>
      </c>
      <c r="H266" s="662" t="s">
        <v>573</v>
      </c>
      <c r="I266" s="662" t="s">
        <v>3151</v>
      </c>
      <c r="J266" s="662" t="s">
        <v>1956</v>
      </c>
      <c r="K266" s="662" t="s">
        <v>3152</v>
      </c>
      <c r="L266" s="663">
        <v>48.42</v>
      </c>
      <c r="M266" s="663">
        <v>145.26</v>
      </c>
      <c r="N266" s="662">
        <v>3</v>
      </c>
      <c r="O266" s="745">
        <v>1</v>
      </c>
      <c r="P266" s="663">
        <v>145.26</v>
      </c>
      <c r="Q266" s="678">
        <v>1</v>
      </c>
      <c r="R266" s="662">
        <v>3</v>
      </c>
      <c r="S266" s="678">
        <v>1</v>
      </c>
      <c r="T266" s="745">
        <v>1</v>
      </c>
      <c r="U266" s="701">
        <v>1</v>
      </c>
    </row>
    <row r="267" spans="1:21" ht="14.4" customHeight="1" x14ac:dyDescent="0.3">
      <c r="A267" s="661">
        <v>7</v>
      </c>
      <c r="B267" s="662" t="s">
        <v>2765</v>
      </c>
      <c r="C267" s="662" t="s">
        <v>3028</v>
      </c>
      <c r="D267" s="743" t="s">
        <v>4452</v>
      </c>
      <c r="E267" s="744" t="s">
        <v>3063</v>
      </c>
      <c r="F267" s="662" t="s">
        <v>3025</v>
      </c>
      <c r="G267" s="662" t="s">
        <v>3153</v>
      </c>
      <c r="H267" s="662" t="s">
        <v>573</v>
      </c>
      <c r="I267" s="662" t="s">
        <v>1152</v>
      </c>
      <c r="J267" s="662" t="s">
        <v>1153</v>
      </c>
      <c r="K267" s="662" t="s">
        <v>1019</v>
      </c>
      <c r="L267" s="663">
        <v>43.37</v>
      </c>
      <c r="M267" s="663">
        <v>86.74</v>
      </c>
      <c r="N267" s="662">
        <v>2</v>
      </c>
      <c r="O267" s="745">
        <v>1</v>
      </c>
      <c r="P267" s="663">
        <v>86.74</v>
      </c>
      <c r="Q267" s="678">
        <v>1</v>
      </c>
      <c r="R267" s="662">
        <v>2</v>
      </c>
      <c r="S267" s="678">
        <v>1</v>
      </c>
      <c r="T267" s="745">
        <v>1</v>
      </c>
      <c r="U267" s="701">
        <v>1</v>
      </c>
    </row>
    <row r="268" spans="1:21" ht="14.4" customHeight="1" x14ac:dyDescent="0.3">
      <c r="A268" s="661">
        <v>7</v>
      </c>
      <c r="B268" s="662" t="s">
        <v>2765</v>
      </c>
      <c r="C268" s="662" t="s">
        <v>3028</v>
      </c>
      <c r="D268" s="743" t="s">
        <v>4452</v>
      </c>
      <c r="E268" s="744" t="s">
        <v>3063</v>
      </c>
      <c r="F268" s="662" t="s">
        <v>3025</v>
      </c>
      <c r="G268" s="662" t="s">
        <v>3154</v>
      </c>
      <c r="H268" s="662" t="s">
        <v>573</v>
      </c>
      <c r="I268" s="662" t="s">
        <v>3155</v>
      </c>
      <c r="J268" s="662" t="s">
        <v>3156</v>
      </c>
      <c r="K268" s="662" t="s">
        <v>3157</v>
      </c>
      <c r="L268" s="663">
        <v>0</v>
      </c>
      <c r="M268" s="663">
        <v>0</v>
      </c>
      <c r="N268" s="662">
        <v>1</v>
      </c>
      <c r="O268" s="745">
        <v>0.5</v>
      </c>
      <c r="P268" s="663">
        <v>0</v>
      </c>
      <c r="Q268" s="678"/>
      <c r="R268" s="662">
        <v>1</v>
      </c>
      <c r="S268" s="678">
        <v>1</v>
      </c>
      <c r="T268" s="745">
        <v>0.5</v>
      </c>
      <c r="U268" s="701">
        <v>1</v>
      </c>
    </row>
    <row r="269" spans="1:21" ht="14.4" customHeight="1" x14ac:dyDescent="0.3">
      <c r="A269" s="661">
        <v>7</v>
      </c>
      <c r="B269" s="662" t="s">
        <v>2765</v>
      </c>
      <c r="C269" s="662" t="s">
        <v>3028</v>
      </c>
      <c r="D269" s="743" t="s">
        <v>4452</v>
      </c>
      <c r="E269" s="744" t="s">
        <v>3064</v>
      </c>
      <c r="F269" s="662" t="s">
        <v>3025</v>
      </c>
      <c r="G269" s="662" t="s">
        <v>3449</v>
      </c>
      <c r="H269" s="662" t="s">
        <v>631</v>
      </c>
      <c r="I269" s="662" t="s">
        <v>3611</v>
      </c>
      <c r="J269" s="662" t="s">
        <v>2005</v>
      </c>
      <c r="K269" s="662" t="s">
        <v>3603</v>
      </c>
      <c r="L269" s="663">
        <v>340.97</v>
      </c>
      <c r="M269" s="663">
        <v>340.97</v>
      </c>
      <c r="N269" s="662">
        <v>1</v>
      </c>
      <c r="O269" s="745">
        <v>0.5</v>
      </c>
      <c r="P269" s="663">
        <v>340.97</v>
      </c>
      <c r="Q269" s="678">
        <v>1</v>
      </c>
      <c r="R269" s="662">
        <v>1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7</v>
      </c>
      <c r="B270" s="662" t="s">
        <v>2765</v>
      </c>
      <c r="C270" s="662" t="s">
        <v>3028</v>
      </c>
      <c r="D270" s="743" t="s">
        <v>4452</v>
      </c>
      <c r="E270" s="744" t="s">
        <v>3064</v>
      </c>
      <c r="F270" s="662" t="s">
        <v>3025</v>
      </c>
      <c r="G270" s="662" t="s">
        <v>3612</v>
      </c>
      <c r="H270" s="662" t="s">
        <v>573</v>
      </c>
      <c r="I270" s="662" t="s">
        <v>3613</v>
      </c>
      <c r="J270" s="662" t="s">
        <v>3614</v>
      </c>
      <c r="K270" s="662" t="s">
        <v>3615</v>
      </c>
      <c r="L270" s="663">
        <v>37.68</v>
      </c>
      <c r="M270" s="663">
        <v>37.68</v>
      </c>
      <c r="N270" s="662">
        <v>1</v>
      </c>
      <c r="O270" s="745">
        <v>1</v>
      </c>
      <c r="P270" s="663">
        <v>37.68</v>
      </c>
      <c r="Q270" s="678">
        <v>1</v>
      </c>
      <c r="R270" s="662">
        <v>1</v>
      </c>
      <c r="S270" s="678">
        <v>1</v>
      </c>
      <c r="T270" s="745">
        <v>1</v>
      </c>
      <c r="U270" s="701">
        <v>1</v>
      </c>
    </row>
    <row r="271" spans="1:21" ht="14.4" customHeight="1" x14ac:dyDescent="0.3">
      <c r="A271" s="661">
        <v>7</v>
      </c>
      <c r="B271" s="662" t="s">
        <v>2765</v>
      </c>
      <c r="C271" s="662" t="s">
        <v>3028</v>
      </c>
      <c r="D271" s="743" t="s">
        <v>4452</v>
      </c>
      <c r="E271" s="744" t="s">
        <v>3064</v>
      </c>
      <c r="F271" s="662" t="s">
        <v>3025</v>
      </c>
      <c r="G271" s="662" t="s">
        <v>3616</v>
      </c>
      <c r="H271" s="662" t="s">
        <v>631</v>
      </c>
      <c r="I271" s="662" t="s">
        <v>3617</v>
      </c>
      <c r="J271" s="662" t="s">
        <v>2029</v>
      </c>
      <c r="K271" s="662" t="s">
        <v>3618</v>
      </c>
      <c r="L271" s="663">
        <v>543.36</v>
      </c>
      <c r="M271" s="663">
        <v>543.36</v>
      </c>
      <c r="N271" s="662">
        <v>1</v>
      </c>
      <c r="O271" s="745">
        <v>0.5</v>
      </c>
      <c r="P271" s="663">
        <v>543.36</v>
      </c>
      <c r="Q271" s="678">
        <v>1</v>
      </c>
      <c r="R271" s="662">
        <v>1</v>
      </c>
      <c r="S271" s="678">
        <v>1</v>
      </c>
      <c r="T271" s="745">
        <v>0.5</v>
      </c>
      <c r="U271" s="701">
        <v>1</v>
      </c>
    </row>
    <row r="272" spans="1:21" ht="14.4" customHeight="1" x14ac:dyDescent="0.3">
      <c r="A272" s="661">
        <v>7</v>
      </c>
      <c r="B272" s="662" t="s">
        <v>2765</v>
      </c>
      <c r="C272" s="662" t="s">
        <v>3028</v>
      </c>
      <c r="D272" s="743" t="s">
        <v>4452</v>
      </c>
      <c r="E272" s="744" t="s">
        <v>3064</v>
      </c>
      <c r="F272" s="662" t="s">
        <v>3025</v>
      </c>
      <c r="G272" s="662" t="s">
        <v>3273</v>
      </c>
      <c r="H272" s="662" t="s">
        <v>631</v>
      </c>
      <c r="I272" s="662" t="s">
        <v>3277</v>
      </c>
      <c r="J272" s="662" t="s">
        <v>3278</v>
      </c>
      <c r="K272" s="662" t="s">
        <v>3279</v>
      </c>
      <c r="L272" s="663">
        <v>99.66</v>
      </c>
      <c r="M272" s="663">
        <v>597.96</v>
      </c>
      <c r="N272" s="662">
        <v>6</v>
      </c>
      <c r="O272" s="745">
        <v>2</v>
      </c>
      <c r="P272" s="663">
        <v>597.96</v>
      </c>
      <c r="Q272" s="678">
        <v>1</v>
      </c>
      <c r="R272" s="662">
        <v>6</v>
      </c>
      <c r="S272" s="678">
        <v>1</v>
      </c>
      <c r="T272" s="745">
        <v>2</v>
      </c>
      <c r="U272" s="701">
        <v>1</v>
      </c>
    </row>
    <row r="273" spans="1:21" ht="14.4" customHeight="1" x14ac:dyDescent="0.3">
      <c r="A273" s="661">
        <v>7</v>
      </c>
      <c r="B273" s="662" t="s">
        <v>2765</v>
      </c>
      <c r="C273" s="662" t="s">
        <v>3028</v>
      </c>
      <c r="D273" s="743" t="s">
        <v>4452</v>
      </c>
      <c r="E273" s="744" t="s">
        <v>3065</v>
      </c>
      <c r="F273" s="662" t="s">
        <v>3025</v>
      </c>
      <c r="G273" s="662" t="s">
        <v>3453</v>
      </c>
      <c r="H273" s="662" t="s">
        <v>573</v>
      </c>
      <c r="I273" s="662" t="s">
        <v>3454</v>
      </c>
      <c r="J273" s="662" t="s">
        <v>3455</v>
      </c>
      <c r="K273" s="662" t="s">
        <v>3456</v>
      </c>
      <c r="L273" s="663">
        <v>0</v>
      </c>
      <c r="M273" s="663">
        <v>0</v>
      </c>
      <c r="N273" s="662">
        <v>1</v>
      </c>
      <c r="O273" s="745">
        <v>0.5</v>
      </c>
      <c r="P273" s="663">
        <v>0</v>
      </c>
      <c r="Q273" s="678"/>
      <c r="R273" s="662">
        <v>1</v>
      </c>
      <c r="S273" s="678">
        <v>1</v>
      </c>
      <c r="T273" s="745">
        <v>0.5</v>
      </c>
      <c r="U273" s="701">
        <v>1</v>
      </c>
    </row>
    <row r="274" spans="1:21" ht="14.4" customHeight="1" x14ac:dyDescent="0.3">
      <c r="A274" s="661">
        <v>7</v>
      </c>
      <c r="B274" s="662" t="s">
        <v>2765</v>
      </c>
      <c r="C274" s="662" t="s">
        <v>3028</v>
      </c>
      <c r="D274" s="743" t="s">
        <v>4452</v>
      </c>
      <c r="E274" s="744" t="s">
        <v>3065</v>
      </c>
      <c r="F274" s="662" t="s">
        <v>3025</v>
      </c>
      <c r="G274" s="662" t="s">
        <v>3163</v>
      </c>
      <c r="H274" s="662" t="s">
        <v>573</v>
      </c>
      <c r="I274" s="662" t="s">
        <v>2272</v>
      </c>
      <c r="J274" s="662" t="s">
        <v>2273</v>
      </c>
      <c r="K274" s="662" t="s">
        <v>3164</v>
      </c>
      <c r="L274" s="663">
        <v>48.09</v>
      </c>
      <c r="M274" s="663">
        <v>48.09</v>
      </c>
      <c r="N274" s="662">
        <v>1</v>
      </c>
      <c r="O274" s="745">
        <v>1</v>
      </c>
      <c r="P274" s="663">
        <v>48.09</v>
      </c>
      <c r="Q274" s="678">
        <v>1</v>
      </c>
      <c r="R274" s="662">
        <v>1</v>
      </c>
      <c r="S274" s="678">
        <v>1</v>
      </c>
      <c r="T274" s="745">
        <v>1</v>
      </c>
      <c r="U274" s="701">
        <v>1</v>
      </c>
    </row>
    <row r="275" spans="1:21" ht="14.4" customHeight="1" x14ac:dyDescent="0.3">
      <c r="A275" s="661">
        <v>7</v>
      </c>
      <c r="B275" s="662" t="s">
        <v>2765</v>
      </c>
      <c r="C275" s="662" t="s">
        <v>3028</v>
      </c>
      <c r="D275" s="743" t="s">
        <v>4452</v>
      </c>
      <c r="E275" s="744" t="s">
        <v>3065</v>
      </c>
      <c r="F275" s="662" t="s">
        <v>3025</v>
      </c>
      <c r="G275" s="662" t="s">
        <v>3318</v>
      </c>
      <c r="H275" s="662" t="s">
        <v>631</v>
      </c>
      <c r="I275" s="662" t="s">
        <v>3619</v>
      </c>
      <c r="J275" s="662" t="s">
        <v>3620</v>
      </c>
      <c r="K275" s="662" t="s">
        <v>1106</v>
      </c>
      <c r="L275" s="663">
        <v>69.16</v>
      </c>
      <c r="M275" s="663">
        <v>69.16</v>
      </c>
      <c r="N275" s="662">
        <v>1</v>
      </c>
      <c r="O275" s="745">
        <v>1</v>
      </c>
      <c r="P275" s="663">
        <v>69.16</v>
      </c>
      <c r="Q275" s="678">
        <v>1</v>
      </c>
      <c r="R275" s="662">
        <v>1</v>
      </c>
      <c r="S275" s="678">
        <v>1</v>
      </c>
      <c r="T275" s="745">
        <v>1</v>
      </c>
      <c r="U275" s="701">
        <v>1</v>
      </c>
    </row>
    <row r="276" spans="1:21" ht="14.4" customHeight="1" x14ac:dyDescent="0.3">
      <c r="A276" s="661">
        <v>7</v>
      </c>
      <c r="B276" s="662" t="s">
        <v>2765</v>
      </c>
      <c r="C276" s="662" t="s">
        <v>3028</v>
      </c>
      <c r="D276" s="743" t="s">
        <v>4452</v>
      </c>
      <c r="E276" s="744" t="s">
        <v>3065</v>
      </c>
      <c r="F276" s="662" t="s">
        <v>3025</v>
      </c>
      <c r="G276" s="662" t="s">
        <v>3099</v>
      </c>
      <c r="H276" s="662" t="s">
        <v>573</v>
      </c>
      <c r="I276" s="662" t="s">
        <v>3621</v>
      </c>
      <c r="J276" s="662" t="s">
        <v>3622</v>
      </c>
      <c r="K276" s="662" t="s">
        <v>3623</v>
      </c>
      <c r="L276" s="663">
        <v>0</v>
      </c>
      <c r="M276" s="663">
        <v>0</v>
      </c>
      <c r="N276" s="662">
        <v>1</v>
      </c>
      <c r="O276" s="745">
        <v>1</v>
      </c>
      <c r="P276" s="663">
        <v>0</v>
      </c>
      <c r="Q276" s="678"/>
      <c r="R276" s="662">
        <v>1</v>
      </c>
      <c r="S276" s="678">
        <v>1</v>
      </c>
      <c r="T276" s="745">
        <v>1</v>
      </c>
      <c r="U276" s="701">
        <v>1</v>
      </c>
    </row>
    <row r="277" spans="1:21" ht="14.4" customHeight="1" x14ac:dyDescent="0.3">
      <c r="A277" s="661">
        <v>7</v>
      </c>
      <c r="B277" s="662" t="s">
        <v>2765</v>
      </c>
      <c r="C277" s="662" t="s">
        <v>3028</v>
      </c>
      <c r="D277" s="743" t="s">
        <v>4452</v>
      </c>
      <c r="E277" s="744" t="s">
        <v>3065</v>
      </c>
      <c r="F277" s="662" t="s">
        <v>3025</v>
      </c>
      <c r="G277" s="662" t="s">
        <v>3428</v>
      </c>
      <c r="H277" s="662" t="s">
        <v>631</v>
      </c>
      <c r="I277" s="662" t="s">
        <v>2681</v>
      </c>
      <c r="J277" s="662" t="s">
        <v>2682</v>
      </c>
      <c r="K277" s="662" t="s">
        <v>3016</v>
      </c>
      <c r="L277" s="663">
        <v>63.75</v>
      </c>
      <c r="M277" s="663">
        <v>63.75</v>
      </c>
      <c r="N277" s="662">
        <v>1</v>
      </c>
      <c r="O277" s="745">
        <v>0.5</v>
      </c>
      <c r="P277" s="663">
        <v>63.75</v>
      </c>
      <c r="Q277" s="678">
        <v>1</v>
      </c>
      <c r="R277" s="662">
        <v>1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7</v>
      </c>
      <c r="B278" s="662" t="s">
        <v>2765</v>
      </c>
      <c r="C278" s="662" t="s">
        <v>3028</v>
      </c>
      <c r="D278" s="743" t="s">
        <v>4452</v>
      </c>
      <c r="E278" s="744" t="s">
        <v>3067</v>
      </c>
      <c r="F278" s="662" t="s">
        <v>3025</v>
      </c>
      <c r="G278" s="662" t="s">
        <v>3624</v>
      </c>
      <c r="H278" s="662" t="s">
        <v>573</v>
      </c>
      <c r="I278" s="662" t="s">
        <v>3625</v>
      </c>
      <c r="J278" s="662" t="s">
        <v>3626</v>
      </c>
      <c r="K278" s="662" t="s">
        <v>3627</v>
      </c>
      <c r="L278" s="663">
        <v>96.84</v>
      </c>
      <c r="M278" s="663">
        <v>96.84</v>
      </c>
      <c r="N278" s="662">
        <v>1</v>
      </c>
      <c r="O278" s="745">
        <v>0.5</v>
      </c>
      <c r="P278" s="663">
        <v>96.84</v>
      </c>
      <c r="Q278" s="678">
        <v>1</v>
      </c>
      <c r="R278" s="662">
        <v>1</v>
      </c>
      <c r="S278" s="678">
        <v>1</v>
      </c>
      <c r="T278" s="745">
        <v>0.5</v>
      </c>
      <c r="U278" s="701">
        <v>1</v>
      </c>
    </row>
    <row r="279" spans="1:21" ht="14.4" customHeight="1" x14ac:dyDescent="0.3">
      <c r="A279" s="661">
        <v>7</v>
      </c>
      <c r="B279" s="662" t="s">
        <v>2765</v>
      </c>
      <c r="C279" s="662" t="s">
        <v>3028</v>
      </c>
      <c r="D279" s="743" t="s">
        <v>4452</v>
      </c>
      <c r="E279" s="744" t="s">
        <v>3067</v>
      </c>
      <c r="F279" s="662" t="s">
        <v>3025</v>
      </c>
      <c r="G279" s="662" t="s">
        <v>3624</v>
      </c>
      <c r="H279" s="662" t="s">
        <v>573</v>
      </c>
      <c r="I279" s="662" t="s">
        <v>3628</v>
      </c>
      <c r="J279" s="662" t="s">
        <v>3626</v>
      </c>
      <c r="K279" s="662" t="s">
        <v>3627</v>
      </c>
      <c r="L279" s="663">
        <v>96.84</v>
      </c>
      <c r="M279" s="663">
        <v>96.84</v>
      </c>
      <c r="N279" s="662">
        <v>1</v>
      </c>
      <c r="O279" s="745">
        <v>1</v>
      </c>
      <c r="P279" s="663">
        <v>96.84</v>
      </c>
      <c r="Q279" s="678">
        <v>1</v>
      </c>
      <c r="R279" s="662">
        <v>1</v>
      </c>
      <c r="S279" s="678">
        <v>1</v>
      </c>
      <c r="T279" s="745">
        <v>1</v>
      </c>
      <c r="U279" s="701">
        <v>1</v>
      </c>
    </row>
    <row r="280" spans="1:21" ht="14.4" customHeight="1" x14ac:dyDescent="0.3">
      <c r="A280" s="661">
        <v>7</v>
      </c>
      <c r="B280" s="662" t="s">
        <v>2765</v>
      </c>
      <c r="C280" s="662" t="s">
        <v>3028</v>
      </c>
      <c r="D280" s="743" t="s">
        <v>4452</v>
      </c>
      <c r="E280" s="744" t="s">
        <v>3067</v>
      </c>
      <c r="F280" s="662" t="s">
        <v>3025</v>
      </c>
      <c r="G280" s="662" t="s">
        <v>3629</v>
      </c>
      <c r="H280" s="662" t="s">
        <v>573</v>
      </c>
      <c r="I280" s="662" t="s">
        <v>3630</v>
      </c>
      <c r="J280" s="662" t="s">
        <v>3631</v>
      </c>
      <c r="K280" s="662" t="s">
        <v>2930</v>
      </c>
      <c r="L280" s="663">
        <v>78.33</v>
      </c>
      <c r="M280" s="663">
        <v>78.33</v>
      </c>
      <c r="N280" s="662">
        <v>1</v>
      </c>
      <c r="O280" s="745">
        <v>1</v>
      </c>
      <c r="P280" s="663">
        <v>78.33</v>
      </c>
      <c r="Q280" s="678">
        <v>1</v>
      </c>
      <c r="R280" s="662">
        <v>1</v>
      </c>
      <c r="S280" s="678">
        <v>1</v>
      </c>
      <c r="T280" s="745">
        <v>1</v>
      </c>
      <c r="U280" s="701">
        <v>1</v>
      </c>
    </row>
    <row r="281" spans="1:21" ht="14.4" customHeight="1" x14ac:dyDescent="0.3">
      <c r="A281" s="661">
        <v>7</v>
      </c>
      <c r="B281" s="662" t="s">
        <v>2765</v>
      </c>
      <c r="C281" s="662" t="s">
        <v>3028</v>
      </c>
      <c r="D281" s="743" t="s">
        <v>4452</v>
      </c>
      <c r="E281" s="744" t="s">
        <v>3067</v>
      </c>
      <c r="F281" s="662" t="s">
        <v>3025</v>
      </c>
      <c r="G281" s="662" t="s">
        <v>3629</v>
      </c>
      <c r="H281" s="662" t="s">
        <v>573</v>
      </c>
      <c r="I281" s="662" t="s">
        <v>3632</v>
      </c>
      <c r="J281" s="662" t="s">
        <v>3633</v>
      </c>
      <c r="K281" s="662" t="s">
        <v>2930</v>
      </c>
      <c r="L281" s="663">
        <v>78.33</v>
      </c>
      <c r="M281" s="663">
        <v>78.33</v>
      </c>
      <c r="N281" s="662">
        <v>1</v>
      </c>
      <c r="O281" s="745">
        <v>1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7</v>
      </c>
      <c r="B282" s="662" t="s">
        <v>2765</v>
      </c>
      <c r="C282" s="662" t="s">
        <v>3028</v>
      </c>
      <c r="D282" s="743" t="s">
        <v>4452</v>
      </c>
      <c r="E282" s="744" t="s">
        <v>3067</v>
      </c>
      <c r="F282" s="662" t="s">
        <v>3025</v>
      </c>
      <c r="G282" s="662" t="s">
        <v>3133</v>
      </c>
      <c r="H282" s="662" t="s">
        <v>573</v>
      </c>
      <c r="I282" s="662" t="s">
        <v>852</v>
      </c>
      <c r="J282" s="662" t="s">
        <v>853</v>
      </c>
      <c r="K282" s="662" t="s">
        <v>3134</v>
      </c>
      <c r="L282" s="663">
        <v>156.77000000000001</v>
      </c>
      <c r="M282" s="663">
        <v>156.77000000000001</v>
      </c>
      <c r="N282" s="662">
        <v>1</v>
      </c>
      <c r="O282" s="745">
        <v>1</v>
      </c>
      <c r="P282" s="663">
        <v>156.77000000000001</v>
      </c>
      <c r="Q282" s="678">
        <v>1</v>
      </c>
      <c r="R282" s="662">
        <v>1</v>
      </c>
      <c r="S282" s="678">
        <v>1</v>
      </c>
      <c r="T282" s="745">
        <v>1</v>
      </c>
      <c r="U282" s="701">
        <v>1</v>
      </c>
    </row>
    <row r="283" spans="1:21" ht="14.4" customHeight="1" x14ac:dyDescent="0.3">
      <c r="A283" s="661">
        <v>7</v>
      </c>
      <c r="B283" s="662" t="s">
        <v>2765</v>
      </c>
      <c r="C283" s="662" t="s">
        <v>3028</v>
      </c>
      <c r="D283" s="743" t="s">
        <v>4452</v>
      </c>
      <c r="E283" s="744" t="s">
        <v>3067</v>
      </c>
      <c r="F283" s="662" t="s">
        <v>3025</v>
      </c>
      <c r="G283" s="662" t="s">
        <v>3163</v>
      </c>
      <c r="H283" s="662" t="s">
        <v>573</v>
      </c>
      <c r="I283" s="662" t="s">
        <v>3634</v>
      </c>
      <c r="J283" s="662" t="s">
        <v>2273</v>
      </c>
      <c r="K283" s="662" t="s">
        <v>3635</v>
      </c>
      <c r="L283" s="663">
        <v>13.89</v>
      </c>
      <c r="M283" s="663">
        <v>13.89</v>
      </c>
      <c r="N283" s="662">
        <v>1</v>
      </c>
      <c r="O283" s="745">
        <v>1</v>
      </c>
      <c r="P283" s="663">
        <v>13.89</v>
      </c>
      <c r="Q283" s="678">
        <v>1</v>
      </c>
      <c r="R283" s="662">
        <v>1</v>
      </c>
      <c r="S283" s="678">
        <v>1</v>
      </c>
      <c r="T283" s="745">
        <v>1</v>
      </c>
      <c r="U283" s="701">
        <v>1</v>
      </c>
    </row>
    <row r="284" spans="1:21" ht="14.4" customHeight="1" x14ac:dyDescent="0.3">
      <c r="A284" s="661">
        <v>7</v>
      </c>
      <c r="B284" s="662" t="s">
        <v>2765</v>
      </c>
      <c r="C284" s="662" t="s">
        <v>3028</v>
      </c>
      <c r="D284" s="743" t="s">
        <v>4452</v>
      </c>
      <c r="E284" s="744" t="s">
        <v>3067</v>
      </c>
      <c r="F284" s="662" t="s">
        <v>3025</v>
      </c>
      <c r="G284" s="662" t="s">
        <v>3252</v>
      </c>
      <c r="H284" s="662" t="s">
        <v>631</v>
      </c>
      <c r="I284" s="662" t="s">
        <v>2076</v>
      </c>
      <c r="J284" s="662" t="s">
        <v>2910</v>
      </c>
      <c r="K284" s="662" t="s">
        <v>2911</v>
      </c>
      <c r="L284" s="663">
        <v>62.24</v>
      </c>
      <c r="M284" s="663">
        <v>62.24</v>
      </c>
      <c r="N284" s="662">
        <v>1</v>
      </c>
      <c r="O284" s="745">
        <v>1</v>
      </c>
      <c r="P284" s="663">
        <v>62.24</v>
      </c>
      <c r="Q284" s="678">
        <v>1</v>
      </c>
      <c r="R284" s="662">
        <v>1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7</v>
      </c>
      <c r="B285" s="662" t="s">
        <v>2765</v>
      </c>
      <c r="C285" s="662" t="s">
        <v>3028</v>
      </c>
      <c r="D285" s="743" t="s">
        <v>4452</v>
      </c>
      <c r="E285" s="744" t="s">
        <v>3067</v>
      </c>
      <c r="F285" s="662" t="s">
        <v>3025</v>
      </c>
      <c r="G285" s="662" t="s">
        <v>3252</v>
      </c>
      <c r="H285" s="662" t="s">
        <v>631</v>
      </c>
      <c r="I285" s="662" t="s">
        <v>2076</v>
      </c>
      <c r="J285" s="662" t="s">
        <v>2910</v>
      </c>
      <c r="K285" s="662" t="s">
        <v>2911</v>
      </c>
      <c r="L285" s="663">
        <v>59.27</v>
      </c>
      <c r="M285" s="663">
        <v>59.27</v>
      </c>
      <c r="N285" s="662">
        <v>1</v>
      </c>
      <c r="O285" s="745">
        <v>1</v>
      </c>
      <c r="P285" s="663">
        <v>59.27</v>
      </c>
      <c r="Q285" s="678">
        <v>1</v>
      </c>
      <c r="R285" s="662">
        <v>1</v>
      </c>
      <c r="S285" s="678">
        <v>1</v>
      </c>
      <c r="T285" s="745">
        <v>1</v>
      </c>
      <c r="U285" s="701">
        <v>1</v>
      </c>
    </row>
    <row r="286" spans="1:21" ht="14.4" customHeight="1" x14ac:dyDescent="0.3">
      <c r="A286" s="661">
        <v>7</v>
      </c>
      <c r="B286" s="662" t="s">
        <v>2765</v>
      </c>
      <c r="C286" s="662" t="s">
        <v>3028</v>
      </c>
      <c r="D286" s="743" t="s">
        <v>4452</v>
      </c>
      <c r="E286" s="744" t="s">
        <v>3067</v>
      </c>
      <c r="F286" s="662" t="s">
        <v>3025</v>
      </c>
      <c r="G286" s="662" t="s">
        <v>3261</v>
      </c>
      <c r="H286" s="662" t="s">
        <v>573</v>
      </c>
      <c r="I286" s="662" t="s">
        <v>3636</v>
      </c>
      <c r="J286" s="662" t="s">
        <v>3637</v>
      </c>
      <c r="K286" s="662" t="s">
        <v>3638</v>
      </c>
      <c r="L286" s="663">
        <v>172.91</v>
      </c>
      <c r="M286" s="663">
        <v>172.91</v>
      </c>
      <c r="N286" s="662">
        <v>1</v>
      </c>
      <c r="O286" s="745">
        <v>0.5</v>
      </c>
      <c r="P286" s="663">
        <v>172.91</v>
      </c>
      <c r="Q286" s="678">
        <v>1</v>
      </c>
      <c r="R286" s="662">
        <v>1</v>
      </c>
      <c r="S286" s="678">
        <v>1</v>
      </c>
      <c r="T286" s="745">
        <v>0.5</v>
      </c>
      <c r="U286" s="701">
        <v>1</v>
      </c>
    </row>
    <row r="287" spans="1:21" ht="14.4" customHeight="1" x14ac:dyDescent="0.3">
      <c r="A287" s="661">
        <v>7</v>
      </c>
      <c r="B287" s="662" t="s">
        <v>2765</v>
      </c>
      <c r="C287" s="662" t="s">
        <v>3028</v>
      </c>
      <c r="D287" s="743" t="s">
        <v>4452</v>
      </c>
      <c r="E287" s="744" t="s">
        <v>3067</v>
      </c>
      <c r="F287" s="662" t="s">
        <v>3025</v>
      </c>
      <c r="G287" s="662" t="s">
        <v>3261</v>
      </c>
      <c r="H287" s="662" t="s">
        <v>573</v>
      </c>
      <c r="I287" s="662" t="s">
        <v>3639</v>
      </c>
      <c r="J287" s="662" t="s">
        <v>3637</v>
      </c>
      <c r="K287" s="662" t="s">
        <v>3640</v>
      </c>
      <c r="L287" s="663">
        <v>0</v>
      </c>
      <c r="M287" s="663">
        <v>0</v>
      </c>
      <c r="N287" s="662">
        <v>1</v>
      </c>
      <c r="O287" s="745">
        <v>1</v>
      </c>
      <c r="P287" s="663">
        <v>0</v>
      </c>
      <c r="Q287" s="678"/>
      <c r="R287" s="662">
        <v>1</v>
      </c>
      <c r="S287" s="678">
        <v>1</v>
      </c>
      <c r="T287" s="745">
        <v>1</v>
      </c>
      <c r="U287" s="701">
        <v>1</v>
      </c>
    </row>
    <row r="288" spans="1:21" ht="14.4" customHeight="1" x14ac:dyDescent="0.3">
      <c r="A288" s="661">
        <v>7</v>
      </c>
      <c r="B288" s="662" t="s">
        <v>2765</v>
      </c>
      <c r="C288" s="662" t="s">
        <v>3028</v>
      </c>
      <c r="D288" s="743" t="s">
        <v>4452</v>
      </c>
      <c r="E288" s="744" t="s">
        <v>3067</v>
      </c>
      <c r="F288" s="662" t="s">
        <v>3025</v>
      </c>
      <c r="G288" s="662" t="s">
        <v>3153</v>
      </c>
      <c r="H288" s="662" t="s">
        <v>573</v>
      </c>
      <c r="I288" s="662" t="s">
        <v>1824</v>
      </c>
      <c r="J288" s="662" t="s">
        <v>1825</v>
      </c>
      <c r="K288" s="662" t="s">
        <v>1826</v>
      </c>
      <c r="L288" s="663">
        <v>108.44</v>
      </c>
      <c r="M288" s="663">
        <v>108.44</v>
      </c>
      <c r="N288" s="662">
        <v>1</v>
      </c>
      <c r="O288" s="745">
        <v>1</v>
      </c>
      <c r="P288" s="663">
        <v>108.44</v>
      </c>
      <c r="Q288" s="678">
        <v>1</v>
      </c>
      <c r="R288" s="662">
        <v>1</v>
      </c>
      <c r="S288" s="678">
        <v>1</v>
      </c>
      <c r="T288" s="745">
        <v>1</v>
      </c>
      <c r="U288" s="701">
        <v>1</v>
      </c>
    </row>
    <row r="289" spans="1:21" ht="14.4" customHeight="1" x14ac:dyDescent="0.3">
      <c r="A289" s="661">
        <v>7</v>
      </c>
      <c r="B289" s="662" t="s">
        <v>2765</v>
      </c>
      <c r="C289" s="662" t="s">
        <v>3028</v>
      </c>
      <c r="D289" s="743" t="s">
        <v>4452</v>
      </c>
      <c r="E289" s="744" t="s">
        <v>3067</v>
      </c>
      <c r="F289" s="662" t="s">
        <v>3025</v>
      </c>
      <c r="G289" s="662" t="s">
        <v>3641</v>
      </c>
      <c r="H289" s="662" t="s">
        <v>573</v>
      </c>
      <c r="I289" s="662" t="s">
        <v>2286</v>
      </c>
      <c r="J289" s="662" t="s">
        <v>2287</v>
      </c>
      <c r="K289" s="662" t="s">
        <v>3642</v>
      </c>
      <c r="L289" s="663">
        <v>22.44</v>
      </c>
      <c r="M289" s="663">
        <v>22.44</v>
      </c>
      <c r="N289" s="662">
        <v>1</v>
      </c>
      <c r="O289" s="745">
        <v>1</v>
      </c>
      <c r="P289" s="663">
        <v>22.44</v>
      </c>
      <c r="Q289" s="678">
        <v>1</v>
      </c>
      <c r="R289" s="662">
        <v>1</v>
      </c>
      <c r="S289" s="678">
        <v>1</v>
      </c>
      <c r="T289" s="745">
        <v>1</v>
      </c>
      <c r="U289" s="701">
        <v>1</v>
      </c>
    </row>
    <row r="290" spans="1:21" ht="14.4" customHeight="1" x14ac:dyDescent="0.3">
      <c r="A290" s="661">
        <v>7</v>
      </c>
      <c r="B290" s="662" t="s">
        <v>2765</v>
      </c>
      <c r="C290" s="662" t="s">
        <v>3028</v>
      </c>
      <c r="D290" s="743" t="s">
        <v>4452</v>
      </c>
      <c r="E290" s="744" t="s">
        <v>3067</v>
      </c>
      <c r="F290" s="662" t="s">
        <v>3025</v>
      </c>
      <c r="G290" s="662" t="s">
        <v>3118</v>
      </c>
      <c r="H290" s="662" t="s">
        <v>631</v>
      </c>
      <c r="I290" s="662" t="s">
        <v>3643</v>
      </c>
      <c r="J290" s="662" t="s">
        <v>3644</v>
      </c>
      <c r="K290" s="662" t="s">
        <v>3284</v>
      </c>
      <c r="L290" s="663">
        <v>140.94999999999999</v>
      </c>
      <c r="M290" s="663">
        <v>281.89999999999998</v>
      </c>
      <c r="N290" s="662">
        <v>2</v>
      </c>
      <c r="O290" s="745">
        <v>1.5</v>
      </c>
      <c r="P290" s="663">
        <v>281.89999999999998</v>
      </c>
      <c r="Q290" s="678">
        <v>1</v>
      </c>
      <c r="R290" s="662">
        <v>2</v>
      </c>
      <c r="S290" s="678">
        <v>1</v>
      </c>
      <c r="T290" s="745">
        <v>1.5</v>
      </c>
      <c r="U290" s="701">
        <v>1</v>
      </c>
    </row>
    <row r="291" spans="1:21" ht="14.4" customHeight="1" x14ac:dyDescent="0.3">
      <c r="A291" s="661">
        <v>7</v>
      </c>
      <c r="B291" s="662" t="s">
        <v>2765</v>
      </c>
      <c r="C291" s="662" t="s">
        <v>3028</v>
      </c>
      <c r="D291" s="743" t="s">
        <v>4452</v>
      </c>
      <c r="E291" s="744" t="s">
        <v>3067</v>
      </c>
      <c r="F291" s="662" t="s">
        <v>3025</v>
      </c>
      <c r="G291" s="662" t="s">
        <v>3298</v>
      </c>
      <c r="H291" s="662" t="s">
        <v>573</v>
      </c>
      <c r="I291" s="662" t="s">
        <v>3598</v>
      </c>
      <c r="J291" s="662" t="s">
        <v>3599</v>
      </c>
      <c r="K291" s="662" t="s">
        <v>1849</v>
      </c>
      <c r="L291" s="663">
        <v>0</v>
      </c>
      <c r="M291" s="663">
        <v>0</v>
      </c>
      <c r="N291" s="662">
        <v>1</v>
      </c>
      <c r="O291" s="745">
        <v>1</v>
      </c>
      <c r="P291" s="663">
        <v>0</v>
      </c>
      <c r="Q291" s="678"/>
      <c r="R291" s="662">
        <v>1</v>
      </c>
      <c r="S291" s="678">
        <v>1</v>
      </c>
      <c r="T291" s="745">
        <v>1</v>
      </c>
      <c r="U291" s="701">
        <v>1</v>
      </c>
    </row>
    <row r="292" spans="1:21" ht="14.4" customHeight="1" x14ac:dyDescent="0.3">
      <c r="A292" s="661">
        <v>7</v>
      </c>
      <c r="B292" s="662" t="s">
        <v>2765</v>
      </c>
      <c r="C292" s="662" t="s">
        <v>3028</v>
      </c>
      <c r="D292" s="743" t="s">
        <v>4452</v>
      </c>
      <c r="E292" s="744" t="s">
        <v>3067</v>
      </c>
      <c r="F292" s="662" t="s">
        <v>3025</v>
      </c>
      <c r="G292" s="662" t="s">
        <v>3299</v>
      </c>
      <c r="H292" s="662" t="s">
        <v>631</v>
      </c>
      <c r="I292" s="662" t="s">
        <v>2099</v>
      </c>
      <c r="J292" s="662" t="s">
        <v>2100</v>
      </c>
      <c r="K292" s="662" t="s">
        <v>2101</v>
      </c>
      <c r="L292" s="663">
        <v>133.94</v>
      </c>
      <c r="M292" s="663">
        <v>669.7</v>
      </c>
      <c r="N292" s="662">
        <v>5</v>
      </c>
      <c r="O292" s="745">
        <v>2.5</v>
      </c>
      <c r="P292" s="663">
        <v>669.7</v>
      </c>
      <c r="Q292" s="678">
        <v>1</v>
      </c>
      <c r="R292" s="662">
        <v>5</v>
      </c>
      <c r="S292" s="678">
        <v>1</v>
      </c>
      <c r="T292" s="745">
        <v>2.5</v>
      </c>
      <c r="U292" s="701">
        <v>1</v>
      </c>
    </row>
    <row r="293" spans="1:21" ht="14.4" customHeight="1" x14ac:dyDescent="0.3">
      <c r="A293" s="661">
        <v>7</v>
      </c>
      <c r="B293" s="662" t="s">
        <v>2765</v>
      </c>
      <c r="C293" s="662" t="s">
        <v>3028</v>
      </c>
      <c r="D293" s="743" t="s">
        <v>4452</v>
      </c>
      <c r="E293" s="744" t="s">
        <v>3068</v>
      </c>
      <c r="F293" s="662" t="s">
        <v>3025</v>
      </c>
      <c r="G293" s="662" t="s">
        <v>3092</v>
      </c>
      <c r="H293" s="662" t="s">
        <v>573</v>
      </c>
      <c r="I293" s="662" t="s">
        <v>3303</v>
      </c>
      <c r="J293" s="662" t="s">
        <v>3304</v>
      </c>
      <c r="K293" s="662" t="s">
        <v>3095</v>
      </c>
      <c r="L293" s="663">
        <v>70.540000000000006</v>
      </c>
      <c r="M293" s="663">
        <v>211.62</v>
      </c>
      <c r="N293" s="662">
        <v>3</v>
      </c>
      <c r="O293" s="745">
        <v>1</v>
      </c>
      <c r="P293" s="663">
        <v>211.62</v>
      </c>
      <c r="Q293" s="678">
        <v>1</v>
      </c>
      <c r="R293" s="662">
        <v>3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7</v>
      </c>
      <c r="B294" s="662" t="s">
        <v>2765</v>
      </c>
      <c r="C294" s="662" t="s">
        <v>3028</v>
      </c>
      <c r="D294" s="743" t="s">
        <v>4452</v>
      </c>
      <c r="E294" s="744" t="s">
        <v>3068</v>
      </c>
      <c r="F294" s="662" t="s">
        <v>3025</v>
      </c>
      <c r="G294" s="662" t="s">
        <v>3092</v>
      </c>
      <c r="H294" s="662" t="s">
        <v>631</v>
      </c>
      <c r="I294" s="662" t="s">
        <v>3479</v>
      </c>
      <c r="J294" s="662" t="s">
        <v>3094</v>
      </c>
      <c r="K294" s="662" t="s">
        <v>3480</v>
      </c>
      <c r="L294" s="663">
        <v>425.17</v>
      </c>
      <c r="M294" s="663">
        <v>425.17</v>
      </c>
      <c r="N294" s="662">
        <v>1</v>
      </c>
      <c r="O294" s="745">
        <v>1</v>
      </c>
      <c r="P294" s="663">
        <v>425.17</v>
      </c>
      <c r="Q294" s="678">
        <v>1</v>
      </c>
      <c r="R294" s="662">
        <v>1</v>
      </c>
      <c r="S294" s="678">
        <v>1</v>
      </c>
      <c r="T294" s="745">
        <v>1</v>
      </c>
      <c r="U294" s="701">
        <v>1</v>
      </c>
    </row>
    <row r="295" spans="1:21" ht="14.4" customHeight="1" x14ac:dyDescent="0.3">
      <c r="A295" s="661">
        <v>7</v>
      </c>
      <c r="B295" s="662" t="s">
        <v>2765</v>
      </c>
      <c r="C295" s="662" t="s">
        <v>3028</v>
      </c>
      <c r="D295" s="743" t="s">
        <v>4452</v>
      </c>
      <c r="E295" s="744" t="s">
        <v>3068</v>
      </c>
      <c r="F295" s="662" t="s">
        <v>3025</v>
      </c>
      <c r="G295" s="662" t="s">
        <v>3645</v>
      </c>
      <c r="H295" s="662" t="s">
        <v>573</v>
      </c>
      <c r="I295" s="662" t="s">
        <v>3646</v>
      </c>
      <c r="J295" s="662" t="s">
        <v>3647</v>
      </c>
      <c r="K295" s="662" t="s">
        <v>1807</v>
      </c>
      <c r="L295" s="663">
        <v>0</v>
      </c>
      <c r="M295" s="663">
        <v>0</v>
      </c>
      <c r="N295" s="662">
        <v>1</v>
      </c>
      <c r="O295" s="745">
        <v>0.5</v>
      </c>
      <c r="P295" s="663">
        <v>0</v>
      </c>
      <c r="Q295" s="678"/>
      <c r="R295" s="662">
        <v>1</v>
      </c>
      <c r="S295" s="678">
        <v>1</v>
      </c>
      <c r="T295" s="745">
        <v>0.5</v>
      </c>
      <c r="U295" s="701">
        <v>1</v>
      </c>
    </row>
    <row r="296" spans="1:21" ht="14.4" customHeight="1" x14ac:dyDescent="0.3">
      <c r="A296" s="661">
        <v>7</v>
      </c>
      <c r="B296" s="662" t="s">
        <v>2765</v>
      </c>
      <c r="C296" s="662" t="s">
        <v>3028</v>
      </c>
      <c r="D296" s="743" t="s">
        <v>4452</v>
      </c>
      <c r="E296" s="744" t="s">
        <v>3068</v>
      </c>
      <c r="F296" s="662" t="s">
        <v>3025</v>
      </c>
      <c r="G296" s="662" t="s">
        <v>3472</v>
      </c>
      <c r="H296" s="662" t="s">
        <v>573</v>
      </c>
      <c r="I296" s="662" t="s">
        <v>3473</v>
      </c>
      <c r="J296" s="662" t="s">
        <v>3474</v>
      </c>
      <c r="K296" s="662" t="s">
        <v>3475</v>
      </c>
      <c r="L296" s="663">
        <v>147.31</v>
      </c>
      <c r="M296" s="663">
        <v>147.31</v>
      </c>
      <c r="N296" s="662">
        <v>1</v>
      </c>
      <c r="O296" s="745">
        <v>0.5</v>
      </c>
      <c r="P296" s="663">
        <v>147.31</v>
      </c>
      <c r="Q296" s="678">
        <v>1</v>
      </c>
      <c r="R296" s="662">
        <v>1</v>
      </c>
      <c r="S296" s="678">
        <v>1</v>
      </c>
      <c r="T296" s="745">
        <v>0.5</v>
      </c>
      <c r="U296" s="701">
        <v>1</v>
      </c>
    </row>
    <row r="297" spans="1:21" ht="14.4" customHeight="1" x14ac:dyDescent="0.3">
      <c r="A297" s="661">
        <v>7</v>
      </c>
      <c r="B297" s="662" t="s">
        <v>2765</v>
      </c>
      <c r="C297" s="662" t="s">
        <v>3028</v>
      </c>
      <c r="D297" s="743" t="s">
        <v>4452</v>
      </c>
      <c r="E297" s="744" t="s">
        <v>3068</v>
      </c>
      <c r="F297" s="662" t="s">
        <v>3025</v>
      </c>
      <c r="G297" s="662" t="s">
        <v>3415</v>
      </c>
      <c r="H297" s="662" t="s">
        <v>573</v>
      </c>
      <c r="I297" s="662" t="s">
        <v>3648</v>
      </c>
      <c r="J297" s="662" t="s">
        <v>3649</v>
      </c>
      <c r="K297" s="662" t="s">
        <v>3650</v>
      </c>
      <c r="L297" s="663">
        <v>131.35</v>
      </c>
      <c r="M297" s="663">
        <v>131.35</v>
      </c>
      <c r="N297" s="662">
        <v>1</v>
      </c>
      <c r="O297" s="745"/>
      <c r="P297" s="663">
        <v>131.35</v>
      </c>
      <c r="Q297" s="678">
        <v>1</v>
      </c>
      <c r="R297" s="662">
        <v>1</v>
      </c>
      <c r="S297" s="678">
        <v>1</v>
      </c>
      <c r="T297" s="745"/>
      <c r="U297" s="701"/>
    </row>
    <row r="298" spans="1:21" ht="14.4" customHeight="1" x14ac:dyDescent="0.3">
      <c r="A298" s="661">
        <v>7</v>
      </c>
      <c r="B298" s="662" t="s">
        <v>2765</v>
      </c>
      <c r="C298" s="662" t="s">
        <v>3028</v>
      </c>
      <c r="D298" s="743" t="s">
        <v>4452</v>
      </c>
      <c r="E298" s="744" t="s">
        <v>3069</v>
      </c>
      <c r="F298" s="662" t="s">
        <v>3025</v>
      </c>
      <c r="G298" s="662" t="s">
        <v>3239</v>
      </c>
      <c r="H298" s="662" t="s">
        <v>573</v>
      </c>
      <c r="I298" s="662" t="s">
        <v>3243</v>
      </c>
      <c r="J298" s="662" t="s">
        <v>3244</v>
      </c>
      <c r="K298" s="662" t="s">
        <v>3245</v>
      </c>
      <c r="L298" s="663">
        <v>98.75</v>
      </c>
      <c r="M298" s="663">
        <v>98.75</v>
      </c>
      <c r="N298" s="662">
        <v>1</v>
      </c>
      <c r="O298" s="745">
        <v>1</v>
      </c>
      <c r="P298" s="663">
        <v>98.75</v>
      </c>
      <c r="Q298" s="678">
        <v>1</v>
      </c>
      <c r="R298" s="662">
        <v>1</v>
      </c>
      <c r="S298" s="678">
        <v>1</v>
      </c>
      <c r="T298" s="745">
        <v>1</v>
      </c>
      <c r="U298" s="701">
        <v>1</v>
      </c>
    </row>
    <row r="299" spans="1:21" ht="14.4" customHeight="1" x14ac:dyDescent="0.3">
      <c r="A299" s="661">
        <v>7</v>
      </c>
      <c r="B299" s="662" t="s">
        <v>2765</v>
      </c>
      <c r="C299" s="662" t="s">
        <v>3028</v>
      </c>
      <c r="D299" s="743" t="s">
        <v>4452</v>
      </c>
      <c r="E299" s="744" t="s">
        <v>3069</v>
      </c>
      <c r="F299" s="662" t="s">
        <v>3025</v>
      </c>
      <c r="G299" s="662" t="s">
        <v>3252</v>
      </c>
      <c r="H299" s="662" t="s">
        <v>631</v>
      </c>
      <c r="I299" s="662" t="s">
        <v>2076</v>
      </c>
      <c r="J299" s="662" t="s">
        <v>2910</v>
      </c>
      <c r="K299" s="662" t="s">
        <v>2911</v>
      </c>
      <c r="L299" s="663">
        <v>62.24</v>
      </c>
      <c r="M299" s="663">
        <v>62.24</v>
      </c>
      <c r="N299" s="662">
        <v>1</v>
      </c>
      <c r="O299" s="745">
        <v>1</v>
      </c>
      <c r="P299" s="663">
        <v>62.24</v>
      </c>
      <c r="Q299" s="678">
        <v>1</v>
      </c>
      <c r="R299" s="662">
        <v>1</v>
      </c>
      <c r="S299" s="678">
        <v>1</v>
      </c>
      <c r="T299" s="745">
        <v>1</v>
      </c>
      <c r="U299" s="701">
        <v>1</v>
      </c>
    </row>
    <row r="300" spans="1:21" ht="14.4" customHeight="1" x14ac:dyDescent="0.3">
      <c r="A300" s="661">
        <v>7</v>
      </c>
      <c r="B300" s="662" t="s">
        <v>2765</v>
      </c>
      <c r="C300" s="662" t="s">
        <v>3028</v>
      </c>
      <c r="D300" s="743" t="s">
        <v>4452</v>
      </c>
      <c r="E300" s="744" t="s">
        <v>3069</v>
      </c>
      <c r="F300" s="662" t="s">
        <v>3025</v>
      </c>
      <c r="G300" s="662" t="s">
        <v>3252</v>
      </c>
      <c r="H300" s="662" t="s">
        <v>631</v>
      </c>
      <c r="I300" s="662" t="s">
        <v>2076</v>
      </c>
      <c r="J300" s="662" t="s">
        <v>2910</v>
      </c>
      <c r="K300" s="662" t="s">
        <v>2911</v>
      </c>
      <c r="L300" s="663">
        <v>59.27</v>
      </c>
      <c r="M300" s="663">
        <v>59.27</v>
      </c>
      <c r="N300" s="662">
        <v>1</v>
      </c>
      <c r="O300" s="745">
        <v>1</v>
      </c>
      <c r="P300" s="663">
        <v>59.27</v>
      </c>
      <c r="Q300" s="678">
        <v>1</v>
      </c>
      <c r="R300" s="662">
        <v>1</v>
      </c>
      <c r="S300" s="678">
        <v>1</v>
      </c>
      <c r="T300" s="745">
        <v>1</v>
      </c>
      <c r="U300" s="701">
        <v>1</v>
      </c>
    </row>
    <row r="301" spans="1:21" ht="14.4" customHeight="1" x14ac:dyDescent="0.3">
      <c r="A301" s="661">
        <v>7</v>
      </c>
      <c r="B301" s="662" t="s">
        <v>2765</v>
      </c>
      <c r="C301" s="662" t="s">
        <v>3028</v>
      </c>
      <c r="D301" s="743" t="s">
        <v>4452</v>
      </c>
      <c r="E301" s="744" t="s">
        <v>3069</v>
      </c>
      <c r="F301" s="662" t="s">
        <v>3025</v>
      </c>
      <c r="G301" s="662" t="s">
        <v>3273</v>
      </c>
      <c r="H301" s="662" t="s">
        <v>631</v>
      </c>
      <c r="I301" s="662" t="s">
        <v>3476</v>
      </c>
      <c r="J301" s="662" t="s">
        <v>3477</v>
      </c>
      <c r="K301" s="662" t="s">
        <v>3478</v>
      </c>
      <c r="L301" s="663">
        <v>30.2</v>
      </c>
      <c r="M301" s="663">
        <v>60.4</v>
      </c>
      <c r="N301" s="662">
        <v>2</v>
      </c>
      <c r="O301" s="745">
        <v>1</v>
      </c>
      <c r="P301" s="663">
        <v>60.4</v>
      </c>
      <c r="Q301" s="678">
        <v>1</v>
      </c>
      <c r="R301" s="662">
        <v>2</v>
      </c>
      <c r="S301" s="678">
        <v>1</v>
      </c>
      <c r="T301" s="745">
        <v>1</v>
      </c>
      <c r="U301" s="701">
        <v>1</v>
      </c>
    </row>
    <row r="302" spans="1:21" ht="14.4" customHeight="1" x14ac:dyDescent="0.3">
      <c r="A302" s="661">
        <v>7</v>
      </c>
      <c r="B302" s="662" t="s">
        <v>2765</v>
      </c>
      <c r="C302" s="662" t="s">
        <v>3028</v>
      </c>
      <c r="D302" s="743" t="s">
        <v>4452</v>
      </c>
      <c r="E302" s="744" t="s">
        <v>3071</v>
      </c>
      <c r="F302" s="662" t="s">
        <v>3025</v>
      </c>
      <c r="G302" s="662" t="s">
        <v>3133</v>
      </c>
      <c r="H302" s="662" t="s">
        <v>573</v>
      </c>
      <c r="I302" s="662" t="s">
        <v>852</v>
      </c>
      <c r="J302" s="662" t="s">
        <v>853</v>
      </c>
      <c r="K302" s="662" t="s">
        <v>3134</v>
      </c>
      <c r="L302" s="663">
        <v>107.27</v>
      </c>
      <c r="M302" s="663">
        <v>214.54</v>
      </c>
      <c r="N302" s="662">
        <v>2</v>
      </c>
      <c r="O302" s="745">
        <v>1</v>
      </c>
      <c r="P302" s="663">
        <v>214.54</v>
      </c>
      <c r="Q302" s="678">
        <v>1</v>
      </c>
      <c r="R302" s="662">
        <v>2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7</v>
      </c>
      <c r="B303" s="662" t="s">
        <v>2765</v>
      </c>
      <c r="C303" s="662" t="s">
        <v>3028</v>
      </c>
      <c r="D303" s="743" t="s">
        <v>4452</v>
      </c>
      <c r="E303" s="744" t="s">
        <v>3071</v>
      </c>
      <c r="F303" s="662" t="s">
        <v>3025</v>
      </c>
      <c r="G303" s="662" t="s">
        <v>3143</v>
      </c>
      <c r="H303" s="662" t="s">
        <v>573</v>
      </c>
      <c r="I303" s="662" t="s">
        <v>3530</v>
      </c>
      <c r="J303" s="662" t="s">
        <v>3145</v>
      </c>
      <c r="K303" s="662" t="s">
        <v>3146</v>
      </c>
      <c r="L303" s="663">
        <v>0</v>
      </c>
      <c r="M303" s="663">
        <v>0</v>
      </c>
      <c r="N303" s="662">
        <v>1</v>
      </c>
      <c r="O303" s="745">
        <v>1</v>
      </c>
      <c r="P303" s="663">
        <v>0</v>
      </c>
      <c r="Q303" s="678"/>
      <c r="R303" s="662">
        <v>1</v>
      </c>
      <c r="S303" s="678">
        <v>1</v>
      </c>
      <c r="T303" s="745">
        <v>1</v>
      </c>
      <c r="U303" s="701">
        <v>1</v>
      </c>
    </row>
    <row r="304" spans="1:21" ht="14.4" customHeight="1" x14ac:dyDescent="0.3">
      <c r="A304" s="661">
        <v>7</v>
      </c>
      <c r="B304" s="662" t="s">
        <v>2765</v>
      </c>
      <c r="C304" s="662" t="s">
        <v>3028</v>
      </c>
      <c r="D304" s="743" t="s">
        <v>4452</v>
      </c>
      <c r="E304" s="744" t="s">
        <v>3071</v>
      </c>
      <c r="F304" s="662" t="s">
        <v>3025</v>
      </c>
      <c r="G304" s="662" t="s">
        <v>3407</v>
      </c>
      <c r="H304" s="662" t="s">
        <v>573</v>
      </c>
      <c r="I304" s="662" t="s">
        <v>3408</v>
      </c>
      <c r="J304" s="662" t="s">
        <v>3409</v>
      </c>
      <c r="K304" s="662" t="s">
        <v>3410</v>
      </c>
      <c r="L304" s="663">
        <v>90.95</v>
      </c>
      <c r="M304" s="663">
        <v>90.95</v>
      </c>
      <c r="N304" s="662">
        <v>1</v>
      </c>
      <c r="O304" s="745">
        <v>1</v>
      </c>
      <c r="P304" s="663">
        <v>90.95</v>
      </c>
      <c r="Q304" s="678">
        <v>1</v>
      </c>
      <c r="R304" s="662">
        <v>1</v>
      </c>
      <c r="S304" s="678">
        <v>1</v>
      </c>
      <c r="T304" s="745">
        <v>1</v>
      </c>
      <c r="U304" s="701">
        <v>1</v>
      </c>
    </row>
    <row r="305" spans="1:21" ht="14.4" customHeight="1" x14ac:dyDescent="0.3">
      <c r="A305" s="661">
        <v>7</v>
      </c>
      <c r="B305" s="662" t="s">
        <v>2765</v>
      </c>
      <c r="C305" s="662" t="s">
        <v>3028</v>
      </c>
      <c r="D305" s="743" t="s">
        <v>4452</v>
      </c>
      <c r="E305" s="744" t="s">
        <v>3071</v>
      </c>
      <c r="F305" s="662" t="s">
        <v>3025</v>
      </c>
      <c r="G305" s="662" t="s">
        <v>3651</v>
      </c>
      <c r="H305" s="662" t="s">
        <v>573</v>
      </c>
      <c r="I305" s="662" t="s">
        <v>3652</v>
      </c>
      <c r="J305" s="662" t="s">
        <v>3653</v>
      </c>
      <c r="K305" s="662" t="s">
        <v>3654</v>
      </c>
      <c r="L305" s="663">
        <v>140.25</v>
      </c>
      <c r="M305" s="663">
        <v>140.25</v>
      </c>
      <c r="N305" s="662">
        <v>1</v>
      </c>
      <c r="O305" s="745">
        <v>1</v>
      </c>
      <c r="P305" s="663"/>
      <c r="Q305" s="678">
        <v>0</v>
      </c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7</v>
      </c>
      <c r="B306" s="662" t="s">
        <v>2765</v>
      </c>
      <c r="C306" s="662" t="s">
        <v>3028</v>
      </c>
      <c r="D306" s="743" t="s">
        <v>4452</v>
      </c>
      <c r="E306" s="744" t="s">
        <v>3071</v>
      </c>
      <c r="F306" s="662" t="s">
        <v>3025</v>
      </c>
      <c r="G306" s="662" t="s">
        <v>3575</v>
      </c>
      <c r="H306" s="662" t="s">
        <v>573</v>
      </c>
      <c r="I306" s="662" t="s">
        <v>3655</v>
      </c>
      <c r="J306" s="662" t="s">
        <v>3656</v>
      </c>
      <c r="K306" s="662" t="s">
        <v>3657</v>
      </c>
      <c r="L306" s="663">
        <v>0</v>
      </c>
      <c r="M306" s="663">
        <v>0</v>
      </c>
      <c r="N306" s="662">
        <v>1</v>
      </c>
      <c r="O306" s="745">
        <v>1</v>
      </c>
      <c r="P306" s="663">
        <v>0</v>
      </c>
      <c r="Q306" s="678"/>
      <c r="R306" s="662">
        <v>1</v>
      </c>
      <c r="S306" s="678">
        <v>1</v>
      </c>
      <c r="T306" s="745">
        <v>1</v>
      </c>
      <c r="U306" s="701">
        <v>1</v>
      </c>
    </row>
    <row r="307" spans="1:21" ht="14.4" customHeight="1" x14ac:dyDescent="0.3">
      <c r="A307" s="661">
        <v>7</v>
      </c>
      <c r="B307" s="662" t="s">
        <v>2765</v>
      </c>
      <c r="C307" s="662" t="s">
        <v>3028</v>
      </c>
      <c r="D307" s="743" t="s">
        <v>4452</v>
      </c>
      <c r="E307" s="744" t="s">
        <v>3071</v>
      </c>
      <c r="F307" s="662" t="s">
        <v>3025</v>
      </c>
      <c r="G307" s="662" t="s">
        <v>3575</v>
      </c>
      <c r="H307" s="662" t="s">
        <v>573</v>
      </c>
      <c r="I307" s="662" t="s">
        <v>3658</v>
      </c>
      <c r="J307" s="662" t="s">
        <v>3656</v>
      </c>
      <c r="K307" s="662" t="s">
        <v>3659</v>
      </c>
      <c r="L307" s="663">
        <v>0</v>
      </c>
      <c r="M307" s="663">
        <v>0</v>
      </c>
      <c r="N307" s="662">
        <v>1</v>
      </c>
      <c r="O307" s="745">
        <v>1</v>
      </c>
      <c r="P307" s="663">
        <v>0</v>
      </c>
      <c r="Q307" s="678"/>
      <c r="R307" s="662">
        <v>1</v>
      </c>
      <c r="S307" s="678">
        <v>1</v>
      </c>
      <c r="T307" s="745">
        <v>1</v>
      </c>
      <c r="U307" s="701">
        <v>1</v>
      </c>
    </row>
    <row r="308" spans="1:21" ht="14.4" customHeight="1" x14ac:dyDescent="0.3">
      <c r="A308" s="661">
        <v>7</v>
      </c>
      <c r="B308" s="662" t="s">
        <v>2765</v>
      </c>
      <c r="C308" s="662" t="s">
        <v>3028</v>
      </c>
      <c r="D308" s="743" t="s">
        <v>4452</v>
      </c>
      <c r="E308" s="744" t="s">
        <v>3071</v>
      </c>
      <c r="F308" s="662" t="s">
        <v>3025</v>
      </c>
      <c r="G308" s="662" t="s">
        <v>3660</v>
      </c>
      <c r="H308" s="662" t="s">
        <v>573</v>
      </c>
      <c r="I308" s="662" t="s">
        <v>3661</v>
      </c>
      <c r="J308" s="662" t="s">
        <v>3662</v>
      </c>
      <c r="K308" s="662" t="s">
        <v>3663</v>
      </c>
      <c r="L308" s="663">
        <v>0</v>
      </c>
      <c r="M308" s="663">
        <v>0</v>
      </c>
      <c r="N308" s="662">
        <v>1</v>
      </c>
      <c r="O308" s="745">
        <v>1</v>
      </c>
      <c r="P308" s="663">
        <v>0</v>
      </c>
      <c r="Q308" s="678"/>
      <c r="R308" s="662">
        <v>1</v>
      </c>
      <c r="S308" s="678">
        <v>1</v>
      </c>
      <c r="T308" s="745">
        <v>1</v>
      </c>
      <c r="U308" s="701">
        <v>1</v>
      </c>
    </row>
    <row r="309" spans="1:21" ht="14.4" customHeight="1" x14ac:dyDescent="0.3">
      <c r="A309" s="661">
        <v>7</v>
      </c>
      <c r="B309" s="662" t="s">
        <v>2765</v>
      </c>
      <c r="C309" s="662" t="s">
        <v>3028</v>
      </c>
      <c r="D309" s="743" t="s">
        <v>4452</v>
      </c>
      <c r="E309" s="744" t="s">
        <v>3071</v>
      </c>
      <c r="F309" s="662" t="s">
        <v>3025</v>
      </c>
      <c r="G309" s="662" t="s">
        <v>3641</v>
      </c>
      <c r="H309" s="662" t="s">
        <v>573</v>
      </c>
      <c r="I309" s="662" t="s">
        <v>3664</v>
      </c>
      <c r="J309" s="662" t="s">
        <v>3665</v>
      </c>
      <c r="K309" s="662" t="s">
        <v>3666</v>
      </c>
      <c r="L309" s="663">
        <v>17.13</v>
      </c>
      <c r="M309" s="663">
        <v>34.26</v>
      </c>
      <c r="N309" s="662">
        <v>2</v>
      </c>
      <c r="O309" s="745">
        <v>1</v>
      </c>
      <c r="P309" s="663">
        <v>34.26</v>
      </c>
      <c r="Q309" s="678">
        <v>1</v>
      </c>
      <c r="R309" s="662">
        <v>2</v>
      </c>
      <c r="S309" s="678">
        <v>1</v>
      </c>
      <c r="T309" s="745">
        <v>1</v>
      </c>
      <c r="U309" s="701">
        <v>1</v>
      </c>
    </row>
    <row r="310" spans="1:21" ht="14.4" customHeight="1" x14ac:dyDescent="0.3">
      <c r="A310" s="661">
        <v>7</v>
      </c>
      <c r="B310" s="662" t="s">
        <v>2765</v>
      </c>
      <c r="C310" s="662" t="s">
        <v>3028</v>
      </c>
      <c r="D310" s="743" t="s">
        <v>4452</v>
      </c>
      <c r="E310" s="744" t="s">
        <v>3072</v>
      </c>
      <c r="F310" s="662" t="s">
        <v>3025</v>
      </c>
      <c r="G310" s="662" t="s">
        <v>3667</v>
      </c>
      <c r="H310" s="662" t="s">
        <v>631</v>
      </c>
      <c r="I310" s="662" t="s">
        <v>3668</v>
      </c>
      <c r="J310" s="662" t="s">
        <v>3669</v>
      </c>
      <c r="K310" s="662" t="s">
        <v>3183</v>
      </c>
      <c r="L310" s="663">
        <v>65.540000000000006</v>
      </c>
      <c r="M310" s="663">
        <v>196.62</v>
      </c>
      <c r="N310" s="662">
        <v>3</v>
      </c>
      <c r="O310" s="745">
        <v>1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7</v>
      </c>
      <c r="B311" s="662" t="s">
        <v>2765</v>
      </c>
      <c r="C311" s="662" t="s">
        <v>3028</v>
      </c>
      <c r="D311" s="743" t="s">
        <v>4452</v>
      </c>
      <c r="E311" s="744" t="s">
        <v>3072</v>
      </c>
      <c r="F311" s="662" t="s">
        <v>3025</v>
      </c>
      <c r="G311" s="662" t="s">
        <v>3353</v>
      </c>
      <c r="H311" s="662" t="s">
        <v>573</v>
      </c>
      <c r="I311" s="662" t="s">
        <v>3355</v>
      </c>
      <c r="J311" s="662" t="s">
        <v>2294</v>
      </c>
      <c r="K311" s="662" t="s">
        <v>3245</v>
      </c>
      <c r="L311" s="663">
        <v>0</v>
      </c>
      <c r="M311" s="663">
        <v>0</v>
      </c>
      <c r="N311" s="662">
        <v>2</v>
      </c>
      <c r="O311" s="745">
        <v>1</v>
      </c>
      <c r="P311" s="663">
        <v>0</v>
      </c>
      <c r="Q311" s="678"/>
      <c r="R311" s="662">
        <v>2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7</v>
      </c>
      <c r="B312" s="662" t="s">
        <v>2765</v>
      </c>
      <c r="C312" s="662" t="s">
        <v>3028</v>
      </c>
      <c r="D312" s="743" t="s">
        <v>4452</v>
      </c>
      <c r="E312" s="744" t="s">
        <v>3072</v>
      </c>
      <c r="F312" s="662" t="s">
        <v>3025</v>
      </c>
      <c r="G312" s="662" t="s">
        <v>3541</v>
      </c>
      <c r="H312" s="662" t="s">
        <v>573</v>
      </c>
      <c r="I312" s="662" t="s">
        <v>3670</v>
      </c>
      <c r="J312" s="662" t="s">
        <v>1725</v>
      </c>
      <c r="K312" s="662" t="s">
        <v>3671</v>
      </c>
      <c r="L312" s="663">
        <v>923.74</v>
      </c>
      <c r="M312" s="663">
        <v>1847.48</v>
      </c>
      <c r="N312" s="662">
        <v>2</v>
      </c>
      <c r="O312" s="745">
        <v>1</v>
      </c>
      <c r="P312" s="663">
        <v>1847.48</v>
      </c>
      <c r="Q312" s="678">
        <v>1</v>
      </c>
      <c r="R312" s="662">
        <v>2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7</v>
      </c>
      <c r="B313" s="662" t="s">
        <v>2765</v>
      </c>
      <c r="C313" s="662" t="s">
        <v>3028</v>
      </c>
      <c r="D313" s="743" t="s">
        <v>4452</v>
      </c>
      <c r="E313" s="744" t="s">
        <v>3073</v>
      </c>
      <c r="F313" s="662" t="s">
        <v>3025</v>
      </c>
      <c r="G313" s="662" t="s">
        <v>3672</v>
      </c>
      <c r="H313" s="662" t="s">
        <v>573</v>
      </c>
      <c r="I313" s="662" t="s">
        <v>3673</v>
      </c>
      <c r="J313" s="662" t="s">
        <v>3674</v>
      </c>
      <c r="K313" s="662" t="s">
        <v>3675</v>
      </c>
      <c r="L313" s="663">
        <v>0</v>
      </c>
      <c r="M313" s="663">
        <v>0</v>
      </c>
      <c r="N313" s="662">
        <v>1</v>
      </c>
      <c r="O313" s="745">
        <v>1</v>
      </c>
      <c r="P313" s="663">
        <v>0</v>
      </c>
      <c r="Q313" s="678"/>
      <c r="R313" s="662">
        <v>1</v>
      </c>
      <c r="S313" s="678">
        <v>1</v>
      </c>
      <c r="T313" s="745">
        <v>1</v>
      </c>
      <c r="U313" s="701">
        <v>1</v>
      </c>
    </row>
    <row r="314" spans="1:21" ht="14.4" customHeight="1" x14ac:dyDescent="0.3">
      <c r="A314" s="661">
        <v>7</v>
      </c>
      <c r="B314" s="662" t="s">
        <v>2765</v>
      </c>
      <c r="C314" s="662" t="s">
        <v>3028</v>
      </c>
      <c r="D314" s="743" t="s">
        <v>4452</v>
      </c>
      <c r="E314" s="744" t="s">
        <v>3073</v>
      </c>
      <c r="F314" s="662" t="s">
        <v>3025</v>
      </c>
      <c r="G314" s="662" t="s">
        <v>3365</v>
      </c>
      <c r="H314" s="662" t="s">
        <v>573</v>
      </c>
      <c r="I314" s="662" t="s">
        <v>3605</v>
      </c>
      <c r="J314" s="662" t="s">
        <v>3606</v>
      </c>
      <c r="K314" s="662" t="s">
        <v>3607</v>
      </c>
      <c r="L314" s="663">
        <v>0</v>
      </c>
      <c r="M314" s="663">
        <v>0</v>
      </c>
      <c r="N314" s="662">
        <v>4</v>
      </c>
      <c r="O314" s="745">
        <v>4</v>
      </c>
      <c r="P314" s="663">
        <v>0</v>
      </c>
      <c r="Q314" s="678"/>
      <c r="R314" s="662">
        <v>4</v>
      </c>
      <c r="S314" s="678">
        <v>1</v>
      </c>
      <c r="T314" s="745">
        <v>4</v>
      </c>
      <c r="U314" s="701">
        <v>1</v>
      </c>
    </row>
    <row r="315" spans="1:21" ht="14.4" customHeight="1" x14ac:dyDescent="0.3">
      <c r="A315" s="661">
        <v>7</v>
      </c>
      <c r="B315" s="662" t="s">
        <v>2765</v>
      </c>
      <c r="C315" s="662" t="s">
        <v>3028</v>
      </c>
      <c r="D315" s="743" t="s">
        <v>4452</v>
      </c>
      <c r="E315" s="744" t="s">
        <v>3073</v>
      </c>
      <c r="F315" s="662" t="s">
        <v>3025</v>
      </c>
      <c r="G315" s="662" t="s">
        <v>3365</v>
      </c>
      <c r="H315" s="662" t="s">
        <v>573</v>
      </c>
      <c r="I315" s="662" t="s">
        <v>3366</v>
      </c>
      <c r="J315" s="662" t="s">
        <v>3367</v>
      </c>
      <c r="K315" s="662" t="s">
        <v>3368</v>
      </c>
      <c r="L315" s="663">
        <v>0</v>
      </c>
      <c r="M315" s="663">
        <v>0</v>
      </c>
      <c r="N315" s="662">
        <v>1</v>
      </c>
      <c r="O315" s="745"/>
      <c r="P315" s="663">
        <v>0</v>
      </c>
      <c r="Q315" s="678"/>
      <c r="R315" s="662">
        <v>1</v>
      </c>
      <c r="S315" s="678">
        <v>1</v>
      </c>
      <c r="T315" s="745"/>
      <c r="U315" s="701"/>
    </row>
    <row r="316" spans="1:21" ht="14.4" customHeight="1" x14ac:dyDescent="0.3">
      <c r="A316" s="661">
        <v>7</v>
      </c>
      <c r="B316" s="662" t="s">
        <v>2765</v>
      </c>
      <c r="C316" s="662" t="s">
        <v>3028</v>
      </c>
      <c r="D316" s="743" t="s">
        <v>4452</v>
      </c>
      <c r="E316" s="744" t="s">
        <v>3075</v>
      </c>
      <c r="F316" s="662" t="s">
        <v>3025</v>
      </c>
      <c r="G316" s="662" t="s">
        <v>3676</v>
      </c>
      <c r="H316" s="662" t="s">
        <v>573</v>
      </c>
      <c r="I316" s="662" t="s">
        <v>3677</v>
      </c>
      <c r="J316" s="662" t="s">
        <v>3678</v>
      </c>
      <c r="K316" s="662" t="s">
        <v>3679</v>
      </c>
      <c r="L316" s="663">
        <v>70.08</v>
      </c>
      <c r="M316" s="663">
        <v>70.08</v>
      </c>
      <c r="N316" s="662">
        <v>1</v>
      </c>
      <c r="O316" s="745">
        <v>1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7</v>
      </c>
      <c r="B317" s="662" t="s">
        <v>2765</v>
      </c>
      <c r="C317" s="662" t="s">
        <v>3030</v>
      </c>
      <c r="D317" s="743" t="s">
        <v>4453</v>
      </c>
      <c r="E317" s="744" t="s">
        <v>3039</v>
      </c>
      <c r="F317" s="662" t="s">
        <v>3025</v>
      </c>
      <c r="G317" s="662" t="s">
        <v>3397</v>
      </c>
      <c r="H317" s="662" t="s">
        <v>573</v>
      </c>
      <c r="I317" s="662" t="s">
        <v>3680</v>
      </c>
      <c r="J317" s="662" t="s">
        <v>3398</v>
      </c>
      <c r="K317" s="662" t="s">
        <v>3681</v>
      </c>
      <c r="L317" s="663">
        <v>369.91</v>
      </c>
      <c r="M317" s="663">
        <v>369.91</v>
      </c>
      <c r="N317" s="662">
        <v>1</v>
      </c>
      <c r="O317" s="745">
        <v>1</v>
      </c>
      <c r="P317" s="663">
        <v>369.91</v>
      </c>
      <c r="Q317" s="678">
        <v>1</v>
      </c>
      <c r="R317" s="662">
        <v>1</v>
      </c>
      <c r="S317" s="678">
        <v>1</v>
      </c>
      <c r="T317" s="745">
        <v>1</v>
      </c>
      <c r="U317" s="701">
        <v>1</v>
      </c>
    </row>
    <row r="318" spans="1:21" ht="14.4" customHeight="1" x14ac:dyDescent="0.3">
      <c r="A318" s="661">
        <v>7</v>
      </c>
      <c r="B318" s="662" t="s">
        <v>2765</v>
      </c>
      <c r="C318" s="662" t="s">
        <v>3030</v>
      </c>
      <c r="D318" s="743" t="s">
        <v>4453</v>
      </c>
      <c r="E318" s="744" t="s">
        <v>3039</v>
      </c>
      <c r="F318" s="662" t="s">
        <v>3025</v>
      </c>
      <c r="G318" s="662" t="s">
        <v>3133</v>
      </c>
      <c r="H318" s="662" t="s">
        <v>573</v>
      </c>
      <c r="I318" s="662" t="s">
        <v>852</v>
      </c>
      <c r="J318" s="662" t="s">
        <v>853</v>
      </c>
      <c r="K318" s="662" t="s">
        <v>3134</v>
      </c>
      <c r="L318" s="663">
        <v>156.77000000000001</v>
      </c>
      <c r="M318" s="663">
        <v>313.54000000000002</v>
      </c>
      <c r="N318" s="662">
        <v>2</v>
      </c>
      <c r="O318" s="745">
        <v>0.5</v>
      </c>
      <c r="P318" s="663">
        <v>313.54000000000002</v>
      </c>
      <c r="Q318" s="678">
        <v>1</v>
      </c>
      <c r="R318" s="662">
        <v>2</v>
      </c>
      <c r="S318" s="678">
        <v>1</v>
      </c>
      <c r="T318" s="745">
        <v>0.5</v>
      </c>
      <c r="U318" s="701">
        <v>1</v>
      </c>
    </row>
    <row r="319" spans="1:21" ht="14.4" customHeight="1" x14ac:dyDescent="0.3">
      <c r="A319" s="661">
        <v>7</v>
      </c>
      <c r="B319" s="662" t="s">
        <v>2765</v>
      </c>
      <c r="C319" s="662" t="s">
        <v>3030</v>
      </c>
      <c r="D319" s="743" t="s">
        <v>4453</v>
      </c>
      <c r="E319" s="744" t="s">
        <v>3039</v>
      </c>
      <c r="F319" s="662" t="s">
        <v>3025</v>
      </c>
      <c r="G319" s="662" t="s">
        <v>3163</v>
      </c>
      <c r="H319" s="662" t="s">
        <v>573</v>
      </c>
      <c r="I319" s="662" t="s">
        <v>2272</v>
      </c>
      <c r="J319" s="662" t="s">
        <v>2273</v>
      </c>
      <c r="K319" s="662" t="s">
        <v>3164</v>
      </c>
      <c r="L319" s="663">
        <v>48.09</v>
      </c>
      <c r="M319" s="663">
        <v>144.27000000000001</v>
      </c>
      <c r="N319" s="662">
        <v>3</v>
      </c>
      <c r="O319" s="745">
        <v>1.5</v>
      </c>
      <c r="P319" s="663">
        <v>144.27000000000001</v>
      </c>
      <c r="Q319" s="678">
        <v>1</v>
      </c>
      <c r="R319" s="662">
        <v>3</v>
      </c>
      <c r="S319" s="678">
        <v>1</v>
      </c>
      <c r="T319" s="745">
        <v>1.5</v>
      </c>
      <c r="U319" s="701">
        <v>1</v>
      </c>
    </row>
    <row r="320" spans="1:21" ht="14.4" customHeight="1" x14ac:dyDescent="0.3">
      <c r="A320" s="661">
        <v>7</v>
      </c>
      <c r="B320" s="662" t="s">
        <v>2765</v>
      </c>
      <c r="C320" s="662" t="s">
        <v>3030</v>
      </c>
      <c r="D320" s="743" t="s">
        <v>4453</v>
      </c>
      <c r="E320" s="744" t="s">
        <v>3039</v>
      </c>
      <c r="F320" s="662" t="s">
        <v>3025</v>
      </c>
      <c r="G320" s="662" t="s">
        <v>3150</v>
      </c>
      <c r="H320" s="662" t="s">
        <v>573</v>
      </c>
      <c r="I320" s="662" t="s">
        <v>3682</v>
      </c>
      <c r="J320" s="662" t="s">
        <v>1956</v>
      </c>
      <c r="K320" s="662" t="s">
        <v>3683</v>
      </c>
      <c r="L320" s="663">
        <v>0</v>
      </c>
      <c r="M320" s="663">
        <v>0</v>
      </c>
      <c r="N320" s="662">
        <v>1</v>
      </c>
      <c r="O320" s="745">
        <v>1</v>
      </c>
      <c r="P320" s="663"/>
      <c r="Q320" s="678"/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7</v>
      </c>
      <c r="B321" s="662" t="s">
        <v>2765</v>
      </c>
      <c r="C321" s="662" t="s">
        <v>3030</v>
      </c>
      <c r="D321" s="743" t="s">
        <v>4453</v>
      </c>
      <c r="E321" s="744" t="s">
        <v>3039</v>
      </c>
      <c r="F321" s="662" t="s">
        <v>3025</v>
      </c>
      <c r="G321" s="662" t="s">
        <v>3684</v>
      </c>
      <c r="H321" s="662" t="s">
        <v>573</v>
      </c>
      <c r="I321" s="662" t="s">
        <v>3685</v>
      </c>
      <c r="J321" s="662" t="s">
        <v>3686</v>
      </c>
      <c r="K321" s="662" t="s">
        <v>3687</v>
      </c>
      <c r="L321" s="663">
        <v>300.05</v>
      </c>
      <c r="M321" s="663">
        <v>300.05</v>
      </c>
      <c r="N321" s="662">
        <v>1</v>
      </c>
      <c r="O321" s="745">
        <v>1</v>
      </c>
      <c r="P321" s="663">
        <v>300.05</v>
      </c>
      <c r="Q321" s="678">
        <v>1</v>
      </c>
      <c r="R321" s="662">
        <v>1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7</v>
      </c>
      <c r="B322" s="662" t="s">
        <v>2765</v>
      </c>
      <c r="C322" s="662" t="s">
        <v>3030</v>
      </c>
      <c r="D322" s="743" t="s">
        <v>4453</v>
      </c>
      <c r="E322" s="744" t="s">
        <v>3039</v>
      </c>
      <c r="F322" s="662" t="s">
        <v>3026</v>
      </c>
      <c r="G322" s="662" t="s">
        <v>3080</v>
      </c>
      <c r="H322" s="662" t="s">
        <v>573</v>
      </c>
      <c r="I322" s="662" t="s">
        <v>3688</v>
      </c>
      <c r="J322" s="662" t="s">
        <v>3082</v>
      </c>
      <c r="K322" s="662"/>
      <c r="L322" s="663">
        <v>0</v>
      </c>
      <c r="M322" s="663">
        <v>0</v>
      </c>
      <c r="N322" s="662">
        <v>2</v>
      </c>
      <c r="O322" s="745">
        <v>2</v>
      </c>
      <c r="P322" s="663">
        <v>0</v>
      </c>
      <c r="Q322" s="678"/>
      <c r="R322" s="662">
        <v>2</v>
      </c>
      <c r="S322" s="678">
        <v>1</v>
      </c>
      <c r="T322" s="745">
        <v>2</v>
      </c>
      <c r="U322" s="701">
        <v>1</v>
      </c>
    </row>
    <row r="323" spans="1:21" ht="14.4" customHeight="1" x14ac:dyDescent="0.3">
      <c r="A323" s="661">
        <v>7</v>
      </c>
      <c r="B323" s="662" t="s">
        <v>2765</v>
      </c>
      <c r="C323" s="662" t="s">
        <v>3030</v>
      </c>
      <c r="D323" s="743" t="s">
        <v>4453</v>
      </c>
      <c r="E323" s="744" t="s">
        <v>3041</v>
      </c>
      <c r="F323" s="662" t="s">
        <v>3025</v>
      </c>
      <c r="G323" s="662" t="s">
        <v>3377</v>
      </c>
      <c r="H323" s="662" t="s">
        <v>573</v>
      </c>
      <c r="I323" s="662" t="s">
        <v>892</v>
      </c>
      <c r="J323" s="662" t="s">
        <v>3689</v>
      </c>
      <c r="K323" s="662" t="s">
        <v>3690</v>
      </c>
      <c r="L323" s="663">
        <v>0</v>
      </c>
      <c r="M323" s="663">
        <v>0</v>
      </c>
      <c r="N323" s="662">
        <v>2</v>
      </c>
      <c r="O323" s="745">
        <v>1</v>
      </c>
      <c r="P323" s="663">
        <v>0</v>
      </c>
      <c r="Q323" s="678"/>
      <c r="R323" s="662">
        <v>2</v>
      </c>
      <c r="S323" s="678">
        <v>1</v>
      </c>
      <c r="T323" s="745">
        <v>1</v>
      </c>
      <c r="U323" s="701">
        <v>1</v>
      </c>
    </row>
    <row r="324" spans="1:21" ht="14.4" customHeight="1" x14ac:dyDescent="0.3">
      <c r="A324" s="661">
        <v>7</v>
      </c>
      <c r="B324" s="662" t="s">
        <v>2765</v>
      </c>
      <c r="C324" s="662" t="s">
        <v>3030</v>
      </c>
      <c r="D324" s="743" t="s">
        <v>4453</v>
      </c>
      <c r="E324" s="744" t="s">
        <v>3041</v>
      </c>
      <c r="F324" s="662" t="s">
        <v>3025</v>
      </c>
      <c r="G324" s="662" t="s">
        <v>3184</v>
      </c>
      <c r="H324" s="662" t="s">
        <v>573</v>
      </c>
      <c r="I324" s="662" t="s">
        <v>3691</v>
      </c>
      <c r="J324" s="662" t="s">
        <v>1868</v>
      </c>
      <c r="K324" s="662" t="s">
        <v>3692</v>
      </c>
      <c r="L324" s="663">
        <v>56.83</v>
      </c>
      <c r="M324" s="663">
        <v>56.83</v>
      </c>
      <c r="N324" s="662">
        <v>1</v>
      </c>
      <c r="O324" s="745">
        <v>0.5</v>
      </c>
      <c r="P324" s="663">
        <v>56.83</v>
      </c>
      <c r="Q324" s="678">
        <v>1</v>
      </c>
      <c r="R324" s="662">
        <v>1</v>
      </c>
      <c r="S324" s="678">
        <v>1</v>
      </c>
      <c r="T324" s="745">
        <v>0.5</v>
      </c>
      <c r="U324" s="701">
        <v>1</v>
      </c>
    </row>
    <row r="325" spans="1:21" ht="14.4" customHeight="1" x14ac:dyDescent="0.3">
      <c r="A325" s="661">
        <v>7</v>
      </c>
      <c r="B325" s="662" t="s">
        <v>2765</v>
      </c>
      <c r="C325" s="662" t="s">
        <v>3030</v>
      </c>
      <c r="D325" s="743" t="s">
        <v>4453</v>
      </c>
      <c r="E325" s="744" t="s">
        <v>3041</v>
      </c>
      <c r="F325" s="662" t="s">
        <v>3025</v>
      </c>
      <c r="G325" s="662" t="s">
        <v>3188</v>
      </c>
      <c r="H325" s="662" t="s">
        <v>573</v>
      </c>
      <c r="I325" s="662" t="s">
        <v>3693</v>
      </c>
      <c r="J325" s="662" t="s">
        <v>3694</v>
      </c>
      <c r="K325" s="662" t="s">
        <v>3695</v>
      </c>
      <c r="L325" s="663">
        <v>96.84</v>
      </c>
      <c r="M325" s="663">
        <v>96.84</v>
      </c>
      <c r="N325" s="662">
        <v>1</v>
      </c>
      <c r="O325" s="745">
        <v>1</v>
      </c>
      <c r="P325" s="663">
        <v>96.84</v>
      </c>
      <c r="Q325" s="678">
        <v>1</v>
      </c>
      <c r="R325" s="662">
        <v>1</v>
      </c>
      <c r="S325" s="678">
        <v>1</v>
      </c>
      <c r="T325" s="745">
        <v>1</v>
      </c>
      <c r="U325" s="701">
        <v>1</v>
      </c>
    </row>
    <row r="326" spans="1:21" ht="14.4" customHeight="1" x14ac:dyDescent="0.3">
      <c r="A326" s="661">
        <v>7</v>
      </c>
      <c r="B326" s="662" t="s">
        <v>2765</v>
      </c>
      <c r="C326" s="662" t="s">
        <v>3030</v>
      </c>
      <c r="D326" s="743" t="s">
        <v>4453</v>
      </c>
      <c r="E326" s="744" t="s">
        <v>3041</v>
      </c>
      <c r="F326" s="662" t="s">
        <v>3025</v>
      </c>
      <c r="G326" s="662" t="s">
        <v>3498</v>
      </c>
      <c r="H326" s="662" t="s">
        <v>573</v>
      </c>
      <c r="I326" s="662" t="s">
        <v>3696</v>
      </c>
      <c r="J326" s="662" t="s">
        <v>3697</v>
      </c>
      <c r="K326" s="662" t="s">
        <v>3698</v>
      </c>
      <c r="L326" s="663">
        <v>226.89</v>
      </c>
      <c r="M326" s="663">
        <v>226.89</v>
      </c>
      <c r="N326" s="662">
        <v>1</v>
      </c>
      <c r="O326" s="745">
        <v>0.5</v>
      </c>
      <c r="P326" s="663">
        <v>226.89</v>
      </c>
      <c r="Q326" s="678">
        <v>1</v>
      </c>
      <c r="R326" s="662">
        <v>1</v>
      </c>
      <c r="S326" s="678">
        <v>1</v>
      </c>
      <c r="T326" s="745">
        <v>0.5</v>
      </c>
      <c r="U326" s="701">
        <v>1</v>
      </c>
    </row>
    <row r="327" spans="1:21" ht="14.4" customHeight="1" x14ac:dyDescent="0.3">
      <c r="A327" s="661">
        <v>7</v>
      </c>
      <c r="B327" s="662" t="s">
        <v>2765</v>
      </c>
      <c r="C327" s="662" t="s">
        <v>3030</v>
      </c>
      <c r="D327" s="743" t="s">
        <v>4453</v>
      </c>
      <c r="E327" s="744" t="s">
        <v>3041</v>
      </c>
      <c r="F327" s="662" t="s">
        <v>3025</v>
      </c>
      <c r="G327" s="662" t="s">
        <v>3699</v>
      </c>
      <c r="H327" s="662" t="s">
        <v>573</v>
      </c>
      <c r="I327" s="662" t="s">
        <v>3700</v>
      </c>
      <c r="J327" s="662" t="s">
        <v>3701</v>
      </c>
      <c r="K327" s="662" t="s">
        <v>3702</v>
      </c>
      <c r="L327" s="663">
        <v>0</v>
      </c>
      <c r="M327" s="663">
        <v>0</v>
      </c>
      <c r="N327" s="662">
        <v>2</v>
      </c>
      <c r="O327" s="745">
        <v>1</v>
      </c>
      <c r="P327" s="663">
        <v>0</v>
      </c>
      <c r="Q327" s="678"/>
      <c r="R327" s="662">
        <v>2</v>
      </c>
      <c r="S327" s="678">
        <v>1</v>
      </c>
      <c r="T327" s="745">
        <v>1</v>
      </c>
      <c r="U327" s="701">
        <v>1</v>
      </c>
    </row>
    <row r="328" spans="1:21" ht="14.4" customHeight="1" x14ac:dyDescent="0.3">
      <c r="A328" s="661">
        <v>7</v>
      </c>
      <c r="B328" s="662" t="s">
        <v>2765</v>
      </c>
      <c r="C328" s="662" t="s">
        <v>3030</v>
      </c>
      <c r="D328" s="743" t="s">
        <v>4453</v>
      </c>
      <c r="E328" s="744" t="s">
        <v>3041</v>
      </c>
      <c r="F328" s="662" t="s">
        <v>3025</v>
      </c>
      <c r="G328" s="662" t="s">
        <v>3232</v>
      </c>
      <c r="H328" s="662" t="s">
        <v>573</v>
      </c>
      <c r="I328" s="662" t="s">
        <v>1839</v>
      </c>
      <c r="J328" s="662" t="s">
        <v>976</v>
      </c>
      <c r="K328" s="662" t="s">
        <v>1840</v>
      </c>
      <c r="L328" s="663">
        <v>0</v>
      </c>
      <c r="M328" s="663">
        <v>0</v>
      </c>
      <c r="N328" s="662">
        <v>2</v>
      </c>
      <c r="O328" s="745">
        <v>0.5</v>
      </c>
      <c r="P328" s="663">
        <v>0</v>
      </c>
      <c r="Q328" s="678"/>
      <c r="R328" s="662">
        <v>2</v>
      </c>
      <c r="S328" s="678">
        <v>1</v>
      </c>
      <c r="T328" s="745">
        <v>0.5</v>
      </c>
      <c r="U328" s="701">
        <v>1</v>
      </c>
    </row>
    <row r="329" spans="1:21" ht="14.4" customHeight="1" x14ac:dyDescent="0.3">
      <c r="A329" s="661">
        <v>7</v>
      </c>
      <c r="B329" s="662" t="s">
        <v>2765</v>
      </c>
      <c r="C329" s="662" t="s">
        <v>3030</v>
      </c>
      <c r="D329" s="743" t="s">
        <v>4453</v>
      </c>
      <c r="E329" s="744" t="s">
        <v>3041</v>
      </c>
      <c r="F329" s="662" t="s">
        <v>3025</v>
      </c>
      <c r="G329" s="662" t="s">
        <v>3651</v>
      </c>
      <c r="H329" s="662" t="s">
        <v>573</v>
      </c>
      <c r="I329" s="662" t="s">
        <v>3703</v>
      </c>
      <c r="J329" s="662" t="s">
        <v>3704</v>
      </c>
      <c r="K329" s="662" t="s">
        <v>3705</v>
      </c>
      <c r="L329" s="663">
        <v>115.13</v>
      </c>
      <c r="M329" s="663">
        <v>230.26</v>
      </c>
      <c r="N329" s="662">
        <v>2</v>
      </c>
      <c r="O329" s="745">
        <v>1</v>
      </c>
      <c r="P329" s="663">
        <v>230.26</v>
      </c>
      <c r="Q329" s="678">
        <v>1</v>
      </c>
      <c r="R329" s="662">
        <v>2</v>
      </c>
      <c r="S329" s="678">
        <v>1</v>
      </c>
      <c r="T329" s="745">
        <v>1</v>
      </c>
      <c r="U329" s="701">
        <v>1</v>
      </c>
    </row>
    <row r="330" spans="1:21" ht="14.4" customHeight="1" x14ac:dyDescent="0.3">
      <c r="A330" s="661">
        <v>7</v>
      </c>
      <c r="B330" s="662" t="s">
        <v>2765</v>
      </c>
      <c r="C330" s="662" t="s">
        <v>3030</v>
      </c>
      <c r="D330" s="743" t="s">
        <v>4453</v>
      </c>
      <c r="E330" s="744" t="s">
        <v>3041</v>
      </c>
      <c r="F330" s="662" t="s">
        <v>3025</v>
      </c>
      <c r="G330" s="662" t="s">
        <v>3150</v>
      </c>
      <c r="H330" s="662" t="s">
        <v>631</v>
      </c>
      <c r="I330" s="662" t="s">
        <v>3706</v>
      </c>
      <c r="J330" s="662" t="s">
        <v>1956</v>
      </c>
      <c r="K330" s="662" t="s">
        <v>3707</v>
      </c>
      <c r="L330" s="663">
        <v>0</v>
      </c>
      <c r="M330" s="663">
        <v>0</v>
      </c>
      <c r="N330" s="662">
        <v>1</v>
      </c>
      <c r="O330" s="745">
        <v>0.5</v>
      </c>
      <c r="P330" s="663">
        <v>0</v>
      </c>
      <c r="Q330" s="678"/>
      <c r="R330" s="662">
        <v>1</v>
      </c>
      <c r="S330" s="678">
        <v>1</v>
      </c>
      <c r="T330" s="745">
        <v>0.5</v>
      </c>
      <c r="U330" s="701">
        <v>1</v>
      </c>
    </row>
    <row r="331" spans="1:21" ht="14.4" customHeight="1" x14ac:dyDescent="0.3">
      <c r="A331" s="661">
        <v>7</v>
      </c>
      <c r="B331" s="662" t="s">
        <v>2765</v>
      </c>
      <c r="C331" s="662" t="s">
        <v>3030</v>
      </c>
      <c r="D331" s="743" t="s">
        <v>4453</v>
      </c>
      <c r="E331" s="744" t="s">
        <v>3041</v>
      </c>
      <c r="F331" s="662" t="s">
        <v>3025</v>
      </c>
      <c r="G331" s="662" t="s">
        <v>3708</v>
      </c>
      <c r="H331" s="662" t="s">
        <v>631</v>
      </c>
      <c r="I331" s="662" t="s">
        <v>2019</v>
      </c>
      <c r="J331" s="662" t="s">
        <v>2020</v>
      </c>
      <c r="K331" s="662" t="s">
        <v>1106</v>
      </c>
      <c r="L331" s="663">
        <v>48.27</v>
      </c>
      <c r="M331" s="663">
        <v>48.27</v>
      </c>
      <c r="N331" s="662">
        <v>1</v>
      </c>
      <c r="O331" s="745">
        <v>1</v>
      </c>
      <c r="P331" s="663">
        <v>48.27</v>
      </c>
      <c r="Q331" s="678">
        <v>1</v>
      </c>
      <c r="R331" s="662">
        <v>1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7</v>
      </c>
      <c r="B332" s="662" t="s">
        <v>2765</v>
      </c>
      <c r="C332" s="662" t="s">
        <v>3030</v>
      </c>
      <c r="D332" s="743" t="s">
        <v>4453</v>
      </c>
      <c r="E332" s="744" t="s">
        <v>3041</v>
      </c>
      <c r="F332" s="662" t="s">
        <v>3025</v>
      </c>
      <c r="G332" s="662" t="s">
        <v>3153</v>
      </c>
      <c r="H332" s="662" t="s">
        <v>573</v>
      </c>
      <c r="I332" s="662" t="s">
        <v>1824</v>
      </c>
      <c r="J332" s="662" t="s">
        <v>1825</v>
      </c>
      <c r="K332" s="662" t="s">
        <v>1826</v>
      </c>
      <c r="L332" s="663">
        <v>108.44</v>
      </c>
      <c r="M332" s="663">
        <v>216.88</v>
      </c>
      <c r="N332" s="662">
        <v>2</v>
      </c>
      <c r="O332" s="745">
        <v>1</v>
      </c>
      <c r="P332" s="663">
        <v>216.88</v>
      </c>
      <c r="Q332" s="678">
        <v>1</v>
      </c>
      <c r="R332" s="662">
        <v>2</v>
      </c>
      <c r="S332" s="678">
        <v>1</v>
      </c>
      <c r="T332" s="745">
        <v>1</v>
      </c>
      <c r="U332" s="701">
        <v>1</v>
      </c>
    </row>
    <row r="333" spans="1:21" ht="14.4" customHeight="1" x14ac:dyDescent="0.3">
      <c r="A333" s="661">
        <v>7</v>
      </c>
      <c r="B333" s="662" t="s">
        <v>2765</v>
      </c>
      <c r="C333" s="662" t="s">
        <v>3030</v>
      </c>
      <c r="D333" s="743" t="s">
        <v>4453</v>
      </c>
      <c r="E333" s="744" t="s">
        <v>3042</v>
      </c>
      <c r="F333" s="662" t="s">
        <v>3025</v>
      </c>
      <c r="G333" s="662" t="s">
        <v>3624</v>
      </c>
      <c r="H333" s="662" t="s">
        <v>573</v>
      </c>
      <c r="I333" s="662" t="s">
        <v>3625</v>
      </c>
      <c r="J333" s="662" t="s">
        <v>3082</v>
      </c>
      <c r="K333" s="662"/>
      <c r="L333" s="663">
        <v>96.84</v>
      </c>
      <c r="M333" s="663">
        <v>96.84</v>
      </c>
      <c r="N333" s="662">
        <v>1</v>
      </c>
      <c r="O333" s="745">
        <v>0.5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7</v>
      </c>
      <c r="B334" s="662" t="s">
        <v>2765</v>
      </c>
      <c r="C334" s="662" t="s">
        <v>3030</v>
      </c>
      <c r="D334" s="743" t="s">
        <v>4453</v>
      </c>
      <c r="E334" s="744" t="s">
        <v>3042</v>
      </c>
      <c r="F334" s="662" t="s">
        <v>3025</v>
      </c>
      <c r="G334" s="662" t="s">
        <v>3377</v>
      </c>
      <c r="H334" s="662" t="s">
        <v>573</v>
      </c>
      <c r="I334" s="662" t="s">
        <v>3709</v>
      </c>
      <c r="J334" s="662" t="s">
        <v>3689</v>
      </c>
      <c r="K334" s="662" t="s">
        <v>3690</v>
      </c>
      <c r="L334" s="663">
        <v>0</v>
      </c>
      <c r="M334" s="663">
        <v>0</v>
      </c>
      <c r="N334" s="662">
        <v>2</v>
      </c>
      <c r="O334" s="745"/>
      <c r="P334" s="663"/>
      <c r="Q334" s="678"/>
      <c r="R334" s="662"/>
      <c r="S334" s="678">
        <v>0</v>
      </c>
      <c r="T334" s="745"/>
      <c r="U334" s="701"/>
    </row>
    <row r="335" spans="1:21" ht="14.4" customHeight="1" x14ac:dyDescent="0.3">
      <c r="A335" s="661">
        <v>7</v>
      </c>
      <c r="B335" s="662" t="s">
        <v>2765</v>
      </c>
      <c r="C335" s="662" t="s">
        <v>3030</v>
      </c>
      <c r="D335" s="743" t="s">
        <v>4453</v>
      </c>
      <c r="E335" s="744" t="s">
        <v>3042</v>
      </c>
      <c r="F335" s="662" t="s">
        <v>3025</v>
      </c>
      <c r="G335" s="662" t="s">
        <v>3710</v>
      </c>
      <c r="H335" s="662" t="s">
        <v>631</v>
      </c>
      <c r="I335" s="662" t="s">
        <v>3711</v>
      </c>
      <c r="J335" s="662" t="s">
        <v>3712</v>
      </c>
      <c r="K335" s="662" t="s">
        <v>3713</v>
      </c>
      <c r="L335" s="663">
        <v>1131.06</v>
      </c>
      <c r="M335" s="663">
        <v>10179.539999999999</v>
      </c>
      <c r="N335" s="662">
        <v>9</v>
      </c>
      <c r="O335" s="745">
        <v>3</v>
      </c>
      <c r="P335" s="663">
        <v>10179.539999999999</v>
      </c>
      <c r="Q335" s="678">
        <v>1</v>
      </c>
      <c r="R335" s="662">
        <v>9</v>
      </c>
      <c r="S335" s="678">
        <v>1</v>
      </c>
      <c r="T335" s="745">
        <v>3</v>
      </c>
      <c r="U335" s="701">
        <v>1</v>
      </c>
    </row>
    <row r="336" spans="1:21" ht="14.4" customHeight="1" x14ac:dyDescent="0.3">
      <c r="A336" s="661">
        <v>7</v>
      </c>
      <c r="B336" s="662" t="s">
        <v>2765</v>
      </c>
      <c r="C336" s="662" t="s">
        <v>3030</v>
      </c>
      <c r="D336" s="743" t="s">
        <v>4453</v>
      </c>
      <c r="E336" s="744" t="s">
        <v>3042</v>
      </c>
      <c r="F336" s="662" t="s">
        <v>3025</v>
      </c>
      <c r="G336" s="662" t="s">
        <v>3353</v>
      </c>
      <c r="H336" s="662" t="s">
        <v>573</v>
      </c>
      <c r="I336" s="662" t="s">
        <v>3714</v>
      </c>
      <c r="J336" s="662" t="s">
        <v>3715</v>
      </c>
      <c r="K336" s="662" t="s">
        <v>3716</v>
      </c>
      <c r="L336" s="663">
        <v>0</v>
      </c>
      <c r="M336" s="663">
        <v>0</v>
      </c>
      <c r="N336" s="662">
        <v>1</v>
      </c>
      <c r="O336" s="745">
        <v>0.5</v>
      </c>
      <c r="P336" s="663"/>
      <c r="Q336" s="678"/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7</v>
      </c>
      <c r="B337" s="662" t="s">
        <v>2765</v>
      </c>
      <c r="C337" s="662" t="s">
        <v>3030</v>
      </c>
      <c r="D337" s="743" t="s">
        <v>4453</v>
      </c>
      <c r="E337" s="744" t="s">
        <v>3042</v>
      </c>
      <c r="F337" s="662" t="s">
        <v>3025</v>
      </c>
      <c r="G337" s="662" t="s">
        <v>3180</v>
      </c>
      <c r="H337" s="662" t="s">
        <v>631</v>
      </c>
      <c r="I337" s="662" t="s">
        <v>2086</v>
      </c>
      <c r="J337" s="662" t="s">
        <v>1967</v>
      </c>
      <c r="K337" s="662" t="s">
        <v>977</v>
      </c>
      <c r="L337" s="663">
        <v>132</v>
      </c>
      <c r="M337" s="663">
        <v>1056</v>
      </c>
      <c r="N337" s="662">
        <v>8</v>
      </c>
      <c r="O337" s="745">
        <v>2</v>
      </c>
      <c r="P337" s="663"/>
      <c r="Q337" s="678">
        <v>0</v>
      </c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7</v>
      </c>
      <c r="B338" s="662" t="s">
        <v>2765</v>
      </c>
      <c r="C338" s="662" t="s">
        <v>3030</v>
      </c>
      <c r="D338" s="743" t="s">
        <v>4453</v>
      </c>
      <c r="E338" s="744" t="s">
        <v>3042</v>
      </c>
      <c r="F338" s="662" t="s">
        <v>3025</v>
      </c>
      <c r="G338" s="662" t="s">
        <v>3380</v>
      </c>
      <c r="H338" s="662" t="s">
        <v>573</v>
      </c>
      <c r="I338" s="662" t="s">
        <v>3381</v>
      </c>
      <c r="J338" s="662" t="s">
        <v>3382</v>
      </c>
      <c r="K338" s="662" t="s">
        <v>3383</v>
      </c>
      <c r="L338" s="663">
        <v>0</v>
      </c>
      <c r="M338" s="663">
        <v>0</v>
      </c>
      <c r="N338" s="662">
        <v>1</v>
      </c>
      <c r="O338" s="745">
        <v>1</v>
      </c>
      <c r="P338" s="663">
        <v>0</v>
      </c>
      <c r="Q338" s="678"/>
      <c r="R338" s="662">
        <v>1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7</v>
      </c>
      <c r="B339" s="662" t="s">
        <v>2765</v>
      </c>
      <c r="C339" s="662" t="s">
        <v>3030</v>
      </c>
      <c r="D339" s="743" t="s">
        <v>4453</v>
      </c>
      <c r="E339" s="744" t="s">
        <v>3042</v>
      </c>
      <c r="F339" s="662" t="s">
        <v>3025</v>
      </c>
      <c r="G339" s="662" t="s">
        <v>3198</v>
      </c>
      <c r="H339" s="662" t="s">
        <v>573</v>
      </c>
      <c r="I339" s="662" t="s">
        <v>3199</v>
      </c>
      <c r="J339" s="662" t="s">
        <v>3200</v>
      </c>
      <c r="K339" s="662" t="s">
        <v>3201</v>
      </c>
      <c r="L339" s="663">
        <v>24.68</v>
      </c>
      <c r="M339" s="663">
        <v>49.36</v>
      </c>
      <c r="N339" s="662">
        <v>2</v>
      </c>
      <c r="O339" s="745">
        <v>0.5</v>
      </c>
      <c r="P339" s="663">
        <v>49.36</v>
      </c>
      <c r="Q339" s="678">
        <v>1</v>
      </c>
      <c r="R339" s="662">
        <v>2</v>
      </c>
      <c r="S339" s="678">
        <v>1</v>
      </c>
      <c r="T339" s="745">
        <v>0.5</v>
      </c>
      <c r="U339" s="701">
        <v>1</v>
      </c>
    </row>
    <row r="340" spans="1:21" ht="14.4" customHeight="1" x14ac:dyDescent="0.3">
      <c r="A340" s="661">
        <v>7</v>
      </c>
      <c r="B340" s="662" t="s">
        <v>2765</v>
      </c>
      <c r="C340" s="662" t="s">
        <v>3030</v>
      </c>
      <c r="D340" s="743" t="s">
        <v>4453</v>
      </c>
      <c r="E340" s="744" t="s">
        <v>3042</v>
      </c>
      <c r="F340" s="662" t="s">
        <v>3025</v>
      </c>
      <c r="G340" s="662" t="s">
        <v>3717</v>
      </c>
      <c r="H340" s="662" t="s">
        <v>573</v>
      </c>
      <c r="I340" s="662" t="s">
        <v>3718</v>
      </c>
      <c r="J340" s="662" t="s">
        <v>3719</v>
      </c>
      <c r="K340" s="662" t="s">
        <v>3720</v>
      </c>
      <c r="L340" s="663">
        <v>232.68</v>
      </c>
      <c r="M340" s="663">
        <v>465.36</v>
      </c>
      <c r="N340" s="662">
        <v>2</v>
      </c>
      <c r="O340" s="745">
        <v>1</v>
      </c>
      <c r="P340" s="663">
        <v>465.36</v>
      </c>
      <c r="Q340" s="678">
        <v>1</v>
      </c>
      <c r="R340" s="662">
        <v>2</v>
      </c>
      <c r="S340" s="678">
        <v>1</v>
      </c>
      <c r="T340" s="745">
        <v>1</v>
      </c>
      <c r="U340" s="701">
        <v>1</v>
      </c>
    </row>
    <row r="341" spans="1:21" ht="14.4" customHeight="1" x14ac:dyDescent="0.3">
      <c r="A341" s="661">
        <v>7</v>
      </c>
      <c r="B341" s="662" t="s">
        <v>2765</v>
      </c>
      <c r="C341" s="662" t="s">
        <v>3030</v>
      </c>
      <c r="D341" s="743" t="s">
        <v>4453</v>
      </c>
      <c r="E341" s="744" t="s">
        <v>3042</v>
      </c>
      <c r="F341" s="662" t="s">
        <v>3025</v>
      </c>
      <c r="G341" s="662" t="s">
        <v>3717</v>
      </c>
      <c r="H341" s="662" t="s">
        <v>573</v>
      </c>
      <c r="I341" s="662" t="s">
        <v>3721</v>
      </c>
      <c r="J341" s="662" t="s">
        <v>3722</v>
      </c>
      <c r="K341" s="662" t="s">
        <v>3723</v>
      </c>
      <c r="L341" s="663">
        <v>969.48</v>
      </c>
      <c r="M341" s="663">
        <v>1938.96</v>
      </c>
      <c r="N341" s="662">
        <v>2</v>
      </c>
      <c r="O341" s="745">
        <v>1</v>
      </c>
      <c r="P341" s="663">
        <v>1938.96</v>
      </c>
      <c r="Q341" s="678">
        <v>1</v>
      </c>
      <c r="R341" s="662">
        <v>2</v>
      </c>
      <c r="S341" s="678">
        <v>1</v>
      </c>
      <c r="T341" s="745">
        <v>1</v>
      </c>
      <c r="U341" s="701">
        <v>1</v>
      </c>
    </row>
    <row r="342" spans="1:21" ht="14.4" customHeight="1" x14ac:dyDescent="0.3">
      <c r="A342" s="661">
        <v>7</v>
      </c>
      <c r="B342" s="662" t="s">
        <v>2765</v>
      </c>
      <c r="C342" s="662" t="s">
        <v>3030</v>
      </c>
      <c r="D342" s="743" t="s">
        <v>4453</v>
      </c>
      <c r="E342" s="744" t="s">
        <v>3042</v>
      </c>
      <c r="F342" s="662" t="s">
        <v>3025</v>
      </c>
      <c r="G342" s="662" t="s">
        <v>3717</v>
      </c>
      <c r="H342" s="662" t="s">
        <v>573</v>
      </c>
      <c r="I342" s="662" t="s">
        <v>3724</v>
      </c>
      <c r="J342" s="662" t="s">
        <v>3725</v>
      </c>
      <c r="K342" s="662" t="s">
        <v>3726</v>
      </c>
      <c r="L342" s="663">
        <v>1454.23</v>
      </c>
      <c r="M342" s="663">
        <v>5816.92</v>
      </c>
      <c r="N342" s="662">
        <v>4</v>
      </c>
      <c r="O342" s="745"/>
      <c r="P342" s="663"/>
      <c r="Q342" s="678">
        <v>0</v>
      </c>
      <c r="R342" s="662"/>
      <c r="S342" s="678">
        <v>0</v>
      </c>
      <c r="T342" s="745"/>
      <c r="U342" s="701"/>
    </row>
    <row r="343" spans="1:21" ht="14.4" customHeight="1" x14ac:dyDescent="0.3">
      <c r="A343" s="661">
        <v>7</v>
      </c>
      <c r="B343" s="662" t="s">
        <v>2765</v>
      </c>
      <c r="C343" s="662" t="s">
        <v>3030</v>
      </c>
      <c r="D343" s="743" t="s">
        <v>4453</v>
      </c>
      <c r="E343" s="744" t="s">
        <v>3042</v>
      </c>
      <c r="F343" s="662" t="s">
        <v>3025</v>
      </c>
      <c r="G343" s="662" t="s">
        <v>3717</v>
      </c>
      <c r="H343" s="662" t="s">
        <v>573</v>
      </c>
      <c r="I343" s="662" t="s">
        <v>3727</v>
      </c>
      <c r="J343" s="662" t="s">
        <v>3728</v>
      </c>
      <c r="K343" s="662" t="s">
        <v>3729</v>
      </c>
      <c r="L343" s="663">
        <v>1938.97</v>
      </c>
      <c r="M343" s="663">
        <v>7755.88</v>
      </c>
      <c r="N343" s="662">
        <v>4</v>
      </c>
      <c r="O343" s="745"/>
      <c r="P343" s="663"/>
      <c r="Q343" s="678">
        <v>0</v>
      </c>
      <c r="R343" s="662"/>
      <c r="S343" s="678">
        <v>0</v>
      </c>
      <c r="T343" s="745"/>
      <c r="U343" s="701"/>
    </row>
    <row r="344" spans="1:21" ht="14.4" customHeight="1" x14ac:dyDescent="0.3">
      <c r="A344" s="661">
        <v>7</v>
      </c>
      <c r="B344" s="662" t="s">
        <v>2765</v>
      </c>
      <c r="C344" s="662" t="s">
        <v>3030</v>
      </c>
      <c r="D344" s="743" t="s">
        <v>4453</v>
      </c>
      <c r="E344" s="744" t="s">
        <v>3042</v>
      </c>
      <c r="F344" s="662" t="s">
        <v>3025</v>
      </c>
      <c r="G344" s="662" t="s">
        <v>3717</v>
      </c>
      <c r="H344" s="662" t="s">
        <v>573</v>
      </c>
      <c r="I344" s="662" t="s">
        <v>3730</v>
      </c>
      <c r="J344" s="662" t="s">
        <v>3731</v>
      </c>
      <c r="K344" s="662" t="s">
        <v>3732</v>
      </c>
      <c r="L344" s="663">
        <v>1938.97</v>
      </c>
      <c r="M344" s="663">
        <v>19389.7</v>
      </c>
      <c r="N344" s="662">
        <v>10</v>
      </c>
      <c r="O344" s="745"/>
      <c r="P344" s="663">
        <v>19389.7</v>
      </c>
      <c r="Q344" s="678">
        <v>1</v>
      </c>
      <c r="R344" s="662">
        <v>10</v>
      </c>
      <c r="S344" s="678">
        <v>1</v>
      </c>
      <c r="T344" s="745"/>
      <c r="U344" s="701"/>
    </row>
    <row r="345" spans="1:21" ht="14.4" customHeight="1" x14ac:dyDescent="0.3">
      <c r="A345" s="661">
        <v>7</v>
      </c>
      <c r="B345" s="662" t="s">
        <v>2765</v>
      </c>
      <c r="C345" s="662" t="s">
        <v>3030</v>
      </c>
      <c r="D345" s="743" t="s">
        <v>4453</v>
      </c>
      <c r="E345" s="744" t="s">
        <v>3042</v>
      </c>
      <c r="F345" s="662" t="s">
        <v>3025</v>
      </c>
      <c r="G345" s="662" t="s">
        <v>3717</v>
      </c>
      <c r="H345" s="662" t="s">
        <v>573</v>
      </c>
      <c r="I345" s="662" t="s">
        <v>3733</v>
      </c>
      <c r="J345" s="662" t="s">
        <v>3734</v>
      </c>
      <c r="K345" s="662" t="s">
        <v>3735</v>
      </c>
      <c r="L345" s="663">
        <v>969.48</v>
      </c>
      <c r="M345" s="663">
        <v>3877.92</v>
      </c>
      <c r="N345" s="662">
        <v>4</v>
      </c>
      <c r="O345" s="745">
        <v>1</v>
      </c>
      <c r="P345" s="663"/>
      <c r="Q345" s="678">
        <v>0</v>
      </c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7</v>
      </c>
      <c r="B346" s="662" t="s">
        <v>2765</v>
      </c>
      <c r="C346" s="662" t="s">
        <v>3030</v>
      </c>
      <c r="D346" s="743" t="s">
        <v>4453</v>
      </c>
      <c r="E346" s="744" t="s">
        <v>3042</v>
      </c>
      <c r="F346" s="662" t="s">
        <v>3025</v>
      </c>
      <c r="G346" s="662" t="s">
        <v>3736</v>
      </c>
      <c r="H346" s="662" t="s">
        <v>631</v>
      </c>
      <c r="I346" s="662" t="s">
        <v>3737</v>
      </c>
      <c r="J346" s="662" t="s">
        <v>3738</v>
      </c>
      <c r="K346" s="662" t="s">
        <v>3739</v>
      </c>
      <c r="L346" s="663">
        <v>565.94000000000005</v>
      </c>
      <c r="M346" s="663">
        <v>565.94000000000005</v>
      </c>
      <c r="N346" s="662">
        <v>1</v>
      </c>
      <c r="O346" s="745">
        <v>1</v>
      </c>
      <c r="P346" s="663"/>
      <c r="Q346" s="678">
        <v>0</v>
      </c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7</v>
      </c>
      <c r="B347" s="662" t="s">
        <v>2765</v>
      </c>
      <c r="C347" s="662" t="s">
        <v>3030</v>
      </c>
      <c r="D347" s="743" t="s">
        <v>4453</v>
      </c>
      <c r="E347" s="744" t="s">
        <v>3042</v>
      </c>
      <c r="F347" s="662" t="s">
        <v>3025</v>
      </c>
      <c r="G347" s="662" t="s">
        <v>3736</v>
      </c>
      <c r="H347" s="662" t="s">
        <v>631</v>
      </c>
      <c r="I347" s="662" t="s">
        <v>3740</v>
      </c>
      <c r="J347" s="662" t="s">
        <v>3741</v>
      </c>
      <c r="K347" s="662" t="s">
        <v>3742</v>
      </c>
      <c r="L347" s="663">
        <v>424.24</v>
      </c>
      <c r="M347" s="663">
        <v>10181.76</v>
      </c>
      <c r="N347" s="662">
        <v>24</v>
      </c>
      <c r="O347" s="745">
        <v>4</v>
      </c>
      <c r="P347" s="663"/>
      <c r="Q347" s="678">
        <v>0</v>
      </c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7</v>
      </c>
      <c r="B348" s="662" t="s">
        <v>2765</v>
      </c>
      <c r="C348" s="662" t="s">
        <v>3030</v>
      </c>
      <c r="D348" s="743" t="s">
        <v>4453</v>
      </c>
      <c r="E348" s="744" t="s">
        <v>3042</v>
      </c>
      <c r="F348" s="662" t="s">
        <v>3025</v>
      </c>
      <c r="G348" s="662" t="s">
        <v>3736</v>
      </c>
      <c r="H348" s="662" t="s">
        <v>631</v>
      </c>
      <c r="I348" s="662" t="s">
        <v>3743</v>
      </c>
      <c r="J348" s="662" t="s">
        <v>3741</v>
      </c>
      <c r="K348" s="662" t="s">
        <v>3744</v>
      </c>
      <c r="L348" s="663">
        <v>848.49</v>
      </c>
      <c r="M348" s="663">
        <v>1696.98</v>
      </c>
      <c r="N348" s="662">
        <v>2</v>
      </c>
      <c r="O348" s="745">
        <v>0.5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7</v>
      </c>
      <c r="B349" s="662" t="s">
        <v>2765</v>
      </c>
      <c r="C349" s="662" t="s">
        <v>3030</v>
      </c>
      <c r="D349" s="743" t="s">
        <v>4453</v>
      </c>
      <c r="E349" s="744" t="s">
        <v>3042</v>
      </c>
      <c r="F349" s="662" t="s">
        <v>3025</v>
      </c>
      <c r="G349" s="662" t="s">
        <v>3745</v>
      </c>
      <c r="H349" s="662" t="s">
        <v>573</v>
      </c>
      <c r="I349" s="662" t="s">
        <v>3746</v>
      </c>
      <c r="J349" s="662" t="s">
        <v>3747</v>
      </c>
      <c r="K349" s="662" t="s">
        <v>3748</v>
      </c>
      <c r="L349" s="663">
        <v>838.65</v>
      </c>
      <c r="M349" s="663">
        <v>6709.2</v>
      </c>
      <c r="N349" s="662">
        <v>8</v>
      </c>
      <c r="O349" s="745">
        <v>2</v>
      </c>
      <c r="P349" s="663">
        <v>3354.6</v>
      </c>
      <c r="Q349" s="678">
        <v>0.5</v>
      </c>
      <c r="R349" s="662">
        <v>4</v>
      </c>
      <c r="S349" s="678">
        <v>0.5</v>
      </c>
      <c r="T349" s="745">
        <v>1</v>
      </c>
      <c r="U349" s="701">
        <v>0.5</v>
      </c>
    </row>
    <row r="350" spans="1:21" ht="14.4" customHeight="1" x14ac:dyDescent="0.3">
      <c r="A350" s="661">
        <v>7</v>
      </c>
      <c r="B350" s="662" t="s">
        <v>2765</v>
      </c>
      <c r="C350" s="662" t="s">
        <v>3030</v>
      </c>
      <c r="D350" s="743" t="s">
        <v>4453</v>
      </c>
      <c r="E350" s="744" t="s">
        <v>3042</v>
      </c>
      <c r="F350" s="662" t="s">
        <v>3025</v>
      </c>
      <c r="G350" s="662" t="s">
        <v>3745</v>
      </c>
      <c r="H350" s="662" t="s">
        <v>573</v>
      </c>
      <c r="I350" s="662" t="s">
        <v>3749</v>
      </c>
      <c r="J350" s="662" t="s">
        <v>3750</v>
      </c>
      <c r="K350" s="662" t="s">
        <v>3751</v>
      </c>
      <c r="L350" s="663">
        <v>1677.3</v>
      </c>
      <c r="M350" s="663">
        <v>8386.5</v>
      </c>
      <c r="N350" s="662">
        <v>5</v>
      </c>
      <c r="O350" s="745">
        <v>2</v>
      </c>
      <c r="P350" s="663">
        <v>5031.8999999999996</v>
      </c>
      <c r="Q350" s="678">
        <v>0.6</v>
      </c>
      <c r="R350" s="662">
        <v>3</v>
      </c>
      <c r="S350" s="678">
        <v>0.6</v>
      </c>
      <c r="T350" s="745">
        <v>1</v>
      </c>
      <c r="U350" s="701">
        <v>0.5</v>
      </c>
    </row>
    <row r="351" spans="1:21" ht="14.4" customHeight="1" x14ac:dyDescent="0.3">
      <c r="A351" s="661">
        <v>7</v>
      </c>
      <c r="B351" s="662" t="s">
        <v>2765</v>
      </c>
      <c r="C351" s="662" t="s">
        <v>3030</v>
      </c>
      <c r="D351" s="743" t="s">
        <v>4453</v>
      </c>
      <c r="E351" s="744" t="s">
        <v>3042</v>
      </c>
      <c r="F351" s="662" t="s">
        <v>3025</v>
      </c>
      <c r="G351" s="662" t="s">
        <v>3745</v>
      </c>
      <c r="H351" s="662" t="s">
        <v>573</v>
      </c>
      <c r="I351" s="662" t="s">
        <v>3752</v>
      </c>
      <c r="J351" s="662" t="s">
        <v>3753</v>
      </c>
      <c r="K351" s="662" t="s">
        <v>3754</v>
      </c>
      <c r="L351" s="663">
        <v>454.27</v>
      </c>
      <c r="M351" s="663">
        <v>908.54</v>
      </c>
      <c r="N351" s="662">
        <v>2</v>
      </c>
      <c r="O351" s="745">
        <v>1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7</v>
      </c>
      <c r="B352" s="662" t="s">
        <v>2765</v>
      </c>
      <c r="C352" s="662" t="s">
        <v>3030</v>
      </c>
      <c r="D352" s="743" t="s">
        <v>4453</v>
      </c>
      <c r="E352" s="744" t="s">
        <v>3042</v>
      </c>
      <c r="F352" s="662" t="s">
        <v>3025</v>
      </c>
      <c r="G352" s="662" t="s">
        <v>3745</v>
      </c>
      <c r="H352" s="662" t="s">
        <v>573</v>
      </c>
      <c r="I352" s="662" t="s">
        <v>3755</v>
      </c>
      <c r="J352" s="662" t="s">
        <v>3756</v>
      </c>
      <c r="K352" s="662" t="s">
        <v>3757</v>
      </c>
      <c r="L352" s="663">
        <v>4714.62</v>
      </c>
      <c r="M352" s="663">
        <v>14143.86</v>
      </c>
      <c r="N352" s="662">
        <v>3</v>
      </c>
      <c r="O352" s="745"/>
      <c r="P352" s="663"/>
      <c r="Q352" s="678">
        <v>0</v>
      </c>
      <c r="R352" s="662"/>
      <c r="S352" s="678">
        <v>0</v>
      </c>
      <c r="T352" s="745"/>
      <c r="U352" s="701"/>
    </row>
    <row r="353" spans="1:21" ht="14.4" customHeight="1" x14ac:dyDescent="0.3">
      <c r="A353" s="661">
        <v>7</v>
      </c>
      <c r="B353" s="662" t="s">
        <v>2765</v>
      </c>
      <c r="C353" s="662" t="s">
        <v>3030</v>
      </c>
      <c r="D353" s="743" t="s">
        <v>4453</v>
      </c>
      <c r="E353" s="744" t="s">
        <v>3042</v>
      </c>
      <c r="F353" s="662" t="s">
        <v>3025</v>
      </c>
      <c r="G353" s="662" t="s">
        <v>3758</v>
      </c>
      <c r="H353" s="662" t="s">
        <v>573</v>
      </c>
      <c r="I353" s="662" t="s">
        <v>3759</v>
      </c>
      <c r="J353" s="662" t="s">
        <v>3760</v>
      </c>
      <c r="K353" s="662" t="s">
        <v>3761</v>
      </c>
      <c r="L353" s="663">
        <v>76.22</v>
      </c>
      <c r="M353" s="663">
        <v>76.22</v>
      </c>
      <c r="N353" s="662">
        <v>1</v>
      </c>
      <c r="O353" s="745">
        <v>1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7</v>
      </c>
      <c r="B354" s="662" t="s">
        <v>2765</v>
      </c>
      <c r="C354" s="662" t="s">
        <v>3030</v>
      </c>
      <c r="D354" s="743" t="s">
        <v>4453</v>
      </c>
      <c r="E354" s="744" t="s">
        <v>3042</v>
      </c>
      <c r="F354" s="662" t="s">
        <v>3025</v>
      </c>
      <c r="G354" s="662" t="s">
        <v>3762</v>
      </c>
      <c r="H354" s="662" t="s">
        <v>573</v>
      </c>
      <c r="I354" s="662" t="s">
        <v>3763</v>
      </c>
      <c r="J354" s="662" t="s">
        <v>3764</v>
      </c>
      <c r="K354" s="662" t="s">
        <v>3161</v>
      </c>
      <c r="L354" s="663">
        <v>37.369999999999997</v>
      </c>
      <c r="M354" s="663">
        <v>112.10999999999999</v>
      </c>
      <c r="N354" s="662">
        <v>3</v>
      </c>
      <c r="O354" s="745">
        <v>1</v>
      </c>
      <c r="P354" s="663">
        <v>112.10999999999999</v>
      </c>
      <c r="Q354" s="678">
        <v>1</v>
      </c>
      <c r="R354" s="662">
        <v>3</v>
      </c>
      <c r="S354" s="678">
        <v>1</v>
      </c>
      <c r="T354" s="745">
        <v>1</v>
      </c>
      <c r="U354" s="701">
        <v>1</v>
      </c>
    </row>
    <row r="355" spans="1:21" ht="14.4" customHeight="1" x14ac:dyDescent="0.3">
      <c r="A355" s="661">
        <v>7</v>
      </c>
      <c r="B355" s="662" t="s">
        <v>2765</v>
      </c>
      <c r="C355" s="662" t="s">
        <v>3030</v>
      </c>
      <c r="D355" s="743" t="s">
        <v>4453</v>
      </c>
      <c r="E355" s="744" t="s">
        <v>3042</v>
      </c>
      <c r="F355" s="662" t="s">
        <v>3025</v>
      </c>
      <c r="G355" s="662" t="s">
        <v>3765</v>
      </c>
      <c r="H355" s="662" t="s">
        <v>631</v>
      </c>
      <c r="I355" s="662" t="s">
        <v>3766</v>
      </c>
      <c r="J355" s="662" t="s">
        <v>3767</v>
      </c>
      <c r="K355" s="662" t="s">
        <v>3768</v>
      </c>
      <c r="L355" s="663">
        <v>113.66</v>
      </c>
      <c r="M355" s="663">
        <v>227.32</v>
      </c>
      <c r="N355" s="662">
        <v>2</v>
      </c>
      <c r="O355" s="745"/>
      <c r="P355" s="663"/>
      <c r="Q355" s="678">
        <v>0</v>
      </c>
      <c r="R355" s="662"/>
      <c r="S355" s="678">
        <v>0</v>
      </c>
      <c r="T355" s="745"/>
      <c r="U355" s="701"/>
    </row>
    <row r="356" spans="1:21" ht="14.4" customHeight="1" x14ac:dyDescent="0.3">
      <c r="A356" s="661">
        <v>7</v>
      </c>
      <c r="B356" s="662" t="s">
        <v>2765</v>
      </c>
      <c r="C356" s="662" t="s">
        <v>3030</v>
      </c>
      <c r="D356" s="743" t="s">
        <v>4453</v>
      </c>
      <c r="E356" s="744" t="s">
        <v>3042</v>
      </c>
      <c r="F356" s="662" t="s">
        <v>3025</v>
      </c>
      <c r="G356" s="662" t="s">
        <v>3147</v>
      </c>
      <c r="H356" s="662" t="s">
        <v>631</v>
      </c>
      <c r="I356" s="662" t="s">
        <v>2135</v>
      </c>
      <c r="J356" s="662" t="s">
        <v>2136</v>
      </c>
      <c r="K356" s="662" t="s">
        <v>2137</v>
      </c>
      <c r="L356" s="663">
        <v>96.84</v>
      </c>
      <c r="M356" s="663">
        <v>193.68</v>
      </c>
      <c r="N356" s="662">
        <v>2</v>
      </c>
      <c r="O356" s="745">
        <v>0.5</v>
      </c>
      <c r="P356" s="663"/>
      <c r="Q356" s="678">
        <v>0</v>
      </c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7</v>
      </c>
      <c r="B357" s="662" t="s">
        <v>2765</v>
      </c>
      <c r="C357" s="662" t="s">
        <v>3030</v>
      </c>
      <c r="D357" s="743" t="s">
        <v>4453</v>
      </c>
      <c r="E357" s="744" t="s">
        <v>3042</v>
      </c>
      <c r="F357" s="662" t="s">
        <v>3025</v>
      </c>
      <c r="G357" s="662" t="s">
        <v>3769</v>
      </c>
      <c r="H357" s="662" t="s">
        <v>573</v>
      </c>
      <c r="I357" s="662" t="s">
        <v>3770</v>
      </c>
      <c r="J357" s="662" t="s">
        <v>3771</v>
      </c>
      <c r="K357" s="662" t="s">
        <v>3772</v>
      </c>
      <c r="L357" s="663">
        <v>701.65</v>
      </c>
      <c r="M357" s="663">
        <v>4209.8999999999996</v>
      </c>
      <c r="N357" s="662">
        <v>6</v>
      </c>
      <c r="O357" s="745">
        <v>1</v>
      </c>
      <c r="P357" s="663">
        <v>4209.8999999999996</v>
      </c>
      <c r="Q357" s="678">
        <v>1</v>
      </c>
      <c r="R357" s="662">
        <v>6</v>
      </c>
      <c r="S357" s="678">
        <v>1</v>
      </c>
      <c r="T357" s="745">
        <v>1</v>
      </c>
      <c r="U357" s="701">
        <v>1</v>
      </c>
    </row>
    <row r="358" spans="1:21" ht="14.4" customHeight="1" x14ac:dyDescent="0.3">
      <c r="A358" s="661">
        <v>7</v>
      </c>
      <c r="B358" s="662" t="s">
        <v>2765</v>
      </c>
      <c r="C358" s="662" t="s">
        <v>3030</v>
      </c>
      <c r="D358" s="743" t="s">
        <v>4453</v>
      </c>
      <c r="E358" s="744" t="s">
        <v>3042</v>
      </c>
      <c r="F358" s="662" t="s">
        <v>3025</v>
      </c>
      <c r="G358" s="662" t="s">
        <v>3769</v>
      </c>
      <c r="H358" s="662" t="s">
        <v>573</v>
      </c>
      <c r="I358" s="662" t="s">
        <v>3773</v>
      </c>
      <c r="J358" s="662" t="s">
        <v>3774</v>
      </c>
      <c r="K358" s="662" t="s">
        <v>2064</v>
      </c>
      <c r="L358" s="663">
        <v>208.18</v>
      </c>
      <c r="M358" s="663">
        <v>208.18</v>
      </c>
      <c r="N358" s="662">
        <v>1</v>
      </c>
      <c r="O358" s="745">
        <v>1</v>
      </c>
      <c r="P358" s="663">
        <v>208.18</v>
      </c>
      <c r="Q358" s="678">
        <v>1</v>
      </c>
      <c r="R358" s="662">
        <v>1</v>
      </c>
      <c r="S358" s="678">
        <v>1</v>
      </c>
      <c r="T358" s="745">
        <v>1</v>
      </c>
      <c r="U358" s="701">
        <v>1</v>
      </c>
    </row>
    <row r="359" spans="1:21" ht="14.4" customHeight="1" x14ac:dyDescent="0.3">
      <c r="A359" s="661">
        <v>7</v>
      </c>
      <c r="B359" s="662" t="s">
        <v>2765</v>
      </c>
      <c r="C359" s="662" t="s">
        <v>3030</v>
      </c>
      <c r="D359" s="743" t="s">
        <v>4453</v>
      </c>
      <c r="E359" s="744" t="s">
        <v>3042</v>
      </c>
      <c r="F359" s="662" t="s">
        <v>3025</v>
      </c>
      <c r="G359" s="662" t="s">
        <v>3775</v>
      </c>
      <c r="H359" s="662" t="s">
        <v>573</v>
      </c>
      <c r="I359" s="662" t="s">
        <v>3776</v>
      </c>
      <c r="J359" s="662" t="s">
        <v>3777</v>
      </c>
      <c r="K359" s="662" t="s">
        <v>3778</v>
      </c>
      <c r="L359" s="663">
        <v>0</v>
      </c>
      <c r="M359" s="663">
        <v>0</v>
      </c>
      <c r="N359" s="662">
        <v>2</v>
      </c>
      <c r="O359" s="745">
        <v>0.5</v>
      </c>
      <c r="P359" s="663"/>
      <c r="Q359" s="678"/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7</v>
      </c>
      <c r="B360" s="662" t="s">
        <v>2765</v>
      </c>
      <c r="C360" s="662" t="s">
        <v>3030</v>
      </c>
      <c r="D360" s="743" t="s">
        <v>4453</v>
      </c>
      <c r="E360" s="744" t="s">
        <v>3042</v>
      </c>
      <c r="F360" s="662" t="s">
        <v>3025</v>
      </c>
      <c r="G360" s="662" t="s">
        <v>3775</v>
      </c>
      <c r="H360" s="662" t="s">
        <v>573</v>
      </c>
      <c r="I360" s="662" t="s">
        <v>3779</v>
      </c>
      <c r="J360" s="662" t="s">
        <v>3777</v>
      </c>
      <c r="K360" s="662" t="s">
        <v>3780</v>
      </c>
      <c r="L360" s="663">
        <v>90.6</v>
      </c>
      <c r="M360" s="663">
        <v>362.4</v>
      </c>
      <c r="N360" s="662">
        <v>4</v>
      </c>
      <c r="O360" s="745">
        <v>1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7</v>
      </c>
      <c r="B361" s="662" t="s">
        <v>2765</v>
      </c>
      <c r="C361" s="662" t="s">
        <v>3030</v>
      </c>
      <c r="D361" s="743" t="s">
        <v>4453</v>
      </c>
      <c r="E361" s="744" t="s">
        <v>3042</v>
      </c>
      <c r="F361" s="662" t="s">
        <v>3025</v>
      </c>
      <c r="G361" s="662" t="s">
        <v>3150</v>
      </c>
      <c r="H361" s="662" t="s">
        <v>631</v>
      </c>
      <c r="I361" s="662" t="s">
        <v>1955</v>
      </c>
      <c r="J361" s="662" t="s">
        <v>1956</v>
      </c>
      <c r="K361" s="662" t="s">
        <v>2978</v>
      </c>
      <c r="L361" s="663">
        <v>48.42</v>
      </c>
      <c r="M361" s="663">
        <v>193.68</v>
      </c>
      <c r="N361" s="662">
        <v>4</v>
      </c>
      <c r="O361" s="745">
        <v>1.5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7</v>
      </c>
      <c r="B362" s="662" t="s">
        <v>2765</v>
      </c>
      <c r="C362" s="662" t="s">
        <v>3030</v>
      </c>
      <c r="D362" s="743" t="s">
        <v>4453</v>
      </c>
      <c r="E362" s="744" t="s">
        <v>3042</v>
      </c>
      <c r="F362" s="662" t="s">
        <v>3025</v>
      </c>
      <c r="G362" s="662" t="s">
        <v>3150</v>
      </c>
      <c r="H362" s="662" t="s">
        <v>573</v>
      </c>
      <c r="I362" s="662" t="s">
        <v>3151</v>
      </c>
      <c r="J362" s="662" t="s">
        <v>1956</v>
      </c>
      <c r="K362" s="662" t="s">
        <v>3152</v>
      </c>
      <c r="L362" s="663">
        <v>48.42</v>
      </c>
      <c r="M362" s="663">
        <v>96.84</v>
      </c>
      <c r="N362" s="662">
        <v>2</v>
      </c>
      <c r="O362" s="745">
        <v>0.5</v>
      </c>
      <c r="P362" s="663"/>
      <c r="Q362" s="678">
        <v>0</v>
      </c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7</v>
      </c>
      <c r="B363" s="662" t="s">
        <v>2765</v>
      </c>
      <c r="C363" s="662" t="s">
        <v>3030</v>
      </c>
      <c r="D363" s="743" t="s">
        <v>4453</v>
      </c>
      <c r="E363" s="744" t="s">
        <v>3042</v>
      </c>
      <c r="F363" s="662" t="s">
        <v>3025</v>
      </c>
      <c r="G363" s="662" t="s">
        <v>3099</v>
      </c>
      <c r="H363" s="662" t="s">
        <v>573</v>
      </c>
      <c r="I363" s="662" t="s">
        <v>3781</v>
      </c>
      <c r="J363" s="662" t="s">
        <v>1554</v>
      </c>
      <c r="K363" s="662" t="s">
        <v>3079</v>
      </c>
      <c r="L363" s="663">
        <v>301.2</v>
      </c>
      <c r="M363" s="663">
        <v>301.2</v>
      </c>
      <c r="N363" s="662">
        <v>1</v>
      </c>
      <c r="O363" s="745">
        <v>0.5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7</v>
      </c>
      <c r="B364" s="662" t="s">
        <v>2765</v>
      </c>
      <c r="C364" s="662" t="s">
        <v>3030</v>
      </c>
      <c r="D364" s="743" t="s">
        <v>4453</v>
      </c>
      <c r="E364" s="744" t="s">
        <v>3042</v>
      </c>
      <c r="F364" s="662" t="s">
        <v>3025</v>
      </c>
      <c r="G364" s="662" t="s">
        <v>3782</v>
      </c>
      <c r="H364" s="662" t="s">
        <v>573</v>
      </c>
      <c r="I364" s="662" t="s">
        <v>3783</v>
      </c>
      <c r="J364" s="662" t="s">
        <v>3784</v>
      </c>
      <c r="K364" s="662" t="s">
        <v>3785</v>
      </c>
      <c r="L364" s="663">
        <v>454.27</v>
      </c>
      <c r="M364" s="663">
        <v>454.27</v>
      </c>
      <c r="N364" s="662">
        <v>1</v>
      </c>
      <c r="O364" s="745"/>
      <c r="P364" s="663">
        <v>454.27</v>
      </c>
      <c r="Q364" s="678">
        <v>1</v>
      </c>
      <c r="R364" s="662">
        <v>1</v>
      </c>
      <c r="S364" s="678">
        <v>1</v>
      </c>
      <c r="T364" s="745"/>
      <c r="U364" s="701"/>
    </row>
    <row r="365" spans="1:21" ht="14.4" customHeight="1" x14ac:dyDescent="0.3">
      <c r="A365" s="661">
        <v>7</v>
      </c>
      <c r="B365" s="662" t="s">
        <v>2765</v>
      </c>
      <c r="C365" s="662" t="s">
        <v>3030</v>
      </c>
      <c r="D365" s="743" t="s">
        <v>4453</v>
      </c>
      <c r="E365" s="744" t="s">
        <v>3042</v>
      </c>
      <c r="F365" s="662" t="s">
        <v>3025</v>
      </c>
      <c r="G365" s="662" t="s">
        <v>3782</v>
      </c>
      <c r="H365" s="662" t="s">
        <v>573</v>
      </c>
      <c r="I365" s="662" t="s">
        <v>3786</v>
      </c>
      <c r="J365" s="662" t="s">
        <v>3787</v>
      </c>
      <c r="K365" s="662" t="s">
        <v>3788</v>
      </c>
      <c r="L365" s="663">
        <v>1677.3</v>
      </c>
      <c r="M365" s="663">
        <v>5031.8999999999996</v>
      </c>
      <c r="N365" s="662">
        <v>3</v>
      </c>
      <c r="O365" s="745"/>
      <c r="P365" s="663"/>
      <c r="Q365" s="678">
        <v>0</v>
      </c>
      <c r="R365" s="662"/>
      <c r="S365" s="678">
        <v>0</v>
      </c>
      <c r="T365" s="745"/>
      <c r="U365" s="701"/>
    </row>
    <row r="366" spans="1:21" ht="14.4" customHeight="1" x14ac:dyDescent="0.3">
      <c r="A366" s="661">
        <v>7</v>
      </c>
      <c r="B366" s="662" t="s">
        <v>2765</v>
      </c>
      <c r="C366" s="662" t="s">
        <v>3030</v>
      </c>
      <c r="D366" s="743" t="s">
        <v>4453</v>
      </c>
      <c r="E366" s="744" t="s">
        <v>3042</v>
      </c>
      <c r="F366" s="662" t="s">
        <v>3025</v>
      </c>
      <c r="G366" s="662" t="s">
        <v>3782</v>
      </c>
      <c r="H366" s="662" t="s">
        <v>573</v>
      </c>
      <c r="I366" s="662" t="s">
        <v>3789</v>
      </c>
      <c r="J366" s="662" t="s">
        <v>3790</v>
      </c>
      <c r="K366" s="662" t="s">
        <v>3791</v>
      </c>
      <c r="L366" s="663">
        <v>3354.59</v>
      </c>
      <c r="M366" s="663">
        <v>3354.59</v>
      </c>
      <c r="N366" s="662">
        <v>1</v>
      </c>
      <c r="O366" s="745">
        <v>1</v>
      </c>
      <c r="P366" s="663">
        <v>3354.59</v>
      </c>
      <c r="Q366" s="678">
        <v>1</v>
      </c>
      <c r="R366" s="662">
        <v>1</v>
      </c>
      <c r="S366" s="678">
        <v>1</v>
      </c>
      <c r="T366" s="745">
        <v>1</v>
      </c>
      <c r="U366" s="701">
        <v>1</v>
      </c>
    </row>
    <row r="367" spans="1:21" ht="14.4" customHeight="1" x14ac:dyDescent="0.3">
      <c r="A367" s="661">
        <v>7</v>
      </c>
      <c r="B367" s="662" t="s">
        <v>2765</v>
      </c>
      <c r="C367" s="662" t="s">
        <v>3030</v>
      </c>
      <c r="D367" s="743" t="s">
        <v>4453</v>
      </c>
      <c r="E367" s="744" t="s">
        <v>3042</v>
      </c>
      <c r="F367" s="662" t="s">
        <v>3025</v>
      </c>
      <c r="G367" s="662" t="s">
        <v>3792</v>
      </c>
      <c r="H367" s="662" t="s">
        <v>573</v>
      </c>
      <c r="I367" s="662" t="s">
        <v>3793</v>
      </c>
      <c r="J367" s="662" t="s">
        <v>3794</v>
      </c>
      <c r="K367" s="662" t="s">
        <v>3795</v>
      </c>
      <c r="L367" s="663">
        <v>0</v>
      </c>
      <c r="M367" s="663">
        <v>0</v>
      </c>
      <c r="N367" s="662">
        <v>1</v>
      </c>
      <c r="O367" s="745"/>
      <c r="P367" s="663">
        <v>0</v>
      </c>
      <c r="Q367" s="678"/>
      <c r="R367" s="662">
        <v>1</v>
      </c>
      <c r="S367" s="678">
        <v>1</v>
      </c>
      <c r="T367" s="745"/>
      <c r="U367" s="701"/>
    </row>
    <row r="368" spans="1:21" ht="14.4" customHeight="1" x14ac:dyDescent="0.3">
      <c r="A368" s="661">
        <v>7</v>
      </c>
      <c r="B368" s="662" t="s">
        <v>2765</v>
      </c>
      <c r="C368" s="662" t="s">
        <v>3030</v>
      </c>
      <c r="D368" s="743" t="s">
        <v>4453</v>
      </c>
      <c r="E368" s="744" t="s">
        <v>3042</v>
      </c>
      <c r="F368" s="662" t="s">
        <v>3025</v>
      </c>
      <c r="G368" s="662" t="s">
        <v>3584</v>
      </c>
      <c r="H368" s="662" t="s">
        <v>573</v>
      </c>
      <c r="I368" s="662" t="s">
        <v>3796</v>
      </c>
      <c r="J368" s="662" t="s">
        <v>3797</v>
      </c>
      <c r="K368" s="662" t="s">
        <v>3798</v>
      </c>
      <c r="L368" s="663">
        <v>1715.48</v>
      </c>
      <c r="M368" s="663">
        <v>3430.96</v>
      </c>
      <c r="N368" s="662">
        <v>2</v>
      </c>
      <c r="O368" s="745">
        <v>0.5</v>
      </c>
      <c r="P368" s="663">
        <v>3430.96</v>
      </c>
      <c r="Q368" s="678">
        <v>1</v>
      </c>
      <c r="R368" s="662">
        <v>2</v>
      </c>
      <c r="S368" s="678">
        <v>1</v>
      </c>
      <c r="T368" s="745">
        <v>0.5</v>
      </c>
      <c r="U368" s="701">
        <v>1</v>
      </c>
    </row>
    <row r="369" spans="1:21" ht="14.4" customHeight="1" x14ac:dyDescent="0.3">
      <c r="A369" s="661">
        <v>7</v>
      </c>
      <c r="B369" s="662" t="s">
        <v>2765</v>
      </c>
      <c r="C369" s="662" t="s">
        <v>3030</v>
      </c>
      <c r="D369" s="743" t="s">
        <v>4453</v>
      </c>
      <c r="E369" s="744" t="s">
        <v>3042</v>
      </c>
      <c r="F369" s="662" t="s">
        <v>3025</v>
      </c>
      <c r="G369" s="662" t="s">
        <v>3270</v>
      </c>
      <c r="H369" s="662" t="s">
        <v>573</v>
      </c>
      <c r="I369" s="662" t="s">
        <v>3799</v>
      </c>
      <c r="J369" s="662" t="s">
        <v>3800</v>
      </c>
      <c r="K369" s="662" t="s">
        <v>3801</v>
      </c>
      <c r="L369" s="663">
        <v>82.18</v>
      </c>
      <c r="M369" s="663">
        <v>82.18</v>
      </c>
      <c r="N369" s="662">
        <v>1</v>
      </c>
      <c r="O369" s="745">
        <v>1</v>
      </c>
      <c r="P369" s="663">
        <v>82.18</v>
      </c>
      <c r="Q369" s="678">
        <v>1</v>
      </c>
      <c r="R369" s="662">
        <v>1</v>
      </c>
      <c r="S369" s="678">
        <v>1</v>
      </c>
      <c r="T369" s="745">
        <v>1</v>
      </c>
      <c r="U369" s="701">
        <v>1</v>
      </c>
    </row>
    <row r="370" spans="1:21" ht="14.4" customHeight="1" x14ac:dyDescent="0.3">
      <c r="A370" s="661">
        <v>7</v>
      </c>
      <c r="B370" s="662" t="s">
        <v>2765</v>
      </c>
      <c r="C370" s="662" t="s">
        <v>3030</v>
      </c>
      <c r="D370" s="743" t="s">
        <v>4453</v>
      </c>
      <c r="E370" s="744" t="s">
        <v>3042</v>
      </c>
      <c r="F370" s="662" t="s">
        <v>3025</v>
      </c>
      <c r="G370" s="662" t="s">
        <v>3802</v>
      </c>
      <c r="H370" s="662" t="s">
        <v>573</v>
      </c>
      <c r="I370" s="662" t="s">
        <v>3803</v>
      </c>
      <c r="J370" s="662" t="s">
        <v>3804</v>
      </c>
      <c r="K370" s="662" t="s">
        <v>3805</v>
      </c>
      <c r="L370" s="663">
        <v>0</v>
      </c>
      <c r="M370" s="663">
        <v>0</v>
      </c>
      <c r="N370" s="662">
        <v>1</v>
      </c>
      <c r="O370" s="745"/>
      <c r="P370" s="663">
        <v>0</v>
      </c>
      <c r="Q370" s="678"/>
      <c r="R370" s="662">
        <v>1</v>
      </c>
      <c r="S370" s="678">
        <v>1</v>
      </c>
      <c r="T370" s="745"/>
      <c r="U370" s="701"/>
    </row>
    <row r="371" spans="1:21" ht="14.4" customHeight="1" x14ac:dyDescent="0.3">
      <c r="A371" s="661">
        <v>7</v>
      </c>
      <c r="B371" s="662" t="s">
        <v>2765</v>
      </c>
      <c r="C371" s="662" t="s">
        <v>3030</v>
      </c>
      <c r="D371" s="743" t="s">
        <v>4453</v>
      </c>
      <c r="E371" s="744" t="s">
        <v>3042</v>
      </c>
      <c r="F371" s="662" t="s">
        <v>3025</v>
      </c>
      <c r="G371" s="662" t="s">
        <v>3594</v>
      </c>
      <c r="H371" s="662" t="s">
        <v>573</v>
      </c>
      <c r="I371" s="662" t="s">
        <v>3595</v>
      </c>
      <c r="J371" s="662" t="s">
        <v>3596</v>
      </c>
      <c r="K371" s="662" t="s">
        <v>3597</v>
      </c>
      <c r="L371" s="663">
        <v>77.13</v>
      </c>
      <c r="M371" s="663">
        <v>77.13</v>
      </c>
      <c r="N371" s="662">
        <v>1</v>
      </c>
      <c r="O371" s="745">
        <v>1</v>
      </c>
      <c r="P371" s="663">
        <v>77.13</v>
      </c>
      <c r="Q371" s="678">
        <v>1</v>
      </c>
      <c r="R371" s="662">
        <v>1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7</v>
      </c>
      <c r="B372" s="662" t="s">
        <v>2765</v>
      </c>
      <c r="C372" s="662" t="s">
        <v>3030</v>
      </c>
      <c r="D372" s="743" t="s">
        <v>4453</v>
      </c>
      <c r="E372" s="744" t="s">
        <v>3042</v>
      </c>
      <c r="F372" s="662" t="s">
        <v>3025</v>
      </c>
      <c r="G372" s="662" t="s">
        <v>3118</v>
      </c>
      <c r="H372" s="662" t="s">
        <v>631</v>
      </c>
      <c r="I372" s="662" t="s">
        <v>3643</v>
      </c>
      <c r="J372" s="662" t="s">
        <v>3644</v>
      </c>
      <c r="K372" s="662" t="s">
        <v>3284</v>
      </c>
      <c r="L372" s="663">
        <v>140.94999999999999</v>
      </c>
      <c r="M372" s="663">
        <v>4228.5</v>
      </c>
      <c r="N372" s="662">
        <v>30</v>
      </c>
      <c r="O372" s="745">
        <v>7</v>
      </c>
      <c r="P372" s="663">
        <v>140.94999999999999</v>
      </c>
      <c r="Q372" s="678">
        <v>3.3333333333333333E-2</v>
      </c>
      <c r="R372" s="662">
        <v>1</v>
      </c>
      <c r="S372" s="678">
        <v>3.3333333333333333E-2</v>
      </c>
      <c r="T372" s="745">
        <v>1</v>
      </c>
      <c r="U372" s="701">
        <v>0.14285714285714285</v>
      </c>
    </row>
    <row r="373" spans="1:21" ht="14.4" customHeight="1" x14ac:dyDescent="0.3">
      <c r="A373" s="661">
        <v>7</v>
      </c>
      <c r="B373" s="662" t="s">
        <v>2765</v>
      </c>
      <c r="C373" s="662" t="s">
        <v>3030</v>
      </c>
      <c r="D373" s="743" t="s">
        <v>4453</v>
      </c>
      <c r="E373" s="744" t="s">
        <v>3042</v>
      </c>
      <c r="F373" s="662" t="s">
        <v>3025</v>
      </c>
      <c r="G373" s="662" t="s">
        <v>3118</v>
      </c>
      <c r="H373" s="662" t="s">
        <v>631</v>
      </c>
      <c r="I373" s="662" t="s">
        <v>3806</v>
      </c>
      <c r="J373" s="662" t="s">
        <v>3807</v>
      </c>
      <c r="K373" s="662" t="s">
        <v>3772</v>
      </c>
      <c r="L373" s="663">
        <v>187.92</v>
      </c>
      <c r="M373" s="663">
        <v>1503.36</v>
      </c>
      <c r="N373" s="662">
        <v>8</v>
      </c>
      <c r="O373" s="745">
        <v>1</v>
      </c>
      <c r="P373" s="663"/>
      <c r="Q373" s="678">
        <v>0</v>
      </c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7</v>
      </c>
      <c r="B374" s="662" t="s">
        <v>2765</v>
      </c>
      <c r="C374" s="662" t="s">
        <v>3030</v>
      </c>
      <c r="D374" s="743" t="s">
        <v>4453</v>
      </c>
      <c r="E374" s="744" t="s">
        <v>3042</v>
      </c>
      <c r="F374" s="662" t="s">
        <v>3025</v>
      </c>
      <c r="G374" s="662" t="s">
        <v>3118</v>
      </c>
      <c r="H374" s="662" t="s">
        <v>631</v>
      </c>
      <c r="I374" s="662" t="s">
        <v>3808</v>
      </c>
      <c r="J374" s="662" t="s">
        <v>3120</v>
      </c>
      <c r="K374" s="662" t="s">
        <v>3809</v>
      </c>
      <c r="L374" s="663">
        <v>93.96</v>
      </c>
      <c r="M374" s="663">
        <v>845.63999999999987</v>
      </c>
      <c r="N374" s="662">
        <v>9</v>
      </c>
      <c r="O374" s="745">
        <v>1</v>
      </c>
      <c r="P374" s="663"/>
      <c r="Q374" s="678">
        <v>0</v>
      </c>
      <c r="R374" s="662"/>
      <c r="S374" s="678">
        <v>0</v>
      </c>
      <c r="T374" s="745"/>
      <c r="U374" s="701">
        <v>0</v>
      </c>
    </row>
    <row r="375" spans="1:21" ht="14.4" customHeight="1" x14ac:dyDescent="0.3">
      <c r="A375" s="661">
        <v>7</v>
      </c>
      <c r="B375" s="662" t="s">
        <v>2765</v>
      </c>
      <c r="C375" s="662" t="s">
        <v>3030</v>
      </c>
      <c r="D375" s="743" t="s">
        <v>4453</v>
      </c>
      <c r="E375" s="744" t="s">
        <v>3042</v>
      </c>
      <c r="F375" s="662" t="s">
        <v>3025</v>
      </c>
      <c r="G375" s="662" t="s">
        <v>3118</v>
      </c>
      <c r="H375" s="662" t="s">
        <v>573</v>
      </c>
      <c r="I375" s="662" t="s">
        <v>3810</v>
      </c>
      <c r="J375" s="662" t="s">
        <v>3811</v>
      </c>
      <c r="K375" s="662" t="s">
        <v>3812</v>
      </c>
      <c r="L375" s="663">
        <v>281.88</v>
      </c>
      <c r="M375" s="663">
        <v>563.76</v>
      </c>
      <c r="N375" s="662">
        <v>2</v>
      </c>
      <c r="O375" s="745">
        <v>1</v>
      </c>
      <c r="P375" s="663"/>
      <c r="Q375" s="678">
        <v>0</v>
      </c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7</v>
      </c>
      <c r="B376" s="662" t="s">
        <v>2765</v>
      </c>
      <c r="C376" s="662" t="s">
        <v>3030</v>
      </c>
      <c r="D376" s="743" t="s">
        <v>4453</v>
      </c>
      <c r="E376" s="744" t="s">
        <v>3042</v>
      </c>
      <c r="F376" s="662" t="s">
        <v>3025</v>
      </c>
      <c r="G376" s="662" t="s">
        <v>3285</v>
      </c>
      <c r="H376" s="662" t="s">
        <v>573</v>
      </c>
      <c r="I376" s="662" t="s">
        <v>3813</v>
      </c>
      <c r="J376" s="662" t="s">
        <v>3814</v>
      </c>
      <c r="K376" s="662" t="s">
        <v>1187</v>
      </c>
      <c r="L376" s="663">
        <v>58.32</v>
      </c>
      <c r="M376" s="663">
        <v>58.32</v>
      </c>
      <c r="N376" s="662">
        <v>1</v>
      </c>
      <c r="O376" s="745">
        <v>1</v>
      </c>
      <c r="P376" s="663">
        <v>58.32</v>
      </c>
      <c r="Q376" s="678">
        <v>1</v>
      </c>
      <c r="R376" s="662">
        <v>1</v>
      </c>
      <c r="S376" s="678">
        <v>1</v>
      </c>
      <c r="T376" s="745">
        <v>1</v>
      </c>
      <c r="U376" s="701">
        <v>1</v>
      </c>
    </row>
    <row r="377" spans="1:21" ht="14.4" customHeight="1" x14ac:dyDescent="0.3">
      <c r="A377" s="661">
        <v>7</v>
      </c>
      <c r="B377" s="662" t="s">
        <v>2765</v>
      </c>
      <c r="C377" s="662" t="s">
        <v>3030</v>
      </c>
      <c r="D377" s="743" t="s">
        <v>4453</v>
      </c>
      <c r="E377" s="744" t="s">
        <v>3045</v>
      </c>
      <c r="F377" s="662" t="s">
        <v>3025</v>
      </c>
      <c r="G377" s="662" t="s">
        <v>3624</v>
      </c>
      <c r="H377" s="662" t="s">
        <v>573</v>
      </c>
      <c r="I377" s="662" t="s">
        <v>3815</v>
      </c>
      <c r="J377" s="662" t="s">
        <v>3626</v>
      </c>
      <c r="K377" s="662" t="s">
        <v>3816</v>
      </c>
      <c r="L377" s="663">
        <v>32.28</v>
      </c>
      <c r="M377" s="663">
        <v>355.08</v>
      </c>
      <c r="N377" s="662">
        <v>11</v>
      </c>
      <c r="O377" s="745">
        <v>2.5</v>
      </c>
      <c r="P377" s="663">
        <v>64.56</v>
      </c>
      <c r="Q377" s="678">
        <v>0.18181818181818182</v>
      </c>
      <c r="R377" s="662">
        <v>2</v>
      </c>
      <c r="S377" s="678">
        <v>0.18181818181818182</v>
      </c>
      <c r="T377" s="745">
        <v>1</v>
      </c>
      <c r="U377" s="701">
        <v>0.4</v>
      </c>
    </row>
    <row r="378" spans="1:21" ht="14.4" customHeight="1" x14ac:dyDescent="0.3">
      <c r="A378" s="661">
        <v>7</v>
      </c>
      <c r="B378" s="662" t="s">
        <v>2765</v>
      </c>
      <c r="C378" s="662" t="s">
        <v>3030</v>
      </c>
      <c r="D378" s="743" t="s">
        <v>4453</v>
      </c>
      <c r="E378" s="744" t="s">
        <v>3045</v>
      </c>
      <c r="F378" s="662" t="s">
        <v>3025</v>
      </c>
      <c r="G378" s="662" t="s">
        <v>3624</v>
      </c>
      <c r="H378" s="662" t="s">
        <v>573</v>
      </c>
      <c r="I378" s="662" t="s">
        <v>3625</v>
      </c>
      <c r="J378" s="662" t="s">
        <v>3626</v>
      </c>
      <c r="K378" s="662" t="s">
        <v>3627</v>
      </c>
      <c r="L378" s="663">
        <v>96.84</v>
      </c>
      <c r="M378" s="663">
        <v>290.52</v>
      </c>
      <c r="N378" s="662">
        <v>3</v>
      </c>
      <c r="O378" s="745">
        <v>0.5</v>
      </c>
      <c r="P378" s="663">
        <v>290.52</v>
      </c>
      <c r="Q378" s="678">
        <v>1</v>
      </c>
      <c r="R378" s="662">
        <v>3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7</v>
      </c>
      <c r="B379" s="662" t="s">
        <v>2765</v>
      </c>
      <c r="C379" s="662" t="s">
        <v>3030</v>
      </c>
      <c r="D379" s="743" t="s">
        <v>4453</v>
      </c>
      <c r="E379" s="744" t="s">
        <v>3045</v>
      </c>
      <c r="F379" s="662" t="s">
        <v>3025</v>
      </c>
      <c r="G379" s="662" t="s">
        <v>3624</v>
      </c>
      <c r="H379" s="662" t="s">
        <v>573</v>
      </c>
      <c r="I379" s="662" t="s">
        <v>3817</v>
      </c>
      <c r="J379" s="662" t="s">
        <v>3626</v>
      </c>
      <c r="K379" s="662" t="s">
        <v>3816</v>
      </c>
      <c r="L379" s="663">
        <v>24.35</v>
      </c>
      <c r="M379" s="663">
        <v>73.050000000000011</v>
      </c>
      <c r="N379" s="662">
        <v>3</v>
      </c>
      <c r="O379" s="745">
        <v>0.5</v>
      </c>
      <c r="P379" s="663">
        <v>73.050000000000011</v>
      </c>
      <c r="Q379" s="678">
        <v>1</v>
      </c>
      <c r="R379" s="662">
        <v>3</v>
      </c>
      <c r="S379" s="678">
        <v>1</v>
      </c>
      <c r="T379" s="745">
        <v>0.5</v>
      </c>
      <c r="U379" s="701">
        <v>1</v>
      </c>
    </row>
    <row r="380" spans="1:21" ht="14.4" customHeight="1" x14ac:dyDescent="0.3">
      <c r="A380" s="661">
        <v>7</v>
      </c>
      <c r="B380" s="662" t="s">
        <v>2765</v>
      </c>
      <c r="C380" s="662" t="s">
        <v>3030</v>
      </c>
      <c r="D380" s="743" t="s">
        <v>4453</v>
      </c>
      <c r="E380" s="744" t="s">
        <v>3045</v>
      </c>
      <c r="F380" s="662" t="s">
        <v>3025</v>
      </c>
      <c r="G380" s="662" t="s">
        <v>3624</v>
      </c>
      <c r="H380" s="662" t="s">
        <v>573</v>
      </c>
      <c r="I380" s="662" t="s">
        <v>3818</v>
      </c>
      <c r="J380" s="662" t="s">
        <v>3819</v>
      </c>
      <c r="K380" s="662" t="s">
        <v>3820</v>
      </c>
      <c r="L380" s="663">
        <v>0</v>
      </c>
      <c r="M380" s="663">
        <v>0</v>
      </c>
      <c r="N380" s="662">
        <v>2</v>
      </c>
      <c r="O380" s="745">
        <v>0.5</v>
      </c>
      <c r="P380" s="663">
        <v>0</v>
      </c>
      <c r="Q380" s="678"/>
      <c r="R380" s="662">
        <v>2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7</v>
      </c>
      <c r="B381" s="662" t="s">
        <v>2765</v>
      </c>
      <c r="C381" s="662" t="s">
        <v>3030</v>
      </c>
      <c r="D381" s="743" t="s">
        <v>4453</v>
      </c>
      <c r="E381" s="744" t="s">
        <v>3045</v>
      </c>
      <c r="F381" s="662" t="s">
        <v>3025</v>
      </c>
      <c r="G381" s="662" t="s">
        <v>3624</v>
      </c>
      <c r="H381" s="662" t="s">
        <v>573</v>
      </c>
      <c r="I381" s="662" t="s">
        <v>3821</v>
      </c>
      <c r="J381" s="662" t="s">
        <v>3822</v>
      </c>
      <c r="K381" s="662" t="s">
        <v>3820</v>
      </c>
      <c r="L381" s="663">
        <v>0</v>
      </c>
      <c r="M381" s="663">
        <v>0</v>
      </c>
      <c r="N381" s="662">
        <v>3</v>
      </c>
      <c r="O381" s="745">
        <v>0.5</v>
      </c>
      <c r="P381" s="663">
        <v>0</v>
      </c>
      <c r="Q381" s="678"/>
      <c r="R381" s="662">
        <v>3</v>
      </c>
      <c r="S381" s="678">
        <v>1</v>
      </c>
      <c r="T381" s="745">
        <v>0.5</v>
      </c>
      <c r="U381" s="701">
        <v>1</v>
      </c>
    </row>
    <row r="382" spans="1:21" ht="14.4" customHeight="1" x14ac:dyDescent="0.3">
      <c r="A382" s="661">
        <v>7</v>
      </c>
      <c r="B382" s="662" t="s">
        <v>2765</v>
      </c>
      <c r="C382" s="662" t="s">
        <v>3030</v>
      </c>
      <c r="D382" s="743" t="s">
        <v>4453</v>
      </c>
      <c r="E382" s="744" t="s">
        <v>3045</v>
      </c>
      <c r="F382" s="662" t="s">
        <v>3025</v>
      </c>
      <c r="G382" s="662" t="s">
        <v>3823</v>
      </c>
      <c r="H382" s="662" t="s">
        <v>631</v>
      </c>
      <c r="I382" s="662" t="s">
        <v>2008</v>
      </c>
      <c r="J382" s="662" t="s">
        <v>2993</v>
      </c>
      <c r="K382" s="662" t="s">
        <v>2994</v>
      </c>
      <c r="L382" s="663">
        <v>4.7</v>
      </c>
      <c r="M382" s="663">
        <v>9.4</v>
      </c>
      <c r="N382" s="662">
        <v>2</v>
      </c>
      <c r="O382" s="745">
        <v>0.5</v>
      </c>
      <c r="P382" s="663">
        <v>9.4</v>
      </c>
      <c r="Q382" s="678">
        <v>1</v>
      </c>
      <c r="R382" s="662">
        <v>2</v>
      </c>
      <c r="S382" s="678">
        <v>1</v>
      </c>
      <c r="T382" s="745">
        <v>0.5</v>
      </c>
      <c r="U382" s="701">
        <v>1</v>
      </c>
    </row>
    <row r="383" spans="1:21" ht="14.4" customHeight="1" x14ac:dyDescent="0.3">
      <c r="A383" s="661">
        <v>7</v>
      </c>
      <c r="B383" s="662" t="s">
        <v>2765</v>
      </c>
      <c r="C383" s="662" t="s">
        <v>3030</v>
      </c>
      <c r="D383" s="743" t="s">
        <v>4453</v>
      </c>
      <c r="E383" s="744" t="s">
        <v>3045</v>
      </c>
      <c r="F383" s="662" t="s">
        <v>3025</v>
      </c>
      <c r="G383" s="662" t="s">
        <v>3343</v>
      </c>
      <c r="H383" s="662" t="s">
        <v>573</v>
      </c>
      <c r="I383" s="662" t="s">
        <v>1502</v>
      </c>
      <c r="J383" s="662" t="s">
        <v>3344</v>
      </c>
      <c r="K383" s="662" t="s">
        <v>3345</v>
      </c>
      <c r="L383" s="663">
        <v>51.43</v>
      </c>
      <c r="M383" s="663">
        <v>411.43999999999994</v>
      </c>
      <c r="N383" s="662">
        <v>8</v>
      </c>
      <c r="O383" s="745">
        <v>5</v>
      </c>
      <c r="P383" s="663">
        <v>257.14999999999998</v>
      </c>
      <c r="Q383" s="678">
        <v>0.625</v>
      </c>
      <c r="R383" s="662">
        <v>5</v>
      </c>
      <c r="S383" s="678">
        <v>0.625</v>
      </c>
      <c r="T383" s="745">
        <v>3</v>
      </c>
      <c r="U383" s="701">
        <v>0.6</v>
      </c>
    </row>
    <row r="384" spans="1:21" ht="14.4" customHeight="1" x14ac:dyDescent="0.3">
      <c r="A384" s="661">
        <v>7</v>
      </c>
      <c r="B384" s="662" t="s">
        <v>2765</v>
      </c>
      <c r="C384" s="662" t="s">
        <v>3030</v>
      </c>
      <c r="D384" s="743" t="s">
        <v>4453</v>
      </c>
      <c r="E384" s="744" t="s">
        <v>3045</v>
      </c>
      <c r="F384" s="662" t="s">
        <v>3025</v>
      </c>
      <c r="G384" s="662" t="s">
        <v>3343</v>
      </c>
      <c r="H384" s="662" t="s">
        <v>573</v>
      </c>
      <c r="I384" s="662" t="s">
        <v>3824</v>
      </c>
      <c r="J384" s="662" t="s">
        <v>3344</v>
      </c>
      <c r="K384" s="662" t="s">
        <v>3825</v>
      </c>
      <c r="L384" s="663">
        <v>0</v>
      </c>
      <c r="M384" s="663">
        <v>0</v>
      </c>
      <c r="N384" s="662">
        <v>1</v>
      </c>
      <c r="O384" s="745">
        <v>1</v>
      </c>
      <c r="P384" s="663"/>
      <c r="Q384" s="678"/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7</v>
      </c>
      <c r="B385" s="662" t="s">
        <v>2765</v>
      </c>
      <c r="C385" s="662" t="s">
        <v>3030</v>
      </c>
      <c r="D385" s="743" t="s">
        <v>4453</v>
      </c>
      <c r="E385" s="744" t="s">
        <v>3045</v>
      </c>
      <c r="F385" s="662" t="s">
        <v>3025</v>
      </c>
      <c r="G385" s="662" t="s">
        <v>3377</v>
      </c>
      <c r="H385" s="662" t="s">
        <v>573</v>
      </c>
      <c r="I385" s="662" t="s">
        <v>896</v>
      </c>
      <c r="J385" s="662" t="s">
        <v>3378</v>
      </c>
      <c r="K385" s="662" t="s">
        <v>3379</v>
      </c>
      <c r="L385" s="663">
        <v>0</v>
      </c>
      <c r="M385" s="663">
        <v>0</v>
      </c>
      <c r="N385" s="662">
        <v>3</v>
      </c>
      <c r="O385" s="745">
        <v>1</v>
      </c>
      <c r="P385" s="663">
        <v>0</v>
      </c>
      <c r="Q385" s="678"/>
      <c r="R385" s="662">
        <v>1</v>
      </c>
      <c r="S385" s="678">
        <v>0.33333333333333331</v>
      </c>
      <c r="T385" s="745">
        <v>0.5</v>
      </c>
      <c r="U385" s="701">
        <v>0.5</v>
      </c>
    </row>
    <row r="386" spans="1:21" ht="14.4" customHeight="1" x14ac:dyDescent="0.3">
      <c r="A386" s="661">
        <v>7</v>
      </c>
      <c r="B386" s="662" t="s">
        <v>2765</v>
      </c>
      <c r="C386" s="662" t="s">
        <v>3030</v>
      </c>
      <c r="D386" s="743" t="s">
        <v>4453</v>
      </c>
      <c r="E386" s="744" t="s">
        <v>3045</v>
      </c>
      <c r="F386" s="662" t="s">
        <v>3025</v>
      </c>
      <c r="G386" s="662" t="s">
        <v>3710</v>
      </c>
      <c r="H386" s="662" t="s">
        <v>573</v>
      </c>
      <c r="I386" s="662" t="s">
        <v>3826</v>
      </c>
      <c r="J386" s="662" t="s">
        <v>3827</v>
      </c>
      <c r="K386" s="662" t="s">
        <v>3828</v>
      </c>
      <c r="L386" s="663">
        <v>969.48</v>
      </c>
      <c r="M386" s="663">
        <v>18420.120000000003</v>
      </c>
      <c r="N386" s="662">
        <v>19</v>
      </c>
      <c r="O386" s="745">
        <v>3</v>
      </c>
      <c r="P386" s="663">
        <v>18420.120000000003</v>
      </c>
      <c r="Q386" s="678">
        <v>1</v>
      </c>
      <c r="R386" s="662">
        <v>19</v>
      </c>
      <c r="S386" s="678">
        <v>1</v>
      </c>
      <c r="T386" s="745">
        <v>3</v>
      </c>
      <c r="U386" s="701">
        <v>1</v>
      </c>
    </row>
    <row r="387" spans="1:21" ht="14.4" customHeight="1" x14ac:dyDescent="0.3">
      <c r="A387" s="661">
        <v>7</v>
      </c>
      <c r="B387" s="662" t="s">
        <v>2765</v>
      </c>
      <c r="C387" s="662" t="s">
        <v>3030</v>
      </c>
      <c r="D387" s="743" t="s">
        <v>4453</v>
      </c>
      <c r="E387" s="744" t="s">
        <v>3045</v>
      </c>
      <c r="F387" s="662" t="s">
        <v>3025</v>
      </c>
      <c r="G387" s="662" t="s">
        <v>3710</v>
      </c>
      <c r="H387" s="662" t="s">
        <v>631</v>
      </c>
      <c r="I387" s="662" t="s">
        <v>3829</v>
      </c>
      <c r="J387" s="662" t="s">
        <v>3830</v>
      </c>
      <c r="K387" s="662" t="s">
        <v>3831</v>
      </c>
      <c r="L387" s="663">
        <v>754.04</v>
      </c>
      <c r="M387" s="663">
        <v>27145.439999999995</v>
      </c>
      <c r="N387" s="662">
        <v>36</v>
      </c>
      <c r="O387" s="745">
        <v>12</v>
      </c>
      <c r="P387" s="663">
        <v>27145.439999999995</v>
      </c>
      <c r="Q387" s="678">
        <v>1</v>
      </c>
      <c r="R387" s="662">
        <v>36</v>
      </c>
      <c r="S387" s="678">
        <v>1</v>
      </c>
      <c r="T387" s="745">
        <v>12</v>
      </c>
      <c r="U387" s="701">
        <v>1</v>
      </c>
    </row>
    <row r="388" spans="1:21" ht="14.4" customHeight="1" x14ac:dyDescent="0.3">
      <c r="A388" s="661">
        <v>7</v>
      </c>
      <c r="B388" s="662" t="s">
        <v>2765</v>
      </c>
      <c r="C388" s="662" t="s">
        <v>3030</v>
      </c>
      <c r="D388" s="743" t="s">
        <v>4453</v>
      </c>
      <c r="E388" s="744" t="s">
        <v>3045</v>
      </c>
      <c r="F388" s="662" t="s">
        <v>3025</v>
      </c>
      <c r="G388" s="662" t="s">
        <v>3710</v>
      </c>
      <c r="H388" s="662" t="s">
        <v>631</v>
      </c>
      <c r="I388" s="662" t="s">
        <v>3711</v>
      </c>
      <c r="J388" s="662" t="s">
        <v>3712</v>
      </c>
      <c r="K388" s="662" t="s">
        <v>3713</v>
      </c>
      <c r="L388" s="663">
        <v>1131.06</v>
      </c>
      <c r="M388" s="663">
        <v>144775.67999999999</v>
      </c>
      <c r="N388" s="662">
        <v>128</v>
      </c>
      <c r="O388" s="745">
        <v>25</v>
      </c>
      <c r="P388" s="663">
        <v>130071.9</v>
      </c>
      <c r="Q388" s="678">
        <v>0.8984375</v>
      </c>
      <c r="R388" s="662">
        <v>115</v>
      </c>
      <c r="S388" s="678">
        <v>0.8984375</v>
      </c>
      <c r="T388" s="745">
        <v>22</v>
      </c>
      <c r="U388" s="701">
        <v>0.88</v>
      </c>
    </row>
    <row r="389" spans="1:21" ht="14.4" customHeight="1" x14ac:dyDescent="0.3">
      <c r="A389" s="661">
        <v>7</v>
      </c>
      <c r="B389" s="662" t="s">
        <v>2765</v>
      </c>
      <c r="C389" s="662" t="s">
        <v>3030</v>
      </c>
      <c r="D389" s="743" t="s">
        <v>4453</v>
      </c>
      <c r="E389" s="744" t="s">
        <v>3045</v>
      </c>
      <c r="F389" s="662" t="s">
        <v>3025</v>
      </c>
      <c r="G389" s="662" t="s">
        <v>3710</v>
      </c>
      <c r="H389" s="662" t="s">
        <v>631</v>
      </c>
      <c r="I389" s="662" t="s">
        <v>3832</v>
      </c>
      <c r="J389" s="662" t="s">
        <v>3833</v>
      </c>
      <c r="K389" s="662" t="s">
        <v>3834</v>
      </c>
      <c r="L389" s="663">
        <v>1508.08</v>
      </c>
      <c r="M389" s="663">
        <v>30161.600000000002</v>
      </c>
      <c r="N389" s="662">
        <v>20</v>
      </c>
      <c r="O389" s="745">
        <v>4</v>
      </c>
      <c r="P389" s="663">
        <v>30161.600000000002</v>
      </c>
      <c r="Q389" s="678">
        <v>1</v>
      </c>
      <c r="R389" s="662">
        <v>20</v>
      </c>
      <c r="S389" s="678">
        <v>1</v>
      </c>
      <c r="T389" s="745">
        <v>4</v>
      </c>
      <c r="U389" s="701">
        <v>1</v>
      </c>
    </row>
    <row r="390" spans="1:21" ht="14.4" customHeight="1" x14ac:dyDescent="0.3">
      <c r="A390" s="661">
        <v>7</v>
      </c>
      <c r="B390" s="662" t="s">
        <v>2765</v>
      </c>
      <c r="C390" s="662" t="s">
        <v>3030</v>
      </c>
      <c r="D390" s="743" t="s">
        <v>4453</v>
      </c>
      <c r="E390" s="744" t="s">
        <v>3045</v>
      </c>
      <c r="F390" s="662" t="s">
        <v>3025</v>
      </c>
      <c r="G390" s="662" t="s">
        <v>3710</v>
      </c>
      <c r="H390" s="662" t="s">
        <v>573</v>
      </c>
      <c r="I390" s="662" t="s">
        <v>3835</v>
      </c>
      <c r="J390" s="662" t="s">
        <v>3836</v>
      </c>
      <c r="K390" s="662" t="s">
        <v>3837</v>
      </c>
      <c r="L390" s="663">
        <v>1292.6500000000001</v>
      </c>
      <c r="M390" s="663">
        <v>7755.9000000000005</v>
      </c>
      <c r="N390" s="662">
        <v>6</v>
      </c>
      <c r="O390" s="745">
        <v>1</v>
      </c>
      <c r="P390" s="663">
        <v>7755.9000000000005</v>
      </c>
      <c r="Q390" s="678">
        <v>1</v>
      </c>
      <c r="R390" s="662">
        <v>6</v>
      </c>
      <c r="S390" s="678">
        <v>1</v>
      </c>
      <c r="T390" s="745">
        <v>1</v>
      </c>
      <c r="U390" s="701">
        <v>1</v>
      </c>
    </row>
    <row r="391" spans="1:21" ht="14.4" customHeight="1" x14ac:dyDescent="0.3">
      <c r="A391" s="661">
        <v>7</v>
      </c>
      <c r="B391" s="662" t="s">
        <v>2765</v>
      </c>
      <c r="C391" s="662" t="s">
        <v>3030</v>
      </c>
      <c r="D391" s="743" t="s">
        <v>4453</v>
      </c>
      <c r="E391" s="744" t="s">
        <v>3045</v>
      </c>
      <c r="F391" s="662" t="s">
        <v>3025</v>
      </c>
      <c r="G391" s="662" t="s">
        <v>3710</v>
      </c>
      <c r="H391" s="662" t="s">
        <v>573</v>
      </c>
      <c r="I391" s="662" t="s">
        <v>3838</v>
      </c>
      <c r="J391" s="662" t="s">
        <v>3839</v>
      </c>
      <c r="K391" s="662" t="s">
        <v>3840</v>
      </c>
      <c r="L391" s="663">
        <v>646.32000000000005</v>
      </c>
      <c r="M391" s="663">
        <v>7755.84</v>
      </c>
      <c r="N391" s="662">
        <v>12</v>
      </c>
      <c r="O391" s="745">
        <v>2</v>
      </c>
      <c r="P391" s="663">
        <v>3877.92</v>
      </c>
      <c r="Q391" s="678">
        <v>0.5</v>
      </c>
      <c r="R391" s="662">
        <v>6</v>
      </c>
      <c r="S391" s="678">
        <v>0.5</v>
      </c>
      <c r="T391" s="745">
        <v>1</v>
      </c>
      <c r="U391" s="701">
        <v>0.5</v>
      </c>
    </row>
    <row r="392" spans="1:21" ht="14.4" customHeight="1" x14ac:dyDescent="0.3">
      <c r="A392" s="661">
        <v>7</v>
      </c>
      <c r="B392" s="662" t="s">
        <v>2765</v>
      </c>
      <c r="C392" s="662" t="s">
        <v>3030</v>
      </c>
      <c r="D392" s="743" t="s">
        <v>4453</v>
      </c>
      <c r="E392" s="744" t="s">
        <v>3045</v>
      </c>
      <c r="F392" s="662" t="s">
        <v>3025</v>
      </c>
      <c r="G392" s="662" t="s">
        <v>3180</v>
      </c>
      <c r="H392" s="662" t="s">
        <v>631</v>
      </c>
      <c r="I392" s="662" t="s">
        <v>2035</v>
      </c>
      <c r="J392" s="662" t="s">
        <v>2036</v>
      </c>
      <c r="K392" s="662" t="s">
        <v>2064</v>
      </c>
      <c r="L392" s="663">
        <v>65.989999999999995</v>
      </c>
      <c r="M392" s="663">
        <v>6796.9699999999966</v>
      </c>
      <c r="N392" s="662">
        <v>103</v>
      </c>
      <c r="O392" s="745">
        <v>28</v>
      </c>
      <c r="P392" s="663">
        <v>4421.3299999999972</v>
      </c>
      <c r="Q392" s="678">
        <v>0.65048543689320382</v>
      </c>
      <c r="R392" s="662">
        <v>67</v>
      </c>
      <c r="S392" s="678">
        <v>0.65048543689320393</v>
      </c>
      <c r="T392" s="745">
        <v>17.5</v>
      </c>
      <c r="U392" s="701">
        <v>0.625</v>
      </c>
    </row>
    <row r="393" spans="1:21" ht="14.4" customHeight="1" x14ac:dyDescent="0.3">
      <c r="A393" s="661">
        <v>7</v>
      </c>
      <c r="B393" s="662" t="s">
        <v>2765</v>
      </c>
      <c r="C393" s="662" t="s">
        <v>3030</v>
      </c>
      <c r="D393" s="743" t="s">
        <v>4453</v>
      </c>
      <c r="E393" s="744" t="s">
        <v>3045</v>
      </c>
      <c r="F393" s="662" t="s">
        <v>3025</v>
      </c>
      <c r="G393" s="662" t="s">
        <v>3180</v>
      </c>
      <c r="H393" s="662" t="s">
        <v>631</v>
      </c>
      <c r="I393" s="662" t="s">
        <v>2086</v>
      </c>
      <c r="J393" s="662" t="s">
        <v>1967</v>
      </c>
      <c r="K393" s="662" t="s">
        <v>977</v>
      </c>
      <c r="L393" s="663">
        <v>132</v>
      </c>
      <c r="M393" s="663">
        <v>1584</v>
      </c>
      <c r="N393" s="662">
        <v>12</v>
      </c>
      <c r="O393" s="745">
        <v>2</v>
      </c>
      <c r="P393" s="663">
        <v>396</v>
      </c>
      <c r="Q393" s="678">
        <v>0.25</v>
      </c>
      <c r="R393" s="662">
        <v>3</v>
      </c>
      <c r="S393" s="678">
        <v>0.25</v>
      </c>
      <c r="T393" s="745">
        <v>0.5</v>
      </c>
      <c r="U393" s="701">
        <v>0.25</v>
      </c>
    </row>
    <row r="394" spans="1:21" ht="14.4" customHeight="1" x14ac:dyDescent="0.3">
      <c r="A394" s="661">
        <v>7</v>
      </c>
      <c r="B394" s="662" t="s">
        <v>2765</v>
      </c>
      <c r="C394" s="662" t="s">
        <v>3030</v>
      </c>
      <c r="D394" s="743" t="s">
        <v>4453</v>
      </c>
      <c r="E394" s="744" t="s">
        <v>3045</v>
      </c>
      <c r="F394" s="662" t="s">
        <v>3025</v>
      </c>
      <c r="G394" s="662" t="s">
        <v>3180</v>
      </c>
      <c r="H394" s="662" t="s">
        <v>573</v>
      </c>
      <c r="I394" s="662" t="s">
        <v>3181</v>
      </c>
      <c r="J394" s="662" t="s">
        <v>3182</v>
      </c>
      <c r="K394" s="662" t="s">
        <v>3183</v>
      </c>
      <c r="L394" s="663">
        <v>123.2</v>
      </c>
      <c r="M394" s="663">
        <v>2833.6000000000004</v>
      </c>
      <c r="N394" s="662">
        <v>23</v>
      </c>
      <c r="O394" s="745">
        <v>4</v>
      </c>
      <c r="P394" s="663">
        <v>739.2</v>
      </c>
      <c r="Q394" s="678">
        <v>0.2608695652173913</v>
      </c>
      <c r="R394" s="662">
        <v>6</v>
      </c>
      <c r="S394" s="678">
        <v>0.2608695652173913</v>
      </c>
      <c r="T394" s="745">
        <v>1</v>
      </c>
      <c r="U394" s="701">
        <v>0.25</v>
      </c>
    </row>
    <row r="395" spans="1:21" ht="14.4" customHeight="1" x14ac:dyDescent="0.3">
      <c r="A395" s="661">
        <v>7</v>
      </c>
      <c r="B395" s="662" t="s">
        <v>2765</v>
      </c>
      <c r="C395" s="662" t="s">
        <v>3030</v>
      </c>
      <c r="D395" s="743" t="s">
        <v>4453</v>
      </c>
      <c r="E395" s="744" t="s">
        <v>3045</v>
      </c>
      <c r="F395" s="662" t="s">
        <v>3025</v>
      </c>
      <c r="G395" s="662" t="s">
        <v>3180</v>
      </c>
      <c r="H395" s="662" t="s">
        <v>573</v>
      </c>
      <c r="I395" s="662" t="s">
        <v>3841</v>
      </c>
      <c r="J395" s="662" t="s">
        <v>3182</v>
      </c>
      <c r="K395" s="662" t="s">
        <v>3183</v>
      </c>
      <c r="L395" s="663">
        <v>123.2</v>
      </c>
      <c r="M395" s="663">
        <v>492.8</v>
      </c>
      <c r="N395" s="662">
        <v>4</v>
      </c>
      <c r="O395" s="745">
        <v>1.5</v>
      </c>
      <c r="P395" s="663">
        <v>123.2</v>
      </c>
      <c r="Q395" s="678">
        <v>0.25</v>
      </c>
      <c r="R395" s="662">
        <v>1</v>
      </c>
      <c r="S395" s="678">
        <v>0.25</v>
      </c>
      <c r="T395" s="745">
        <v>1</v>
      </c>
      <c r="U395" s="701">
        <v>0.66666666666666663</v>
      </c>
    </row>
    <row r="396" spans="1:21" ht="14.4" customHeight="1" x14ac:dyDescent="0.3">
      <c r="A396" s="661">
        <v>7</v>
      </c>
      <c r="B396" s="662" t="s">
        <v>2765</v>
      </c>
      <c r="C396" s="662" t="s">
        <v>3030</v>
      </c>
      <c r="D396" s="743" t="s">
        <v>4453</v>
      </c>
      <c r="E396" s="744" t="s">
        <v>3045</v>
      </c>
      <c r="F396" s="662" t="s">
        <v>3025</v>
      </c>
      <c r="G396" s="662" t="s">
        <v>3380</v>
      </c>
      <c r="H396" s="662" t="s">
        <v>573</v>
      </c>
      <c r="I396" s="662" t="s">
        <v>3842</v>
      </c>
      <c r="J396" s="662" t="s">
        <v>3843</v>
      </c>
      <c r="K396" s="662" t="s">
        <v>3844</v>
      </c>
      <c r="L396" s="663">
        <v>0</v>
      </c>
      <c r="M396" s="663">
        <v>0</v>
      </c>
      <c r="N396" s="662">
        <v>3</v>
      </c>
      <c r="O396" s="745">
        <v>0.5</v>
      </c>
      <c r="P396" s="663">
        <v>0</v>
      </c>
      <c r="Q396" s="678"/>
      <c r="R396" s="662">
        <v>3</v>
      </c>
      <c r="S396" s="678">
        <v>1</v>
      </c>
      <c r="T396" s="745">
        <v>0.5</v>
      </c>
      <c r="U396" s="701">
        <v>1</v>
      </c>
    </row>
    <row r="397" spans="1:21" ht="14.4" customHeight="1" x14ac:dyDescent="0.3">
      <c r="A397" s="661">
        <v>7</v>
      </c>
      <c r="B397" s="662" t="s">
        <v>2765</v>
      </c>
      <c r="C397" s="662" t="s">
        <v>3030</v>
      </c>
      <c r="D397" s="743" t="s">
        <v>4453</v>
      </c>
      <c r="E397" s="744" t="s">
        <v>3045</v>
      </c>
      <c r="F397" s="662" t="s">
        <v>3025</v>
      </c>
      <c r="G397" s="662" t="s">
        <v>3380</v>
      </c>
      <c r="H397" s="662" t="s">
        <v>573</v>
      </c>
      <c r="I397" s="662" t="s">
        <v>3845</v>
      </c>
      <c r="J397" s="662" t="s">
        <v>3843</v>
      </c>
      <c r="K397" s="662" t="s">
        <v>3846</v>
      </c>
      <c r="L397" s="663">
        <v>140.94999999999999</v>
      </c>
      <c r="M397" s="663">
        <v>140.94999999999999</v>
      </c>
      <c r="N397" s="662">
        <v>1</v>
      </c>
      <c r="O397" s="745">
        <v>0.5</v>
      </c>
      <c r="P397" s="663">
        <v>140.94999999999999</v>
      </c>
      <c r="Q397" s="678">
        <v>1</v>
      </c>
      <c r="R397" s="662">
        <v>1</v>
      </c>
      <c r="S397" s="678">
        <v>1</v>
      </c>
      <c r="T397" s="745">
        <v>0.5</v>
      </c>
      <c r="U397" s="701">
        <v>1</v>
      </c>
    </row>
    <row r="398" spans="1:21" ht="14.4" customHeight="1" x14ac:dyDescent="0.3">
      <c r="A398" s="661">
        <v>7</v>
      </c>
      <c r="B398" s="662" t="s">
        <v>2765</v>
      </c>
      <c r="C398" s="662" t="s">
        <v>3030</v>
      </c>
      <c r="D398" s="743" t="s">
        <v>4453</v>
      </c>
      <c r="E398" s="744" t="s">
        <v>3045</v>
      </c>
      <c r="F398" s="662" t="s">
        <v>3025</v>
      </c>
      <c r="G398" s="662" t="s">
        <v>3380</v>
      </c>
      <c r="H398" s="662" t="s">
        <v>573</v>
      </c>
      <c r="I398" s="662" t="s">
        <v>3847</v>
      </c>
      <c r="J398" s="662" t="s">
        <v>3382</v>
      </c>
      <c r="K398" s="662" t="s">
        <v>3848</v>
      </c>
      <c r="L398" s="663">
        <v>0</v>
      </c>
      <c r="M398" s="663">
        <v>0</v>
      </c>
      <c r="N398" s="662">
        <v>1</v>
      </c>
      <c r="O398" s="745">
        <v>0.5</v>
      </c>
      <c r="P398" s="663"/>
      <c r="Q398" s="678"/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7</v>
      </c>
      <c r="B399" s="662" t="s">
        <v>2765</v>
      </c>
      <c r="C399" s="662" t="s">
        <v>3030</v>
      </c>
      <c r="D399" s="743" t="s">
        <v>4453</v>
      </c>
      <c r="E399" s="744" t="s">
        <v>3045</v>
      </c>
      <c r="F399" s="662" t="s">
        <v>3025</v>
      </c>
      <c r="G399" s="662" t="s">
        <v>3198</v>
      </c>
      <c r="H399" s="662" t="s">
        <v>573</v>
      </c>
      <c r="I399" s="662" t="s">
        <v>3199</v>
      </c>
      <c r="J399" s="662" t="s">
        <v>3200</v>
      </c>
      <c r="K399" s="662" t="s">
        <v>3201</v>
      </c>
      <c r="L399" s="663">
        <v>24.68</v>
      </c>
      <c r="M399" s="663">
        <v>3060.3199999999993</v>
      </c>
      <c r="N399" s="662">
        <v>124</v>
      </c>
      <c r="O399" s="745">
        <v>30</v>
      </c>
      <c r="P399" s="663">
        <v>1702.9199999999996</v>
      </c>
      <c r="Q399" s="678">
        <v>0.55645161290322587</v>
      </c>
      <c r="R399" s="662">
        <v>69</v>
      </c>
      <c r="S399" s="678">
        <v>0.55645161290322576</v>
      </c>
      <c r="T399" s="745">
        <v>18.5</v>
      </c>
      <c r="U399" s="701">
        <v>0.6166666666666667</v>
      </c>
    </row>
    <row r="400" spans="1:21" ht="14.4" customHeight="1" x14ac:dyDescent="0.3">
      <c r="A400" s="661">
        <v>7</v>
      </c>
      <c r="B400" s="662" t="s">
        <v>2765</v>
      </c>
      <c r="C400" s="662" t="s">
        <v>3030</v>
      </c>
      <c r="D400" s="743" t="s">
        <v>4453</v>
      </c>
      <c r="E400" s="744" t="s">
        <v>3045</v>
      </c>
      <c r="F400" s="662" t="s">
        <v>3025</v>
      </c>
      <c r="G400" s="662" t="s">
        <v>3198</v>
      </c>
      <c r="H400" s="662" t="s">
        <v>573</v>
      </c>
      <c r="I400" s="662" t="s">
        <v>3849</v>
      </c>
      <c r="J400" s="662" t="s">
        <v>3850</v>
      </c>
      <c r="K400" s="662" t="s">
        <v>3851</v>
      </c>
      <c r="L400" s="663">
        <v>74.06</v>
      </c>
      <c r="M400" s="663">
        <v>1629.32</v>
      </c>
      <c r="N400" s="662">
        <v>22</v>
      </c>
      <c r="O400" s="745">
        <v>3.5</v>
      </c>
      <c r="P400" s="663">
        <v>666.54</v>
      </c>
      <c r="Q400" s="678">
        <v>0.40909090909090906</v>
      </c>
      <c r="R400" s="662">
        <v>9</v>
      </c>
      <c r="S400" s="678">
        <v>0.40909090909090912</v>
      </c>
      <c r="T400" s="745">
        <v>1.5</v>
      </c>
      <c r="U400" s="701">
        <v>0.42857142857142855</v>
      </c>
    </row>
    <row r="401" spans="1:21" ht="14.4" customHeight="1" x14ac:dyDescent="0.3">
      <c r="A401" s="661">
        <v>7</v>
      </c>
      <c r="B401" s="662" t="s">
        <v>2765</v>
      </c>
      <c r="C401" s="662" t="s">
        <v>3030</v>
      </c>
      <c r="D401" s="743" t="s">
        <v>4453</v>
      </c>
      <c r="E401" s="744" t="s">
        <v>3045</v>
      </c>
      <c r="F401" s="662" t="s">
        <v>3025</v>
      </c>
      <c r="G401" s="662" t="s">
        <v>3852</v>
      </c>
      <c r="H401" s="662" t="s">
        <v>631</v>
      </c>
      <c r="I401" s="662" t="s">
        <v>2062</v>
      </c>
      <c r="J401" s="662" t="s">
        <v>2063</v>
      </c>
      <c r="K401" s="662" t="s">
        <v>2064</v>
      </c>
      <c r="L401" s="663">
        <v>132</v>
      </c>
      <c r="M401" s="663">
        <v>1320</v>
      </c>
      <c r="N401" s="662">
        <v>10</v>
      </c>
      <c r="O401" s="745">
        <v>2</v>
      </c>
      <c r="P401" s="663">
        <v>1320</v>
      </c>
      <c r="Q401" s="678">
        <v>1</v>
      </c>
      <c r="R401" s="662">
        <v>10</v>
      </c>
      <c r="S401" s="678">
        <v>1</v>
      </c>
      <c r="T401" s="745">
        <v>2</v>
      </c>
      <c r="U401" s="701">
        <v>1</v>
      </c>
    </row>
    <row r="402" spans="1:21" ht="14.4" customHeight="1" x14ac:dyDescent="0.3">
      <c r="A402" s="661">
        <v>7</v>
      </c>
      <c r="B402" s="662" t="s">
        <v>2765</v>
      </c>
      <c r="C402" s="662" t="s">
        <v>3030</v>
      </c>
      <c r="D402" s="743" t="s">
        <v>4453</v>
      </c>
      <c r="E402" s="744" t="s">
        <v>3045</v>
      </c>
      <c r="F402" s="662" t="s">
        <v>3025</v>
      </c>
      <c r="G402" s="662" t="s">
        <v>3852</v>
      </c>
      <c r="H402" s="662" t="s">
        <v>573</v>
      </c>
      <c r="I402" s="662" t="s">
        <v>3853</v>
      </c>
      <c r="J402" s="662" t="s">
        <v>3854</v>
      </c>
      <c r="K402" s="662" t="s">
        <v>3855</v>
      </c>
      <c r="L402" s="663">
        <v>123.2</v>
      </c>
      <c r="M402" s="663">
        <v>369.6</v>
      </c>
      <c r="N402" s="662">
        <v>3</v>
      </c>
      <c r="O402" s="745">
        <v>1</v>
      </c>
      <c r="P402" s="663">
        <v>369.6</v>
      </c>
      <c r="Q402" s="678">
        <v>1</v>
      </c>
      <c r="R402" s="662">
        <v>3</v>
      </c>
      <c r="S402" s="678">
        <v>1</v>
      </c>
      <c r="T402" s="745">
        <v>1</v>
      </c>
      <c r="U402" s="701">
        <v>1</v>
      </c>
    </row>
    <row r="403" spans="1:21" ht="14.4" customHeight="1" x14ac:dyDescent="0.3">
      <c r="A403" s="661">
        <v>7</v>
      </c>
      <c r="B403" s="662" t="s">
        <v>2765</v>
      </c>
      <c r="C403" s="662" t="s">
        <v>3030</v>
      </c>
      <c r="D403" s="743" t="s">
        <v>4453</v>
      </c>
      <c r="E403" s="744" t="s">
        <v>3045</v>
      </c>
      <c r="F403" s="662" t="s">
        <v>3025</v>
      </c>
      <c r="G403" s="662" t="s">
        <v>3717</v>
      </c>
      <c r="H403" s="662" t="s">
        <v>573</v>
      </c>
      <c r="I403" s="662" t="s">
        <v>3718</v>
      </c>
      <c r="J403" s="662" t="s">
        <v>3719</v>
      </c>
      <c r="K403" s="662" t="s">
        <v>3720</v>
      </c>
      <c r="L403" s="663">
        <v>232.68</v>
      </c>
      <c r="M403" s="663">
        <v>3024.84</v>
      </c>
      <c r="N403" s="662">
        <v>13</v>
      </c>
      <c r="O403" s="745">
        <v>3</v>
      </c>
      <c r="P403" s="663">
        <v>3024.84</v>
      </c>
      <c r="Q403" s="678">
        <v>1</v>
      </c>
      <c r="R403" s="662">
        <v>13</v>
      </c>
      <c r="S403" s="678">
        <v>1</v>
      </c>
      <c r="T403" s="745">
        <v>3</v>
      </c>
      <c r="U403" s="701">
        <v>1</v>
      </c>
    </row>
    <row r="404" spans="1:21" ht="14.4" customHeight="1" x14ac:dyDescent="0.3">
      <c r="A404" s="661">
        <v>7</v>
      </c>
      <c r="B404" s="662" t="s">
        <v>2765</v>
      </c>
      <c r="C404" s="662" t="s">
        <v>3030</v>
      </c>
      <c r="D404" s="743" t="s">
        <v>4453</v>
      </c>
      <c r="E404" s="744" t="s">
        <v>3045</v>
      </c>
      <c r="F404" s="662" t="s">
        <v>3025</v>
      </c>
      <c r="G404" s="662" t="s">
        <v>3717</v>
      </c>
      <c r="H404" s="662" t="s">
        <v>573</v>
      </c>
      <c r="I404" s="662" t="s">
        <v>3856</v>
      </c>
      <c r="J404" s="662" t="s">
        <v>3857</v>
      </c>
      <c r="K404" s="662" t="s">
        <v>3858</v>
      </c>
      <c r="L404" s="663">
        <v>7096.12</v>
      </c>
      <c r="M404" s="663">
        <v>35480.6</v>
      </c>
      <c r="N404" s="662">
        <v>5</v>
      </c>
      <c r="O404" s="745">
        <v>1</v>
      </c>
      <c r="P404" s="663">
        <v>35480.6</v>
      </c>
      <c r="Q404" s="678">
        <v>1</v>
      </c>
      <c r="R404" s="662">
        <v>5</v>
      </c>
      <c r="S404" s="678">
        <v>1</v>
      </c>
      <c r="T404" s="745">
        <v>1</v>
      </c>
      <c r="U404" s="701">
        <v>1</v>
      </c>
    </row>
    <row r="405" spans="1:21" ht="14.4" customHeight="1" x14ac:dyDescent="0.3">
      <c r="A405" s="661">
        <v>7</v>
      </c>
      <c r="B405" s="662" t="s">
        <v>2765</v>
      </c>
      <c r="C405" s="662" t="s">
        <v>3030</v>
      </c>
      <c r="D405" s="743" t="s">
        <v>4453</v>
      </c>
      <c r="E405" s="744" t="s">
        <v>3045</v>
      </c>
      <c r="F405" s="662" t="s">
        <v>3025</v>
      </c>
      <c r="G405" s="662" t="s">
        <v>3717</v>
      </c>
      <c r="H405" s="662" t="s">
        <v>573</v>
      </c>
      <c r="I405" s="662" t="s">
        <v>3859</v>
      </c>
      <c r="J405" s="662" t="s">
        <v>3860</v>
      </c>
      <c r="K405" s="662" t="s">
        <v>3858</v>
      </c>
      <c r="L405" s="663">
        <v>7096.12</v>
      </c>
      <c r="M405" s="663">
        <v>28384.48</v>
      </c>
      <c r="N405" s="662">
        <v>4</v>
      </c>
      <c r="O405" s="745">
        <v>1</v>
      </c>
      <c r="P405" s="663">
        <v>28384.48</v>
      </c>
      <c r="Q405" s="678">
        <v>1</v>
      </c>
      <c r="R405" s="662">
        <v>4</v>
      </c>
      <c r="S405" s="678">
        <v>1</v>
      </c>
      <c r="T405" s="745">
        <v>1</v>
      </c>
      <c r="U405" s="701">
        <v>1</v>
      </c>
    </row>
    <row r="406" spans="1:21" ht="14.4" customHeight="1" x14ac:dyDescent="0.3">
      <c r="A406" s="661">
        <v>7</v>
      </c>
      <c r="B406" s="662" t="s">
        <v>2765</v>
      </c>
      <c r="C406" s="662" t="s">
        <v>3030</v>
      </c>
      <c r="D406" s="743" t="s">
        <v>4453</v>
      </c>
      <c r="E406" s="744" t="s">
        <v>3045</v>
      </c>
      <c r="F406" s="662" t="s">
        <v>3025</v>
      </c>
      <c r="G406" s="662" t="s">
        <v>3717</v>
      </c>
      <c r="H406" s="662" t="s">
        <v>573</v>
      </c>
      <c r="I406" s="662" t="s">
        <v>3861</v>
      </c>
      <c r="J406" s="662" t="s">
        <v>3862</v>
      </c>
      <c r="K406" s="662" t="s">
        <v>3863</v>
      </c>
      <c r="L406" s="663">
        <v>969.48</v>
      </c>
      <c r="M406" s="663">
        <v>5816.88</v>
      </c>
      <c r="N406" s="662">
        <v>6</v>
      </c>
      <c r="O406" s="745">
        <v>1</v>
      </c>
      <c r="P406" s="663">
        <v>5816.88</v>
      </c>
      <c r="Q406" s="678">
        <v>1</v>
      </c>
      <c r="R406" s="662">
        <v>6</v>
      </c>
      <c r="S406" s="678">
        <v>1</v>
      </c>
      <c r="T406" s="745">
        <v>1</v>
      </c>
      <c r="U406" s="701">
        <v>1</v>
      </c>
    </row>
    <row r="407" spans="1:21" ht="14.4" customHeight="1" x14ac:dyDescent="0.3">
      <c r="A407" s="661">
        <v>7</v>
      </c>
      <c r="B407" s="662" t="s">
        <v>2765</v>
      </c>
      <c r="C407" s="662" t="s">
        <v>3030</v>
      </c>
      <c r="D407" s="743" t="s">
        <v>4453</v>
      </c>
      <c r="E407" s="744" t="s">
        <v>3045</v>
      </c>
      <c r="F407" s="662" t="s">
        <v>3025</v>
      </c>
      <c r="G407" s="662" t="s">
        <v>3717</v>
      </c>
      <c r="H407" s="662" t="s">
        <v>573</v>
      </c>
      <c r="I407" s="662" t="s">
        <v>3730</v>
      </c>
      <c r="J407" s="662" t="s">
        <v>3731</v>
      </c>
      <c r="K407" s="662" t="s">
        <v>3732</v>
      </c>
      <c r="L407" s="663">
        <v>1938.97</v>
      </c>
      <c r="M407" s="663">
        <v>42657.34</v>
      </c>
      <c r="N407" s="662">
        <v>22</v>
      </c>
      <c r="O407" s="745">
        <v>4</v>
      </c>
      <c r="P407" s="663">
        <v>31023.52</v>
      </c>
      <c r="Q407" s="678">
        <v>0.72727272727272729</v>
      </c>
      <c r="R407" s="662">
        <v>16</v>
      </c>
      <c r="S407" s="678">
        <v>0.72727272727272729</v>
      </c>
      <c r="T407" s="745">
        <v>3</v>
      </c>
      <c r="U407" s="701">
        <v>0.75</v>
      </c>
    </row>
    <row r="408" spans="1:21" ht="14.4" customHeight="1" x14ac:dyDescent="0.3">
      <c r="A408" s="661">
        <v>7</v>
      </c>
      <c r="B408" s="662" t="s">
        <v>2765</v>
      </c>
      <c r="C408" s="662" t="s">
        <v>3030</v>
      </c>
      <c r="D408" s="743" t="s">
        <v>4453</v>
      </c>
      <c r="E408" s="744" t="s">
        <v>3045</v>
      </c>
      <c r="F408" s="662" t="s">
        <v>3025</v>
      </c>
      <c r="G408" s="662" t="s">
        <v>3717</v>
      </c>
      <c r="H408" s="662" t="s">
        <v>573</v>
      </c>
      <c r="I408" s="662" t="s">
        <v>3864</v>
      </c>
      <c r="J408" s="662" t="s">
        <v>3865</v>
      </c>
      <c r="K408" s="662" t="s">
        <v>3866</v>
      </c>
      <c r="L408" s="663">
        <v>1454.23</v>
      </c>
      <c r="M408" s="663">
        <v>84345.340000000026</v>
      </c>
      <c r="N408" s="662">
        <v>58</v>
      </c>
      <c r="O408" s="745">
        <v>10</v>
      </c>
      <c r="P408" s="663">
        <v>66894.580000000016</v>
      </c>
      <c r="Q408" s="678">
        <v>0.79310344827586199</v>
      </c>
      <c r="R408" s="662">
        <v>46</v>
      </c>
      <c r="S408" s="678">
        <v>0.7931034482758621</v>
      </c>
      <c r="T408" s="745">
        <v>8</v>
      </c>
      <c r="U408" s="701">
        <v>0.8</v>
      </c>
    </row>
    <row r="409" spans="1:21" ht="14.4" customHeight="1" x14ac:dyDescent="0.3">
      <c r="A409" s="661">
        <v>7</v>
      </c>
      <c r="B409" s="662" t="s">
        <v>2765</v>
      </c>
      <c r="C409" s="662" t="s">
        <v>3030</v>
      </c>
      <c r="D409" s="743" t="s">
        <v>4453</v>
      </c>
      <c r="E409" s="744" t="s">
        <v>3045</v>
      </c>
      <c r="F409" s="662" t="s">
        <v>3025</v>
      </c>
      <c r="G409" s="662" t="s">
        <v>3717</v>
      </c>
      <c r="H409" s="662" t="s">
        <v>573</v>
      </c>
      <c r="I409" s="662" t="s">
        <v>3867</v>
      </c>
      <c r="J409" s="662" t="s">
        <v>3868</v>
      </c>
      <c r="K409" s="662" t="s">
        <v>3869</v>
      </c>
      <c r="L409" s="663">
        <v>484.75</v>
      </c>
      <c r="M409" s="663">
        <v>32478.25</v>
      </c>
      <c r="N409" s="662">
        <v>67</v>
      </c>
      <c r="O409" s="745">
        <v>16</v>
      </c>
      <c r="P409" s="663">
        <v>14542.5</v>
      </c>
      <c r="Q409" s="678">
        <v>0.44776119402985076</v>
      </c>
      <c r="R409" s="662">
        <v>30</v>
      </c>
      <c r="S409" s="678">
        <v>0.44776119402985076</v>
      </c>
      <c r="T409" s="745">
        <v>9</v>
      </c>
      <c r="U409" s="701">
        <v>0.5625</v>
      </c>
    </row>
    <row r="410" spans="1:21" ht="14.4" customHeight="1" x14ac:dyDescent="0.3">
      <c r="A410" s="661">
        <v>7</v>
      </c>
      <c r="B410" s="662" t="s">
        <v>2765</v>
      </c>
      <c r="C410" s="662" t="s">
        <v>3030</v>
      </c>
      <c r="D410" s="743" t="s">
        <v>4453</v>
      </c>
      <c r="E410" s="744" t="s">
        <v>3045</v>
      </c>
      <c r="F410" s="662" t="s">
        <v>3025</v>
      </c>
      <c r="G410" s="662" t="s">
        <v>3717</v>
      </c>
      <c r="H410" s="662" t="s">
        <v>573</v>
      </c>
      <c r="I410" s="662" t="s">
        <v>3733</v>
      </c>
      <c r="J410" s="662" t="s">
        <v>3734</v>
      </c>
      <c r="K410" s="662" t="s">
        <v>3735</v>
      </c>
      <c r="L410" s="663">
        <v>969.48</v>
      </c>
      <c r="M410" s="663">
        <v>37809.72</v>
      </c>
      <c r="N410" s="662">
        <v>39</v>
      </c>
      <c r="O410" s="745">
        <v>8</v>
      </c>
      <c r="P410" s="663">
        <v>26175.960000000003</v>
      </c>
      <c r="Q410" s="678">
        <v>0.6923076923076924</v>
      </c>
      <c r="R410" s="662">
        <v>27</v>
      </c>
      <c r="S410" s="678">
        <v>0.69230769230769229</v>
      </c>
      <c r="T410" s="745">
        <v>6</v>
      </c>
      <c r="U410" s="701">
        <v>0.75</v>
      </c>
    </row>
    <row r="411" spans="1:21" ht="14.4" customHeight="1" x14ac:dyDescent="0.3">
      <c r="A411" s="661">
        <v>7</v>
      </c>
      <c r="B411" s="662" t="s">
        <v>2765</v>
      </c>
      <c r="C411" s="662" t="s">
        <v>3030</v>
      </c>
      <c r="D411" s="743" t="s">
        <v>4453</v>
      </c>
      <c r="E411" s="744" t="s">
        <v>3045</v>
      </c>
      <c r="F411" s="662" t="s">
        <v>3025</v>
      </c>
      <c r="G411" s="662" t="s">
        <v>3717</v>
      </c>
      <c r="H411" s="662" t="s">
        <v>573</v>
      </c>
      <c r="I411" s="662" t="s">
        <v>3870</v>
      </c>
      <c r="J411" s="662" t="s">
        <v>3871</v>
      </c>
      <c r="K411" s="662" t="s">
        <v>3872</v>
      </c>
      <c r="L411" s="663">
        <v>1938.97</v>
      </c>
      <c r="M411" s="663">
        <v>11633.82</v>
      </c>
      <c r="N411" s="662">
        <v>6</v>
      </c>
      <c r="O411" s="745">
        <v>1</v>
      </c>
      <c r="P411" s="663">
        <v>11633.82</v>
      </c>
      <c r="Q411" s="678">
        <v>1</v>
      </c>
      <c r="R411" s="662">
        <v>6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7</v>
      </c>
      <c r="B412" s="662" t="s">
        <v>2765</v>
      </c>
      <c r="C412" s="662" t="s">
        <v>3030</v>
      </c>
      <c r="D412" s="743" t="s">
        <v>4453</v>
      </c>
      <c r="E412" s="744" t="s">
        <v>3045</v>
      </c>
      <c r="F412" s="662" t="s">
        <v>3025</v>
      </c>
      <c r="G412" s="662" t="s">
        <v>3717</v>
      </c>
      <c r="H412" s="662" t="s">
        <v>573</v>
      </c>
      <c r="I412" s="662" t="s">
        <v>3873</v>
      </c>
      <c r="J412" s="662" t="s">
        <v>3874</v>
      </c>
      <c r="K412" s="662" t="s">
        <v>3875</v>
      </c>
      <c r="L412" s="663">
        <v>5322.08</v>
      </c>
      <c r="M412" s="663">
        <v>31932.48</v>
      </c>
      <c r="N412" s="662">
        <v>6</v>
      </c>
      <c r="O412" s="745">
        <v>2</v>
      </c>
      <c r="P412" s="663">
        <v>31932.48</v>
      </c>
      <c r="Q412" s="678">
        <v>1</v>
      </c>
      <c r="R412" s="662">
        <v>6</v>
      </c>
      <c r="S412" s="678">
        <v>1</v>
      </c>
      <c r="T412" s="745">
        <v>2</v>
      </c>
      <c r="U412" s="701">
        <v>1</v>
      </c>
    </row>
    <row r="413" spans="1:21" ht="14.4" customHeight="1" x14ac:dyDescent="0.3">
      <c r="A413" s="661">
        <v>7</v>
      </c>
      <c r="B413" s="662" t="s">
        <v>2765</v>
      </c>
      <c r="C413" s="662" t="s">
        <v>3030</v>
      </c>
      <c r="D413" s="743" t="s">
        <v>4453</v>
      </c>
      <c r="E413" s="744" t="s">
        <v>3045</v>
      </c>
      <c r="F413" s="662" t="s">
        <v>3025</v>
      </c>
      <c r="G413" s="662" t="s">
        <v>3736</v>
      </c>
      <c r="H413" s="662" t="s">
        <v>631</v>
      </c>
      <c r="I413" s="662" t="s">
        <v>3876</v>
      </c>
      <c r="J413" s="662" t="s">
        <v>2987</v>
      </c>
      <c r="K413" s="662" t="s">
        <v>3877</v>
      </c>
      <c r="L413" s="663">
        <v>537.12</v>
      </c>
      <c r="M413" s="663">
        <v>1611.3600000000001</v>
      </c>
      <c r="N413" s="662">
        <v>3</v>
      </c>
      <c r="O413" s="745">
        <v>0.5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7</v>
      </c>
      <c r="B414" s="662" t="s">
        <v>2765</v>
      </c>
      <c r="C414" s="662" t="s">
        <v>3030</v>
      </c>
      <c r="D414" s="743" t="s">
        <v>4453</v>
      </c>
      <c r="E414" s="744" t="s">
        <v>3045</v>
      </c>
      <c r="F414" s="662" t="s">
        <v>3025</v>
      </c>
      <c r="G414" s="662" t="s">
        <v>3736</v>
      </c>
      <c r="H414" s="662" t="s">
        <v>631</v>
      </c>
      <c r="I414" s="662" t="s">
        <v>3740</v>
      </c>
      <c r="J414" s="662" t="s">
        <v>3741</v>
      </c>
      <c r="K414" s="662" t="s">
        <v>3742</v>
      </c>
      <c r="L414" s="663">
        <v>424.24</v>
      </c>
      <c r="M414" s="663">
        <v>1272.72</v>
      </c>
      <c r="N414" s="662">
        <v>3</v>
      </c>
      <c r="O414" s="745">
        <v>2.5</v>
      </c>
      <c r="P414" s="663">
        <v>848.48</v>
      </c>
      <c r="Q414" s="678">
        <v>0.66666666666666663</v>
      </c>
      <c r="R414" s="662">
        <v>2</v>
      </c>
      <c r="S414" s="678">
        <v>0.66666666666666663</v>
      </c>
      <c r="T414" s="745">
        <v>1.5</v>
      </c>
      <c r="U414" s="701">
        <v>0.6</v>
      </c>
    </row>
    <row r="415" spans="1:21" ht="14.4" customHeight="1" x14ac:dyDescent="0.3">
      <c r="A415" s="661">
        <v>7</v>
      </c>
      <c r="B415" s="662" t="s">
        <v>2765</v>
      </c>
      <c r="C415" s="662" t="s">
        <v>3030</v>
      </c>
      <c r="D415" s="743" t="s">
        <v>4453</v>
      </c>
      <c r="E415" s="744" t="s">
        <v>3045</v>
      </c>
      <c r="F415" s="662" t="s">
        <v>3025</v>
      </c>
      <c r="G415" s="662" t="s">
        <v>3736</v>
      </c>
      <c r="H415" s="662" t="s">
        <v>631</v>
      </c>
      <c r="I415" s="662" t="s">
        <v>3743</v>
      </c>
      <c r="J415" s="662" t="s">
        <v>3741</v>
      </c>
      <c r="K415" s="662" t="s">
        <v>3744</v>
      </c>
      <c r="L415" s="663">
        <v>848.49</v>
      </c>
      <c r="M415" s="663">
        <v>45818.460000000006</v>
      </c>
      <c r="N415" s="662">
        <v>54</v>
      </c>
      <c r="O415" s="745">
        <v>18</v>
      </c>
      <c r="P415" s="663">
        <v>30545.64000000001</v>
      </c>
      <c r="Q415" s="678">
        <v>0.66666666666666685</v>
      </c>
      <c r="R415" s="662">
        <v>36</v>
      </c>
      <c r="S415" s="678">
        <v>0.66666666666666663</v>
      </c>
      <c r="T415" s="745">
        <v>13.5</v>
      </c>
      <c r="U415" s="701">
        <v>0.75</v>
      </c>
    </row>
    <row r="416" spans="1:21" ht="14.4" customHeight="1" x14ac:dyDescent="0.3">
      <c r="A416" s="661">
        <v>7</v>
      </c>
      <c r="B416" s="662" t="s">
        <v>2765</v>
      </c>
      <c r="C416" s="662" t="s">
        <v>3030</v>
      </c>
      <c r="D416" s="743" t="s">
        <v>4453</v>
      </c>
      <c r="E416" s="744" t="s">
        <v>3045</v>
      </c>
      <c r="F416" s="662" t="s">
        <v>3025</v>
      </c>
      <c r="G416" s="662" t="s">
        <v>3878</v>
      </c>
      <c r="H416" s="662" t="s">
        <v>573</v>
      </c>
      <c r="I416" s="662" t="s">
        <v>3879</v>
      </c>
      <c r="J416" s="662" t="s">
        <v>3880</v>
      </c>
      <c r="K416" s="662" t="s">
        <v>3328</v>
      </c>
      <c r="L416" s="663">
        <v>0</v>
      </c>
      <c r="M416" s="663">
        <v>0</v>
      </c>
      <c r="N416" s="662">
        <v>7</v>
      </c>
      <c r="O416" s="745">
        <v>1.5</v>
      </c>
      <c r="P416" s="663">
        <v>0</v>
      </c>
      <c r="Q416" s="678"/>
      <c r="R416" s="662">
        <v>7</v>
      </c>
      <c r="S416" s="678">
        <v>1</v>
      </c>
      <c r="T416" s="745">
        <v>1.5</v>
      </c>
      <c r="U416" s="701">
        <v>1</v>
      </c>
    </row>
    <row r="417" spans="1:21" ht="14.4" customHeight="1" x14ac:dyDescent="0.3">
      <c r="A417" s="661">
        <v>7</v>
      </c>
      <c r="B417" s="662" t="s">
        <v>2765</v>
      </c>
      <c r="C417" s="662" t="s">
        <v>3030</v>
      </c>
      <c r="D417" s="743" t="s">
        <v>4453</v>
      </c>
      <c r="E417" s="744" t="s">
        <v>3045</v>
      </c>
      <c r="F417" s="662" t="s">
        <v>3025</v>
      </c>
      <c r="G417" s="662" t="s">
        <v>3308</v>
      </c>
      <c r="H417" s="662" t="s">
        <v>573</v>
      </c>
      <c r="I417" s="662" t="s">
        <v>3309</v>
      </c>
      <c r="J417" s="662" t="s">
        <v>3310</v>
      </c>
      <c r="K417" s="662" t="s">
        <v>3311</v>
      </c>
      <c r="L417" s="663">
        <v>72.22</v>
      </c>
      <c r="M417" s="663">
        <v>144.44</v>
      </c>
      <c r="N417" s="662">
        <v>2</v>
      </c>
      <c r="O417" s="745">
        <v>0.5</v>
      </c>
      <c r="P417" s="663">
        <v>144.44</v>
      </c>
      <c r="Q417" s="678">
        <v>1</v>
      </c>
      <c r="R417" s="662">
        <v>2</v>
      </c>
      <c r="S417" s="678">
        <v>1</v>
      </c>
      <c r="T417" s="745">
        <v>0.5</v>
      </c>
      <c r="U417" s="701">
        <v>1</v>
      </c>
    </row>
    <row r="418" spans="1:21" ht="14.4" customHeight="1" x14ac:dyDescent="0.3">
      <c r="A418" s="661">
        <v>7</v>
      </c>
      <c r="B418" s="662" t="s">
        <v>2765</v>
      </c>
      <c r="C418" s="662" t="s">
        <v>3030</v>
      </c>
      <c r="D418" s="743" t="s">
        <v>4453</v>
      </c>
      <c r="E418" s="744" t="s">
        <v>3045</v>
      </c>
      <c r="F418" s="662" t="s">
        <v>3025</v>
      </c>
      <c r="G418" s="662" t="s">
        <v>3745</v>
      </c>
      <c r="H418" s="662" t="s">
        <v>573</v>
      </c>
      <c r="I418" s="662" t="s">
        <v>3746</v>
      </c>
      <c r="J418" s="662" t="s">
        <v>3747</v>
      </c>
      <c r="K418" s="662" t="s">
        <v>3748</v>
      </c>
      <c r="L418" s="663">
        <v>838.65</v>
      </c>
      <c r="M418" s="663">
        <v>22643.55</v>
      </c>
      <c r="N418" s="662">
        <v>27</v>
      </c>
      <c r="O418" s="745">
        <v>5</v>
      </c>
      <c r="P418" s="663">
        <v>12579.75</v>
      </c>
      <c r="Q418" s="678">
        <v>0.55555555555555558</v>
      </c>
      <c r="R418" s="662">
        <v>15</v>
      </c>
      <c r="S418" s="678">
        <v>0.55555555555555558</v>
      </c>
      <c r="T418" s="745">
        <v>3</v>
      </c>
      <c r="U418" s="701">
        <v>0.6</v>
      </c>
    </row>
    <row r="419" spans="1:21" ht="14.4" customHeight="1" x14ac:dyDescent="0.3">
      <c r="A419" s="661">
        <v>7</v>
      </c>
      <c r="B419" s="662" t="s">
        <v>2765</v>
      </c>
      <c r="C419" s="662" t="s">
        <v>3030</v>
      </c>
      <c r="D419" s="743" t="s">
        <v>4453</v>
      </c>
      <c r="E419" s="744" t="s">
        <v>3045</v>
      </c>
      <c r="F419" s="662" t="s">
        <v>3025</v>
      </c>
      <c r="G419" s="662" t="s">
        <v>3745</v>
      </c>
      <c r="H419" s="662" t="s">
        <v>573</v>
      </c>
      <c r="I419" s="662" t="s">
        <v>3749</v>
      </c>
      <c r="J419" s="662" t="s">
        <v>3750</v>
      </c>
      <c r="K419" s="662" t="s">
        <v>3751</v>
      </c>
      <c r="L419" s="663">
        <v>1677.3</v>
      </c>
      <c r="M419" s="663">
        <v>57028.2</v>
      </c>
      <c r="N419" s="662">
        <v>34</v>
      </c>
      <c r="O419" s="745">
        <v>7</v>
      </c>
      <c r="P419" s="663">
        <v>26836.799999999999</v>
      </c>
      <c r="Q419" s="678">
        <v>0.47058823529411764</v>
      </c>
      <c r="R419" s="662">
        <v>16</v>
      </c>
      <c r="S419" s="678">
        <v>0.47058823529411764</v>
      </c>
      <c r="T419" s="745">
        <v>4</v>
      </c>
      <c r="U419" s="701">
        <v>0.5714285714285714</v>
      </c>
    </row>
    <row r="420" spans="1:21" ht="14.4" customHeight="1" x14ac:dyDescent="0.3">
      <c r="A420" s="661">
        <v>7</v>
      </c>
      <c r="B420" s="662" t="s">
        <v>2765</v>
      </c>
      <c r="C420" s="662" t="s">
        <v>3030</v>
      </c>
      <c r="D420" s="743" t="s">
        <v>4453</v>
      </c>
      <c r="E420" s="744" t="s">
        <v>3045</v>
      </c>
      <c r="F420" s="662" t="s">
        <v>3025</v>
      </c>
      <c r="G420" s="662" t="s">
        <v>3745</v>
      </c>
      <c r="H420" s="662" t="s">
        <v>573</v>
      </c>
      <c r="I420" s="662" t="s">
        <v>3881</v>
      </c>
      <c r="J420" s="662" t="s">
        <v>3753</v>
      </c>
      <c r="K420" s="662" t="s">
        <v>3882</v>
      </c>
      <c r="L420" s="663">
        <v>908.53</v>
      </c>
      <c r="M420" s="663">
        <v>12719.42</v>
      </c>
      <c r="N420" s="662">
        <v>14</v>
      </c>
      <c r="O420" s="745">
        <v>3</v>
      </c>
      <c r="P420" s="663">
        <v>12719.42</v>
      </c>
      <c r="Q420" s="678">
        <v>1</v>
      </c>
      <c r="R420" s="662">
        <v>14</v>
      </c>
      <c r="S420" s="678">
        <v>1</v>
      </c>
      <c r="T420" s="745">
        <v>3</v>
      </c>
      <c r="U420" s="701">
        <v>1</v>
      </c>
    </row>
    <row r="421" spans="1:21" ht="14.4" customHeight="1" x14ac:dyDescent="0.3">
      <c r="A421" s="661">
        <v>7</v>
      </c>
      <c r="B421" s="662" t="s">
        <v>2765</v>
      </c>
      <c r="C421" s="662" t="s">
        <v>3030</v>
      </c>
      <c r="D421" s="743" t="s">
        <v>4453</v>
      </c>
      <c r="E421" s="744" t="s">
        <v>3045</v>
      </c>
      <c r="F421" s="662" t="s">
        <v>3025</v>
      </c>
      <c r="G421" s="662" t="s">
        <v>3745</v>
      </c>
      <c r="H421" s="662" t="s">
        <v>573</v>
      </c>
      <c r="I421" s="662" t="s">
        <v>3752</v>
      </c>
      <c r="J421" s="662" t="s">
        <v>3753</v>
      </c>
      <c r="K421" s="662" t="s">
        <v>3754</v>
      </c>
      <c r="L421" s="663">
        <v>454.27</v>
      </c>
      <c r="M421" s="663">
        <v>20896.419999999998</v>
      </c>
      <c r="N421" s="662">
        <v>46</v>
      </c>
      <c r="O421" s="745">
        <v>7</v>
      </c>
      <c r="P421" s="663">
        <v>18625.07</v>
      </c>
      <c r="Q421" s="678">
        <v>0.89130434782608703</v>
      </c>
      <c r="R421" s="662">
        <v>41</v>
      </c>
      <c r="S421" s="678">
        <v>0.89130434782608692</v>
      </c>
      <c r="T421" s="745">
        <v>6</v>
      </c>
      <c r="U421" s="701">
        <v>0.8571428571428571</v>
      </c>
    </row>
    <row r="422" spans="1:21" ht="14.4" customHeight="1" x14ac:dyDescent="0.3">
      <c r="A422" s="661">
        <v>7</v>
      </c>
      <c r="B422" s="662" t="s">
        <v>2765</v>
      </c>
      <c r="C422" s="662" t="s">
        <v>3030</v>
      </c>
      <c r="D422" s="743" t="s">
        <v>4453</v>
      </c>
      <c r="E422" s="744" t="s">
        <v>3045</v>
      </c>
      <c r="F422" s="662" t="s">
        <v>3025</v>
      </c>
      <c r="G422" s="662" t="s">
        <v>3745</v>
      </c>
      <c r="H422" s="662" t="s">
        <v>573</v>
      </c>
      <c r="I422" s="662" t="s">
        <v>3883</v>
      </c>
      <c r="J422" s="662" t="s">
        <v>3747</v>
      </c>
      <c r="K422" s="662" t="s">
        <v>3884</v>
      </c>
      <c r="L422" s="663">
        <v>1677.3</v>
      </c>
      <c r="M422" s="663">
        <v>10063.799999999999</v>
      </c>
      <c r="N422" s="662">
        <v>6</v>
      </c>
      <c r="O422" s="745">
        <v>2</v>
      </c>
      <c r="P422" s="663">
        <v>10063.799999999999</v>
      </c>
      <c r="Q422" s="678">
        <v>1</v>
      </c>
      <c r="R422" s="662">
        <v>6</v>
      </c>
      <c r="S422" s="678">
        <v>1</v>
      </c>
      <c r="T422" s="745">
        <v>2</v>
      </c>
      <c r="U422" s="701">
        <v>1</v>
      </c>
    </row>
    <row r="423" spans="1:21" ht="14.4" customHeight="1" x14ac:dyDescent="0.3">
      <c r="A423" s="661">
        <v>7</v>
      </c>
      <c r="B423" s="662" t="s">
        <v>2765</v>
      </c>
      <c r="C423" s="662" t="s">
        <v>3030</v>
      </c>
      <c r="D423" s="743" t="s">
        <v>4453</v>
      </c>
      <c r="E423" s="744" t="s">
        <v>3045</v>
      </c>
      <c r="F423" s="662" t="s">
        <v>3025</v>
      </c>
      <c r="G423" s="662" t="s">
        <v>3745</v>
      </c>
      <c r="H423" s="662" t="s">
        <v>573</v>
      </c>
      <c r="I423" s="662" t="s">
        <v>3885</v>
      </c>
      <c r="J423" s="662" t="s">
        <v>3750</v>
      </c>
      <c r="K423" s="662" t="s">
        <v>3886</v>
      </c>
      <c r="L423" s="663">
        <v>3354.59</v>
      </c>
      <c r="M423" s="663">
        <v>10063.77</v>
      </c>
      <c r="N423" s="662">
        <v>3</v>
      </c>
      <c r="O423" s="745">
        <v>1</v>
      </c>
      <c r="P423" s="663">
        <v>10063.77</v>
      </c>
      <c r="Q423" s="678">
        <v>1</v>
      </c>
      <c r="R423" s="662">
        <v>3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7</v>
      </c>
      <c r="B424" s="662" t="s">
        <v>2765</v>
      </c>
      <c r="C424" s="662" t="s">
        <v>3030</v>
      </c>
      <c r="D424" s="743" t="s">
        <v>4453</v>
      </c>
      <c r="E424" s="744" t="s">
        <v>3045</v>
      </c>
      <c r="F424" s="662" t="s">
        <v>3025</v>
      </c>
      <c r="G424" s="662" t="s">
        <v>3745</v>
      </c>
      <c r="H424" s="662" t="s">
        <v>573</v>
      </c>
      <c r="I424" s="662" t="s">
        <v>3887</v>
      </c>
      <c r="J424" s="662" t="s">
        <v>3750</v>
      </c>
      <c r="K424" s="662" t="s">
        <v>3888</v>
      </c>
      <c r="L424" s="663">
        <v>0</v>
      </c>
      <c r="M424" s="663">
        <v>0</v>
      </c>
      <c r="N424" s="662">
        <v>6</v>
      </c>
      <c r="O424" s="745">
        <v>1</v>
      </c>
      <c r="P424" s="663"/>
      <c r="Q424" s="678"/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7</v>
      </c>
      <c r="B425" s="662" t="s">
        <v>2765</v>
      </c>
      <c r="C425" s="662" t="s">
        <v>3030</v>
      </c>
      <c r="D425" s="743" t="s">
        <v>4453</v>
      </c>
      <c r="E425" s="744" t="s">
        <v>3045</v>
      </c>
      <c r="F425" s="662" t="s">
        <v>3025</v>
      </c>
      <c r="G425" s="662" t="s">
        <v>3745</v>
      </c>
      <c r="H425" s="662" t="s">
        <v>573</v>
      </c>
      <c r="I425" s="662" t="s">
        <v>3889</v>
      </c>
      <c r="J425" s="662" t="s">
        <v>3756</v>
      </c>
      <c r="K425" s="662" t="s">
        <v>3890</v>
      </c>
      <c r="L425" s="663">
        <v>2357.31</v>
      </c>
      <c r="M425" s="663">
        <v>35359.65</v>
      </c>
      <c r="N425" s="662">
        <v>15</v>
      </c>
      <c r="O425" s="745">
        <v>2</v>
      </c>
      <c r="P425" s="663">
        <v>21215.79</v>
      </c>
      <c r="Q425" s="678">
        <v>0.6</v>
      </c>
      <c r="R425" s="662">
        <v>9</v>
      </c>
      <c r="S425" s="678">
        <v>0.6</v>
      </c>
      <c r="T425" s="745">
        <v>1</v>
      </c>
      <c r="U425" s="701">
        <v>0.5</v>
      </c>
    </row>
    <row r="426" spans="1:21" ht="14.4" customHeight="1" x14ac:dyDescent="0.3">
      <c r="A426" s="661">
        <v>7</v>
      </c>
      <c r="B426" s="662" t="s">
        <v>2765</v>
      </c>
      <c r="C426" s="662" t="s">
        <v>3030</v>
      </c>
      <c r="D426" s="743" t="s">
        <v>4453</v>
      </c>
      <c r="E426" s="744" t="s">
        <v>3045</v>
      </c>
      <c r="F426" s="662" t="s">
        <v>3025</v>
      </c>
      <c r="G426" s="662" t="s">
        <v>3891</v>
      </c>
      <c r="H426" s="662" t="s">
        <v>573</v>
      </c>
      <c r="I426" s="662" t="s">
        <v>1163</v>
      </c>
      <c r="J426" s="662" t="s">
        <v>1164</v>
      </c>
      <c r="K426" s="662" t="s">
        <v>3892</v>
      </c>
      <c r="L426" s="663">
        <v>60.9</v>
      </c>
      <c r="M426" s="663">
        <v>548.09999999999991</v>
      </c>
      <c r="N426" s="662">
        <v>9</v>
      </c>
      <c r="O426" s="745">
        <v>3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7</v>
      </c>
      <c r="B427" s="662" t="s">
        <v>2765</v>
      </c>
      <c r="C427" s="662" t="s">
        <v>3030</v>
      </c>
      <c r="D427" s="743" t="s">
        <v>4453</v>
      </c>
      <c r="E427" s="744" t="s">
        <v>3045</v>
      </c>
      <c r="F427" s="662" t="s">
        <v>3025</v>
      </c>
      <c r="G427" s="662" t="s">
        <v>3758</v>
      </c>
      <c r="H427" s="662" t="s">
        <v>573</v>
      </c>
      <c r="I427" s="662" t="s">
        <v>1417</v>
      </c>
      <c r="J427" s="662" t="s">
        <v>1418</v>
      </c>
      <c r="K427" s="662" t="s">
        <v>1419</v>
      </c>
      <c r="L427" s="663">
        <v>70.05</v>
      </c>
      <c r="M427" s="663">
        <v>490.34999999999997</v>
      </c>
      <c r="N427" s="662">
        <v>7</v>
      </c>
      <c r="O427" s="745">
        <v>3</v>
      </c>
      <c r="P427" s="663">
        <v>210.14999999999998</v>
      </c>
      <c r="Q427" s="678">
        <v>0.42857142857142855</v>
      </c>
      <c r="R427" s="662">
        <v>3</v>
      </c>
      <c r="S427" s="678">
        <v>0.42857142857142855</v>
      </c>
      <c r="T427" s="745">
        <v>2</v>
      </c>
      <c r="U427" s="701">
        <v>0.66666666666666663</v>
      </c>
    </row>
    <row r="428" spans="1:21" ht="14.4" customHeight="1" x14ac:dyDescent="0.3">
      <c r="A428" s="661">
        <v>7</v>
      </c>
      <c r="B428" s="662" t="s">
        <v>2765</v>
      </c>
      <c r="C428" s="662" t="s">
        <v>3030</v>
      </c>
      <c r="D428" s="743" t="s">
        <v>4453</v>
      </c>
      <c r="E428" s="744" t="s">
        <v>3045</v>
      </c>
      <c r="F428" s="662" t="s">
        <v>3025</v>
      </c>
      <c r="G428" s="662" t="s">
        <v>3758</v>
      </c>
      <c r="H428" s="662" t="s">
        <v>573</v>
      </c>
      <c r="I428" s="662" t="s">
        <v>3893</v>
      </c>
      <c r="J428" s="662" t="s">
        <v>1764</v>
      </c>
      <c r="K428" s="662" t="s">
        <v>1765</v>
      </c>
      <c r="L428" s="663">
        <v>105.08</v>
      </c>
      <c r="M428" s="663">
        <v>1576.1999999999998</v>
      </c>
      <c r="N428" s="662">
        <v>15</v>
      </c>
      <c r="O428" s="745">
        <v>1.5</v>
      </c>
      <c r="P428" s="663">
        <v>1050.8</v>
      </c>
      <c r="Q428" s="678">
        <v>0.66666666666666674</v>
      </c>
      <c r="R428" s="662">
        <v>10</v>
      </c>
      <c r="S428" s="678">
        <v>0.66666666666666663</v>
      </c>
      <c r="T428" s="745">
        <v>1</v>
      </c>
      <c r="U428" s="701">
        <v>0.66666666666666663</v>
      </c>
    </row>
    <row r="429" spans="1:21" ht="14.4" customHeight="1" x14ac:dyDescent="0.3">
      <c r="A429" s="661">
        <v>7</v>
      </c>
      <c r="B429" s="662" t="s">
        <v>2765</v>
      </c>
      <c r="C429" s="662" t="s">
        <v>3030</v>
      </c>
      <c r="D429" s="743" t="s">
        <v>4453</v>
      </c>
      <c r="E429" s="744" t="s">
        <v>3045</v>
      </c>
      <c r="F429" s="662" t="s">
        <v>3025</v>
      </c>
      <c r="G429" s="662" t="s">
        <v>3758</v>
      </c>
      <c r="H429" s="662" t="s">
        <v>573</v>
      </c>
      <c r="I429" s="662" t="s">
        <v>3894</v>
      </c>
      <c r="J429" s="662" t="s">
        <v>3895</v>
      </c>
      <c r="K429" s="662" t="s">
        <v>1419</v>
      </c>
      <c r="L429" s="663">
        <v>70.05</v>
      </c>
      <c r="M429" s="663">
        <v>140.1</v>
      </c>
      <c r="N429" s="662">
        <v>2</v>
      </c>
      <c r="O429" s="745">
        <v>0.5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7</v>
      </c>
      <c r="B430" s="662" t="s">
        <v>2765</v>
      </c>
      <c r="C430" s="662" t="s">
        <v>3030</v>
      </c>
      <c r="D430" s="743" t="s">
        <v>4453</v>
      </c>
      <c r="E430" s="744" t="s">
        <v>3045</v>
      </c>
      <c r="F430" s="662" t="s">
        <v>3025</v>
      </c>
      <c r="G430" s="662" t="s">
        <v>3233</v>
      </c>
      <c r="H430" s="662" t="s">
        <v>573</v>
      </c>
      <c r="I430" s="662" t="s">
        <v>3234</v>
      </c>
      <c r="J430" s="662" t="s">
        <v>3235</v>
      </c>
      <c r="K430" s="662" t="s">
        <v>3236</v>
      </c>
      <c r="L430" s="663">
        <v>64.56</v>
      </c>
      <c r="M430" s="663">
        <v>322.8</v>
      </c>
      <c r="N430" s="662">
        <v>5</v>
      </c>
      <c r="O430" s="745">
        <v>2</v>
      </c>
      <c r="P430" s="663">
        <v>322.8</v>
      </c>
      <c r="Q430" s="678">
        <v>1</v>
      </c>
      <c r="R430" s="662">
        <v>5</v>
      </c>
      <c r="S430" s="678">
        <v>1</v>
      </c>
      <c r="T430" s="745">
        <v>2</v>
      </c>
      <c r="U430" s="701">
        <v>1</v>
      </c>
    </row>
    <row r="431" spans="1:21" ht="14.4" customHeight="1" x14ac:dyDescent="0.3">
      <c r="A431" s="661">
        <v>7</v>
      </c>
      <c r="B431" s="662" t="s">
        <v>2765</v>
      </c>
      <c r="C431" s="662" t="s">
        <v>3030</v>
      </c>
      <c r="D431" s="743" t="s">
        <v>4453</v>
      </c>
      <c r="E431" s="744" t="s">
        <v>3045</v>
      </c>
      <c r="F431" s="662" t="s">
        <v>3025</v>
      </c>
      <c r="G431" s="662" t="s">
        <v>3762</v>
      </c>
      <c r="H431" s="662" t="s">
        <v>573</v>
      </c>
      <c r="I431" s="662" t="s">
        <v>795</v>
      </c>
      <c r="J431" s="662" t="s">
        <v>3896</v>
      </c>
      <c r="K431" s="662" t="s">
        <v>3897</v>
      </c>
      <c r="L431" s="663">
        <v>23.61</v>
      </c>
      <c r="M431" s="663">
        <v>118.05</v>
      </c>
      <c r="N431" s="662">
        <v>5</v>
      </c>
      <c r="O431" s="745">
        <v>1.5</v>
      </c>
      <c r="P431" s="663">
        <v>118.05</v>
      </c>
      <c r="Q431" s="678">
        <v>1</v>
      </c>
      <c r="R431" s="662">
        <v>5</v>
      </c>
      <c r="S431" s="678">
        <v>1</v>
      </c>
      <c r="T431" s="745">
        <v>1.5</v>
      </c>
      <c r="U431" s="701">
        <v>1</v>
      </c>
    </row>
    <row r="432" spans="1:21" ht="14.4" customHeight="1" x14ac:dyDescent="0.3">
      <c r="A432" s="661">
        <v>7</v>
      </c>
      <c r="B432" s="662" t="s">
        <v>2765</v>
      </c>
      <c r="C432" s="662" t="s">
        <v>3030</v>
      </c>
      <c r="D432" s="743" t="s">
        <v>4453</v>
      </c>
      <c r="E432" s="744" t="s">
        <v>3045</v>
      </c>
      <c r="F432" s="662" t="s">
        <v>3025</v>
      </c>
      <c r="G432" s="662" t="s">
        <v>3898</v>
      </c>
      <c r="H432" s="662" t="s">
        <v>573</v>
      </c>
      <c r="I432" s="662" t="s">
        <v>3899</v>
      </c>
      <c r="J432" s="662" t="s">
        <v>3900</v>
      </c>
      <c r="K432" s="662" t="s">
        <v>884</v>
      </c>
      <c r="L432" s="663">
        <v>0</v>
      </c>
      <c r="M432" s="663">
        <v>0</v>
      </c>
      <c r="N432" s="662">
        <v>1</v>
      </c>
      <c r="O432" s="745">
        <v>0.5</v>
      </c>
      <c r="P432" s="663">
        <v>0</v>
      </c>
      <c r="Q432" s="678"/>
      <c r="R432" s="662">
        <v>1</v>
      </c>
      <c r="S432" s="678">
        <v>1</v>
      </c>
      <c r="T432" s="745">
        <v>0.5</v>
      </c>
      <c r="U432" s="701">
        <v>1</v>
      </c>
    </row>
    <row r="433" spans="1:21" ht="14.4" customHeight="1" x14ac:dyDescent="0.3">
      <c r="A433" s="661">
        <v>7</v>
      </c>
      <c r="B433" s="662" t="s">
        <v>2765</v>
      </c>
      <c r="C433" s="662" t="s">
        <v>3030</v>
      </c>
      <c r="D433" s="743" t="s">
        <v>4453</v>
      </c>
      <c r="E433" s="744" t="s">
        <v>3045</v>
      </c>
      <c r="F433" s="662" t="s">
        <v>3025</v>
      </c>
      <c r="G433" s="662" t="s">
        <v>3318</v>
      </c>
      <c r="H433" s="662" t="s">
        <v>573</v>
      </c>
      <c r="I433" s="662" t="s">
        <v>3319</v>
      </c>
      <c r="J433" s="662" t="s">
        <v>3320</v>
      </c>
      <c r="K433" s="662" t="s">
        <v>2194</v>
      </c>
      <c r="L433" s="663">
        <v>46.1</v>
      </c>
      <c r="M433" s="663">
        <v>46.1</v>
      </c>
      <c r="N433" s="662">
        <v>1</v>
      </c>
      <c r="O433" s="745">
        <v>1</v>
      </c>
      <c r="P433" s="663">
        <v>46.1</v>
      </c>
      <c r="Q433" s="678">
        <v>1</v>
      </c>
      <c r="R433" s="662">
        <v>1</v>
      </c>
      <c r="S433" s="678">
        <v>1</v>
      </c>
      <c r="T433" s="745">
        <v>1</v>
      </c>
      <c r="U433" s="701">
        <v>1</v>
      </c>
    </row>
    <row r="434" spans="1:21" ht="14.4" customHeight="1" x14ac:dyDescent="0.3">
      <c r="A434" s="661">
        <v>7</v>
      </c>
      <c r="B434" s="662" t="s">
        <v>2765</v>
      </c>
      <c r="C434" s="662" t="s">
        <v>3030</v>
      </c>
      <c r="D434" s="743" t="s">
        <v>4453</v>
      </c>
      <c r="E434" s="744" t="s">
        <v>3045</v>
      </c>
      <c r="F434" s="662" t="s">
        <v>3025</v>
      </c>
      <c r="G434" s="662" t="s">
        <v>3901</v>
      </c>
      <c r="H434" s="662" t="s">
        <v>573</v>
      </c>
      <c r="I434" s="662" t="s">
        <v>3902</v>
      </c>
      <c r="J434" s="662" t="s">
        <v>3903</v>
      </c>
      <c r="K434" s="662" t="s">
        <v>3904</v>
      </c>
      <c r="L434" s="663">
        <v>1567.35</v>
      </c>
      <c r="M434" s="663">
        <v>7836.75</v>
      </c>
      <c r="N434" s="662">
        <v>5</v>
      </c>
      <c r="O434" s="745">
        <v>1</v>
      </c>
      <c r="P434" s="663">
        <v>7836.75</v>
      </c>
      <c r="Q434" s="678">
        <v>1</v>
      </c>
      <c r="R434" s="662">
        <v>5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7</v>
      </c>
      <c r="B435" s="662" t="s">
        <v>2765</v>
      </c>
      <c r="C435" s="662" t="s">
        <v>3030</v>
      </c>
      <c r="D435" s="743" t="s">
        <v>4453</v>
      </c>
      <c r="E435" s="744" t="s">
        <v>3045</v>
      </c>
      <c r="F435" s="662" t="s">
        <v>3025</v>
      </c>
      <c r="G435" s="662" t="s">
        <v>3147</v>
      </c>
      <c r="H435" s="662" t="s">
        <v>631</v>
      </c>
      <c r="I435" s="662" t="s">
        <v>2135</v>
      </c>
      <c r="J435" s="662" t="s">
        <v>2136</v>
      </c>
      <c r="K435" s="662" t="s">
        <v>2137</v>
      </c>
      <c r="L435" s="663">
        <v>96.84</v>
      </c>
      <c r="M435" s="663">
        <v>96.84</v>
      </c>
      <c r="N435" s="662">
        <v>1</v>
      </c>
      <c r="O435" s="745">
        <v>0.5</v>
      </c>
      <c r="P435" s="663">
        <v>96.84</v>
      </c>
      <c r="Q435" s="678">
        <v>1</v>
      </c>
      <c r="R435" s="662">
        <v>1</v>
      </c>
      <c r="S435" s="678">
        <v>1</v>
      </c>
      <c r="T435" s="745">
        <v>0.5</v>
      </c>
      <c r="U435" s="701">
        <v>1</v>
      </c>
    </row>
    <row r="436" spans="1:21" ht="14.4" customHeight="1" x14ac:dyDescent="0.3">
      <c r="A436" s="661">
        <v>7</v>
      </c>
      <c r="B436" s="662" t="s">
        <v>2765</v>
      </c>
      <c r="C436" s="662" t="s">
        <v>3030</v>
      </c>
      <c r="D436" s="743" t="s">
        <v>4453</v>
      </c>
      <c r="E436" s="744" t="s">
        <v>3045</v>
      </c>
      <c r="F436" s="662" t="s">
        <v>3025</v>
      </c>
      <c r="G436" s="662" t="s">
        <v>3769</v>
      </c>
      <c r="H436" s="662" t="s">
        <v>573</v>
      </c>
      <c r="I436" s="662" t="s">
        <v>3905</v>
      </c>
      <c r="J436" s="662" t="s">
        <v>3906</v>
      </c>
      <c r="K436" s="662" t="s">
        <v>3809</v>
      </c>
      <c r="L436" s="663">
        <v>389.92</v>
      </c>
      <c r="M436" s="663">
        <v>2339.52</v>
      </c>
      <c r="N436" s="662">
        <v>6</v>
      </c>
      <c r="O436" s="745">
        <v>1</v>
      </c>
      <c r="P436" s="663"/>
      <c r="Q436" s="678">
        <v>0</v>
      </c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7</v>
      </c>
      <c r="B437" s="662" t="s">
        <v>2765</v>
      </c>
      <c r="C437" s="662" t="s">
        <v>3030</v>
      </c>
      <c r="D437" s="743" t="s">
        <v>4453</v>
      </c>
      <c r="E437" s="744" t="s">
        <v>3045</v>
      </c>
      <c r="F437" s="662" t="s">
        <v>3025</v>
      </c>
      <c r="G437" s="662" t="s">
        <v>3769</v>
      </c>
      <c r="H437" s="662" t="s">
        <v>573</v>
      </c>
      <c r="I437" s="662" t="s">
        <v>3770</v>
      </c>
      <c r="J437" s="662" t="s">
        <v>3771</v>
      </c>
      <c r="K437" s="662" t="s">
        <v>3772</v>
      </c>
      <c r="L437" s="663">
        <v>701.65</v>
      </c>
      <c r="M437" s="663">
        <v>8419.7999999999993</v>
      </c>
      <c r="N437" s="662">
        <v>12</v>
      </c>
      <c r="O437" s="745">
        <v>2</v>
      </c>
      <c r="P437" s="663">
        <v>8419.7999999999993</v>
      </c>
      <c r="Q437" s="678">
        <v>1</v>
      </c>
      <c r="R437" s="662">
        <v>12</v>
      </c>
      <c r="S437" s="678">
        <v>1</v>
      </c>
      <c r="T437" s="745">
        <v>2</v>
      </c>
      <c r="U437" s="701">
        <v>1</v>
      </c>
    </row>
    <row r="438" spans="1:21" ht="14.4" customHeight="1" x14ac:dyDescent="0.3">
      <c r="A438" s="661">
        <v>7</v>
      </c>
      <c r="B438" s="662" t="s">
        <v>2765</v>
      </c>
      <c r="C438" s="662" t="s">
        <v>3030</v>
      </c>
      <c r="D438" s="743" t="s">
        <v>4453</v>
      </c>
      <c r="E438" s="744" t="s">
        <v>3045</v>
      </c>
      <c r="F438" s="662" t="s">
        <v>3025</v>
      </c>
      <c r="G438" s="662" t="s">
        <v>3769</v>
      </c>
      <c r="H438" s="662" t="s">
        <v>573</v>
      </c>
      <c r="I438" s="662" t="s">
        <v>3773</v>
      </c>
      <c r="J438" s="662" t="s">
        <v>3774</v>
      </c>
      <c r="K438" s="662" t="s">
        <v>2064</v>
      </c>
      <c r="L438" s="663">
        <v>208.18</v>
      </c>
      <c r="M438" s="663">
        <v>416.36</v>
      </c>
      <c r="N438" s="662">
        <v>2</v>
      </c>
      <c r="O438" s="745">
        <v>1</v>
      </c>
      <c r="P438" s="663">
        <v>416.36</v>
      </c>
      <c r="Q438" s="678">
        <v>1</v>
      </c>
      <c r="R438" s="662">
        <v>2</v>
      </c>
      <c r="S438" s="678">
        <v>1</v>
      </c>
      <c r="T438" s="745">
        <v>1</v>
      </c>
      <c r="U438" s="701">
        <v>1</v>
      </c>
    </row>
    <row r="439" spans="1:21" ht="14.4" customHeight="1" x14ac:dyDescent="0.3">
      <c r="A439" s="661">
        <v>7</v>
      </c>
      <c r="B439" s="662" t="s">
        <v>2765</v>
      </c>
      <c r="C439" s="662" t="s">
        <v>3030</v>
      </c>
      <c r="D439" s="743" t="s">
        <v>4453</v>
      </c>
      <c r="E439" s="744" t="s">
        <v>3045</v>
      </c>
      <c r="F439" s="662" t="s">
        <v>3025</v>
      </c>
      <c r="G439" s="662" t="s">
        <v>3769</v>
      </c>
      <c r="H439" s="662" t="s">
        <v>573</v>
      </c>
      <c r="I439" s="662" t="s">
        <v>3907</v>
      </c>
      <c r="J439" s="662" t="s">
        <v>3908</v>
      </c>
      <c r="K439" s="662" t="s">
        <v>977</v>
      </c>
      <c r="L439" s="663">
        <v>383.18</v>
      </c>
      <c r="M439" s="663">
        <v>766.36</v>
      </c>
      <c r="N439" s="662">
        <v>2</v>
      </c>
      <c r="O439" s="745">
        <v>1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7</v>
      </c>
      <c r="B440" s="662" t="s">
        <v>2765</v>
      </c>
      <c r="C440" s="662" t="s">
        <v>3030</v>
      </c>
      <c r="D440" s="743" t="s">
        <v>4453</v>
      </c>
      <c r="E440" s="744" t="s">
        <v>3045</v>
      </c>
      <c r="F440" s="662" t="s">
        <v>3025</v>
      </c>
      <c r="G440" s="662" t="s">
        <v>3769</v>
      </c>
      <c r="H440" s="662" t="s">
        <v>573</v>
      </c>
      <c r="I440" s="662" t="s">
        <v>3909</v>
      </c>
      <c r="J440" s="662" t="s">
        <v>3910</v>
      </c>
      <c r="K440" s="662" t="s">
        <v>3911</v>
      </c>
      <c r="L440" s="663">
        <v>127</v>
      </c>
      <c r="M440" s="663">
        <v>5715</v>
      </c>
      <c r="N440" s="662">
        <v>45</v>
      </c>
      <c r="O440" s="745">
        <v>6</v>
      </c>
      <c r="P440" s="663">
        <v>3429</v>
      </c>
      <c r="Q440" s="678">
        <v>0.6</v>
      </c>
      <c r="R440" s="662">
        <v>27</v>
      </c>
      <c r="S440" s="678">
        <v>0.6</v>
      </c>
      <c r="T440" s="745">
        <v>4</v>
      </c>
      <c r="U440" s="701">
        <v>0.66666666666666663</v>
      </c>
    </row>
    <row r="441" spans="1:21" ht="14.4" customHeight="1" x14ac:dyDescent="0.3">
      <c r="A441" s="661">
        <v>7</v>
      </c>
      <c r="B441" s="662" t="s">
        <v>2765</v>
      </c>
      <c r="C441" s="662" t="s">
        <v>3030</v>
      </c>
      <c r="D441" s="743" t="s">
        <v>4453</v>
      </c>
      <c r="E441" s="744" t="s">
        <v>3045</v>
      </c>
      <c r="F441" s="662" t="s">
        <v>3025</v>
      </c>
      <c r="G441" s="662" t="s">
        <v>3769</v>
      </c>
      <c r="H441" s="662" t="s">
        <v>573</v>
      </c>
      <c r="I441" s="662" t="s">
        <v>3912</v>
      </c>
      <c r="J441" s="662" t="s">
        <v>3913</v>
      </c>
      <c r="K441" s="662" t="s">
        <v>3914</v>
      </c>
      <c r="L441" s="663">
        <v>233.95</v>
      </c>
      <c r="M441" s="663">
        <v>701.84999999999991</v>
      </c>
      <c r="N441" s="662">
        <v>3</v>
      </c>
      <c r="O441" s="745">
        <v>1</v>
      </c>
      <c r="P441" s="663"/>
      <c r="Q441" s="678">
        <v>0</v>
      </c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7</v>
      </c>
      <c r="B442" s="662" t="s">
        <v>2765</v>
      </c>
      <c r="C442" s="662" t="s">
        <v>3030</v>
      </c>
      <c r="D442" s="743" t="s">
        <v>4453</v>
      </c>
      <c r="E442" s="744" t="s">
        <v>3045</v>
      </c>
      <c r="F442" s="662" t="s">
        <v>3025</v>
      </c>
      <c r="G442" s="662" t="s">
        <v>3769</v>
      </c>
      <c r="H442" s="662" t="s">
        <v>573</v>
      </c>
      <c r="I442" s="662" t="s">
        <v>3915</v>
      </c>
      <c r="J442" s="662" t="s">
        <v>3906</v>
      </c>
      <c r="K442" s="662" t="s">
        <v>3809</v>
      </c>
      <c r="L442" s="663">
        <v>389.92</v>
      </c>
      <c r="M442" s="663">
        <v>16376.640000000001</v>
      </c>
      <c r="N442" s="662">
        <v>42</v>
      </c>
      <c r="O442" s="745">
        <v>5</v>
      </c>
      <c r="P442" s="663"/>
      <c r="Q442" s="678">
        <v>0</v>
      </c>
      <c r="R442" s="662"/>
      <c r="S442" s="678">
        <v>0</v>
      </c>
      <c r="T442" s="745"/>
      <c r="U442" s="701">
        <v>0</v>
      </c>
    </row>
    <row r="443" spans="1:21" ht="14.4" customHeight="1" x14ac:dyDescent="0.3">
      <c r="A443" s="661">
        <v>7</v>
      </c>
      <c r="B443" s="662" t="s">
        <v>2765</v>
      </c>
      <c r="C443" s="662" t="s">
        <v>3030</v>
      </c>
      <c r="D443" s="743" t="s">
        <v>4453</v>
      </c>
      <c r="E443" s="744" t="s">
        <v>3045</v>
      </c>
      <c r="F443" s="662" t="s">
        <v>3025</v>
      </c>
      <c r="G443" s="662" t="s">
        <v>3769</v>
      </c>
      <c r="H443" s="662" t="s">
        <v>573</v>
      </c>
      <c r="I443" s="662" t="s">
        <v>3916</v>
      </c>
      <c r="J443" s="662" t="s">
        <v>3771</v>
      </c>
      <c r="K443" s="662" t="s">
        <v>3772</v>
      </c>
      <c r="L443" s="663">
        <v>701.65</v>
      </c>
      <c r="M443" s="663">
        <v>5613.2</v>
      </c>
      <c r="N443" s="662">
        <v>8</v>
      </c>
      <c r="O443" s="745">
        <v>1</v>
      </c>
      <c r="P443" s="663">
        <v>5613.2</v>
      </c>
      <c r="Q443" s="678">
        <v>1</v>
      </c>
      <c r="R443" s="662">
        <v>8</v>
      </c>
      <c r="S443" s="678">
        <v>1</v>
      </c>
      <c r="T443" s="745">
        <v>1</v>
      </c>
      <c r="U443" s="701">
        <v>1</v>
      </c>
    </row>
    <row r="444" spans="1:21" ht="14.4" customHeight="1" x14ac:dyDescent="0.3">
      <c r="A444" s="661">
        <v>7</v>
      </c>
      <c r="B444" s="662" t="s">
        <v>2765</v>
      </c>
      <c r="C444" s="662" t="s">
        <v>3030</v>
      </c>
      <c r="D444" s="743" t="s">
        <v>4453</v>
      </c>
      <c r="E444" s="744" t="s">
        <v>3045</v>
      </c>
      <c r="F444" s="662" t="s">
        <v>3025</v>
      </c>
      <c r="G444" s="662" t="s">
        <v>3769</v>
      </c>
      <c r="H444" s="662" t="s">
        <v>573</v>
      </c>
      <c r="I444" s="662" t="s">
        <v>3917</v>
      </c>
      <c r="J444" s="662" t="s">
        <v>3906</v>
      </c>
      <c r="K444" s="662" t="s">
        <v>3918</v>
      </c>
      <c r="L444" s="663">
        <v>0</v>
      </c>
      <c r="M444" s="663">
        <v>0</v>
      </c>
      <c r="N444" s="662">
        <v>9</v>
      </c>
      <c r="O444" s="745">
        <v>1</v>
      </c>
      <c r="P444" s="663"/>
      <c r="Q444" s="678"/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7</v>
      </c>
      <c r="B445" s="662" t="s">
        <v>2765</v>
      </c>
      <c r="C445" s="662" t="s">
        <v>3030</v>
      </c>
      <c r="D445" s="743" t="s">
        <v>4453</v>
      </c>
      <c r="E445" s="744" t="s">
        <v>3045</v>
      </c>
      <c r="F445" s="662" t="s">
        <v>3025</v>
      </c>
      <c r="G445" s="662" t="s">
        <v>3919</v>
      </c>
      <c r="H445" s="662" t="s">
        <v>573</v>
      </c>
      <c r="I445" s="662" t="s">
        <v>3920</v>
      </c>
      <c r="J445" s="662" t="s">
        <v>3921</v>
      </c>
      <c r="K445" s="662" t="s">
        <v>3922</v>
      </c>
      <c r="L445" s="663">
        <v>134.47999999999999</v>
      </c>
      <c r="M445" s="663">
        <v>268.95999999999998</v>
      </c>
      <c r="N445" s="662">
        <v>2</v>
      </c>
      <c r="O445" s="745">
        <v>0.5</v>
      </c>
      <c r="P445" s="663">
        <v>268.95999999999998</v>
      </c>
      <c r="Q445" s="678">
        <v>1</v>
      </c>
      <c r="R445" s="662">
        <v>2</v>
      </c>
      <c r="S445" s="678">
        <v>1</v>
      </c>
      <c r="T445" s="745">
        <v>0.5</v>
      </c>
      <c r="U445" s="701">
        <v>1</v>
      </c>
    </row>
    <row r="446" spans="1:21" ht="14.4" customHeight="1" x14ac:dyDescent="0.3">
      <c r="A446" s="661">
        <v>7</v>
      </c>
      <c r="B446" s="662" t="s">
        <v>2765</v>
      </c>
      <c r="C446" s="662" t="s">
        <v>3030</v>
      </c>
      <c r="D446" s="743" t="s">
        <v>4453</v>
      </c>
      <c r="E446" s="744" t="s">
        <v>3045</v>
      </c>
      <c r="F446" s="662" t="s">
        <v>3025</v>
      </c>
      <c r="G446" s="662" t="s">
        <v>3150</v>
      </c>
      <c r="H446" s="662" t="s">
        <v>631</v>
      </c>
      <c r="I446" s="662" t="s">
        <v>1955</v>
      </c>
      <c r="J446" s="662" t="s">
        <v>1956</v>
      </c>
      <c r="K446" s="662" t="s">
        <v>2978</v>
      </c>
      <c r="L446" s="663">
        <v>48.42</v>
      </c>
      <c r="M446" s="663">
        <v>677.88</v>
      </c>
      <c r="N446" s="662">
        <v>14</v>
      </c>
      <c r="O446" s="745">
        <v>4.5</v>
      </c>
      <c r="P446" s="663">
        <v>242.10000000000002</v>
      </c>
      <c r="Q446" s="678">
        <v>0.35714285714285721</v>
      </c>
      <c r="R446" s="662">
        <v>5</v>
      </c>
      <c r="S446" s="678">
        <v>0.35714285714285715</v>
      </c>
      <c r="T446" s="745">
        <v>2</v>
      </c>
      <c r="U446" s="701">
        <v>0.44444444444444442</v>
      </c>
    </row>
    <row r="447" spans="1:21" ht="14.4" customHeight="1" x14ac:dyDescent="0.3">
      <c r="A447" s="661">
        <v>7</v>
      </c>
      <c r="B447" s="662" t="s">
        <v>2765</v>
      </c>
      <c r="C447" s="662" t="s">
        <v>3030</v>
      </c>
      <c r="D447" s="743" t="s">
        <v>4453</v>
      </c>
      <c r="E447" s="744" t="s">
        <v>3045</v>
      </c>
      <c r="F447" s="662" t="s">
        <v>3025</v>
      </c>
      <c r="G447" s="662" t="s">
        <v>3150</v>
      </c>
      <c r="H447" s="662" t="s">
        <v>631</v>
      </c>
      <c r="I447" s="662" t="s">
        <v>1955</v>
      </c>
      <c r="J447" s="662" t="s">
        <v>1956</v>
      </c>
      <c r="K447" s="662" t="s">
        <v>2978</v>
      </c>
      <c r="L447" s="663">
        <v>36.54</v>
      </c>
      <c r="M447" s="663">
        <v>255.78</v>
      </c>
      <c r="N447" s="662">
        <v>7</v>
      </c>
      <c r="O447" s="745">
        <v>1.5</v>
      </c>
      <c r="P447" s="663">
        <v>36.54</v>
      </c>
      <c r="Q447" s="678">
        <v>0.14285714285714285</v>
      </c>
      <c r="R447" s="662">
        <v>1</v>
      </c>
      <c r="S447" s="678">
        <v>0.14285714285714285</v>
      </c>
      <c r="T447" s="745">
        <v>1</v>
      </c>
      <c r="U447" s="701">
        <v>0.66666666666666663</v>
      </c>
    </row>
    <row r="448" spans="1:21" ht="14.4" customHeight="1" x14ac:dyDescent="0.3">
      <c r="A448" s="661">
        <v>7</v>
      </c>
      <c r="B448" s="662" t="s">
        <v>2765</v>
      </c>
      <c r="C448" s="662" t="s">
        <v>3030</v>
      </c>
      <c r="D448" s="743" t="s">
        <v>4453</v>
      </c>
      <c r="E448" s="744" t="s">
        <v>3045</v>
      </c>
      <c r="F448" s="662" t="s">
        <v>3025</v>
      </c>
      <c r="G448" s="662" t="s">
        <v>3150</v>
      </c>
      <c r="H448" s="662" t="s">
        <v>573</v>
      </c>
      <c r="I448" s="662" t="s">
        <v>3151</v>
      </c>
      <c r="J448" s="662" t="s">
        <v>1956</v>
      </c>
      <c r="K448" s="662" t="s">
        <v>3152</v>
      </c>
      <c r="L448" s="663">
        <v>48.42</v>
      </c>
      <c r="M448" s="663">
        <v>48.42</v>
      </c>
      <c r="N448" s="662">
        <v>1</v>
      </c>
      <c r="O448" s="745">
        <v>0.5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7</v>
      </c>
      <c r="B449" s="662" t="s">
        <v>2765</v>
      </c>
      <c r="C449" s="662" t="s">
        <v>3030</v>
      </c>
      <c r="D449" s="743" t="s">
        <v>4453</v>
      </c>
      <c r="E449" s="744" t="s">
        <v>3045</v>
      </c>
      <c r="F449" s="662" t="s">
        <v>3025</v>
      </c>
      <c r="G449" s="662" t="s">
        <v>3150</v>
      </c>
      <c r="H449" s="662" t="s">
        <v>573</v>
      </c>
      <c r="I449" s="662" t="s">
        <v>652</v>
      </c>
      <c r="J449" s="662" t="s">
        <v>653</v>
      </c>
      <c r="K449" s="662" t="s">
        <v>2979</v>
      </c>
      <c r="L449" s="663">
        <v>48.42</v>
      </c>
      <c r="M449" s="663">
        <v>48.42</v>
      </c>
      <c r="N449" s="662">
        <v>1</v>
      </c>
      <c r="O449" s="745">
        <v>0.5</v>
      </c>
      <c r="P449" s="663">
        <v>48.42</v>
      </c>
      <c r="Q449" s="678">
        <v>1</v>
      </c>
      <c r="R449" s="662">
        <v>1</v>
      </c>
      <c r="S449" s="678">
        <v>1</v>
      </c>
      <c r="T449" s="745">
        <v>0.5</v>
      </c>
      <c r="U449" s="701">
        <v>1</v>
      </c>
    </row>
    <row r="450" spans="1:21" ht="14.4" customHeight="1" x14ac:dyDescent="0.3">
      <c r="A450" s="661">
        <v>7</v>
      </c>
      <c r="B450" s="662" t="s">
        <v>2765</v>
      </c>
      <c r="C450" s="662" t="s">
        <v>3030</v>
      </c>
      <c r="D450" s="743" t="s">
        <v>4453</v>
      </c>
      <c r="E450" s="744" t="s">
        <v>3045</v>
      </c>
      <c r="F450" s="662" t="s">
        <v>3025</v>
      </c>
      <c r="G450" s="662" t="s">
        <v>3099</v>
      </c>
      <c r="H450" s="662" t="s">
        <v>573</v>
      </c>
      <c r="I450" s="662" t="s">
        <v>3100</v>
      </c>
      <c r="J450" s="662" t="s">
        <v>3101</v>
      </c>
      <c r="K450" s="662" t="s">
        <v>3102</v>
      </c>
      <c r="L450" s="663">
        <v>334.66</v>
      </c>
      <c r="M450" s="663">
        <v>334.66</v>
      </c>
      <c r="N450" s="662">
        <v>1</v>
      </c>
      <c r="O450" s="745">
        <v>1</v>
      </c>
      <c r="P450" s="663">
        <v>334.66</v>
      </c>
      <c r="Q450" s="678">
        <v>1</v>
      </c>
      <c r="R450" s="662">
        <v>1</v>
      </c>
      <c r="S450" s="678">
        <v>1</v>
      </c>
      <c r="T450" s="745">
        <v>1</v>
      </c>
      <c r="U450" s="701">
        <v>1</v>
      </c>
    </row>
    <row r="451" spans="1:21" ht="14.4" customHeight="1" x14ac:dyDescent="0.3">
      <c r="A451" s="661">
        <v>7</v>
      </c>
      <c r="B451" s="662" t="s">
        <v>2765</v>
      </c>
      <c r="C451" s="662" t="s">
        <v>3030</v>
      </c>
      <c r="D451" s="743" t="s">
        <v>4453</v>
      </c>
      <c r="E451" s="744" t="s">
        <v>3045</v>
      </c>
      <c r="F451" s="662" t="s">
        <v>3025</v>
      </c>
      <c r="G451" s="662" t="s">
        <v>3099</v>
      </c>
      <c r="H451" s="662" t="s">
        <v>573</v>
      </c>
      <c r="I451" s="662" t="s">
        <v>3338</v>
      </c>
      <c r="J451" s="662" t="s">
        <v>3339</v>
      </c>
      <c r="K451" s="662" t="s">
        <v>3079</v>
      </c>
      <c r="L451" s="663">
        <v>185.26</v>
      </c>
      <c r="M451" s="663">
        <v>185.26</v>
      </c>
      <c r="N451" s="662">
        <v>1</v>
      </c>
      <c r="O451" s="745">
        <v>1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7</v>
      </c>
      <c r="B452" s="662" t="s">
        <v>2765</v>
      </c>
      <c r="C452" s="662" t="s">
        <v>3030</v>
      </c>
      <c r="D452" s="743" t="s">
        <v>4453</v>
      </c>
      <c r="E452" s="744" t="s">
        <v>3045</v>
      </c>
      <c r="F452" s="662" t="s">
        <v>3025</v>
      </c>
      <c r="G452" s="662" t="s">
        <v>3099</v>
      </c>
      <c r="H452" s="662" t="s">
        <v>573</v>
      </c>
      <c r="I452" s="662" t="s">
        <v>3781</v>
      </c>
      <c r="J452" s="662" t="s">
        <v>1554</v>
      </c>
      <c r="K452" s="662" t="s">
        <v>3079</v>
      </c>
      <c r="L452" s="663">
        <v>301.2</v>
      </c>
      <c r="M452" s="663">
        <v>602.4</v>
      </c>
      <c r="N452" s="662">
        <v>2</v>
      </c>
      <c r="O452" s="745">
        <v>1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7</v>
      </c>
      <c r="B453" s="662" t="s">
        <v>2765</v>
      </c>
      <c r="C453" s="662" t="s">
        <v>3030</v>
      </c>
      <c r="D453" s="743" t="s">
        <v>4453</v>
      </c>
      <c r="E453" s="744" t="s">
        <v>3045</v>
      </c>
      <c r="F453" s="662" t="s">
        <v>3025</v>
      </c>
      <c r="G453" s="662" t="s">
        <v>3099</v>
      </c>
      <c r="H453" s="662" t="s">
        <v>573</v>
      </c>
      <c r="I453" s="662" t="s">
        <v>3781</v>
      </c>
      <c r="J453" s="662" t="s">
        <v>1554</v>
      </c>
      <c r="K453" s="662" t="s">
        <v>3079</v>
      </c>
      <c r="L453" s="663">
        <v>185.26</v>
      </c>
      <c r="M453" s="663">
        <v>370.52</v>
      </c>
      <c r="N453" s="662">
        <v>2</v>
      </c>
      <c r="O453" s="745">
        <v>0.5</v>
      </c>
      <c r="P453" s="663"/>
      <c r="Q453" s="678">
        <v>0</v>
      </c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7</v>
      </c>
      <c r="B454" s="662" t="s">
        <v>2765</v>
      </c>
      <c r="C454" s="662" t="s">
        <v>3030</v>
      </c>
      <c r="D454" s="743" t="s">
        <v>4453</v>
      </c>
      <c r="E454" s="744" t="s">
        <v>3045</v>
      </c>
      <c r="F454" s="662" t="s">
        <v>3025</v>
      </c>
      <c r="G454" s="662" t="s">
        <v>3782</v>
      </c>
      <c r="H454" s="662" t="s">
        <v>573</v>
      </c>
      <c r="I454" s="662" t="s">
        <v>3923</v>
      </c>
      <c r="J454" s="662" t="s">
        <v>3924</v>
      </c>
      <c r="K454" s="662" t="s">
        <v>3925</v>
      </c>
      <c r="L454" s="663">
        <v>1677.3</v>
      </c>
      <c r="M454" s="663">
        <v>15095.699999999999</v>
      </c>
      <c r="N454" s="662">
        <v>9</v>
      </c>
      <c r="O454" s="745">
        <v>2</v>
      </c>
      <c r="P454" s="663">
        <v>10063.799999999999</v>
      </c>
      <c r="Q454" s="678">
        <v>0.66666666666666663</v>
      </c>
      <c r="R454" s="662">
        <v>6</v>
      </c>
      <c r="S454" s="678">
        <v>0.66666666666666663</v>
      </c>
      <c r="T454" s="745">
        <v>1</v>
      </c>
      <c r="U454" s="701">
        <v>0.5</v>
      </c>
    </row>
    <row r="455" spans="1:21" ht="14.4" customHeight="1" x14ac:dyDescent="0.3">
      <c r="A455" s="661">
        <v>7</v>
      </c>
      <c r="B455" s="662" t="s">
        <v>2765</v>
      </c>
      <c r="C455" s="662" t="s">
        <v>3030</v>
      </c>
      <c r="D455" s="743" t="s">
        <v>4453</v>
      </c>
      <c r="E455" s="744" t="s">
        <v>3045</v>
      </c>
      <c r="F455" s="662" t="s">
        <v>3025</v>
      </c>
      <c r="G455" s="662" t="s">
        <v>3782</v>
      </c>
      <c r="H455" s="662" t="s">
        <v>573</v>
      </c>
      <c r="I455" s="662" t="s">
        <v>3783</v>
      </c>
      <c r="J455" s="662" t="s">
        <v>3784</v>
      </c>
      <c r="K455" s="662" t="s">
        <v>3785</v>
      </c>
      <c r="L455" s="663">
        <v>454.27</v>
      </c>
      <c r="M455" s="663">
        <v>36795.869999999995</v>
      </c>
      <c r="N455" s="662">
        <v>81</v>
      </c>
      <c r="O455" s="745">
        <v>12</v>
      </c>
      <c r="P455" s="663">
        <v>21804.959999999999</v>
      </c>
      <c r="Q455" s="678">
        <v>0.59259259259259267</v>
      </c>
      <c r="R455" s="662">
        <v>48</v>
      </c>
      <c r="S455" s="678">
        <v>0.59259259259259256</v>
      </c>
      <c r="T455" s="745">
        <v>8</v>
      </c>
      <c r="U455" s="701">
        <v>0.66666666666666663</v>
      </c>
    </row>
    <row r="456" spans="1:21" ht="14.4" customHeight="1" x14ac:dyDescent="0.3">
      <c r="A456" s="661">
        <v>7</v>
      </c>
      <c r="B456" s="662" t="s">
        <v>2765</v>
      </c>
      <c r="C456" s="662" t="s">
        <v>3030</v>
      </c>
      <c r="D456" s="743" t="s">
        <v>4453</v>
      </c>
      <c r="E456" s="744" t="s">
        <v>3045</v>
      </c>
      <c r="F456" s="662" t="s">
        <v>3025</v>
      </c>
      <c r="G456" s="662" t="s">
        <v>3782</v>
      </c>
      <c r="H456" s="662" t="s">
        <v>573</v>
      </c>
      <c r="I456" s="662" t="s">
        <v>3926</v>
      </c>
      <c r="J456" s="662" t="s">
        <v>3784</v>
      </c>
      <c r="K456" s="662" t="s">
        <v>3927</v>
      </c>
      <c r="L456" s="663">
        <v>908.53</v>
      </c>
      <c r="M456" s="663">
        <v>5451.18</v>
      </c>
      <c r="N456" s="662">
        <v>6</v>
      </c>
      <c r="O456" s="745">
        <v>2</v>
      </c>
      <c r="P456" s="663">
        <v>2725.59</v>
      </c>
      <c r="Q456" s="678">
        <v>0.5</v>
      </c>
      <c r="R456" s="662">
        <v>3</v>
      </c>
      <c r="S456" s="678">
        <v>0.5</v>
      </c>
      <c r="T456" s="745">
        <v>1</v>
      </c>
      <c r="U456" s="701">
        <v>0.5</v>
      </c>
    </row>
    <row r="457" spans="1:21" ht="14.4" customHeight="1" x14ac:dyDescent="0.3">
      <c r="A457" s="661">
        <v>7</v>
      </c>
      <c r="B457" s="662" t="s">
        <v>2765</v>
      </c>
      <c r="C457" s="662" t="s">
        <v>3030</v>
      </c>
      <c r="D457" s="743" t="s">
        <v>4453</v>
      </c>
      <c r="E457" s="744" t="s">
        <v>3045</v>
      </c>
      <c r="F457" s="662" t="s">
        <v>3025</v>
      </c>
      <c r="G457" s="662" t="s">
        <v>3782</v>
      </c>
      <c r="H457" s="662" t="s">
        <v>573</v>
      </c>
      <c r="I457" s="662" t="s">
        <v>3928</v>
      </c>
      <c r="J457" s="662" t="s">
        <v>3929</v>
      </c>
      <c r="K457" s="662" t="s">
        <v>3930</v>
      </c>
      <c r="L457" s="663">
        <v>291.85000000000002</v>
      </c>
      <c r="M457" s="663">
        <v>2918.5</v>
      </c>
      <c r="N457" s="662">
        <v>10</v>
      </c>
      <c r="O457" s="745">
        <v>2</v>
      </c>
      <c r="P457" s="663">
        <v>2918.5</v>
      </c>
      <c r="Q457" s="678">
        <v>1</v>
      </c>
      <c r="R457" s="662">
        <v>10</v>
      </c>
      <c r="S457" s="678">
        <v>1</v>
      </c>
      <c r="T457" s="745">
        <v>2</v>
      </c>
      <c r="U457" s="701">
        <v>1</v>
      </c>
    </row>
    <row r="458" spans="1:21" ht="14.4" customHeight="1" x14ac:dyDescent="0.3">
      <c r="A458" s="661">
        <v>7</v>
      </c>
      <c r="B458" s="662" t="s">
        <v>2765</v>
      </c>
      <c r="C458" s="662" t="s">
        <v>3030</v>
      </c>
      <c r="D458" s="743" t="s">
        <v>4453</v>
      </c>
      <c r="E458" s="744" t="s">
        <v>3045</v>
      </c>
      <c r="F458" s="662" t="s">
        <v>3025</v>
      </c>
      <c r="G458" s="662" t="s">
        <v>3782</v>
      </c>
      <c r="H458" s="662" t="s">
        <v>573</v>
      </c>
      <c r="I458" s="662" t="s">
        <v>3931</v>
      </c>
      <c r="J458" s="662" t="s">
        <v>3929</v>
      </c>
      <c r="K458" s="662" t="s">
        <v>3932</v>
      </c>
      <c r="L458" s="663">
        <v>583.70000000000005</v>
      </c>
      <c r="M458" s="663">
        <v>5253.3</v>
      </c>
      <c r="N458" s="662">
        <v>9</v>
      </c>
      <c r="O458" s="745">
        <v>3</v>
      </c>
      <c r="P458" s="663">
        <v>3502.2000000000003</v>
      </c>
      <c r="Q458" s="678">
        <v>0.66666666666666674</v>
      </c>
      <c r="R458" s="662">
        <v>6</v>
      </c>
      <c r="S458" s="678">
        <v>0.66666666666666663</v>
      </c>
      <c r="T458" s="745">
        <v>2</v>
      </c>
      <c r="U458" s="701">
        <v>0.66666666666666663</v>
      </c>
    </row>
    <row r="459" spans="1:21" ht="14.4" customHeight="1" x14ac:dyDescent="0.3">
      <c r="A459" s="661">
        <v>7</v>
      </c>
      <c r="B459" s="662" t="s">
        <v>2765</v>
      </c>
      <c r="C459" s="662" t="s">
        <v>3030</v>
      </c>
      <c r="D459" s="743" t="s">
        <v>4453</v>
      </c>
      <c r="E459" s="744" t="s">
        <v>3045</v>
      </c>
      <c r="F459" s="662" t="s">
        <v>3025</v>
      </c>
      <c r="G459" s="662" t="s">
        <v>3782</v>
      </c>
      <c r="H459" s="662" t="s">
        <v>573</v>
      </c>
      <c r="I459" s="662" t="s">
        <v>3933</v>
      </c>
      <c r="J459" s="662" t="s">
        <v>3787</v>
      </c>
      <c r="K459" s="662" t="s">
        <v>3934</v>
      </c>
      <c r="L459" s="663">
        <v>838.65</v>
      </c>
      <c r="M459" s="663">
        <v>136699.94999999998</v>
      </c>
      <c r="N459" s="662">
        <v>163</v>
      </c>
      <c r="O459" s="745">
        <v>22</v>
      </c>
      <c r="P459" s="663">
        <v>101476.65</v>
      </c>
      <c r="Q459" s="678">
        <v>0.74233128834355833</v>
      </c>
      <c r="R459" s="662">
        <v>121</v>
      </c>
      <c r="S459" s="678">
        <v>0.74233128834355833</v>
      </c>
      <c r="T459" s="745">
        <v>17</v>
      </c>
      <c r="U459" s="701">
        <v>0.77272727272727271</v>
      </c>
    </row>
    <row r="460" spans="1:21" ht="14.4" customHeight="1" x14ac:dyDescent="0.3">
      <c r="A460" s="661">
        <v>7</v>
      </c>
      <c r="B460" s="662" t="s">
        <v>2765</v>
      </c>
      <c r="C460" s="662" t="s">
        <v>3030</v>
      </c>
      <c r="D460" s="743" t="s">
        <v>4453</v>
      </c>
      <c r="E460" s="744" t="s">
        <v>3045</v>
      </c>
      <c r="F460" s="662" t="s">
        <v>3025</v>
      </c>
      <c r="G460" s="662" t="s">
        <v>3782</v>
      </c>
      <c r="H460" s="662" t="s">
        <v>573</v>
      </c>
      <c r="I460" s="662" t="s">
        <v>3786</v>
      </c>
      <c r="J460" s="662" t="s">
        <v>3787</v>
      </c>
      <c r="K460" s="662" t="s">
        <v>3788</v>
      </c>
      <c r="L460" s="663">
        <v>1677.3</v>
      </c>
      <c r="M460" s="663">
        <v>18450.3</v>
      </c>
      <c r="N460" s="662">
        <v>11</v>
      </c>
      <c r="O460" s="745">
        <v>3</v>
      </c>
      <c r="P460" s="663">
        <v>8386.5</v>
      </c>
      <c r="Q460" s="678">
        <v>0.45454545454545459</v>
      </c>
      <c r="R460" s="662">
        <v>5</v>
      </c>
      <c r="S460" s="678">
        <v>0.45454545454545453</v>
      </c>
      <c r="T460" s="745">
        <v>1</v>
      </c>
      <c r="U460" s="701">
        <v>0.33333333333333331</v>
      </c>
    </row>
    <row r="461" spans="1:21" ht="14.4" customHeight="1" x14ac:dyDescent="0.3">
      <c r="A461" s="661">
        <v>7</v>
      </c>
      <c r="B461" s="662" t="s">
        <v>2765</v>
      </c>
      <c r="C461" s="662" t="s">
        <v>3030</v>
      </c>
      <c r="D461" s="743" t="s">
        <v>4453</v>
      </c>
      <c r="E461" s="744" t="s">
        <v>3045</v>
      </c>
      <c r="F461" s="662" t="s">
        <v>3025</v>
      </c>
      <c r="G461" s="662" t="s">
        <v>3782</v>
      </c>
      <c r="H461" s="662" t="s">
        <v>573</v>
      </c>
      <c r="I461" s="662" t="s">
        <v>3935</v>
      </c>
      <c r="J461" s="662" t="s">
        <v>3936</v>
      </c>
      <c r="K461" s="662" t="s">
        <v>3788</v>
      </c>
      <c r="L461" s="663">
        <v>1677.3</v>
      </c>
      <c r="M461" s="663">
        <v>8386.5</v>
      </c>
      <c r="N461" s="662">
        <v>5</v>
      </c>
      <c r="O461" s="745">
        <v>1</v>
      </c>
      <c r="P461" s="663">
        <v>8386.5</v>
      </c>
      <c r="Q461" s="678">
        <v>1</v>
      </c>
      <c r="R461" s="662">
        <v>5</v>
      </c>
      <c r="S461" s="678">
        <v>1</v>
      </c>
      <c r="T461" s="745">
        <v>1</v>
      </c>
      <c r="U461" s="701">
        <v>1</v>
      </c>
    </row>
    <row r="462" spans="1:21" ht="14.4" customHeight="1" x14ac:dyDescent="0.3">
      <c r="A462" s="661">
        <v>7</v>
      </c>
      <c r="B462" s="662" t="s">
        <v>2765</v>
      </c>
      <c r="C462" s="662" t="s">
        <v>3030</v>
      </c>
      <c r="D462" s="743" t="s">
        <v>4453</v>
      </c>
      <c r="E462" s="744" t="s">
        <v>3045</v>
      </c>
      <c r="F462" s="662" t="s">
        <v>3025</v>
      </c>
      <c r="G462" s="662" t="s">
        <v>3782</v>
      </c>
      <c r="H462" s="662" t="s">
        <v>573</v>
      </c>
      <c r="I462" s="662" t="s">
        <v>3937</v>
      </c>
      <c r="J462" s="662" t="s">
        <v>3929</v>
      </c>
      <c r="K462" s="662" t="s">
        <v>3938</v>
      </c>
      <c r="L462" s="663">
        <v>0</v>
      </c>
      <c r="M462" s="663">
        <v>0</v>
      </c>
      <c r="N462" s="662">
        <v>2</v>
      </c>
      <c r="O462" s="745">
        <v>1</v>
      </c>
      <c r="P462" s="663">
        <v>0</v>
      </c>
      <c r="Q462" s="678"/>
      <c r="R462" s="662">
        <v>2</v>
      </c>
      <c r="S462" s="678">
        <v>1</v>
      </c>
      <c r="T462" s="745">
        <v>1</v>
      </c>
      <c r="U462" s="701">
        <v>1</v>
      </c>
    </row>
    <row r="463" spans="1:21" ht="14.4" customHeight="1" x14ac:dyDescent="0.3">
      <c r="A463" s="661">
        <v>7</v>
      </c>
      <c r="B463" s="662" t="s">
        <v>2765</v>
      </c>
      <c r="C463" s="662" t="s">
        <v>3030</v>
      </c>
      <c r="D463" s="743" t="s">
        <v>4453</v>
      </c>
      <c r="E463" s="744" t="s">
        <v>3045</v>
      </c>
      <c r="F463" s="662" t="s">
        <v>3025</v>
      </c>
      <c r="G463" s="662" t="s">
        <v>3782</v>
      </c>
      <c r="H463" s="662" t="s">
        <v>573</v>
      </c>
      <c r="I463" s="662" t="s">
        <v>3789</v>
      </c>
      <c r="J463" s="662" t="s">
        <v>3790</v>
      </c>
      <c r="K463" s="662" t="s">
        <v>3791</v>
      </c>
      <c r="L463" s="663">
        <v>3354.59</v>
      </c>
      <c r="M463" s="663">
        <v>57028.03</v>
      </c>
      <c r="N463" s="662">
        <v>17</v>
      </c>
      <c r="O463" s="745">
        <v>5</v>
      </c>
      <c r="P463" s="663">
        <v>57028.03</v>
      </c>
      <c r="Q463" s="678">
        <v>1</v>
      </c>
      <c r="R463" s="662">
        <v>17</v>
      </c>
      <c r="S463" s="678">
        <v>1</v>
      </c>
      <c r="T463" s="745">
        <v>5</v>
      </c>
      <c r="U463" s="701">
        <v>1</v>
      </c>
    </row>
    <row r="464" spans="1:21" ht="14.4" customHeight="1" x14ac:dyDescent="0.3">
      <c r="A464" s="661">
        <v>7</v>
      </c>
      <c r="B464" s="662" t="s">
        <v>2765</v>
      </c>
      <c r="C464" s="662" t="s">
        <v>3030</v>
      </c>
      <c r="D464" s="743" t="s">
        <v>4453</v>
      </c>
      <c r="E464" s="744" t="s">
        <v>3045</v>
      </c>
      <c r="F464" s="662" t="s">
        <v>3025</v>
      </c>
      <c r="G464" s="662" t="s">
        <v>3782</v>
      </c>
      <c r="H464" s="662" t="s">
        <v>573</v>
      </c>
      <c r="I464" s="662" t="s">
        <v>3939</v>
      </c>
      <c r="J464" s="662" t="s">
        <v>3790</v>
      </c>
      <c r="K464" s="662" t="s">
        <v>3940</v>
      </c>
      <c r="L464" s="663">
        <v>0</v>
      </c>
      <c r="M464" s="663">
        <v>0</v>
      </c>
      <c r="N464" s="662">
        <v>8</v>
      </c>
      <c r="O464" s="745">
        <v>2</v>
      </c>
      <c r="P464" s="663">
        <v>0</v>
      </c>
      <c r="Q464" s="678"/>
      <c r="R464" s="662">
        <v>8</v>
      </c>
      <c r="S464" s="678">
        <v>1</v>
      </c>
      <c r="T464" s="745">
        <v>2</v>
      </c>
      <c r="U464" s="701">
        <v>1</v>
      </c>
    </row>
    <row r="465" spans="1:21" ht="14.4" customHeight="1" x14ac:dyDescent="0.3">
      <c r="A465" s="661">
        <v>7</v>
      </c>
      <c r="B465" s="662" t="s">
        <v>2765</v>
      </c>
      <c r="C465" s="662" t="s">
        <v>3030</v>
      </c>
      <c r="D465" s="743" t="s">
        <v>4453</v>
      </c>
      <c r="E465" s="744" t="s">
        <v>3045</v>
      </c>
      <c r="F465" s="662" t="s">
        <v>3025</v>
      </c>
      <c r="G465" s="662" t="s">
        <v>3782</v>
      </c>
      <c r="H465" s="662" t="s">
        <v>573</v>
      </c>
      <c r="I465" s="662" t="s">
        <v>3941</v>
      </c>
      <c r="J465" s="662" t="s">
        <v>3942</v>
      </c>
      <c r="K465" s="662" t="s">
        <v>3930</v>
      </c>
      <c r="L465" s="663">
        <v>0</v>
      </c>
      <c r="M465" s="663">
        <v>0</v>
      </c>
      <c r="N465" s="662">
        <v>15</v>
      </c>
      <c r="O465" s="745">
        <v>3</v>
      </c>
      <c r="P465" s="663">
        <v>0</v>
      </c>
      <c r="Q465" s="678"/>
      <c r="R465" s="662">
        <v>15</v>
      </c>
      <c r="S465" s="678">
        <v>1</v>
      </c>
      <c r="T465" s="745">
        <v>3</v>
      </c>
      <c r="U465" s="701">
        <v>1</v>
      </c>
    </row>
    <row r="466" spans="1:21" ht="14.4" customHeight="1" x14ac:dyDescent="0.3">
      <c r="A466" s="661">
        <v>7</v>
      </c>
      <c r="B466" s="662" t="s">
        <v>2765</v>
      </c>
      <c r="C466" s="662" t="s">
        <v>3030</v>
      </c>
      <c r="D466" s="743" t="s">
        <v>4453</v>
      </c>
      <c r="E466" s="744" t="s">
        <v>3045</v>
      </c>
      <c r="F466" s="662" t="s">
        <v>3025</v>
      </c>
      <c r="G466" s="662" t="s">
        <v>3782</v>
      </c>
      <c r="H466" s="662" t="s">
        <v>573</v>
      </c>
      <c r="I466" s="662" t="s">
        <v>3943</v>
      </c>
      <c r="J466" s="662" t="s">
        <v>3942</v>
      </c>
      <c r="K466" s="662" t="s">
        <v>3932</v>
      </c>
      <c r="L466" s="663">
        <v>583.70000000000005</v>
      </c>
      <c r="M466" s="663">
        <v>13425.100000000002</v>
      </c>
      <c r="N466" s="662">
        <v>23</v>
      </c>
      <c r="O466" s="745">
        <v>6</v>
      </c>
      <c r="P466" s="663">
        <v>11090.300000000001</v>
      </c>
      <c r="Q466" s="678">
        <v>0.82608695652173902</v>
      </c>
      <c r="R466" s="662">
        <v>19</v>
      </c>
      <c r="S466" s="678">
        <v>0.82608695652173914</v>
      </c>
      <c r="T466" s="745">
        <v>5</v>
      </c>
      <c r="U466" s="701">
        <v>0.83333333333333337</v>
      </c>
    </row>
    <row r="467" spans="1:21" ht="14.4" customHeight="1" x14ac:dyDescent="0.3">
      <c r="A467" s="661">
        <v>7</v>
      </c>
      <c r="B467" s="662" t="s">
        <v>2765</v>
      </c>
      <c r="C467" s="662" t="s">
        <v>3030</v>
      </c>
      <c r="D467" s="743" t="s">
        <v>4453</v>
      </c>
      <c r="E467" s="744" t="s">
        <v>3045</v>
      </c>
      <c r="F467" s="662" t="s">
        <v>3025</v>
      </c>
      <c r="G467" s="662" t="s">
        <v>3782</v>
      </c>
      <c r="H467" s="662" t="s">
        <v>573</v>
      </c>
      <c r="I467" s="662" t="s">
        <v>3944</v>
      </c>
      <c r="J467" s="662" t="s">
        <v>3945</v>
      </c>
      <c r="K467" s="662" t="s">
        <v>3785</v>
      </c>
      <c r="L467" s="663">
        <v>0</v>
      </c>
      <c r="M467" s="663">
        <v>0</v>
      </c>
      <c r="N467" s="662">
        <v>2</v>
      </c>
      <c r="O467" s="745">
        <v>2</v>
      </c>
      <c r="P467" s="663">
        <v>0</v>
      </c>
      <c r="Q467" s="678"/>
      <c r="R467" s="662">
        <v>2</v>
      </c>
      <c r="S467" s="678">
        <v>1</v>
      </c>
      <c r="T467" s="745">
        <v>2</v>
      </c>
      <c r="U467" s="701">
        <v>1</v>
      </c>
    </row>
    <row r="468" spans="1:21" ht="14.4" customHeight="1" x14ac:dyDescent="0.3">
      <c r="A468" s="661">
        <v>7</v>
      </c>
      <c r="B468" s="662" t="s">
        <v>2765</v>
      </c>
      <c r="C468" s="662" t="s">
        <v>3030</v>
      </c>
      <c r="D468" s="743" t="s">
        <v>4453</v>
      </c>
      <c r="E468" s="744" t="s">
        <v>3045</v>
      </c>
      <c r="F468" s="662" t="s">
        <v>3025</v>
      </c>
      <c r="G468" s="662" t="s">
        <v>3782</v>
      </c>
      <c r="H468" s="662" t="s">
        <v>573</v>
      </c>
      <c r="I468" s="662" t="s">
        <v>3946</v>
      </c>
      <c r="J468" s="662" t="s">
        <v>3945</v>
      </c>
      <c r="K468" s="662" t="s">
        <v>3927</v>
      </c>
      <c r="L468" s="663">
        <v>908.53</v>
      </c>
      <c r="M468" s="663">
        <v>11810.89</v>
      </c>
      <c r="N468" s="662">
        <v>13</v>
      </c>
      <c r="O468" s="745">
        <v>6</v>
      </c>
      <c r="P468" s="663">
        <v>11810.89</v>
      </c>
      <c r="Q468" s="678">
        <v>1</v>
      </c>
      <c r="R468" s="662">
        <v>13</v>
      </c>
      <c r="S468" s="678">
        <v>1</v>
      </c>
      <c r="T468" s="745">
        <v>6</v>
      </c>
      <c r="U468" s="701">
        <v>1</v>
      </c>
    </row>
    <row r="469" spans="1:21" ht="14.4" customHeight="1" x14ac:dyDescent="0.3">
      <c r="A469" s="661">
        <v>7</v>
      </c>
      <c r="B469" s="662" t="s">
        <v>2765</v>
      </c>
      <c r="C469" s="662" t="s">
        <v>3030</v>
      </c>
      <c r="D469" s="743" t="s">
        <v>4453</v>
      </c>
      <c r="E469" s="744" t="s">
        <v>3045</v>
      </c>
      <c r="F469" s="662" t="s">
        <v>3025</v>
      </c>
      <c r="G469" s="662" t="s">
        <v>3782</v>
      </c>
      <c r="H469" s="662" t="s">
        <v>573</v>
      </c>
      <c r="I469" s="662" t="s">
        <v>3947</v>
      </c>
      <c r="J469" s="662" t="s">
        <v>3948</v>
      </c>
      <c r="K469" s="662" t="s">
        <v>3934</v>
      </c>
      <c r="L469" s="663">
        <v>0</v>
      </c>
      <c r="M469" s="663">
        <v>0</v>
      </c>
      <c r="N469" s="662">
        <v>6</v>
      </c>
      <c r="O469" s="745">
        <v>1</v>
      </c>
      <c r="P469" s="663"/>
      <c r="Q469" s="678"/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7</v>
      </c>
      <c r="B470" s="662" t="s">
        <v>2765</v>
      </c>
      <c r="C470" s="662" t="s">
        <v>3030</v>
      </c>
      <c r="D470" s="743" t="s">
        <v>4453</v>
      </c>
      <c r="E470" s="744" t="s">
        <v>3045</v>
      </c>
      <c r="F470" s="662" t="s">
        <v>3025</v>
      </c>
      <c r="G470" s="662" t="s">
        <v>3782</v>
      </c>
      <c r="H470" s="662" t="s">
        <v>573</v>
      </c>
      <c r="I470" s="662" t="s">
        <v>3949</v>
      </c>
      <c r="J470" s="662" t="s">
        <v>3948</v>
      </c>
      <c r="K470" s="662" t="s">
        <v>3788</v>
      </c>
      <c r="L470" s="663">
        <v>1677.3</v>
      </c>
      <c r="M470" s="663">
        <v>46964.399999999994</v>
      </c>
      <c r="N470" s="662">
        <v>28</v>
      </c>
      <c r="O470" s="745">
        <v>8</v>
      </c>
      <c r="P470" s="663">
        <v>26836.799999999999</v>
      </c>
      <c r="Q470" s="678">
        <v>0.57142857142857151</v>
      </c>
      <c r="R470" s="662">
        <v>16</v>
      </c>
      <c r="S470" s="678">
        <v>0.5714285714285714</v>
      </c>
      <c r="T470" s="745">
        <v>5</v>
      </c>
      <c r="U470" s="701">
        <v>0.625</v>
      </c>
    </row>
    <row r="471" spans="1:21" ht="14.4" customHeight="1" x14ac:dyDescent="0.3">
      <c r="A471" s="661">
        <v>7</v>
      </c>
      <c r="B471" s="662" t="s">
        <v>2765</v>
      </c>
      <c r="C471" s="662" t="s">
        <v>3030</v>
      </c>
      <c r="D471" s="743" t="s">
        <v>4453</v>
      </c>
      <c r="E471" s="744" t="s">
        <v>3045</v>
      </c>
      <c r="F471" s="662" t="s">
        <v>3025</v>
      </c>
      <c r="G471" s="662" t="s">
        <v>3782</v>
      </c>
      <c r="H471" s="662" t="s">
        <v>573</v>
      </c>
      <c r="I471" s="662" t="s">
        <v>3950</v>
      </c>
      <c r="J471" s="662" t="s">
        <v>3945</v>
      </c>
      <c r="K471" s="662" t="s">
        <v>3951</v>
      </c>
      <c r="L471" s="663">
        <v>0</v>
      </c>
      <c r="M471" s="663">
        <v>0</v>
      </c>
      <c r="N471" s="662">
        <v>7</v>
      </c>
      <c r="O471" s="745">
        <v>2</v>
      </c>
      <c r="P471" s="663">
        <v>0</v>
      </c>
      <c r="Q471" s="678"/>
      <c r="R471" s="662">
        <v>7</v>
      </c>
      <c r="S471" s="678">
        <v>1</v>
      </c>
      <c r="T471" s="745">
        <v>2</v>
      </c>
      <c r="U471" s="701">
        <v>1</v>
      </c>
    </row>
    <row r="472" spans="1:21" ht="14.4" customHeight="1" x14ac:dyDescent="0.3">
      <c r="A472" s="661">
        <v>7</v>
      </c>
      <c r="B472" s="662" t="s">
        <v>2765</v>
      </c>
      <c r="C472" s="662" t="s">
        <v>3030</v>
      </c>
      <c r="D472" s="743" t="s">
        <v>4453</v>
      </c>
      <c r="E472" s="744" t="s">
        <v>3045</v>
      </c>
      <c r="F472" s="662" t="s">
        <v>3025</v>
      </c>
      <c r="G472" s="662" t="s">
        <v>3782</v>
      </c>
      <c r="H472" s="662" t="s">
        <v>573</v>
      </c>
      <c r="I472" s="662" t="s">
        <v>3952</v>
      </c>
      <c r="J472" s="662" t="s">
        <v>3953</v>
      </c>
      <c r="K472" s="662" t="s">
        <v>3791</v>
      </c>
      <c r="L472" s="663">
        <v>3354.59</v>
      </c>
      <c r="M472" s="663">
        <v>10063.77</v>
      </c>
      <c r="N472" s="662">
        <v>3</v>
      </c>
      <c r="O472" s="745">
        <v>1</v>
      </c>
      <c r="P472" s="663">
        <v>10063.77</v>
      </c>
      <c r="Q472" s="678">
        <v>1</v>
      </c>
      <c r="R472" s="662">
        <v>3</v>
      </c>
      <c r="S472" s="678">
        <v>1</v>
      </c>
      <c r="T472" s="745">
        <v>1</v>
      </c>
      <c r="U472" s="701">
        <v>1</v>
      </c>
    </row>
    <row r="473" spans="1:21" ht="14.4" customHeight="1" x14ac:dyDescent="0.3">
      <c r="A473" s="661">
        <v>7</v>
      </c>
      <c r="B473" s="662" t="s">
        <v>2765</v>
      </c>
      <c r="C473" s="662" t="s">
        <v>3030</v>
      </c>
      <c r="D473" s="743" t="s">
        <v>4453</v>
      </c>
      <c r="E473" s="744" t="s">
        <v>3045</v>
      </c>
      <c r="F473" s="662" t="s">
        <v>3025</v>
      </c>
      <c r="G473" s="662" t="s">
        <v>3792</v>
      </c>
      <c r="H473" s="662" t="s">
        <v>573</v>
      </c>
      <c r="I473" s="662" t="s">
        <v>3954</v>
      </c>
      <c r="J473" s="662" t="s">
        <v>3955</v>
      </c>
      <c r="K473" s="662" t="s">
        <v>3956</v>
      </c>
      <c r="L473" s="663">
        <v>1112.45</v>
      </c>
      <c r="M473" s="663">
        <v>13349.400000000001</v>
      </c>
      <c r="N473" s="662">
        <v>12</v>
      </c>
      <c r="O473" s="745">
        <v>5</v>
      </c>
      <c r="P473" s="663">
        <v>7787.1500000000005</v>
      </c>
      <c r="Q473" s="678">
        <v>0.58333333333333326</v>
      </c>
      <c r="R473" s="662">
        <v>7</v>
      </c>
      <c r="S473" s="678">
        <v>0.58333333333333337</v>
      </c>
      <c r="T473" s="745">
        <v>3</v>
      </c>
      <c r="U473" s="701">
        <v>0.6</v>
      </c>
    </row>
    <row r="474" spans="1:21" ht="14.4" customHeight="1" x14ac:dyDescent="0.3">
      <c r="A474" s="661">
        <v>7</v>
      </c>
      <c r="B474" s="662" t="s">
        <v>2765</v>
      </c>
      <c r="C474" s="662" t="s">
        <v>3030</v>
      </c>
      <c r="D474" s="743" t="s">
        <v>4453</v>
      </c>
      <c r="E474" s="744" t="s">
        <v>3045</v>
      </c>
      <c r="F474" s="662" t="s">
        <v>3025</v>
      </c>
      <c r="G474" s="662" t="s">
        <v>3792</v>
      </c>
      <c r="H474" s="662" t="s">
        <v>573</v>
      </c>
      <c r="I474" s="662" t="s">
        <v>3957</v>
      </c>
      <c r="J474" s="662" t="s">
        <v>3958</v>
      </c>
      <c r="K474" s="662" t="s">
        <v>3956</v>
      </c>
      <c r="L474" s="663">
        <v>2146.12</v>
      </c>
      <c r="M474" s="663">
        <v>8584.48</v>
      </c>
      <c r="N474" s="662">
        <v>4</v>
      </c>
      <c r="O474" s="745">
        <v>1</v>
      </c>
      <c r="P474" s="663">
        <v>8584.48</v>
      </c>
      <c r="Q474" s="678">
        <v>1</v>
      </c>
      <c r="R474" s="662">
        <v>4</v>
      </c>
      <c r="S474" s="678">
        <v>1</v>
      </c>
      <c r="T474" s="745">
        <v>1</v>
      </c>
      <c r="U474" s="701">
        <v>1</v>
      </c>
    </row>
    <row r="475" spans="1:21" ht="14.4" customHeight="1" x14ac:dyDescent="0.3">
      <c r="A475" s="661">
        <v>7</v>
      </c>
      <c r="B475" s="662" t="s">
        <v>2765</v>
      </c>
      <c r="C475" s="662" t="s">
        <v>3030</v>
      </c>
      <c r="D475" s="743" t="s">
        <v>4453</v>
      </c>
      <c r="E475" s="744" t="s">
        <v>3045</v>
      </c>
      <c r="F475" s="662" t="s">
        <v>3025</v>
      </c>
      <c r="G475" s="662" t="s">
        <v>3792</v>
      </c>
      <c r="H475" s="662" t="s">
        <v>573</v>
      </c>
      <c r="I475" s="662" t="s">
        <v>3959</v>
      </c>
      <c r="J475" s="662" t="s">
        <v>3794</v>
      </c>
      <c r="K475" s="662" t="s">
        <v>3956</v>
      </c>
      <c r="L475" s="663">
        <v>3690.52</v>
      </c>
      <c r="M475" s="663">
        <v>22143.119999999999</v>
      </c>
      <c r="N475" s="662">
        <v>6</v>
      </c>
      <c r="O475" s="745">
        <v>1</v>
      </c>
      <c r="P475" s="663">
        <v>22143.119999999999</v>
      </c>
      <c r="Q475" s="678">
        <v>1</v>
      </c>
      <c r="R475" s="662">
        <v>6</v>
      </c>
      <c r="S475" s="678">
        <v>1</v>
      </c>
      <c r="T475" s="745">
        <v>1</v>
      </c>
      <c r="U475" s="701">
        <v>1</v>
      </c>
    </row>
    <row r="476" spans="1:21" ht="14.4" customHeight="1" x14ac:dyDescent="0.3">
      <c r="A476" s="661">
        <v>7</v>
      </c>
      <c r="B476" s="662" t="s">
        <v>2765</v>
      </c>
      <c r="C476" s="662" t="s">
        <v>3030</v>
      </c>
      <c r="D476" s="743" t="s">
        <v>4453</v>
      </c>
      <c r="E476" s="744" t="s">
        <v>3045</v>
      </c>
      <c r="F476" s="662" t="s">
        <v>3025</v>
      </c>
      <c r="G476" s="662" t="s">
        <v>3153</v>
      </c>
      <c r="H476" s="662" t="s">
        <v>573</v>
      </c>
      <c r="I476" s="662" t="s">
        <v>1824</v>
      </c>
      <c r="J476" s="662" t="s">
        <v>1825</v>
      </c>
      <c r="K476" s="662" t="s">
        <v>1826</v>
      </c>
      <c r="L476" s="663">
        <v>108.44</v>
      </c>
      <c r="M476" s="663">
        <v>108.44</v>
      </c>
      <c r="N476" s="662">
        <v>1</v>
      </c>
      <c r="O476" s="745">
        <v>0.5</v>
      </c>
      <c r="P476" s="663">
        <v>108.44</v>
      </c>
      <c r="Q476" s="678">
        <v>1</v>
      </c>
      <c r="R476" s="662">
        <v>1</v>
      </c>
      <c r="S476" s="678">
        <v>1</v>
      </c>
      <c r="T476" s="745">
        <v>0.5</v>
      </c>
      <c r="U476" s="701">
        <v>1</v>
      </c>
    </row>
    <row r="477" spans="1:21" ht="14.4" customHeight="1" x14ac:dyDescent="0.3">
      <c r="A477" s="661">
        <v>7</v>
      </c>
      <c r="B477" s="662" t="s">
        <v>2765</v>
      </c>
      <c r="C477" s="662" t="s">
        <v>3030</v>
      </c>
      <c r="D477" s="743" t="s">
        <v>4453</v>
      </c>
      <c r="E477" s="744" t="s">
        <v>3045</v>
      </c>
      <c r="F477" s="662" t="s">
        <v>3025</v>
      </c>
      <c r="G477" s="662" t="s">
        <v>3264</v>
      </c>
      <c r="H477" s="662" t="s">
        <v>573</v>
      </c>
      <c r="I477" s="662" t="s">
        <v>1335</v>
      </c>
      <c r="J477" s="662" t="s">
        <v>3265</v>
      </c>
      <c r="K477" s="662" t="s">
        <v>3266</v>
      </c>
      <c r="L477" s="663">
        <v>99.11</v>
      </c>
      <c r="M477" s="663">
        <v>99.11</v>
      </c>
      <c r="N477" s="662">
        <v>1</v>
      </c>
      <c r="O477" s="745">
        <v>0.5</v>
      </c>
      <c r="P477" s="663">
        <v>99.11</v>
      </c>
      <c r="Q477" s="678">
        <v>1</v>
      </c>
      <c r="R477" s="662">
        <v>1</v>
      </c>
      <c r="S477" s="678">
        <v>1</v>
      </c>
      <c r="T477" s="745">
        <v>0.5</v>
      </c>
      <c r="U477" s="701">
        <v>1</v>
      </c>
    </row>
    <row r="478" spans="1:21" ht="14.4" customHeight="1" x14ac:dyDescent="0.3">
      <c r="A478" s="661">
        <v>7</v>
      </c>
      <c r="B478" s="662" t="s">
        <v>2765</v>
      </c>
      <c r="C478" s="662" t="s">
        <v>3030</v>
      </c>
      <c r="D478" s="743" t="s">
        <v>4453</v>
      </c>
      <c r="E478" s="744" t="s">
        <v>3045</v>
      </c>
      <c r="F478" s="662" t="s">
        <v>3025</v>
      </c>
      <c r="G478" s="662" t="s">
        <v>3584</v>
      </c>
      <c r="H478" s="662" t="s">
        <v>573</v>
      </c>
      <c r="I478" s="662" t="s">
        <v>3960</v>
      </c>
      <c r="J478" s="662" t="s">
        <v>1113</v>
      </c>
      <c r="K478" s="662" t="s">
        <v>3961</v>
      </c>
      <c r="L478" s="663">
        <v>1286.2</v>
      </c>
      <c r="M478" s="663">
        <v>15434.400000000001</v>
      </c>
      <c r="N478" s="662">
        <v>12</v>
      </c>
      <c r="O478" s="745">
        <v>3</v>
      </c>
      <c r="P478" s="663">
        <v>7717.2000000000007</v>
      </c>
      <c r="Q478" s="678">
        <v>0.5</v>
      </c>
      <c r="R478" s="662">
        <v>6</v>
      </c>
      <c r="S478" s="678">
        <v>0.5</v>
      </c>
      <c r="T478" s="745">
        <v>1.5</v>
      </c>
      <c r="U478" s="701">
        <v>0.5</v>
      </c>
    </row>
    <row r="479" spans="1:21" ht="14.4" customHeight="1" x14ac:dyDescent="0.3">
      <c r="A479" s="661">
        <v>7</v>
      </c>
      <c r="B479" s="662" t="s">
        <v>2765</v>
      </c>
      <c r="C479" s="662" t="s">
        <v>3030</v>
      </c>
      <c r="D479" s="743" t="s">
        <v>4453</v>
      </c>
      <c r="E479" s="744" t="s">
        <v>3045</v>
      </c>
      <c r="F479" s="662" t="s">
        <v>3025</v>
      </c>
      <c r="G479" s="662" t="s">
        <v>3584</v>
      </c>
      <c r="H479" s="662" t="s">
        <v>573</v>
      </c>
      <c r="I479" s="662" t="s">
        <v>3796</v>
      </c>
      <c r="J479" s="662" t="s">
        <v>3797</v>
      </c>
      <c r="K479" s="662" t="s">
        <v>3798</v>
      </c>
      <c r="L479" s="663">
        <v>1715.48</v>
      </c>
      <c r="M479" s="663">
        <v>114937.16000000002</v>
      </c>
      <c r="N479" s="662">
        <v>67</v>
      </c>
      <c r="O479" s="745">
        <v>19</v>
      </c>
      <c r="P479" s="663">
        <v>80627.560000000012</v>
      </c>
      <c r="Q479" s="678">
        <v>0.70149253731343286</v>
      </c>
      <c r="R479" s="662">
        <v>47</v>
      </c>
      <c r="S479" s="678">
        <v>0.70149253731343286</v>
      </c>
      <c r="T479" s="745">
        <v>13.5</v>
      </c>
      <c r="U479" s="701">
        <v>0.71052631578947367</v>
      </c>
    </row>
    <row r="480" spans="1:21" ht="14.4" customHeight="1" x14ac:dyDescent="0.3">
      <c r="A480" s="661">
        <v>7</v>
      </c>
      <c r="B480" s="662" t="s">
        <v>2765</v>
      </c>
      <c r="C480" s="662" t="s">
        <v>3030</v>
      </c>
      <c r="D480" s="743" t="s">
        <v>4453</v>
      </c>
      <c r="E480" s="744" t="s">
        <v>3045</v>
      </c>
      <c r="F480" s="662" t="s">
        <v>3025</v>
      </c>
      <c r="G480" s="662" t="s">
        <v>3584</v>
      </c>
      <c r="H480" s="662" t="s">
        <v>573</v>
      </c>
      <c r="I480" s="662" t="s">
        <v>3962</v>
      </c>
      <c r="J480" s="662" t="s">
        <v>3797</v>
      </c>
      <c r="K480" s="662" t="s">
        <v>3963</v>
      </c>
      <c r="L480" s="663">
        <v>0</v>
      </c>
      <c r="M480" s="663">
        <v>0</v>
      </c>
      <c r="N480" s="662">
        <v>9</v>
      </c>
      <c r="O480" s="745">
        <v>3.5</v>
      </c>
      <c r="P480" s="663">
        <v>0</v>
      </c>
      <c r="Q480" s="678"/>
      <c r="R480" s="662">
        <v>5</v>
      </c>
      <c r="S480" s="678">
        <v>0.55555555555555558</v>
      </c>
      <c r="T480" s="745">
        <v>2.5</v>
      </c>
      <c r="U480" s="701">
        <v>0.7142857142857143</v>
      </c>
    </row>
    <row r="481" spans="1:21" ht="14.4" customHeight="1" x14ac:dyDescent="0.3">
      <c r="A481" s="661">
        <v>7</v>
      </c>
      <c r="B481" s="662" t="s">
        <v>2765</v>
      </c>
      <c r="C481" s="662" t="s">
        <v>3030</v>
      </c>
      <c r="D481" s="743" t="s">
        <v>4453</v>
      </c>
      <c r="E481" s="744" t="s">
        <v>3045</v>
      </c>
      <c r="F481" s="662" t="s">
        <v>3025</v>
      </c>
      <c r="G481" s="662" t="s">
        <v>3584</v>
      </c>
      <c r="H481" s="662" t="s">
        <v>573</v>
      </c>
      <c r="I481" s="662" t="s">
        <v>3964</v>
      </c>
      <c r="J481" s="662" t="s">
        <v>3965</v>
      </c>
      <c r="K481" s="662" t="s">
        <v>3966</v>
      </c>
      <c r="L481" s="663">
        <v>0</v>
      </c>
      <c r="M481" s="663">
        <v>0</v>
      </c>
      <c r="N481" s="662">
        <v>1</v>
      </c>
      <c r="O481" s="745">
        <v>1</v>
      </c>
      <c r="P481" s="663">
        <v>0</v>
      </c>
      <c r="Q481" s="678"/>
      <c r="R481" s="662">
        <v>1</v>
      </c>
      <c r="S481" s="678">
        <v>1</v>
      </c>
      <c r="T481" s="745">
        <v>1</v>
      </c>
      <c r="U481" s="701">
        <v>1</v>
      </c>
    </row>
    <row r="482" spans="1:21" ht="14.4" customHeight="1" x14ac:dyDescent="0.3">
      <c r="A482" s="661">
        <v>7</v>
      </c>
      <c r="B482" s="662" t="s">
        <v>2765</v>
      </c>
      <c r="C482" s="662" t="s">
        <v>3030</v>
      </c>
      <c r="D482" s="743" t="s">
        <v>4453</v>
      </c>
      <c r="E482" s="744" t="s">
        <v>3045</v>
      </c>
      <c r="F482" s="662" t="s">
        <v>3025</v>
      </c>
      <c r="G482" s="662" t="s">
        <v>3584</v>
      </c>
      <c r="H482" s="662" t="s">
        <v>573</v>
      </c>
      <c r="I482" s="662" t="s">
        <v>3967</v>
      </c>
      <c r="J482" s="662" t="s">
        <v>3797</v>
      </c>
      <c r="K482" s="662" t="s">
        <v>3968</v>
      </c>
      <c r="L482" s="663">
        <v>3430.96</v>
      </c>
      <c r="M482" s="663">
        <v>3430.96</v>
      </c>
      <c r="N482" s="662">
        <v>1</v>
      </c>
      <c r="O482" s="745">
        <v>1</v>
      </c>
      <c r="P482" s="663"/>
      <c r="Q482" s="678">
        <v>0</v>
      </c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7</v>
      </c>
      <c r="B483" s="662" t="s">
        <v>2765</v>
      </c>
      <c r="C483" s="662" t="s">
        <v>3030</v>
      </c>
      <c r="D483" s="743" t="s">
        <v>4453</v>
      </c>
      <c r="E483" s="744" t="s">
        <v>3045</v>
      </c>
      <c r="F483" s="662" t="s">
        <v>3025</v>
      </c>
      <c r="G483" s="662" t="s">
        <v>3584</v>
      </c>
      <c r="H483" s="662" t="s">
        <v>573</v>
      </c>
      <c r="I483" s="662" t="s">
        <v>3969</v>
      </c>
      <c r="J483" s="662" t="s">
        <v>3797</v>
      </c>
      <c r="K483" s="662" t="s">
        <v>3963</v>
      </c>
      <c r="L483" s="663">
        <v>0</v>
      </c>
      <c r="M483" s="663">
        <v>0</v>
      </c>
      <c r="N483" s="662">
        <v>2</v>
      </c>
      <c r="O483" s="745">
        <v>1</v>
      </c>
      <c r="P483" s="663">
        <v>0</v>
      </c>
      <c r="Q483" s="678"/>
      <c r="R483" s="662">
        <v>2</v>
      </c>
      <c r="S483" s="678">
        <v>1</v>
      </c>
      <c r="T483" s="745">
        <v>1</v>
      </c>
      <c r="U483" s="701">
        <v>1</v>
      </c>
    </row>
    <row r="484" spans="1:21" ht="14.4" customHeight="1" x14ac:dyDescent="0.3">
      <c r="A484" s="661">
        <v>7</v>
      </c>
      <c r="B484" s="662" t="s">
        <v>2765</v>
      </c>
      <c r="C484" s="662" t="s">
        <v>3030</v>
      </c>
      <c r="D484" s="743" t="s">
        <v>4453</v>
      </c>
      <c r="E484" s="744" t="s">
        <v>3045</v>
      </c>
      <c r="F484" s="662" t="s">
        <v>3025</v>
      </c>
      <c r="G484" s="662" t="s">
        <v>3270</v>
      </c>
      <c r="H484" s="662" t="s">
        <v>573</v>
      </c>
      <c r="I484" s="662" t="s">
        <v>833</v>
      </c>
      <c r="J484" s="662" t="s">
        <v>3271</v>
      </c>
      <c r="K484" s="662" t="s">
        <v>3272</v>
      </c>
      <c r="L484" s="663">
        <v>0</v>
      </c>
      <c r="M484" s="663">
        <v>0</v>
      </c>
      <c r="N484" s="662">
        <v>10</v>
      </c>
      <c r="O484" s="745">
        <v>3</v>
      </c>
      <c r="P484" s="663">
        <v>0</v>
      </c>
      <c r="Q484" s="678"/>
      <c r="R484" s="662">
        <v>5</v>
      </c>
      <c r="S484" s="678">
        <v>0.5</v>
      </c>
      <c r="T484" s="745">
        <v>1.5</v>
      </c>
      <c r="U484" s="701">
        <v>0.5</v>
      </c>
    </row>
    <row r="485" spans="1:21" ht="14.4" customHeight="1" x14ac:dyDescent="0.3">
      <c r="A485" s="661">
        <v>7</v>
      </c>
      <c r="B485" s="662" t="s">
        <v>2765</v>
      </c>
      <c r="C485" s="662" t="s">
        <v>3030</v>
      </c>
      <c r="D485" s="743" t="s">
        <v>4453</v>
      </c>
      <c r="E485" s="744" t="s">
        <v>3045</v>
      </c>
      <c r="F485" s="662" t="s">
        <v>3025</v>
      </c>
      <c r="G485" s="662" t="s">
        <v>3802</v>
      </c>
      <c r="H485" s="662" t="s">
        <v>573</v>
      </c>
      <c r="I485" s="662" t="s">
        <v>3970</v>
      </c>
      <c r="J485" s="662" t="s">
        <v>3971</v>
      </c>
      <c r="K485" s="662" t="s">
        <v>3972</v>
      </c>
      <c r="L485" s="663">
        <v>908.53</v>
      </c>
      <c r="M485" s="663">
        <v>7268.24</v>
      </c>
      <c r="N485" s="662">
        <v>8</v>
      </c>
      <c r="O485" s="745">
        <v>3</v>
      </c>
      <c r="P485" s="663">
        <v>7268.24</v>
      </c>
      <c r="Q485" s="678">
        <v>1</v>
      </c>
      <c r="R485" s="662">
        <v>8</v>
      </c>
      <c r="S485" s="678">
        <v>1</v>
      </c>
      <c r="T485" s="745">
        <v>3</v>
      </c>
      <c r="U485" s="701">
        <v>1</v>
      </c>
    </row>
    <row r="486" spans="1:21" ht="14.4" customHeight="1" x14ac:dyDescent="0.3">
      <c r="A486" s="661">
        <v>7</v>
      </c>
      <c r="B486" s="662" t="s">
        <v>2765</v>
      </c>
      <c r="C486" s="662" t="s">
        <v>3030</v>
      </c>
      <c r="D486" s="743" t="s">
        <v>4453</v>
      </c>
      <c r="E486" s="744" t="s">
        <v>3045</v>
      </c>
      <c r="F486" s="662" t="s">
        <v>3025</v>
      </c>
      <c r="G486" s="662" t="s">
        <v>3802</v>
      </c>
      <c r="H486" s="662" t="s">
        <v>573</v>
      </c>
      <c r="I486" s="662" t="s">
        <v>3973</v>
      </c>
      <c r="J486" s="662" t="s">
        <v>3974</v>
      </c>
      <c r="K486" s="662" t="s">
        <v>3975</v>
      </c>
      <c r="L486" s="663">
        <v>1257.97</v>
      </c>
      <c r="M486" s="663">
        <v>2515.94</v>
      </c>
      <c r="N486" s="662">
        <v>2</v>
      </c>
      <c r="O486" s="745">
        <v>1</v>
      </c>
      <c r="P486" s="663">
        <v>2515.94</v>
      </c>
      <c r="Q486" s="678">
        <v>1</v>
      </c>
      <c r="R486" s="662">
        <v>2</v>
      </c>
      <c r="S486" s="678">
        <v>1</v>
      </c>
      <c r="T486" s="745">
        <v>1</v>
      </c>
      <c r="U486" s="701">
        <v>1</v>
      </c>
    </row>
    <row r="487" spans="1:21" ht="14.4" customHeight="1" x14ac:dyDescent="0.3">
      <c r="A487" s="661">
        <v>7</v>
      </c>
      <c r="B487" s="662" t="s">
        <v>2765</v>
      </c>
      <c r="C487" s="662" t="s">
        <v>3030</v>
      </c>
      <c r="D487" s="743" t="s">
        <v>4453</v>
      </c>
      <c r="E487" s="744" t="s">
        <v>3045</v>
      </c>
      <c r="F487" s="662" t="s">
        <v>3025</v>
      </c>
      <c r="G487" s="662" t="s">
        <v>3802</v>
      </c>
      <c r="H487" s="662" t="s">
        <v>573</v>
      </c>
      <c r="I487" s="662" t="s">
        <v>3976</v>
      </c>
      <c r="J487" s="662" t="s">
        <v>3804</v>
      </c>
      <c r="K487" s="662" t="s">
        <v>3977</v>
      </c>
      <c r="L487" s="663">
        <v>0</v>
      </c>
      <c r="M487" s="663">
        <v>0</v>
      </c>
      <c r="N487" s="662">
        <v>3</v>
      </c>
      <c r="O487" s="745">
        <v>1</v>
      </c>
      <c r="P487" s="663"/>
      <c r="Q487" s="678"/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7</v>
      </c>
      <c r="B488" s="662" t="s">
        <v>2765</v>
      </c>
      <c r="C488" s="662" t="s">
        <v>3030</v>
      </c>
      <c r="D488" s="743" t="s">
        <v>4453</v>
      </c>
      <c r="E488" s="744" t="s">
        <v>3045</v>
      </c>
      <c r="F488" s="662" t="s">
        <v>3025</v>
      </c>
      <c r="G488" s="662" t="s">
        <v>3802</v>
      </c>
      <c r="H488" s="662" t="s">
        <v>573</v>
      </c>
      <c r="I488" s="662" t="s">
        <v>3978</v>
      </c>
      <c r="J488" s="662" t="s">
        <v>3979</v>
      </c>
      <c r="K488" s="662" t="s">
        <v>3627</v>
      </c>
      <c r="L488" s="663">
        <v>0</v>
      </c>
      <c r="M488" s="663">
        <v>0</v>
      </c>
      <c r="N488" s="662">
        <v>3</v>
      </c>
      <c r="O488" s="745">
        <v>1</v>
      </c>
      <c r="P488" s="663">
        <v>0</v>
      </c>
      <c r="Q488" s="678"/>
      <c r="R488" s="662">
        <v>3</v>
      </c>
      <c r="S488" s="678">
        <v>1</v>
      </c>
      <c r="T488" s="745">
        <v>1</v>
      </c>
      <c r="U488" s="701">
        <v>1</v>
      </c>
    </row>
    <row r="489" spans="1:21" ht="14.4" customHeight="1" x14ac:dyDescent="0.3">
      <c r="A489" s="661">
        <v>7</v>
      </c>
      <c r="B489" s="662" t="s">
        <v>2765</v>
      </c>
      <c r="C489" s="662" t="s">
        <v>3030</v>
      </c>
      <c r="D489" s="743" t="s">
        <v>4453</v>
      </c>
      <c r="E489" s="744" t="s">
        <v>3045</v>
      </c>
      <c r="F489" s="662" t="s">
        <v>3025</v>
      </c>
      <c r="G489" s="662" t="s">
        <v>3118</v>
      </c>
      <c r="H489" s="662" t="s">
        <v>631</v>
      </c>
      <c r="I489" s="662" t="s">
        <v>3643</v>
      </c>
      <c r="J489" s="662" t="s">
        <v>3644</v>
      </c>
      <c r="K489" s="662" t="s">
        <v>3284</v>
      </c>
      <c r="L489" s="663">
        <v>140.94999999999999</v>
      </c>
      <c r="M489" s="663">
        <v>281.89999999999998</v>
      </c>
      <c r="N489" s="662">
        <v>2</v>
      </c>
      <c r="O489" s="745">
        <v>0.5</v>
      </c>
      <c r="P489" s="663">
        <v>281.89999999999998</v>
      </c>
      <c r="Q489" s="678">
        <v>1</v>
      </c>
      <c r="R489" s="662">
        <v>2</v>
      </c>
      <c r="S489" s="678">
        <v>1</v>
      </c>
      <c r="T489" s="745">
        <v>0.5</v>
      </c>
      <c r="U489" s="701">
        <v>1</v>
      </c>
    </row>
    <row r="490" spans="1:21" ht="14.4" customHeight="1" x14ac:dyDescent="0.3">
      <c r="A490" s="661">
        <v>7</v>
      </c>
      <c r="B490" s="662" t="s">
        <v>2765</v>
      </c>
      <c r="C490" s="662" t="s">
        <v>3030</v>
      </c>
      <c r="D490" s="743" t="s">
        <v>4453</v>
      </c>
      <c r="E490" s="744" t="s">
        <v>3045</v>
      </c>
      <c r="F490" s="662" t="s">
        <v>3025</v>
      </c>
      <c r="G490" s="662" t="s">
        <v>3118</v>
      </c>
      <c r="H490" s="662" t="s">
        <v>631</v>
      </c>
      <c r="I490" s="662" t="s">
        <v>3806</v>
      </c>
      <c r="J490" s="662" t="s">
        <v>3807</v>
      </c>
      <c r="K490" s="662" t="s">
        <v>3772</v>
      </c>
      <c r="L490" s="663">
        <v>187.92</v>
      </c>
      <c r="M490" s="663">
        <v>2630.88</v>
      </c>
      <c r="N490" s="662">
        <v>14</v>
      </c>
      <c r="O490" s="745">
        <v>1.5</v>
      </c>
      <c r="P490" s="663">
        <v>2630.88</v>
      </c>
      <c r="Q490" s="678">
        <v>1</v>
      </c>
      <c r="R490" s="662">
        <v>14</v>
      </c>
      <c r="S490" s="678">
        <v>1</v>
      </c>
      <c r="T490" s="745">
        <v>1.5</v>
      </c>
      <c r="U490" s="701">
        <v>1</v>
      </c>
    </row>
    <row r="491" spans="1:21" ht="14.4" customHeight="1" x14ac:dyDescent="0.3">
      <c r="A491" s="661">
        <v>7</v>
      </c>
      <c r="B491" s="662" t="s">
        <v>2765</v>
      </c>
      <c r="C491" s="662" t="s">
        <v>3030</v>
      </c>
      <c r="D491" s="743" t="s">
        <v>4453</v>
      </c>
      <c r="E491" s="744" t="s">
        <v>3045</v>
      </c>
      <c r="F491" s="662" t="s">
        <v>3025</v>
      </c>
      <c r="G491" s="662" t="s">
        <v>3118</v>
      </c>
      <c r="H491" s="662" t="s">
        <v>631</v>
      </c>
      <c r="I491" s="662" t="s">
        <v>3808</v>
      </c>
      <c r="J491" s="662" t="s">
        <v>3120</v>
      </c>
      <c r="K491" s="662" t="s">
        <v>3809</v>
      </c>
      <c r="L491" s="663">
        <v>93.96</v>
      </c>
      <c r="M491" s="663">
        <v>93.96</v>
      </c>
      <c r="N491" s="662">
        <v>1</v>
      </c>
      <c r="O491" s="745">
        <v>0.5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7</v>
      </c>
      <c r="B492" s="662" t="s">
        <v>2765</v>
      </c>
      <c r="C492" s="662" t="s">
        <v>3030</v>
      </c>
      <c r="D492" s="743" t="s">
        <v>4453</v>
      </c>
      <c r="E492" s="744" t="s">
        <v>3045</v>
      </c>
      <c r="F492" s="662" t="s">
        <v>3025</v>
      </c>
      <c r="G492" s="662" t="s">
        <v>3118</v>
      </c>
      <c r="H492" s="662" t="s">
        <v>631</v>
      </c>
      <c r="I492" s="662" t="s">
        <v>3119</v>
      </c>
      <c r="J492" s="662" t="s">
        <v>3120</v>
      </c>
      <c r="K492" s="662" t="s">
        <v>3121</v>
      </c>
      <c r="L492" s="663">
        <v>156.61000000000001</v>
      </c>
      <c r="M492" s="663">
        <v>156.61000000000001</v>
      </c>
      <c r="N492" s="662">
        <v>1</v>
      </c>
      <c r="O492" s="745">
        <v>0.5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7</v>
      </c>
      <c r="B493" s="662" t="s">
        <v>2765</v>
      </c>
      <c r="C493" s="662" t="s">
        <v>3030</v>
      </c>
      <c r="D493" s="743" t="s">
        <v>4453</v>
      </c>
      <c r="E493" s="744" t="s">
        <v>3045</v>
      </c>
      <c r="F493" s="662" t="s">
        <v>3025</v>
      </c>
      <c r="G493" s="662" t="s">
        <v>3118</v>
      </c>
      <c r="H493" s="662" t="s">
        <v>631</v>
      </c>
      <c r="I493" s="662" t="s">
        <v>3980</v>
      </c>
      <c r="J493" s="662" t="s">
        <v>3981</v>
      </c>
      <c r="K493" s="662" t="s">
        <v>3982</v>
      </c>
      <c r="L493" s="663">
        <v>300.68</v>
      </c>
      <c r="M493" s="663">
        <v>3608.16</v>
      </c>
      <c r="N493" s="662">
        <v>12</v>
      </c>
      <c r="O493" s="745">
        <v>3</v>
      </c>
      <c r="P493" s="663">
        <v>2706.12</v>
      </c>
      <c r="Q493" s="678">
        <v>0.75</v>
      </c>
      <c r="R493" s="662">
        <v>9</v>
      </c>
      <c r="S493" s="678">
        <v>0.75</v>
      </c>
      <c r="T493" s="745">
        <v>2.5</v>
      </c>
      <c r="U493" s="701">
        <v>0.83333333333333337</v>
      </c>
    </row>
    <row r="494" spans="1:21" ht="14.4" customHeight="1" x14ac:dyDescent="0.3">
      <c r="A494" s="661">
        <v>7</v>
      </c>
      <c r="B494" s="662" t="s">
        <v>2765</v>
      </c>
      <c r="C494" s="662" t="s">
        <v>3030</v>
      </c>
      <c r="D494" s="743" t="s">
        <v>4453</v>
      </c>
      <c r="E494" s="744" t="s">
        <v>3045</v>
      </c>
      <c r="F494" s="662" t="s">
        <v>3025</v>
      </c>
      <c r="G494" s="662" t="s">
        <v>3118</v>
      </c>
      <c r="H494" s="662" t="s">
        <v>573</v>
      </c>
      <c r="I494" s="662" t="s">
        <v>3983</v>
      </c>
      <c r="J494" s="662" t="s">
        <v>3807</v>
      </c>
      <c r="K494" s="662" t="s">
        <v>3506</v>
      </c>
      <c r="L494" s="663">
        <v>0</v>
      </c>
      <c r="M494" s="663">
        <v>0</v>
      </c>
      <c r="N494" s="662">
        <v>3</v>
      </c>
      <c r="O494" s="745">
        <v>0.5</v>
      </c>
      <c r="P494" s="663"/>
      <c r="Q494" s="678"/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7</v>
      </c>
      <c r="B495" s="662" t="s">
        <v>2765</v>
      </c>
      <c r="C495" s="662" t="s">
        <v>3030</v>
      </c>
      <c r="D495" s="743" t="s">
        <v>4453</v>
      </c>
      <c r="E495" s="744" t="s">
        <v>3045</v>
      </c>
      <c r="F495" s="662" t="s">
        <v>3025</v>
      </c>
      <c r="G495" s="662" t="s">
        <v>3118</v>
      </c>
      <c r="H495" s="662" t="s">
        <v>573</v>
      </c>
      <c r="I495" s="662" t="s">
        <v>3984</v>
      </c>
      <c r="J495" s="662" t="s">
        <v>3985</v>
      </c>
      <c r="K495" s="662" t="s">
        <v>3121</v>
      </c>
      <c r="L495" s="663">
        <v>156.61000000000001</v>
      </c>
      <c r="M495" s="663">
        <v>313.22000000000003</v>
      </c>
      <c r="N495" s="662">
        <v>2</v>
      </c>
      <c r="O495" s="745">
        <v>1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7</v>
      </c>
      <c r="B496" s="662" t="s">
        <v>2765</v>
      </c>
      <c r="C496" s="662" t="s">
        <v>3030</v>
      </c>
      <c r="D496" s="743" t="s">
        <v>4453</v>
      </c>
      <c r="E496" s="744" t="s">
        <v>3045</v>
      </c>
      <c r="F496" s="662" t="s">
        <v>3025</v>
      </c>
      <c r="G496" s="662" t="s">
        <v>3118</v>
      </c>
      <c r="H496" s="662" t="s">
        <v>573</v>
      </c>
      <c r="I496" s="662" t="s">
        <v>3986</v>
      </c>
      <c r="J496" s="662" t="s">
        <v>3985</v>
      </c>
      <c r="K496" s="662" t="s">
        <v>3987</v>
      </c>
      <c r="L496" s="663">
        <v>62.65</v>
      </c>
      <c r="M496" s="663">
        <v>62.65</v>
      </c>
      <c r="N496" s="662">
        <v>1</v>
      </c>
      <c r="O496" s="745">
        <v>0.5</v>
      </c>
      <c r="P496" s="663">
        <v>62.65</v>
      </c>
      <c r="Q496" s="678">
        <v>1</v>
      </c>
      <c r="R496" s="662">
        <v>1</v>
      </c>
      <c r="S496" s="678">
        <v>1</v>
      </c>
      <c r="T496" s="745">
        <v>0.5</v>
      </c>
      <c r="U496" s="701">
        <v>1</v>
      </c>
    </row>
    <row r="497" spans="1:21" ht="14.4" customHeight="1" x14ac:dyDescent="0.3">
      <c r="A497" s="661">
        <v>7</v>
      </c>
      <c r="B497" s="662" t="s">
        <v>2765</v>
      </c>
      <c r="C497" s="662" t="s">
        <v>3030</v>
      </c>
      <c r="D497" s="743" t="s">
        <v>4453</v>
      </c>
      <c r="E497" s="744" t="s">
        <v>3045</v>
      </c>
      <c r="F497" s="662" t="s">
        <v>3025</v>
      </c>
      <c r="G497" s="662" t="s">
        <v>3118</v>
      </c>
      <c r="H497" s="662" t="s">
        <v>573</v>
      </c>
      <c r="I497" s="662" t="s">
        <v>3988</v>
      </c>
      <c r="J497" s="662" t="s">
        <v>3283</v>
      </c>
      <c r="K497" s="662" t="s">
        <v>3989</v>
      </c>
      <c r="L497" s="663">
        <v>0</v>
      </c>
      <c r="M497" s="663">
        <v>0</v>
      </c>
      <c r="N497" s="662">
        <v>2</v>
      </c>
      <c r="O497" s="745">
        <v>0.5</v>
      </c>
      <c r="P497" s="663">
        <v>0</v>
      </c>
      <c r="Q497" s="678"/>
      <c r="R497" s="662">
        <v>2</v>
      </c>
      <c r="S497" s="678">
        <v>1</v>
      </c>
      <c r="T497" s="745">
        <v>0.5</v>
      </c>
      <c r="U497" s="701">
        <v>1</v>
      </c>
    </row>
    <row r="498" spans="1:21" ht="14.4" customHeight="1" x14ac:dyDescent="0.3">
      <c r="A498" s="661">
        <v>7</v>
      </c>
      <c r="B498" s="662" t="s">
        <v>2765</v>
      </c>
      <c r="C498" s="662" t="s">
        <v>3030</v>
      </c>
      <c r="D498" s="743" t="s">
        <v>4453</v>
      </c>
      <c r="E498" s="744" t="s">
        <v>3045</v>
      </c>
      <c r="F498" s="662" t="s">
        <v>3025</v>
      </c>
      <c r="G498" s="662" t="s">
        <v>3285</v>
      </c>
      <c r="H498" s="662" t="s">
        <v>573</v>
      </c>
      <c r="I498" s="662" t="s">
        <v>3286</v>
      </c>
      <c r="J498" s="662" t="s">
        <v>3287</v>
      </c>
      <c r="K498" s="662" t="s">
        <v>1187</v>
      </c>
      <c r="L498" s="663">
        <v>75.22</v>
      </c>
      <c r="M498" s="663">
        <v>10606.02</v>
      </c>
      <c r="N498" s="662">
        <v>141</v>
      </c>
      <c r="O498" s="745">
        <v>44.5</v>
      </c>
      <c r="P498" s="663">
        <v>7145.9000000000005</v>
      </c>
      <c r="Q498" s="678">
        <v>0.67375886524822692</v>
      </c>
      <c r="R498" s="662">
        <v>95</v>
      </c>
      <c r="S498" s="678">
        <v>0.67375886524822692</v>
      </c>
      <c r="T498" s="745">
        <v>33</v>
      </c>
      <c r="U498" s="701">
        <v>0.7415730337078652</v>
      </c>
    </row>
    <row r="499" spans="1:21" ht="14.4" customHeight="1" x14ac:dyDescent="0.3">
      <c r="A499" s="661">
        <v>7</v>
      </c>
      <c r="B499" s="662" t="s">
        <v>2765</v>
      </c>
      <c r="C499" s="662" t="s">
        <v>3030</v>
      </c>
      <c r="D499" s="743" t="s">
        <v>4453</v>
      </c>
      <c r="E499" s="744" t="s">
        <v>3045</v>
      </c>
      <c r="F499" s="662" t="s">
        <v>3025</v>
      </c>
      <c r="G499" s="662" t="s">
        <v>3285</v>
      </c>
      <c r="H499" s="662" t="s">
        <v>573</v>
      </c>
      <c r="I499" s="662" t="s">
        <v>3990</v>
      </c>
      <c r="J499" s="662" t="s">
        <v>3991</v>
      </c>
      <c r="K499" s="662" t="s">
        <v>3992</v>
      </c>
      <c r="L499" s="663">
        <v>58.32</v>
      </c>
      <c r="M499" s="663">
        <v>174.96</v>
      </c>
      <c r="N499" s="662">
        <v>3</v>
      </c>
      <c r="O499" s="745">
        <v>0.5</v>
      </c>
      <c r="P499" s="663">
        <v>174.96</v>
      </c>
      <c r="Q499" s="678">
        <v>1</v>
      </c>
      <c r="R499" s="662">
        <v>3</v>
      </c>
      <c r="S499" s="678">
        <v>1</v>
      </c>
      <c r="T499" s="745">
        <v>0.5</v>
      </c>
      <c r="U499" s="701">
        <v>1</v>
      </c>
    </row>
    <row r="500" spans="1:21" ht="14.4" customHeight="1" x14ac:dyDescent="0.3">
      <c r="A500" s="661">
        <v>7</v>
      </c>
      <c r="B500" s="662" t="s">
        <v>2765</v>
      </c>
      <c r="C500" s="662" t="s">
        <v>3030</v>
      </c>
      <c r="D500" s="743" t="s">
        <v>4453</v>
      </c>
      <c r="E500" s="744" t="s">
        <v>3045</v>
      </c>
      <c r="F500" s="662" t="s">
        <v>3025</v>
      </c>
      <c r="G500" s="662" t="s">
        <v>3285</v>
      </c>
      <c r="H500" s="662" t="s">
        <v>573</v>
      </c>
      <c r="I500" s="662" t="s">
        <v>3813</v>
      </c>
      <c r="J500" s="662" t="s">
        <v>3814</v>
      </c>
      <c r="K500" s="662" t="s">
        <v>1187</v>
      </c>
      <c r="L500" s="663">
        <v>58.32</v>
      </c>
      <c r="M500" s="663">
        <v>349.92</v>
      </c>
      <c r="N500" s="662">
        <v>6</v>
      </c>
      <c r="O500" s="745">
        <v>2</v>
      </c>
      <c r="P500" s="663">
        <v>174.96</v>
      </c>
      <c r="Q500" s="678">
        <v>0.5</v>
      </c>
      <c r="R500" s="662">
        <v>3</v>
      </c>
      <c r="S500" s="678">
        <v>0.5</v>
      </c>
      <c r="T500" s="745">
        <v>1</v>
      </c>
      <c r="U500" s="701">
        <v>0.5</v>
      </c>
    </row>
    <row r="501" spans="1:21" ht="14.4" customHeight="1" x14ac:dyDescent="0.3">
      <c r="A501" s="661">
        <v>7</v>
      </c>
      <c r="B501" s="662" t="s">
        <v>2765</v>
      </c>
      <c r="C501" s="662" t="s">
        <v>3030</v>
      </c>
      <c r="D501" s="743" t="s">
        <v>4453</v>
      </c>
      <c r="E501" s="744" t="s">
        <v>3045</v>
      </c>
      <c r="F501" s="662" t="s">
        <v>3025</v>
      </c>
      <c r="G501" s="662" t="s">
        <v>3285</v>
      </c>
      <c r="H501" s="662" t="s">
        <v>573</v>
      </c>
      <c r="I501" s="662" t="s">
        <v>3993</v>
      </c>
      <c r="J501" s="662" t="s">
        <v>3994</v>
      </c>
      <c r="K501" s="662" t="s">
        <v>3995</v>
      </c>
      <c r="L501" s="663">
        <v>0</v>
      </c>
      <c r="M501" s="663">
        <v>0</v>
      </c>
      <c r="N501" s="662">
        <v>2</v>
      </c>
      <c r="O501" s="745">
        <v>1</v>
      </c>
      <c r="P501" s="663">
        <v>0</v>
      </c>
      <c r="Q501" s="678"/>
      <c r="R501" s="662">
        <v>2</v>
      </c>
      <c r="S501" s="678">
        <v>1</v>
      </c>
      <c r="T501" s="745">
        <v>1</v>
      </c>
      <c r="U501" s="701">
        <v>1</v>
      </c>
    </row>
    <row r="502" spans="1:21" ht="14.4" customHeight="1" x14ac:dyDescent="0.3">
      <c r="A502" s="661">
        <v>7</v>
      </c>
      <c r="B502" s="662" t="s">
        <v>2765</v>
      </c>
      <c r="C502" s="662" t="s">
        <v>3030</v>
      </c>
      <c r="D502" s="743" t="s">
        <v>4453</v>
      </c>
      <c r="E502" s="744" t="s">
        <v>3045</v>
      </c>
      <c r="F502" s="662" t="s">
        <v>3025</v>
      </c>
      <c r="G502" s="662" t="s">
        <v>3285</v>
      </c>
      <c r="H502" s="662" t="s">
        <v>573</v>
      </c>
      <c r="I502" s="662" t="s">
        <v>3996</v>
      </c>
      <c r="J502" s="662" t="s">
        <v>3287</v>
      </c>
      <c r="K502" s="662" t="s">
        <v>1187</v>
      </c>
      <c r="L502" s="663">
        <v>75.22</v>
      </c>
      <c r="M502" s="663">
        <v>150.44</v>
      </c>
      <c r="N502" s="662">
        <v>2</v>
      </c>
      <c r="O502" s="745">
        <v>1</v>
      </c>
      <c r="P502" s="663">
        <v>150.44</v>
      </c>
      <c r="Q502" s="678">
        <v>1</v>
      </c>
      <c r="R502" s="662">
        <v>2</v>
      </c>
      <c r="S502" s="678">
        <v>1</v>
      </c>
      <c r="T502" s="745">
        <v>1</v>
      </c>
      <c r="U502" s="701">
        <v>1</v>
      </c>
    </row>
    <row r="503" spans="1:21" ht="14.4" customHeight="1" x14ac:dyDescent="0.3">
      <c r="A503" s="661">
        <v>7</v>
      </c>
      <c r="B503" s="662" t="s">
        <v>2765</v>
      </c>
      <c r="C503" s="662" t="s">
        <v>3030</v>
      </c>
      <c r="D503" s="743" t="s">
        <v>4453</v>
      </c>
      <c r="E503" s="744" t="s">
        <v>3045</v>
      </c>
      <c r="F503" s="662" t="s">
        <v>3025</v>
      </c>
      <c r="G503" s="662" t="s">
        <v>3285</v>
      </c>
      <c r="H503" s="662" t="s">
        <v>573</v>
      </c>
      <c r="I503" s="662" t="s">
        <v>3288</v>
      </c>
      <c r="J503" s="662" t="s">
        <v>3289</v>
      </c>
      <c r="K503" s="662" t="s">
        <v>1187</v>
      </c>
      <c r="L503" s="663">
        <v>136.93</v>
      </c>
      <c r="M503" s="663">
        <v>6161.85</v>
      </c>
      <c r="N503" s="662">
        <v>45</v>
      </c>
      <c r="O503" s="745">
        <v>19.5</v>
      </c>
      <c r="P503" s="663">
        <v>4107.8999999999996</v>
      </c>
      <c r="Q503" s="678">
        <v>0.66666666666666652</v>
      </c>
      <c r="R503" s="662">
        <v>30</v>
      </c>
      <c r="S503" s="678">
        <v>0.66666666666666663</v>
      </c>
      <c r="T503" s="745">
        <v>13.5</v>
      </c>
      <c r="U503" s="701">
        <v>0.69230769230769229</v>
      </c>
    </row>
    <row r="504" spans="1:21" ht="14.4" customHeight="1" x14ac:dyDescent="0.3">
      <c r="A504" s="661">
        <v>7</v>
      </c>
      <c r="B504" s="662" t="s">
        <v>2765</v>
      </c>
      <c r="C504" s="662" t="s">
        <v>3030</v>
      </c>
      <c r="D504" s="743" t="s">
        <v>4453</v>
      </c>
      <c r="E504" s="744" t="s">
        <v>3045</v>
      </c>
      <c r="F504" s="662" t="s">
        <v>3025</v>
      </c>
      <c r="G504" s="662" t="s">
        <v>3997</v>
      </c>
      <c r="H504" s="662" t="s">
        <v>573</v>
      </c>
      <c r="I504" s="662" t="s">
        <v>3998</v>
      </c>
      <c r="J504" s="662" t="s">
        <v>3999</v>
      </c>
      <c r="K504" s="662" t="s">
        <v>4000</v>
      </c>
      <c r="L504" s="663">
        <v>133.38999999999999</v>
      </c>
      <c r="M504" s="663">
        <v>1200.5099999999998</v>
      </c>
      <c r="N504" s="662">
        <v>9</v>
      </c>
      <c r="O504" s="745">
        <v>3</v>
      </c>
      <c r="P504" s="663">
        <v>400.16999999999996</v>
      </c>
      <c r="Q504" s="678">
        <v>0.33333333333333337</v>
      </c>
      <c r="R504" s="662">
        <v>3</v>
      </c>
      <c r="S504" s="678">
        <v>0.33333333333333331</v>
      </c>
      <c r="T504" s="745">
        <v>1</v>
      </c>
      <c r="U504" s="701">
        <v>0.33333333333333331</v>
      </c>
    </row>
    <row r="505" spans="1:21" ht="14.4" customHeight="1" x14ac:dyDescent="0.3">
      <c r="A505" s="661">
        <v>7</v>
      </c>
      <c r="B505" s="662" t="s">
        <v>2765</v>
      </c>
      <c r="C505" s="662" t="s">
        <v>3030</v>
      </c>
      <c r="D505" s="743" t="s">
        <v>4453</v>
      </c>
      <c r="E505" s="744" t="s">
        <v>3045</v>
      </c>
      <c r="F505" s="662" t="s">
        <v>3025</v>
      </c>
      <c r="G505" s="662" t="s">
        <v>3298</v>
      </c>
      <c r="H505" s="662" t="s">
        <v>573</v>
      </c>
      <c r="I505" s="662" t="s">
        <v>1848</v>
      </c>
      <c r="J505" s="662" t="s">
        <v>1846</v>
      </c>
      <c r="K505" s="662" t="s">
        <v>1849</v>
      </c>
      <c r="L505" s="663">
        <v>0</v>
      </c>
      <c r="M505" s="663">
        <v>0</v>
      </c>
      <c r="N505" s="662">
        <v>16</v>
      </c>
      <c r="O505" s="745">
        <v>12.5</v>
      </c>
      <c r="P505" s="663">
        <v>0</v>
      </c>
      <c r="Q505" s="678"/>
      <c r="R505" s="662">
        <v>15</v>
      </c>
      <c r="S505" s="678">
        <v>0.9375</v>
      </c>
      <c r="T505" s="745">
        <v>12</v>
      </c>
      <c r="U505" s="701">
        <v>0.96</v>
      </c>
    </row>
    <row r="506" spans="1:21" ht="14.4" customHeight="1" x14ac:dyDescent="0.3">
      <c r="A506" s="661">
        <v>7</v>
      </c>
      <c r="B506" s="662" t="s">
        <v>2765</v>
      </c>
      <c r="C506" s="662" t="s">
        <v>3030</v>
      </c>
      <c r="D506" s="743" t="s">
        <v>4453</v>
      </c>
      <c r="E506" s="744" t="s">
        <v>3047</v>
      </c>
      <c r="F506" s="662" t="s">
        <v>3025</v>
      </c>
      <c r="G506" s="662" t="s">
        <v>3624</v>
      </c>
      <c r="H506" s="662" t="s">
        <v>573</v>
      </c>
      <c r="I506" s="662" t="s">
        <v>3625</v>
      </c>
      <c r="J506" s="662" t="s">
        <v>3626</v>
      </c>
      <c r="K506" s="662" t="s">
        <v>3627</v>
      </c>
      <c r="L506" s="663">
        <v>96.84</v>
      </c>
      <c r="M506" s="663">
        <v>193.68</v>
      </c>
      <c r="N506" s="662">
        <v>2</v>
      </c>
      <c r="O506" s="745">
        <v>1.5</v>
      </c>
      <c r="P506" s="663">
        <v>96.84</v>
      </c>
      <c r="Q506" s="678">
        <v>0.5</v>
      </c>
      <c r="R506" s="662">
        <v>1</v>
      </c>
      <c r="S506" s="678">
        <v>0.5</v>
      </c>
      <c r="T506" s="745">
        <v>0.5</v>
      </c>
      <c r="U506" s="701">
        <v>0.33333333333333331</v>
      </c>
    </row>
    <row r="507" spans="1:21" ht="14.4" customHeight="1" x14ac:dyDescent="0.3">
      <c r="A507" s="661">
        <v>7</v>
      </c>
      <c r="B507" s="662" t="s">
        <v>2765</v>
      </c>
      <c r="C507" s="662" t="s">
        <v>3030</v>
      </c>
      <c r="D507" s="743" t="s">
        <v>4453</v>
      </c>
      <c r="E507" s="744" t="s">
        <v>3047</v>
      </c>
      <c r="F507" s="662" t="s">
        <v>3025</v>
      </c>
      <c r="G507" s="662" t="s">
        <v>3624</v>
      </c>
      <c r="H507" s="662" t="s">
        <v>573</v>
      </c>
      <c r="I507" s="662" t="s">
        <v>3628</v>
      </c>
      <c r="J507" s="662" t="s">
        <v>3626</v>
      </c>
      <c r="K507" s="662" t="s">
        <v>3627</v>
      </c>
      <c r="L507" s="663">
        <v>96.84</v>
      </c>
      <c r="M507" s="663">
        <v>871.56</v>
      </c>
      <c r="N507" s="662">
        <v>9</v>
      </c>
      <c r="O507" s="745">
        <v>4</v>
      </c>
      <c r="P507" s="663">
        <v>871.56</v>
      </c>
      <c r="Q507" s="678">
        <v>1</v>
      </c>
      <c r="R507" s="662">
        <v>9</v>
      </c>
      <c r="S507" s="678">
        <v>1</v>
      </c>
      <c r="T507" s="745">
        <v>4</v>
      </c>
      <c r="U507" s="701">
        <v>1</v>
      </c>
    </row>
    <row r="508" spans="1:21" ht="14.4" customHeight="1" x14ac:dyDescent="0.3">
      <c r="A508" s="661">
        <v>7</v>
      </c>
      <c r="B508" s="662" t="s">
        <v>2765</v>
      </c>
      <c r="C508" s="662" t="s">
        <v>3030</v>
      </c>
      <c r="D508" s="743" t="s">
        <v>4453</v>
      </c>
      <c r="E508" s="744" t="s">
        <v>3047</v>
      </c>
      <c r="F508" s="662" t="s">
        <v>3025</v>
      </c>
      <c r="G508" s="662" t="s">
        <v>3624</v>
      </c>
      <c r="H508" s="662" t="s">
        <v>573</v>
      </c>
      <c r="I508" s="662" t="s">
        <v>3818</v>
      </c>
      <c r="J508" s="662" t="s">
        <v>3819</v>
      </c>
      <c r="K508" s="662" t="s">
        <v>3820</v>
      </c>
      <c r="L508" s="663">
        <v>0</v>
      </c>
      <c r="M508" s="663">
        <v>0</v>
      </c>
      <c r="N508" s="662">
        <v>2</v>
      </c>
      <c r="O508" s="745">
        <v>0.5</v>
      </c>
      <c r="P508" s="663"/>
      <c r="Q508" s="678"/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7</v>
      </c>
      <c r="B509" s="662" t="s">
        <v>2765</v>
      </c>
      <c r="C509" s="662" t="s">
        <v>3030</v>
      </c>
      <c r="D509" s="743" t="s">
        <v>4453</v>
      </c>
      <c r="E509" s="744" t="s">
        <v>3047</v>
      </c>
      <c r="F509" s="662" t="s">
        <v>3025</v>
      </c>
      <c r="G509" s="662" t="s">
        <v>3624</v>
      </c>
      <c r="H509" s="662" t="s">
        <v>573</v>
      </c>
      <c r="I509" s="662" t="s">
        <v>3821</v>
      </c>
      <c r="J509" s="662" t="s">
        <v>3822</v>
      </c>
      <c r="K509" s="662" t="s">
        <v>3820</v>
      </c>
      <c r="L509" s="663">
        <v>0</v>
      </c>
      <c r="M509" s="663">
        <v>0</v>
      </c>
      <c r="N509" s="662">
        <v>3</v>
      </c>
      <c r="O509" s="745">
        <v>2</v>
      </c>
      <c r="P509" s="663">
        <v>0</v>
      </c>
      <c r="Q509" s="678"/>
      <c r="R509" s="662">
        <v>2</v>
      </c>
      <c r="S509" s="678">
        <v>0.66666666666666663</v>
      </c>
      <c r="T509" s="745">
        <v>1</v>
      </c>
      <c r="U509" s="701">
        <v>0.5</v>
      </c>
    </row>
    <row r="510" spans="1:21" ht="14.4" customHeight="1" x14ac:dyDescent="0.3">
      <c r="A510" s="661">
        <v>7</v>
      </c>
      <c r="B510" s="662" t="s">
        <v>2765</v>
      </c>
      <c r="C510" s="662" t="s">
        <v>3030</v>
      </c>
      <c r="D510" s="743" t="s">
        <v>4453</v>
      </c>
      <c r="E510" s="744" t="s">
        <v>3047</v>
      </c>
      <c r="F510" s="662" t="s">
        <v>3025</v>
      </c>
      <c r="G510" s="662" t="s">
        <v>4001</v>
      </c>
      <c r="H510" s="662" t="s">
        <v>573</v>
      </c>
      <c r="I510" s="662" t="s">
        <v>1211</v>
      </c>
      <c r="J510" s="662" t="s">
        <v>607</v>
      </c>
      <c r="K510" s="662" t="s">
        <v>4002</v>
      </c>
      <c r="L510" s="663">
        <v>33.840000000000003</v>
      </c>
      <c r="M510" s="663">
        <v>169.20000000000002</v>
      </c>
      <c r="N510" s="662">
        <v>5</v>
      </c>
      <c r="O510" s="745">
        <v>3.5</v>
      </c>
      <c r="P510" s="663">
        <v>169.20000000000002</v>
      </c>
      <c r="Q510" s="678">
        <v>1</v>
      </c>
      <c r="R510" s="662">
        <v>5</v>
      </c>
      <c r="S510" s="678">
        <v>1</v>
      </c>
      <c r="T510" s="745">
        <v>3.5</v>
      </c>
      <c r="U510" s="701">
        <v>1</v>
      </c>
    </row>
    <row r="511" spans="1:21" ht="14.4" customHeight="1" x14ac:dyDescent="0.3">
      <c r="A511" s="661">
        <v>7</v>
      </c>
      <c r="B511" s="662" t="s">
        <v>2765</v>
      </c>
      <c r="C511" s="662" t="s">
        <v>3030</v>
      </c>
      <c r="D511" s="743" t="s">
        <v>4453</v>
      </c>
      <c r="E511" s="744" t="s">
        <v>3047</v>
      </c>
      <c r="F511" s="662" t="s">
        <v>3025</v>
      </c>
      <c r="G511" s="662" t="s">
        <v>4001</v>
      </c>
      <c r="H511" s="662" t="s">
        <v>573</v>
      </c>
      <c r="I511" s="662" t="s">
        <v>606</v>
      </c>
      <c r="J511" s="662" t="s">
        <v>4003</v>
      </c>
      <c r="K511" s="662" t="s">
        <v>4004</v>
      </c>
      <c r="L511" s="663">
        <v>151.08000000000001</v>
      </c>
      <c r="M511" s="663">
        <v>151.08000000000001</v>
      </c>
      <c r="N511" s="662">
        <v>1</v>
      </c>
      <c r="O511" s="745">
        <v>1</v>
      </c>
      <c r="P511" s="663">
        <v>151.08000000000001</v>
      </c>
      <c r="Q511" s="678">
        <v>1</v>
      </c>
      <c r="R511" s="662">
        <v>1</v>
      </c>
      <c r="S511" s="678">
        <v>1</v>
      </c>
      <c r="T511" s="745">
        <v>1</v>
      </c>
      <c r="U511" s="701">
        <v>1</v>
      </c>
    </row>
    <row r="512" spans="1:21" ht="14.4" customHeight="1" x14ac:dyDescent="0.3">
      <c r="A512" s="661">
        <v>7</v>
      </c>
      <c r="B512" s="662" t="s">
        <v>2765</v>
      </c>
      <c r="C512" s="662" t="s">
        <v>3030</v>
      </c>
      <c r="D512" s="743" t="s">
        <v>4453</v>
      </c>
      <c r="E512" s="744" t="s">
        <v>3047</v>
      </c>
      <c r="F512" s="662" t="s">
        <v>3025</v>
      </c>
      <c r="G512" s="662" t="s">
        <v>3343</v>
      </c>
      <c r="H512" s="662" t="s">
        <v>573</v>
      </c>
      <c r="I512" s="662" t="s">
        <v>1502</v>
      </c>
      <c r="J512" s="662" t="s">
        <v>3344</v>
      </c>
      <c r="K512" s="662" t="s">
        <v>3345</v>
      </c>
      <c r="L512" s="663">
        <v>51.43</v>
      </c>
      <c r="M512" s="663">
        <v>308.58</v>
      </c>
      <c r="N512" s="662">
        <v>6</v>
      </c>
      <c r="O512" s="745">
        <v>1.5</v>
      </c>
      <c r="P512" s="663">
        <v>102.86</v>
      </c>
      <c r="Q512" s="678">
        <v>0.33333333333333337</v>
      </c>
      <c r="R512" s="662">
        <v>2</v>
      </c>
      <c r="S512" s="678">
        <v>0.33333333333333331</v>
      </c>
      <c r="T512" s="745">
        <v>1</v>
      </c>
      <c r="U512" s="701">
        <v>0.66666666666666663</v>
      </c>
    </row>
    <row r="513" spans="1:21" ht="14.4" customHeight="1" x14ac:dyDescent="0.3">
      <c r="A513" s="661">
        <v>7</v>
      </c>
      <c r="B513" s="662" t="s">
        <v>2765</v>
      </c>
      <c r="C513" s="662" t="s">
        <v>3030</v>
      </c>
      <c r="D513" s="743" t="s">
        <v>4453</v>
      </c>
      <c r="E513" s="744" t="s">
        <v>3047</v>
      </c>
      <c r="F513" s="662" t="s">
        <v>3025</v>
      </c>
      <c r="G513" s="662" t="s">
        <v>3343</v>
      </c>
      <c r="H513" s="662" t="s">
        <v>573</v>
      </c>
      <c r="I513" s="662" t="s">
        <v>3824</v>
      </c>
      <c r="J513" s="662" t="s">
        <v>3344</v>
      </c>
      <c r="K513" s="662" t="s">
        <v>3825</v>
      </c>
      <c r="L513" s="663">
        <v>0</v>
      </c>
      <c r="M513" s="663">
        <v>0</v>
      </c>
      <c r="N513" s="662">
        <v>1</v>
      </c>
      <c r="O513" s="745">
        <v>1</v>
      </c>
      <c r="P513" s="663"/>
      <c r="Q513" s="678"/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7</v>
      </c>
      <c r="B514" s="662" t="s">
        <v>2765</v>
      </c>
      <c r="C514" s="662" t="s">
        <v>3030</v>
      </c>
      <c r="D514" s="743" t="s">
        <v>4453</v>
      </c>
      <c r="E514" s="744" t="s">
        <v>3047</v>
      </c>
      <c r="F514" s="662" t="s">
        <v>3025</v>
      </c>
      <c r="G514" s="662" t="s">
        <v>3091</v>
      </c>
      <c r="H514" s="662" t="s">
        <v>631</v>
      </c>
      <c r="I514" s="662" t="s">
        <v>2393</v>
      </c>
      <c r="J514" s="662" t="s">
        <v>2926</v>
      </c>
      <c r="K514" s="662" t="s">
        <v>2922</v>
      </c>
      <c r="L514" s="663">
        <v>149.52000000000001</v>
      </c>
      <c r="M514" s="663">
        <v>299.04000000000002</v>
      </c>
      <c r="N514" s="662">
        <v>2</v>
      </c>
      <c r="O514" s="745">
        <v>1</v>
      </c>
      <c r="P514" s="663">
        <v>299.04000000000002</v>
      </c>
      <c r="Q514" s="678">
        <v>1</v>
      </c>
      <c r="R514" s="662">
        <v>2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7</v>
      </c>
      <c r="B515" s="662" t="s">
        <v>2765</v>
      </c>
      <c r="C515" s="662" t="s">
        <v>3030</v>
      </c>
      <c r="D515" s="743" t="s">
        <v>4453</v>
      </c>
      <c r="E515" s="744" t="s">
        <v>3047</v>
      </c>
      <c r="F515" s="662" t="s">
        <v>3025</v>
      </c>
      <c r="G515" s="662" t="s">
        <v>4005</v>
      </c>
      <c r="H515" s="662" t="s">
        <v>573</v>
      </c>
      <c r="I515" s="662" t="s">
        <v>4006</v>
      </c>
      <c r="J515" s="662" t="s">
        <v>4007</v>
      </c>
      <c r="K515" s="662" t="s">
        <v>4008</v>
      </c>
      <c r="L515" s="663">
        <v>0</v>
      </c>
      <c r="M515" s="663">
        <v>0</v>
      </c>
      <c r="N515" s="662">
        <v>1</v>
      </c>
      <c r="O515" s="745">
        <v>0.5</v>
      </c>
      <c r="P515" s="663">
        <v>0</v>
      </c>
      <c r="Q515" s="678"/>
      <c r="R515" s="662">
        <v>1</v>
      </c>
      <c r="S515" s="678">
        <v>1</v>
      </c>
      <c r="T515" s="745">
        <v>0.5</v>
      </c>
      <c r="U515" s="701">
        <v>1</v>
      </c>
    </row>
    <row r="516" spans="1:21" ht="14.4" customHeight="1" x14ac:dyDescent="0.3">
      <c r="A516" s="661">
        <v>7</v>
      </c>
      <c r="B516" s="662" t="s">
        <v>2765</v>
      </c>
      <c r="C516" s="662" t="s">
        <v>3030</v>
      </c>
      <c r="D516" s="743" t="s">
        <v>4453</v>
      </c>
      <c r="E516" s="744" t="s">
        <v>3047</v>
      </c>
      <c r="F516" s="662" t="s">
        <v>3025</v>
      </c>
      <c r="G516" s="662" t="s">
        <v>4009</v>
      </c>
      <c r="H516" s="662" t="s">
        <v>631</v>
      </c>
      <c r="I516" s="662" t="s">
        <v>1210</v>
      </c>
      <c r="J516" s="662" t="s">
        <v>4010</v>
      </c>
      <c r="K516" s="662" t="s">
        <v>4011</v>
      </c>
      <c r="L516" s="663">
        <v>103.8</v>
      </c>
      <c r="M516" s="663">
        <v>103.8</v>
      </c>
      <c r="N516" s="662">
        <v>1</v>
      </c>
      <c r="O516" s="745">
        <v>0.5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7</v>
      </c>
      <c r="B517" s="662" t="s">
        <v>2765</v>
      </c>
      <c r="C517" s="662" t="s">
        <v>3030</v>
      </c>
      <c r="D517" s="743" t="s">
        <v>4453</v>
      </c>
      <c r="E517" s="744" t="s">
        <v>3047</v>
      </c>
      <c r="F517" s="662" t="s">
        <v>3025</v>
      </c>
      <c r="G517" s="662" t="s">
        <v>4012</v>
      </c>
      <c r="H517" s="662" t="s">
        <v>573</v>
      </c>
      <c r="I517" s="662" t="s">
        <v>4013</v>
      </c>
      <c r="J517" s="662" t="s">
        <v>4014</v>
      </c>
      <c r="K517" s="662" t="s">
        <v>4015</v>
      </c>
      <c r="L517" s="663">
        <v>0</v>
      </c>
      <c r="M517" s="663">
        <v>0</v>
      </c>
      <c r="N517" s="662">
        <v>5</v>
      </c>
      <c r="O517" s="745">
        <v>1</v>
      </c>
      <c r="P517" s="663"/>
      <c r="Q517" s="678"/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7</v>
      </c>
      <c r="B518" s="662" t="s">
        <v>2765</v>
      </c>
      <c r="C518" s="662" t="s">
        <v>3030</v>
      </c>
      <c r="D518" s="743" t="s">
        <v>4453</v>
      </c>
      <c r="E518" s="744" t="s">
        <v>3047</v>
      </c>
      <c r="F518" s="662" t="s">
        <v>3025</v>
      </c>
      <c r="G518" s="662" t="s">
        <v>3377</v>
      </c>
      <c r="H518" s="662" t="s">
        <v>573</v>
      </c>
      <c r="I518" s="662" t="s">
        <v>4016</v>
      </c>
      <c r="J518" s="662" t="s">
        <v>3689</v>
      </c>
      <c r="K518" s="662" t="s">
        <v>3690</v>
      </c>
      <c r="L518" s="663">
        <v>0</v>
      </c>
      <c r="M518" s="663">
        <v>0</v>
      </c>
      <c r="N518" s="662">
        <v>1</v>
      </c>
      <c r="O518" s="745">
        <v>0.5</v>
      </c>
      <c r="P518" s="663">
        <v>0</v>
      </c>
      <c r="Q518" s="678"/>
      <c r="R518" s="662">
        <v>1</v>
      </c>
      <c r="S518" s="678">
        <v>1</v>
      </c>
      <c r="T518" s="745">
        <v>0.5</v>
      </c>
      <c r="U518" s="701">
        <v>1</v>
      </c>
    </row>
    <row r="519" spans="1:21" ht="14.4" customHeight="1" x14ac:dyDescent="0.3">
      <c r="A519" s="661">
        <v>7</v>
      </c>
      <c r="B519" s="662" t="s">
        <v>2765</v>
      </c>
      <c r="C519" s="662" t="s">
        <v>3030</v>
      </c>
      <c r="D519" s="743" t="s">
        <v>4453</v>
      </c>
      <c r="E519" s="744" t="s">
        <v>3047</v>
      </c>
      <c r="F519" s="662" t="s">
        <v>3025</v>
      </c>
      <c r="G519" s="662" t="s">
        <v>3377</v>
      </c>
      <c r="H519" s="662" t="s">
        <v>573</v>
      </c>
      <c r="I519" s="662" t="s">
        <v>4017</v>
      </c>
      <c r="J519" s="662" t="s">
        <v>3689</v>
      </c>
      <c r="K519" s="662" t="s">
        <v>3690</v>
      </c>
      <c r="L519" s="663">
        <v>0</v>
      </c>
      <c r="M519" s="663">
        <v>0</v>
      </c>
      <c r="N519" s="662">
        <v>3</v>
      </c>
      <c r="O519" s="745">
        <v>2</v>
      </c>
      <c r="P519" s="663">
        <v>0</v>
      </c>
      <c r="Q519" s="678"/>
      <c r="R519" s="662">
        <v>3</v>
      </c>
      <c r="S519" s="678">
        <v>1</v>
      </c>
      <c r="T519" s="745">
        <v>2</v>
      </c>
      <c r="U519" s="701">
        <v>1</v>
      </c>
    </row>
    <row r="520" spans="1:21" ht="14.4" customHeight="1" x14ac:dyDescent="0.3">
      <c r="A520" s="661">
        <v>7</v>
      </c>
      <c r="B520" s="662" t="s">
        <v>2765</v>
      </c>
      <c r="C520" s="662" t="s">
        <v>3030</v>
      </c>
      <c r="D520" s="743" t="s">
        <v>4453</v>
      </c>
      <c r="E520" s="744" t="s">
        <v>3047</v>
      </c>
      <c r="F520" s="662" t="s">
        <v>3025</v>
      </c>
      <c r="G520" s="662" t="s">
        <v>3377</v>
      </c>
      <c r="H520" s="662" t="s">
        <v>573</v>
      </c>
      <c r="I520" s="662" t="s">
        <v>4018</v>
      </c>
      <c r="J520" s="662" t="s">
        <v>3689</v>
      </c>
      <c r="K520" s="662" t="s">
        <v>3690</v>
      </c>
      <c r="L520" s="663">
        <v>0</v>
      </c>
      <c r="M520" s="663">
        <v>0</v>
      </c>
      <c r="N520" s="662">
        <v>3</v>
      </c>
      <c r="O520" s="745">
        <v>0.5</v>
      </c>
      <c r="P520" s="663"/>
      <c r="Q520" s="678"/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7</v>
      </c>
      <c r="B521" s="662" t="s">
        <v>2765</v>
      </c>
      <c r="C521" s="662" t="s">
        <v>3030</v>
      </c>
      <c r="D521" s="743" t="s">
        <v>4453</v>
      </c>
      <c r="E521" s="744" t="s">
        <v>3047</v>
      </c>
      <c r="F521" s="662" t="s">
        <v>3025</v>
      </c>
      <c r="G521" s="662" t="s">
        <v>3377</v>
      </c>
      <c r="H521" s="662" t="s">
        <v>573</v>
      </c>
      <c r="I521" s="662" t="s">
        <v>4019</v>
      </c>
      <c r="J521" s="662" t="s">
        <v>3378</v>
      </c>
      <c r="K521" s="662" t="s">
        <v>3379</v>
      </c>
      <c r="L521" s="663">
        <v>0</v>
      </c>
      <c r="M521" s="663">
        <v>0</v>
      </c>
      <c r="N521" s="662">
        <v>4</v>
      </c>
      <c r="O521" s="745">
        <v>1</v>
      </c>
      <c r="P521" s="663">
        <v>0</v>
      </c>
      <c r="Q521" s="678"/>
      <c r="R521" s="662">
        <v>4</v>
      </c>
      <c r="S521" s="678">
        <v>1</v>
      </c>
      <c r="T521" s="745">
        <v>1</v>
      </c>
      <c r="U521" s="701">
        <v>1</v>
      </c>
    </row>
    <row r="522" spans="1:21" ht="14.4" customHeight="1" x14ac:dyDescent="0.3">
      <c r="A522" s="661">
        <v>7</v>
      </c>
      <c r="B522" s="662" t="s">
        <v>2765</v>
      </c>
      <c r="C522" s="662" t="s">
        <v>3030</v>
      </c>
      <c r="D522" s="743" t="s">
        <v>4453</v>
      </c>
      <c r="E522" s="744" t="s">
        <v>3047</v>
      </c>
      <c r="F522" s="662" t="s">
        <v>3025</v>
      </c>
      <c r="G522" s="662" t="s">
        <v>3710</v>
      </c>
      <c r="H522" s="662" t="s">
        <v>573</v>
      </c>
      <c r="I522" s="662" t="s">
        <v>3826</v>
      </c>
      <c r="J522" s="662" t="s">
        <v>3827</v>
      </c>
      <c r="K522" s="662" t="s">
        <v>3828</v>
      </c>
      <c r="L522" s="663">
        <v>969.48</v>
      </c>
      <c r="M522" s="663">
        <v>17450.64</v>
      </c>
      <c r="N522" s="662">
        <v>18</v>
      </c>
      <c r="O522" s="745">
        <v>3</v>
      </c>
      <c r="P522" s="663">
        <v>17450.64</v>
      </c>
      <c r="Q522" s="678">
        <v>1</v>
      </c>
      <c r="R522" s="662">
        <v>18</v>
      </c>
      <c r="S522" s="678">
        <v>1</v>
      </c>
      <c r="T522" s="745">
        <v>3</v>
      </c>
      <c r="U522" s="701">
        <v>1</v>
      </c>
    </row>
    <row r="523" spans="1:21" ht="14.4" customHeight="1" x14ac:dyDescent="0.3">
      <c r="A523" s="661">
        <v>7</v>
      </c>
      <c r="B523" s="662" t="s">
        <v>2765</v>
      </c>
      <c r="C523" s="662" t="s">
        <v>3030</v>
      </c>
      <c r="D523" s="743" t="s">
        <v>4453</v>
      </c>
      <c r="E523" s="744" t="s">
        <v>3047</v>
      </c>
      <c r="F523" s="662" t="s">
        <v>3025</v>
      </c>
      <c r="G523" s="662" t="s">
        <v>3710</v>
      </c>
      <c r="H523" s="662" t="s">
        <v>631</v>
      </c>
      <c r="I523" s="662" t="s">
        <v>3829</v>
      </c>
      <c r="J523" s="662" t="s">
        <v>3830</v>
      </c>
      <c r="K523" s="662" t="s">
        <v>3831</v>
      </c>
      <c r="L523" s="663">
        <v>754.04</v>
      </c>
      <c r="M523" s="663">
        <v>37702</v>
      </c>
      <c r="N523" s="662">
        <v>50</v>
      </c>
      <c r="O523" s="745">
        <v>12</v>
      </c>
      <c r="P523" s="663">
        <v>34685.840000000004</v>
      </c>
      <c r="Q523" s="678">
        <v>0.92000000000000015</v>
      </c>
      <c r="R523" s="662">
        <v>46</v>
      </c>
      <c r="S523" s="678">
        <v>0.92</v>
      </c>
      <c r="T523" s="745">
        <v>11</v>
      </c>
      <c r="U523" s="701">
        <v>0.91666666666666663</v>
      </c>
    </row>
    <row r="524" spans="1:21" ht="14.4" customHeight="1" x14ac:dyDescent="0.3">
      <c r="A524" s="661">
        <v>7</v>
      </c>
      <c r="B524" s="662" t="s">
        <v>2765</v>
      </c>
      <c r="C524" s="662" t="s">
        <v>3030</v>
      </c>
      <c r="D524" s="743" t="s">
        <v>4453</v>
      </c>
      <c r="E524" s="744" t="s">
        <v>3047</v>
      </c>
      <c r="F524" s="662" t="s">
        <v>3025</v>
      </c>
      <c r="G524" s="662" t="s">
        <v>3710</v>
      </c>
      <c r="H524" s="662" t="s">
        <v>631</v>
      </c>
      <c r="I524" s="662" t="s">
        <v>3711</v>
      </c>
      <c r="J524" s="662" t="s">
        <v>3712</v>
      </c>
      <c r="K524" s="662" t="s">
        <v>3713</v>
      </c>
      <c r="L524" s="663">
        <v>1131.06</v>
      </c>
      <c r="M524" s="663">
        <v>45242.399999999994</v>
      </c>
      <c r="N524" s="662">
        <v>40</v>
      </c>
      <c r="O524" s="745">
        <v>7</v>
      </c>
      <c r="P524" s="663">
        <v>27145.439999999999</v>
      </c>
      <c r="Q524" s="678">
        <v>0.60000000000000009</v>
      </c>
      <c r="R524" s="662">
        <v>24</v>
      </c>
      <c r="S524" s="678">
        <v>0.6</v>
      </c>
      <c r="T524" s="745">
        <v>4</v>
      </c>
      <c r="U524" s="701">
        <v>0.5714285714285714</v>
      </c>
    </row>
    <row r="525" spans="1:21" ht="14.4" customHeight="1" x14ac:dyDescent="0.3">
      <c r="A525" s="661">
        <v>7</v>
      </c>
      <c r="B525" s="662" t="s">
        <v>2765</v>
      </c>
      <c r="C525" s="662" t="s">
        <v>3030</v>
      </c>
      <c r="D525" s="743" t="s">
        <v>4453</v>
      </c>
      <c r="E525" s="744" t="s">
        <v>3047</v>
      </c>
      <c r="F525" s="662" t="s">
        <v>3025</v>
      </c>
      <c r="G525" s="662" t="s">
        <v>3710</v>
      </c>
      <c r="H525" s="662" t="s">
        <v>631</v>
      </c>
      <c r="I525" s="662" t="s">
        <v>3832</v>
      </c>
      <c r="J525" s="662" t="s">
        <v>3833</v>
      </c>
      <c r="K525" s="662" t="s">
        <v>3834</v>
      </c>
      <c r="L525" s="663">
        <v>1508.08</v>
      </c>
      <c r="M525" s="663">
        <v>28653.519999999997</v>
      </c>
      <c r="N525" s="662">
        <v>19</v>
      </c>
      <c r="O525" s="745">
        <v>4</v>
      </c>
      <c r="P525" s="663">
        <v>13572.72</v>
      </c>
      <c r="Q525" s="678">
        <v>0.47368421052631582</v>
      </c>
      <c r="R525" s="662">
        <v>9</v>
      </c>
      <c r="S525" s="678">
        <v>0.47368421052631576</v>
      </c>
      <c r="T525" s="745">
        <v>2</v>
      </c>
      <c r="U525" s="701">
        <v>0.5</v>
      </c>
    </row>
    <row r="526" spans="1:21" ht="14.4" customHeight="1" x14ac:dyDescent="0.3">
      <c r="A526" s="661">
        <v>7</v>
      </c>
      <c r="B526" s="662" t="s">
        <v>2765</v>
      </c>
      <c r="C526" s="662" t="s">
        <v>3030</v>
      </c>
      <c r="D526" s="743" t="s">
        <v>4453</v>
      </c>
      <c r="E526" s="744" t="s">
        <v>3047</v>
      </c>
      <c r="F526" s="662" t="s">
        <v>3025</v>
      </c>
      <c r="G526" s="662" t="s">
        <v>3710</v>
      </c>
      <c r="H526" s="662" t="s">
        <v>573</v>
      </c>
      <c r="I526" s="662" t="s">
        <v>3835</v>
      </c>
      <c r="J526" s="662" t="s">
        <v>3836</v>
      </c>
      <c r="K526" s="662" t="s">
        <v>3837</v>
      </c>
      <c r="L526" s="663">
        <v>1292.6500000000001</v>
      </c>
      <c r="M526" s="663">
        <v>15511.800000000001</v>
      </c>
      <c r="N526" s="662">
        <v>12</v>
      </c>
      <c r="O526" s="745">
        <v>2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7</v>
      </c>
      <c r="B527" s="662" t="s">
        <v>2765</v>
      </c>
      <c r="C527" s="662" t="s">
        <v>3030</v>
      </c>
      <c r="D527" s="743" t="s">
        <v>4453</v>
      </c>
      <c r="E527" s="744" t="s">
        <v>3047</v>
      </c>
      <c r="F527" s="662" t="s">
        <v>3025</v>
      </c>
      <c r="G527" s="662" t="s">
        <v>3710</v>
      </c>
      <c r="H527" s="662" t="s">
        <v>573</v>
      </c>
      <c r="I527" s="662" t="s">
        <v>3838</v>
      </c>
      <c r="J527" s="662" t="s">
        <v>3839</v>
      </c>
      <c r="K527" s="662" t="s">
        <v>3840</v>
      </c>
      <c r="L527" s="663">
        <v>646.32000000000005</v>
      </c>
      <c r="M527" s="663">
        <v>17450.64</v>
      </c>
      <c r="N527" s="662">
        <v>27</v>
      </c>
      <c r="O527" s="745">
        <v>4</v>
      </c>
      <c r="P527" s="663">
        <v>13572.72</v>
      </c>
      <c r="Q527" s="678">
        <v>0.77777777777777779</v>
      </c>
      <c r="R527" s="662">
        <v>21</v>
      </c>
      <c r="S527" s="678">
        <v>0.77777777777777779</v>
      </c>
      <c r="T527" s="745">
        <v>3</v>
      </c>
      <c r="U527" s="701">
        <v>0.75</v>
      </c>
    </row>
    <row r="528" spans="1:21" ht="14.4" customHeight="1" x14ac:dyDescent="0.3">
      <c r="A528" s="661">
        <v>7</v>
      </c>
      <c r="B528" s="662" t="s">
        <v>2765</v>
      </c>
      <c r="C528" s="662" t="s">
        <v>3030</v>
      </c>
      <c r="D528" s="743" t="s">
        <v>4453</v>
      </c>
      <c r="E528" s="744" t="s">
        <v>3047</v>
      </c>
      <c r="F528" s="662" t="s">
        <v>3025</v>
      </c>
      <c r="G528" s="662" t="s">
        <v>3353</v>
      </c>
      <c r="H528" s="662" t="s">
        <v>573</v>
      </c>
      <c r="I528" s="662" t="s">
        <v>3390</v>
      </c>
      <c r="J528" s="662" t="s">
        <v>3391</v>
      </c>
      <c r="K528" s="662" t="s">
        <v>3392</v>
      </c>
      <c r="L528" s="663">
        <v>85.27</v>
      </c>
      <c r="M528" s="663">
        <v>85.27</v>
      </c>
      <c r="N528" s="662">
        <v>1</v>
      </c>
      <c r="O528" s="745">
        <v>1</v>
      </c>
      <c r="P528" s="663">
        <v>85.27</v>
      </c>
      <c r="Q528" s="678">
        <v>1</v>
      </c>
      <c r="R528" s="662">
        <v>1</v>
      </c>
      <c r="S528" s="678">
        <v>1</v>
      </c>
      <c r="T528" s="745">
        <v>1</v>
      </c>
      <c r="U528" s="701">
        <v>1</v>
      </c>
    </row>
    <row r="529" spans="1:21" ht="14.4" customHeight="1" x14ac:dyDescent="0.3">
      <c r="A529" s="661">
        <v>7</v>
      </c>
      <c r="B529" s="662" t="s">
        <v>2765</v>
      </c>
      <c r="C529" s="662" t="s">
        <v>3030</v>
      </c>
      <c r="D529" s="743" t="s">
        <v>4453</v>
      </c>
      <c r="E529" s="744" t="s">
        <v>3047</v>
      </c>
      <c r="F529" s="662" t="s">
        <v>3025</v>
      </c>
      <c r="G529" s="662" t="s">
        <v>3125</v>
      </c>
      <c r="H529" s="662" t="s">
        <v>573</v>
      </c>
      <c r="I529" s="662" t="s">
        <v>4020</v>
      </c>
      <c r="J529" s="662" t="s">
        <v>3127</v>
      </c>
      <c r="K529" s="662" t="s">
        <v>4021</v>
      </c>
      <c r="L529" s="663">
        <v>0</v>
      </c>
      <c r="M529" s="663">
        <v>0</v>
      </c>
      <c r="N529" s="662">
        <v>6</v>
      </c>
      <c r="O529" s="745">
        <v>0.5</v>
      </c>
      <c r="P529" s="663">
        <v>0</v>
      </c>
      <c r="Q529" s="678"/>
      <c r="R529" s="662">
        <v>6</v>
      </c>
      <c r="S529" s="678">
        <v>1</v>
      </c>
      <c r="T529" s="745">
        <v>0.5</v>
      </c>
      <c r="U529" s="701">
        <v>1</v>
      </c>
    </row>
    <row r="530" spans="1:21" ht="14.4" customHeight="1" x14ac:dyDescent="0.3">
      <c r="A530" s="661">
        <v>7</v>
      </c>
      <c r="B530" s="662" t="s">
        <v>2765</v>
      </c>
      <c r="C530" s="662" t="s">
        <v>3030</v>
      </c>
      <c r="D530" s="743" t="s">
        <v>4453</v>
      </c>
      <c r="E530" s="744" t="s">
        <v>3047</v>
      </c>
      <c r="F530" s="662" t="s">
        <v>3025</v>
      </c>
      <c r="G530" s="662" t="s">
        <v>3449</v>
      </c>
      <c r="H530" s="662" t="s">
        <v>631</v>
      </c>
      <c r="I530" s="662" t="s">
        <v>3611</v>
      </c>
      <c r="J530" s="662" t="s">
        <v>2005</v>
      </c>
      <c r="K530" s="662" t="s">
        <v>3603</v>
      </c>
      <c r="L530" s="663">
        <v>340.97</v>
      </c>
      <c r="M530" s="663">
        <v>1363.88</v>
      </c>
      <c r="N530" s="662">
        <v>4</v>
      </c>
      <c r="O530" s="745">
        <v>2.5</v>
      </c>
      <c r="P530" s="663">
        <v>1363.88</v>
      </c>
      <c r="Q530" s="678">
        <v>1</v>
      </c>
      <c r="R530" s="662">
        <v>4</v>
      </c>
      <c r="S530" s="678">
        <v>1</v>
      </c>
      <c r="T530" s="745">
        <v>2.5</v>
      </c>
      <c r="U530" s="701">
        <v>1</v>
      </c>
    </row>
    <row r="531" spans="1:21" ht="14.4" customHeight="1" x14ac:dyDescent="0.3">
      <c r="A531" s="661">
        <v>7</v>
      </c>
      <c r="B531" s="662" t="s">
        <v>2765</v>
      </c>
      <c r="C531" s="662" t="s">
        <v>3030</v>
      </c>
      <c r="D531" s="743" t="s">
        <v>4453</v>
      </c>
      <c r="E531" s="744" t="s">
        <v>3047</v>
      </c>
      <c r="F531" s="662" t="s">
        <v>3025</v>
      </c>
      <c r="G531" s="662" t="s">
        <v>3180</v>
      </c>
      <c r="H531" s="662" t="s">
        <v>631</v>
      </c>
      <c r="I531" s="662" t="s">
        <v>4022</v>
      </c>
      <c r="J531" s="662" t="s">
        <v>1967</v>
      </c>
      <c r="K531" s="662" t="s">
        <v>977</v>
      </c>
      <c r="L531" s="663">
        <v>132</v>
      </c>
      <c r="M531" s="663">
        <v>396</v>
      </c>
      <c r="N531" s="662">
        <v>3</v>
      </c>
      <c r="O531" s="745"/>
      <c r="P531" s="663">
        <v>396</v>
      </c>
      <c r="Q531" s="678">
        <v>1</v>
      </c>
      <c r="R531" s="662">
        <v>3</v>
      </c>
      <c r="S531" s="678">
        <v>1</v>
      </c>
      <c r="T531" s="745"/>
      <c r="U531" s="701"/>
    </row>
    <row r="532" spans="1:21" ht="14.4" customHeight="1" x14ac:dyDescent="0.3">
      <c r="A532" s="661">
        <v>7</v>
      </c>
      <c r="B532" s="662" t="s">
        <v>2765</v>
      </c>
      <c r="C532" s="662" t="s">
        <v>3030</v>
      </c>
      <c r="D532" s="743" t="s">
        <v>4453</v>
      </c>
      <c r="E532" s="744" t="s">
        <v>3047</v>
      </c>
      <c r="F532" s="662" t="s">
        <v>3025</v>
      </c>
      <c r="G532" s="662" t="s">
        <v>3180</v>
      </c>
      <c r="H532" s="662" t="s">
        <v>631</v>
      </c>
      <c r="I532" s="662" t="s">
        <v>4023</v>
      </c>
      <c r="J532" s="662" t="s">
        <v>1967</v>
      </c>
      <c r="K532" s="662" t="s">
        <v>1968</v>
      </c>
      <c r="L532" s="663">
        <v>264</v>
      </c>
      <c r="M532" s="663">
        <v>264</v>
      </c>
      <c r="N532" s="662">
        <v>1</v>
      </c>
      <c r="O532" s="745">
        <v>0.5</v>
      </c>
      <c r="P532" s="663">
        <v>264</v>
      </c>
      <c r="Q532" s="678">
        <v>1</v>
      </c>
      <c r="R532" s="662">
        <v>1</v>
      </c>
      <c r="S532" s="678">
        <v>1</v>
      </c>
      <c r="T532" s="745">
        <v>0.5</v>
      </c>
      <c r="U532" s="701">
        <v>1</v>
      </c>
    </row>
    <row r="533" spans="1:21" ht="14.4" customHeight="1" x14ac:dyDescent="0.3">
      <c r="A533" s="661">
        <v>7</v>
      </c>
      <c r="B533" s="662" t="s">
        <v>2765</v>
      </c>
      <c r="C533" s="662" t="s">
        <v>3030</v>
      </c>
      <c r="D533" s="743" t="s">
        <v>4453</v>
      </c>
      <c r="E533" s="744" t="s">
        <v>3047</v>
      </c>
      <c r="F533" s="662" t="s">
        <v>3025</v>
      </c>
      <c r="G533" s="662" t="s">
        <v>3180</v>
      </c>
      <c r="H533" s="662" t="s">
        <v>631</v>
      </c>
      <c r="I533" s="662" t="s">
        <v>2035</v>
      </c>
      <c r="J533" s="662" t="s">
        <v>2036</v>
      </c>
      <c r="K533" s="662" t="s">
        <v>2064</v>
      </c>
      <c r="L533" s="663">
        <v>65.989999999999995</v>
      </c>
      <c r="M533" s="663">
        <v>1253.81</v>
      </c>
      <c r="N533" s="662">
        <v>19</v>
      </c>
      <c r="O533" s="745">
        <v>4</v>
      </c>
      <c r="P533" s="663">
        <v>791.87999999999988</v>
      </c>
      <c r="Q533" s="678">
        <v>0.63157894736842102</v>
      </c>
      <c r="R533" s="662">
        <v>12</v>
      </c>
      <c r="S533" s="678">
        <v>0.63157894736842102</v>
      </c>
      <c r="T533" s="745">
        <v>2.5</v>
      </c>
      <c r="U533" s="701">
        <v>0.625</v>
      </c>
    </row>
    <row r="534" spans="1:21" ht="14.4" customHeight="1" x14ac:dyDescent="0.3">
      <c r="A534" s="661">
        <v>7</v>
      </c>
      <c r="B534" s="662" t="s">
        <v>2765</v>
      </c>
      <c r="C534" s="662" t="s">
        <v>3030</v>
      </c>
      <c r="D534" s="743" t="s">
        <v>4453</v>
      </c>
      <c r="E534" s="744" t="s">
        <v>3047</v>
      </c>
      <c r="F534" s="662" t="s">
        <v>3025</v>
      </c>
      <c r="G534" s="662" t="s">
        <v>3180</v>
      </c>
      <c r="H534" s="662" t="s">
        <v>631</v>
      </c>
      <c r="I534" s="662" t="s">
        <v>2086</v>
      </c>
      <c r="J534" s="662" t="s">
        <v>1967</v>
      </c>
      <c r="K534" s="662" t="s">
        <v>977</v>
      </c>
      <c r="L534" s="663">
        <v>132</v>
      </c>
      <c r="M534" s="663">
        <v>1320</v>
      </c>
      <c r="N534" s="662">
        <v>10</v>
      </c>
      <c r="O534" s="745">
        <v>2.5</v>
      </c>
      <c r="P534" s="663">
        <v>1188</v>
      </c>
      <c r="Q534" s="678">
        <v>0.9</v>
      </c>
      <c r="R534" s="662">
        <v>9</v>
      </c>
      <c r="S534" s="678">
        <v>0.9</v>
      </c>
      <c r="T534" s="745">
        <v>1.5</v>
      </c>
      <c r="U534" s="701">
        <v>0.6</v>
      </c>
    </row>
    <row r="535" spans="1:21" ht="14.4" customHeight="1" x14ac:dyDescent="0.3">
      <c r="A535" s="661">
        <v>7</v>
      </c>
      <c r="B535" s="662" t="s">
        <v>2765</v>
      </c>
      <c r="C535" s="662" t="s">
        <v>3030</v>
      </c>
      <c r="D535" s="743" t="s">
        <v>4453</v>
      </c>
      <c r="E535" s="744" t="s">
        <v>3047</v>
      </c>
      <c r="F535" s="662" t="s">
        <v>3025</v>
      </c>
      <c r="G535" s="662" t="s">
        <v>3180</v>
      </c>
      <c r="H535" s="662" t="s">
        <v>631</v>
      </c>
      <c r="I535" s="662" t="s">
        <v>1966</v>
      </c>
      <c r="J535" s="662" t="s">
        <v>1967</v>
      </c>
      <c r="K535" s="662" t="s">
        <v>1968</v>
      </c>
      <c r="L535" s="663">
        <v>264</v>
      </c>
      <c r="M535" s="663">
        <v>528</v>
      </c>
      <c r="N535" s="662">
        <v>2</v>
      </c>
      <c r="O535" s="745">
        <v>1</v>
      </c>
      <c r="P535" s="663">
        <v>528</v>
      </c>
      <c r="Q535" s="678">
        <v>1</v>
      </c>
      <c r="R535" s="662">
        <v>2</v>
      </c>
      <c r="S535" s="678">
        <v>1</v>
      </c>
      <c r="T535" s="745">
        <v>1</v>
      </c>
      <c r="U535" s="701">
        <v>1</v>
      </c>
    </row>
    <row r="536" spans="1:21" ht="14.4" customHeight="1" x14ac:dyDescent="0.3">
      <c r="A536" s="661">
        <v>7</v>
      </c>
      <c r="B536" s="662" t="s">
        <v>2765</v>
      </c>
      <c r="C536" s="662" t="s">
        <v>3030</v>
      </c>
      <c r="D536" s="743" t="s">
        <v>4453</v>
      </c>
      <c r="E536" s="744" t="s">
        <v>3047</v>
      </c>
      <c r="F536" s="662" t="s">
        <v>3025</v>
      </c>
      <c r="G536" s="662" t="s">
        <v>3180</v>
      </c>
      <c r="H536" s="662" t="s">
        <v>573</v>
      </c>
      <c r="I536" s="662" t="s">
        <v>4024</v>
      </c>
      <c r="J536" s="662" t="s">
        <v>4025</v>
      </c>
      <c r="K536" s="662" t="s">
        <v>1849</v>
      </c>
      <c r="L536" s="663">
        <v>0</v>
      </c>
      <c r="M536" s="663">
        <v>0</v>
      </c>
      <c r="N536" s="662">
        <v>1</v>
      </c>
      <c r="O536" s="745">
        <v>0.5</v>
      </c>
      <c r="P536" s="663"/>
      <c r="Q536" s="678"/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7</v>
      </c>
      <c r="B537" s="662" t="s">
        <v>2765</v>
      </c>
      <c r="C537" s="662" t="s">
        <v>3030</v>
      </c>
      <c r="D537" s="743" t="s">
        <v>4453</v>
      </c>
      <c r="E537" s="744" t="s">
        <v>3047</v>
      </c>
      <c r="F537" s="662" t="s">
        <v>3025</v>
      </c>
      <c r="G537" s="662" t="s">
        <v>3180</v>
      </c>
      <c r="H537" s="662" t="s">
        <v>573</v>
      </c>
      <c r="I537" s="662" t="s">
        <v>4026</v>
      </c>
      <c r="J537" s="662" t="s">
        <v>4025</v>
      </c>
      <c r="K537" s="662" t="s">
        <v>4027</v>
      </c>
      <c r="L537" s="663">
        <v>215.59</v>
      </c>
      <c r="M537" s="663">
        <v>215.59</v>
      </c>
      <c r="N537" s="662">
        <v>1</v>
      </c>
      <c r="O537" s="745">
        <v>0.5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7</v>
      </c>
      <c r="B538" s="662" t="s">
        <v>2765</v>
      </c>
      <c r="C538" s="662" t="s">
        <v>3030</v>
      </c>
      <c r="D538" s="743" t="s">
        <v>4453</v>
      </c>
      <c r="E538" s="744" t="s">
        <v>3047</v>
      </c>
      <c r="F538" s="662" t="s">
        <v>3025</v>
      </c>
      <c r="G538" s="662" t="s">
        <v>3395</v>
      </c>
      <c r="H538" s="662" t="s">
        <v>573</v>
      </c>
      <c r="I538" s="662" t="s">
        <v>4028</v>
      </c>
      <c r="J538" s="662" t="s">
        <v>4029</v>
      </c>
      <c r="K538" s="662" t="s">
        <v>2885</v>
      </c>
      <c r="L538" s="663">
        <v>0</v>
      </c>
      <c r="M538" s="663">
        <v>0</v>
      </c>
      <c r="N538" s="662">
        <v>3</v>
      </c>
      <c r="O538" s="745">
        <v>0.5</v>
      </c>
      <c r="P538" s="663">
        <v>0</v>
      </c>
      <c r="Q538" s="678"/>
      <c r="R538" s="662">
        <v>3</v>
      </c>
      <c r="S538" s="678">
        <v>1</v>
      </c>
      <c r="T538" s="745">
        <v>0.5</v>
      </c>
      <c r="U538" s="701">
        <v>1</v>
      </c>
    </row>
    <row r="539" spans="1:21" ht="14.4" customHeight="1" x14ac:dyDescent="0.3">
      <c r="A539" s="661">
        <v>7</v>
      </c>
      <c r="B539" s="662" t="s">
        <v>2765</v>
      </c>
      <c r="C539" s="662" t="s">
        <v>3030</v>
      </c>
      <c r="D539" s="743" t="s">
        <v>4453</v>
      </c>
      <c r="E539" s="744" t="s">
        <v>3047</v>
      </c>
      <c r="F539" s="662" t="s">
        <v>3025</v>
      </c>
      <c r="G539" s="662" t="s">
        <v>3395</v>
      </c>
      <c r="H539" s="662" t="s">
        <v>573</v>
      </c>
      <c r="I539" s="662" t="s">
        <v>4030</v>
      </c>
      <c r="J539" s="662" t="s">
        <v>4029</v>
      </c>
      <c r="K539" s="662" t="s">
        <v>4031</v>
      </c>
      <c r="L539" s="663">
        <v>0</v>
      </c>
      <c r="M539" s="663">
        <v>0</v>
      </c>
      <c r="N539" s="662">
        <v>1</v>
      </c>
      <c r="O539" s="745">
        <v>1</v>
      </c>
      <c r="P539" s="663">
        <v>0</v>
      </c>
      <c r="Q539" s="678"/>
      <c r="R539" s="662">
        <v>1</v>
      </c>
      <c r="S539" s="678">
        <v>1</v>
      </c>
      <c r="T539" s="745">
        <v>1</v>
      </c>
      <c r="U539" s="701">
        <v>1</v>
      </c>
    </row>
    <row r="540" spans="1:21" ht="14.4" customHeight="1" x14ac:dyDescent="0.3">
      <c r="A540" s="661">
        <v>7</v>
      </c>
      <c r="B540" s="662" t="s">
        <v>2765</v>
      </c>
      <c r="C540" s="662" t="s">
        <v>3030</v>
      </c>
      <c r="D540" s="743" t="s">
        <v>4453</v>
      </c>
      <c r="E540" s="744" t="s">
        <v>3047</v>
      </c>
      <c r="F540" s="662" t="s">
        <v>3025</v>
      </c>
      <c r="G540" s="662" t="s">
        <v>3380</v>
      </c>
      <c r="H540" s="662" t="s">
        <v>573</v>
      </c>
      <c r="I540" s="662" t="s">
        <v>3845</v>
      </c>
      <c r="J540" s="662" t="s">
        <v>3843</v>
      </c>
      <c r="K540" s="662" t="s">
        <v>3846</v>
      </c>
      <c r="L540" s="663">
        <v>140.94999999999999</v>
      </c>
      <c r="M540" s="663">
        <v>140.94999999999999</v>
      </c>
      <c r="N540" s="662">
        <v>1</v>
      </c>
      <c r="O540" s="745">
        <v>1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7</v>
      </c>
      <c r="B541" s="662" t="s">
        <v>2765</v>
      </c>
      <c r="C541" s="662" t="s">
        <v>3030</v>
      </c>
      <c r="D541" s="743" t="s">
        <v>4453</v>
      </c>
      <c r="E541" s="744" t="s">
        <v>3047</v>
      </c>
      <c r="F541" s="662" t="s">
        <v>3025</v>
      </c>
      <c r="G541" s="662" t="s">
        <v>3380</v>
      </c>
      <c r="H541" s="662" t="s">
        <v>573</v>
      </c>
      <c r="I541" s="662" t="s">
        <v>4032</v>
      </c>
      <c r="J541" s="662" t="s">
        <v>4033</v>
      </c>
      <c r="K541" s="662" t="s">
        <v>4034</v>
      </c>
      <c r="L541" s="663">
        <v>211.42</v>
      </c>
      <c r="M541" s="663">
        <v>422.84</v>
      </c>
      <c r="N541" s="662">
        <v>2</v>
      </c>
      <c r="O541" s="745">
        <v>0.5</v>
      </c>
      <c r="P541" s="663"/>
      <c r="Q541" s="678">
        <v>0</v>
      </c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7</v>
      </c>
      <c r="B542" s="662" t="s">
        <v>2765</v>
      </c>
      <c r="C542" s="662" t="s">
        <v>3030</v>
      </c>
      <c r="D542" s="743" t="s">
        <v>4453</v>
      </c>
      <c r="E542" s="744" t="s">
        <v>3047</v>
      </c>
      <c r="F542" s="662" t="s">
        <v>3025</v>
      </c>
      <c r="G542" s="662" t="s">
        <v>3380</v>
      </c>
      <c r="H542" s="662" t="s">
        <v>573</v>
      </c>
      <c r="I542" s="662" t="s">
        <v>4035</v>
      </c>
      <c r="J542" s="662" t="s">
        <v>3382</v>
      </c>
      <c r="K542" s="662" t="s">
        <v>4036</v>
      </c>
      <c r="L542" s="663">
        <v>0</v>
      </c>
      <c r="M542" s="663">
        <v>0</v>
      </c>
      <c r="N542" s="662">
        <v>3</v>
      </c>
      <c r="O542" s="745">
        <v>0.5</v>
      </c>
      <c r="P542" s="663"/>
      <c r="Q542" s="678"/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7</v>
      </c>
      <c r="B543" s="662" t="s">
        <v>2765</v>
      </c>
      <c r="C543" s="662" t="s">
        <v>3030</v>
      </c>
      <c r="D543" s="743" t="s">
        <v>4453</v>
      </c>
      <c r="E543" s="744" t="s">
        <v>3047</v>
      </c>
      <c r="F543" s="662" t="s">
        <v>3025</v>
      </c>
      <c r="G543" s="662" t="s">
        <v>3380</v>
      </c>
      <c r="H543" s="662" t="s">
        <v>573</v>
      </c>
      <c r="I543" s="662" t="s">
        <v>4037</v>
      </c>
      <c r="J543" s="662" t="s">
        <v>4033</v>
      </c>
      <c r="K543" s="662" t="s">
        <v>4038</v>
      </c>
      <c r="L543" s="663">
        <v>0</v>
      </c>
      <c r="M543" s="663">
        <v>0</v>
      </c>
      <c r="N543" s="662">
        <v>3</v>
      </c>
      <c r="O543" s="745">
        <v>0.5</v>
      </c>
      <c r="P543" s="663"/>
      <c r="Q543" s="678"/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7</v>
      </c>
      <c r="B544" s="662" t="s">
        <v>2765</v>
      </c>
      <c r="C544" s="662" t="s">
        <v>3030</v>
      </c>
      <c r="D544" s="743" t="s">
        <v>4453</v>
      </c>
      <c r="E544" s="744" t="s">
        <v>3047</v>
      </c>
      <c r="F544" s="662" t="s">
        <v>3025</v>
      </c>
      <c r="G544" s="662" t="s">
        <v>3188</v>
      </c>
      <c r="H544" s="662" t="s">
        <v>573</v>
      </c>
      <c r="I544" s="662" t="s">
        <v>3189</v>
      </c>
      <c r="J544" s="662" t="s">
        <v>3190</v>
      </c>
      <c r="K544" s="662" t="s">
        <v>3191</v>
      </c>
      <c r="L544" s="663">
        <v>72.64</v>
      </c>
      <c r="M544" s="663">
        <v>290.56</v>
      </c>
      <c r="N544" s="662">
        <v>4</v>
      </c>
      <c r="O544" s="745">
        <v>0.5</v>
      </c>
      <c r="P544" s="663">
        <v>290.56</v>
      </c>
      <c r="Q544" s="678">
        <v>1</v>
      </c>
      <c r="R544" s="662">
        <v>4</v>
      </c>
      <c r="S544" s="678">
        <v>1</v>
      </c>
      <c r="T544" s="745">
        <v>0.5</v>
      </c>
      <c r="U544" s="701">
        <v>1</v>
      </c>
    </row>
    <row r="545" spans="1:21" ht="14.4" customHeight="1" x14ac:dyDescent="0.3">
      <c r="A545" s="661">
        <v>7</v>
      </c>
      <c r="B545" s="662" t="s">
        <v>2765</v>
      </c>
      <c r="C545" s="662" t="s">
        <v>3030</v>
      </c>
      <c r="D545" s="743" t="s">
        <v>4453</v>
      </c>
      <c r="E545" s="744" t="s">
        <v>3047</v>
      </c>
      <c r="F545" s="662" t="s">
        <v>3025</v>
      </c>
      <c r="G545" s="662" t="s">
        <v>3198</v>
      </c>
      <c r="H545" s="662" t="s">
        <v>573</v>
      </c>
      <c r="I545" s="662" t="s">
        <v>3199</v>
      </c>
      <c r="J545" s="662" t="s">
        <v>3200</v>
      </c>
      <c r="K545" s="662" t="s">
        <v>3201</v>
      </c>
      <c r="L545" s="663">
        <v>24.68</v>
      </c>
      <c r="M545" s="663">
        <v>1011.8799999999999</v>
      </c>
      <c r="N545" s="662">
        <v>41</v>
      </c>
      <c r="O545" s="745">
        <v>12.5</v>
      </c>
      <c r="P545" s="663">
        <v>419.56000000000006</v>
      </c>
      <c r="Q545" s="678">
        <v>0.41463414634146351</v>
      </c>
      <c r="R545" s="662">
        <v>17</v>
      </c>
      <c r="S545" s="678">
        <v>0.41463414634146339</v>
      </c>
      <c r="T545" s="745">
        <v>5</v>
      </c>
      <c r="U545" s="701">
        <v>0.4</v>
      </c>
    </row>
    <row r="546" spans="1:21" ht="14.4" customHeight="1" x14ac:dyDescent="0.3">
      <c r="A546" s="661">
        <v>7</v>
      </c>
      <c r="B546" s="662" t="s">
        <v>2765</v>
      </c>
      <c r="C546" s="662" t="s">
        <v>3030</v>
      </c>
      <c r="D546" s="743" t="s">
        <v>4453</v>
      </c>
      <c r="E546" s="744" t="s">
        <v>3047</v>
      </c>
      <c r="F546" s="662" t="s">
        <v>3025</v>
      </c>
      <c r="G546" s="662" t="s">
        <v>3198</v>
      </c>
      <c r="H546" s="662" t="s">
        <v>573</v>
      </c>
      <c r="I546" s="662" t="s">
        <v>3849</v>
      </c>
      <c r="J546" s="662" t="s">
        <v>3850</v>
      </c>
      <c r="K546" s="662" t="s">
        <v>3851</v>
      </c>
      <c r="L546" s="663">
        <v>74.06</v>
      </c>
      <c r="M546" s="663">
        <v>3999.24</v>
      </c>
      <c r="N546" s="662">
        <v>54</v>
      </c>
      <c r="O546" s="745">
        <v>12.5</v>
      </c>
      <c r="P546" s="663">
        <v>2740.22</v>
      </c>
      <c r="Q546" s="678">
        <v>0.68518518518518512</v>
      </c>
      <c r="R546" s="662">
        <v>37</v>
      </c>
      <c r="S546" s="678">
        <v>0.68518518518518523</v>
      </c>
      <c r="T546" s="745">
        <v>8</v>
      </c>
      <c r="U546" s="701">
        <v>0.64</v>
      </c>
    </row>
    <row r="547" spans="1:21" ht="14.4" customHeight="1" x14ac:dyDescent="0.3">
      <c r="A547" s="661">
        <v>7</v>
      </c>
      <c r="B547" s="662" t="s">
        <v>2765</v>
      </c>
      <c r="C547" s="662" t="s">
        <v>3030</v>
      </c>
      <c r="D547" s="743" t="s">
        <v>4453</v>
      </c>
      <c r="E547" s="744" t="s">
        <v>3047</v>
      </c>
      <c r="F547" s="662" t="s">
        <v>3025</v>
      </c>
      <c r="G547" s="662" t="s">
        <v>4039</v>
      </c>
      <c r="H547" s="662" t="s">
        <v>573</v>
      </c>
      <c r="I547" s="662" t="s">
        <v>4040</v>
      </c>
      <c r="J547" s="662" t="s">
        <v>4041</v>
      </c>
      <c r="K547" s="662" t="s">
        <v>1023</v>
      </c>
      <c r="L547" s="663">
        <v>15.46</v>
      </c>
      <c r="M547" s="663">
        <v>15.46</v>
      </c>
      <c r="N547" s="662">
        <v>1</v>
      </c>
      <c r="O547" s="745">
        <v>0.5</v>
      </c>
      <c r="P547" s="663">
        <v>15.46</v>
      </c>
      <c r="Q547" s="678">
        <v>1</v>
      </c>
      <c r="R547" s="662">
        <v>1</v>
      </c>
      <c r="S547" s="678">
        <v>1</v>
      </c>
      <c r="T547" s="745">
        <v>0.5</v>
      </c>
      <c r="U547" s="701">
        <v>1</v>
      </c>
    </row>
    <row r="548" spans="1:21" ht="14.4" customHeight="1" x14ac:dyDescent="0.3">
      <c r="A548" s="661">
        <v>7</v>
      </c>
      <c r="B548" s="662" t="s">
        <v>2765</v>
      </c>
      <c r="C548" s="662" t="s">
        <v>3030</v>
      </c>
      <c r="D548" s="743" t="s">
        <v>4453</v>
      </c>
      <c r="E548" s="744" t="s">
        <v>3047</v>
      </c>
      <c r="F548" s="662" t="s">
        <v>3025</v>
      </c>
      <c r="G548" s="662" t="s">
        <v>3717</v>
      </c>
      <c r="H548" s="662" t="s">
        <v>573</v>
      </c>
      <c r="I548" s="662" t="s">
        <v>3718</v>
      </c>
      <c r="J548" s="662" t="s">
        <v>3719</v>
      </c>
      <c r="K548" s="662" t="s">
        <v>3720</v>
      </c>
      <c r="L548" s="663">
        <v>232.68</v>
      </c>
      <c r="M548" s="663">
        <v>4188.24</v>
      </c>
      <c r="N548" s="662">
        <v>18</v>
      </c>
      <c r="O548" s="745">
        <v>3</v>
      </c>
      <c r="P548" s="663">
        <v>4188.24</v>
      </c>
      <c r="Q548" s="678">
        <v>1</v>
      </c>
      <c r="R548" s="662">
        <v>18</v>
      </c>
      <c r="S548" s="678">
        <v>1</v>
      </c>
      <c r="T548" s="745">
        <v>3</v>
      </c>
      <c r="U548" s="701">
        <v>1</v>
      </c>
    </row>
    <row r="549" spans="1:21" ht="14.4" customHeight="1" x14ac:dyDescent="0.3">
      <c r="A549" s="661">
        <v>7</v>
      </c>
      <c r="B549" s="662" t="s">
        <v>2765</v>
      </c>
      <c r="C549" s="662" t="s">
        <v>3030</v>
      </c>
      <c r="D549" s="743" t="s">
        <v>4453</v>
      </c>
      <c r="E549" s="744" t="s">
        <v>3047</v>
      </c>
      <c r="F549" s="662" t="s">
        <v>3025</v>
      </c>
      <c r="G549" s="662" t="s">
        <v>3717</v>
      </c>
      <c r="H549" s="662" t="s">
        <v>573</v>
      </c>
      <c r="I549" s="662" t="s">
        <v>4042</v>
      </c>
      <c r="J549" s="662" t="s">
        <v>4043</v>
      </c>
      <c r="K549" s="662" t="s">
        <v>4044</v>
      </c>
      <c r="L549" s="663">
        <v>0</v>
      </c>
      <c r="M549" s="663">
        <v>0</v>
      </c>
      <c r="N549" s="662">
        <v>12</v>
      </c>
      <c r="O549" s="745">
        <v>1</v>
      </c>
      <c r="P549" s="663"/>
      <c r="Q549" s="678"/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7</v>
      </c>
      <c r="B550" s="662" t="s">
        <v>2765</v>
      </c>
      <c r="C550" s="662" t="s">
        <v>3030</v>
      </c>
      <c r="D550" s="743" t="s">
        <v>4453</v>
      </c>
      <c r="E550" s="744" t="s">
        <v>3047</v>
      </c>
      <c r="F550" s="662" t="s">
        <v>3025</v>
      </c>
      <c r="G550" s="662" t="s">
        <v>3717</v>
      </c>
      <c r="H550" s="662" t="s">
        <v>573</v>
      </c>
      <c r="I550" s="662" t="s">
        <v>3721</v>
      </c>
      <c r="J550" s="662" t="s">
        <v>3722</v>
      </c>
      <c r="K550" s="662" t="s">
        <v>3723</v>
      </c>
      <c r="L550" s="663">
        <v>969.48</v>
      </c>
      <c r="M550" s="663">
        <v>3877.92</v>
      </c>
      <c r="N550" s="662">
        <v>4</v>
      </c>
      <c r="O550" s="745">
        <v>1</v>
      </c>
      <c r="P550" s="663">
        <v>3877.92</v>
      </c>
      <c r="Q550" s="678">
        <v>1</v>
      </c>
      <c r="R550" s="662">
        <v>4</v>
      </c>
      <c r="S550" s="678">
        <v>1</v>
      </c>
      <c r="T550" s="745">
        <v>1</v>
      </c>
      <c r="U550" s="701">
        <v>1</v>
      </c>
    </row>
    <row r="551" spans="1:21" ht="14.4" customHeight="1" x14ac:dyDescent="0.3">
      <c r="A551" s="661">
        <v>7</v>
      </c>
      <c r="B551" s="662" t="s">
        <v>2765</v>
      </c>
      <c r="C551" s="662" t="s">
        <v>3030</v>
      </c>
      <c r="D551" s="743" t="s">
        <v>4453</v>
      </c>
      <c r="E551" s="744" t="s">
        <v>3047</v>
      </c>
      <c r="F551" s="662" t="s">
        <v>3025</v>
      </c>
      <c r="G551" s="662" t="s">
        <v>3717</v>
      </c>
      <c r="H551" s="662" t="s">
        <v>573</v>
      </c>
      <c r="I551" s="662" t="s">
        <v>4045</v>
      </c>
      <c r="J551" s="662" t="s">
        <v>4046</v>
      </c>
      <c r="K551" s="662" t="s">
        <v>4047</v>
      </c>
      <c r="L551" s="663">
        <v>1938.97</v>
      </c>
      <c r="M551" s="663">
        <v>23267.64</v>
      </c>
      <c r="N551" s="662">
        <v>12</v>
      </c>
      <c r="O551" s="745">
        <v>2</v>
      </c>
      <c r="P551" s="663">
        <v>23267.64</v>
      </c>
      <c r="Q551" s="678">
        <v>1</v>
      </c>
      <c r="R551" s="662">
        <v>12</v>
      </c>
      <c r="S551" s="678">
        <v>1</v>
      </c>
      <c r="T551" s="745">
        <v>2</v>
      </c>
      <c r="U551" s="701">
        <v>1</v>
      </c>
    </row>
    <row r="552" spans="1:21" ht="14.4" customHeight="1" x14ac:dyDescent="0.3">
      <c r="A552" s="661">
        <v>7</v>
      </c>
      <c r="B552" s="662" t="s">
        <v>2765</v>
      </c>
      <c r="C552" s="662" t="s">
        <v>3030</v>
      </c>
      <c r="D552" s="743" t="s">
        <v>4453</v>
      </c>
      <c r="E552" s="744" t="s">
        <v>3047</v>
      </c>
      <c r="F552" s="662" t="s">
        <v>3025</v>
      </c>
      <c r="G552" s="662" t="s">
        <v>3717</v>
      </c>
      <c r="H552" s="662" t="s">
        <v>573</v>
      </c>
      <c r="I552" s="662" t="s">
        <v>3859</v>
      </c>
      <c r="J552" s="662" t="s">
        <v>3860</v>
      </c>
      <c r="K552" s="662" t="s">
        <v>3858</v>
      </c>
      <c r="L552" s="663">
        <v>7096.12</v>
      </c>
      <c r="M552" s="663">
        <v>191595.24000000002</v>
      </c>
      <c r="N552" s="662">
        <v>27</v>
      </c>
      <c r="O552" s="745">
        <v>7</v>
      </c>
      <c r="P552" s="663">
        <v>191595.24000000002</v>
      </c>
      <c r="Q552" s="678">
        <v>1</v>
      </c>
      <c r="R552" s="662">
        <v>27</v>
      </c>
      <c r="S552" s="678">
        <v>1</v>
      </c>
      <c r="T552" s="745">
        <v>7</v>
      </c>
      <c r="U552" s="701">
        <v>1</v>
      </c>
    </row>
    <row r="553" spans="1:21" ht="14.4" customHeight="1" x14ac:dyDescent="0.3">
      <c r="A553" s="661">
        <v>7</v>
      </c>
      <c r="B553" s="662" t="s">
        <v>2765</v>
      </c>
      <c r="C553" s="662" t="s">
        <v>3030</v>
      </c>
      <c r="D553" s="743" t="s">
        <v>4453</v>
      </c>
      <c r="E553" s="744" t="s">
        <v>3047</v>
      </c>
      <c r="F553" s="662" t="s">
        <v>3025</v>
      </c>
      <c r="G553" s="662" t="s">
        <v>3717</v>
      </c>
      <c r="H553" s="662" t="s">
        <v>573</v>
      </c>
      <c r="I553" s="662" t="s">
        <v>4048</v>
      </c>
      <c r="J553" s="662" t="s">
        <v>4049</v>
      </c>
      <c r="K553" s="662" t="s">
        <v>4050</v>
      </c>
      <c r="L553" s="663">
        <v>0</v>
      </c>
      <c r="M553" s="663">
        <v>0</v>
      </c>
      <c r="N553" s="662">
        <v>2</v>
      </c>
      <c r="O553" s="745">
        <v>1</v>
      </c>
      <c r="P553" s="663">
        <v>0</v>
      </c>
      <c r="Q553" s="678"/>
      <c r="R553" s="662">
        <v>2</v>
      </c>
      <c r="S553" s="678">
        <v>1</v>
      </c>
      <c r="T553" s="745">
        <v>1</v>
      </c>
      <c r="U553" s="701">
        <v>1</v>
      </c>
    </row>
    <row r="554" spans="1:21" ht="14.4" customHeight="1" x14ac:dyDescent="0.3">
      <c r="A554" s="661">
        <v>7</v>
      </c>
      <c r="B554" s="662" t="s">
        <v>2765</v>
      </c>
      <c r="C554" s="662" t="s">
        <v>3030</v>
      </c>
      <c r="D554" s="743" t="s">
        <v>4453</v>
      </c>
      <c r="E554" s="744" t="s">
        <v>3047</v>
      </c>
      <c r="F554" s="662" t="s">
        <v>3025</v>
      </c>
      <c r="G554" s="662" t="s">
        <v>3717</v>
      </c>
      <c r="H554" s="662" t="s">
        <v>573</v>
      </c>
      <c r="I554" s="662" t="s">
        <v>4051</v>
      </c>
      <c r="J554" s="662" t="s">
        <v>4049</v>
      </c>
      <c r="K554" s="662" t="s">
        <v>4052</v>
      </c>
      <c r="L554" s="663">
        <v>5322.08</v>
      </c>
      <c r="M554" s="663">
        <v>90475.360000000015</v>
      </c>
      <c r="N554" s="662">
        <v>17</v>
      </c>
      <c r="O554" s="745">
        <v>8</v>
      </c>
      <c r="P554" s="663">
        <v>85153.280000000013</v>
      </c>
      <c r="Q554" s="678">
        <v>0.94117647058823528</v>
      </c>
      <c r="R554" s="662">
        <v>16</v>
      </c>
      <c r="S554" s="678">
        <v>0.94117647058823528</v>
      </c>
      <c r="T554" s="745">
        <v>7</v>
      </c>
      <c r="U554" s="701">
        <v>0.875</v>
      </c>
    </row>
    <row r="555" spans="1:21" ht="14.4" customHeight="1" x14ac:dyDescent="0.3">
      <c r="A555" s="661">
        <v>7</v>
      </c>
      <c r="B555" s="662" t="s">
        <v>2765</v>
      </c>
      <c r="C555" s="662" t="s">
        <v>3030</v>
      </c>
      <c r="D555" s="743" t="s">
        <v>4453</v>
      </c>
      <c r="E555" s="744" t="s">
        <v>3047</v>
      </c>
      <c r="F555" s="662" t="s">
        <v>3025</v>
      </c>
      <c r="G555" s="662" t="s">
        <v>3717</v>
      </c>
      <c r="H555" s="662" t="s">
        <v>573</v>
      </c>
      <c r="I555" s="662" t="s">
        <v>4053</v>
      </c>
      <c r="J555" s="662" t="s">
        <v>4054</v>
      </c>
      <c r="K555" s="662" t="s">
        <v>4055</v>
      </c>
      <c r="L555" s="663">
        <v>5322.08</v>
      </c>
      <c r="M555" s="663">
        <v>15966.24</v>
      </c>
      <c r="N555" s="662">
        <v>3</v>
      </c>
      <c r="O555" s="745">
        <v>2</v>
      </c>
      <c r="P555" s="663">
        <v>5322.08</v>
      </c>
      <c r="Q555" s="678">
        <v>0.33333333333333331</v>
      </c>
      <c r="R555" s="662">
        <v>1</v>
      </c>
      <c r="S555" s="678">
        <v>0.33333333333333331</v>
      </c>
      <c r="T555" s="745">
        <v>1</v>
      </c>
      <c r="U555" s="701">
        <v>0.5</v>
      </c>
    </row>
    <row r="556" spans="1:21" ht="14.4" customHeight="1" x14ac:dyDescent="0.3">
      <c r="A556" s="661">
        <v>7</v>
      </c>
      <c r="B556" s="662" t="s">
        <v>2765</v>
      </c>
      <c r="C556" s="662" t="s">
        <v>3030</v>
      </c>
      <c r="D556" s="743" t="s">
        <v>4453</v>
      </c>
      <c r="E556" s="744" t="s">
        <v>3047</v>
      </c>
      <c r="F556" s="662" t="s">
        <v>3025</v>
      </c>
      <c r="G556" s="662" t="s">
        <v>3717</v>
      </c>
      <c r="H556" s="662" t="s">
        <v>573</v>
      </c>
      <c r="I556" s="662" t="s">
        <v>4056</v>
      </c>
      <c r="J556" s="662" t="s">
        <v>4057</v>
      </c>
      <c r="K556" s="662" t="s">
        <v>4058</v>
      </c>
      <c r="L556" s="663">
        <v>484.75</v>
      </c>
      <c r="M556" s="663">
        <v>2908.5</v>
      </c>
      <c r="N556" s="662">
        <v>6</v>
      </c>
      <c r="O556" s="745">
        <v>1</v>
      </c>
      <c r="P556" s="663">
        <v>2908.5</v>
      </c>
      <c r="Q556" s="678">
        <v>1</v>
      </c>
      <c r="R556" s="662">
        <v>6</v>
      </c>
      <c r="S556" s="678">
        <v>1</v>
      </c>
      <c r="T556" s="745">
        <v>1</v>
      </c>
      <c r="U556" s="701">
        <v>1</v>
      </c>
    </row>
    <row r="557" spans="1:21" ht="14.4" customHeight="1" x14ac:dyDescent="0.3">
      <c r="A557" s="661">
        <v>7</v>
      </c>
      <c r="B557" s="662" t="s">
        <v>2765</v>
      </c>
      <c r="C557" s="662" t="s">
        <v>3030</v>
      </c>
      <c r="D557" s="743" t="s">
        <v>4453</v>
      </c>
      <c r="E557" s="744" t="s">
        <v>3047</v>
      </c>
      <c r="F557" s="662" t="s">
        <v>3025</v>
      </c>
      <c r="G557" s="662" t="s">
        <v>3717</v>
      </c>
      <c r="H557" s="662" t="s">
        <v>573</v>
      </c>
      <c r="I557" s="662" t="s">
        <v>3861</v>
      </c>
      <c r="J557" s="662" t="s">
        <v>3862</v>
      </c>
      <c r="K557" s="662" t="s">
        <v>3863</v>
      </c>
      <c r="L557" s="663">
        <v>969.48</v>
      </c>
      <c r="M557" s="663">
        <v>2908.44</v>
      </c>
      <c r="N557" s="662">
        <v>3</v>
      </c>
      <c r="O557" s="745">
        <v>1</v>
      </c>
      <c r="P557" s="663">
        <v>2908.44</v>
      </c>
      <c r="Q557" s="678">
        <v>1</v>
      </c>
      <c r="R557" s="662">
        <v>3</v>
      </c>
      <c r="S557" s="678">
        <v>1</v>
      </c>
      <c r="T557" s="745">
        <v>1</v>
      </c>
      <c r="U557" s="701">
        <v>1</v>
      </c>
    </row>
    <row r="558" spans="1:21" ht="14.4" customHeight="1" x14ac:dyDescent="0.3">
      <c r="A558" s="661">
        <v>7</v>
      </c>
      <c r="B558" s="662" t="s">
        <v>2765</v>
      </c>
      <c r="C558" s="662" t="s">
        <v>3030</v>
      </c>
      <c r="D558" s="743" t="s">
        <v>4453</v>
      </c>
      <c r="E558" s="744" t="s">
        <v>3047</v>
      </c>
      <c r="F558" s="662" t="s">
        <v>3025</v>
      </c>
      <c r="G558" s="662" t="s">
        <v>3717</v>
      </c>
      <c r="H558" s="662" t="s">
        <v>573</v>
      </c>
      <c r="I558" s="662" t="s">
        <v>3724</v>
      </c>
      <c r="J558" s="662" t="s">
        <v>3725</v>
      </c>
      <c r="K558" s="662" t="s">
        <v>3726</v>
      </c>
      <c r="L558" s="663">
        <v>1454.23</v>
      </c>
      <c r="M558" s="663">
        <v>8725.380000000001</v>
      </c>
      <c r="N558" s="662">
        <v>6</v>
      </c>
      <c r="O558" s="745">
        <v>1</v>
      </c>
      <c r="P558" s="663"/>
      <c r="Q558" s="678">
        <v>0</v>
      </c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7</v>
      </c>
      <c r="B559" s="662" t="s">
        <v>2765</v>
      </c>
      <c r="C559" s="662" t="s">
        <v>3030</v>
      </c>
      <c r="D559" s="743" t="s">
        <v>4453</v>
      </c>
      <c r="E559" s="744" t="s">
        <v>3047</v>
      </c>
      <c r="F559" s="662" t="s">
        <v>3025</v>
      </c>
      <c r="G559" s="662" t="s">
        <v>3717</v>
      </c>
      <c r="H559" s="662" t="s">
        <v>573</v>
      </c>
      <c r="I559" s="662" t="s">
        <v>3727</v>
      </c>
      <c r="J559" s="662" t="s">
        <v>3728</v>
      </c>
      <c r="K559" s="662" t="s">
        <v>3729</v>
      </c>
      <c r="L559" s="663">
        <v>1938.97</v>
      </c>
      <c r="M559" s="663">
        <v>11633.82</v>
      </c>
      <c r="N559" s="662">
        <v>6</v>
      </c>
      <c r="O559" s="745">
        <v>1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7</v>
      </c>
      <c r="B560" s="662" t="s">
        <v>2765</v>
      </c>
      <c r="C560" s="662" t="s">
        <v>3030</v>
      </c>
      <c r="D560" s="743" t="s">
        <v>4453</v>
      </c>
      <c r="E560" s="744" t="s">
        <v>3047</v>
      </c>
      <c r="F560" s="662" t="s">
        <v>3025</v>
      </c>
      <c r="G560" s="662" t="s">
        <v>3717</v>
      </c>
      <c r="H560" s="662" t="s">
        <v>573</v>
      </c>
      <c r="I560" s="662" t="s">
        <v>3730</v>
      </c>
      <c r="J560" s="662" t="s">
        <v>3731</v>
      </c>
      <c r="K560" s="662" t="s">
        <v>3732</v>
      </c>
      <c r="L560" s="663">
        <v>1938.97</v>
      </c>
      <c r="M560" s="663">
        <v>160934.51</v>
      </c>
      <c r="N560" s="662">
        <v>83</v>
      </c>
      <c r="O560" s="745">
        <v>13</v>
      </c>
      <c r="P560" s="663">
        <v>120216.14000000001</v>
      </c>
      <c r="Q560" s="678">
        <v>0.74698795180722899</v>
      </c>
      <c r="R560" s="662">
        <v>62</v>
      </c>
      <c r="S560" s="678">
        <v>0.74698795180722888</v>
      </c>
      <c r="T560" s="745">
        <v>10</v>
      </c>
      <c r="U560" s="701">
        <v>0.76923076923076927</v>
      </c>
    </row>
    <row r="561" spans="1:21" ht="14.4" customHeight="1" x14ac:dyDescent="0.3">
      <c r="A561" s="661">
        <v>7</v>
      </c>
      <c r="B561" s="662" t="s">
        <v>2765</v>
      </c>
      <c r="C561" s="662" t="s">
        <v>3030</v>
      </c>
      <c r="D561" s="743" t="s">
        <v>4453</v>
      </c>
      <c r="E561" s="744" t="s">
        <v>3047</v>
      </c>
      <c r="F561" s="662" t="s">
        <v>3025</v>
      </c>
      <c r="G561" s="662" t="s">
        <v>3717</v>
      </c>
      <c r="H561" s="662" t="s">
        <v>573</v>
      </c>
      <c r="I561" s="662" t="s">
        <v>3864</v>
      </c>
      <c r="J561" s="662" t="s">
        <v>3865</v>
      </c>
      <c r="K561" s="662" t="s">
        <v>3866</v>
      </c>
      <c r="L561" s="663">
        <v>1454.23</v>
      </c>
      <c r="M561" s="663">
        <v>63986.12000000001</v>
      </c>
      <c r="N561" s="662">
        <v>44</v>
      </c>
      <c r="O561" s="745">
        <v>8</v>
      </c>
      <c r="P561" s="663">
        <v>55260.740000000005</v>
      </c>
      <c r="Q561" s="678">
        <v>0.86363636363636354</v>
      </c>
      <c r="R561" s="662">
        <v>38</v>
      </c>
      <c r="S561" s="678">
        <v>0.86363636363636365</v>
      </c>
      <c r="T561" s="745">
        <v>7</v>
      </c>
      <c r="U561" s="701">
        <v>0.875</v>
      </c>
    </row>
    <row r="562" spans="1:21" ht="14.4" customHeight="1" x14ac:dyDescent="0.3">
      <c r="A562" s="661">
        <v>7</v>
      </c>
      <c r="B562" s="662" t="s">
        <v>2765</v>
      </c>
      <c r="C562" s="662" t="s">
        <v>3030</v>
      </c>
      <c r="D562" s="743" t="s">
        <v>4453</v>
      </c>
      <c r="E562" s="744" t="s">
        <v>3047</v>
      </c>
      <c r="F562" s="662" t="s">
        <v>3025</v>
      </c>
      <c r="G562" s="662" t="s">
        <v>3717</v>
      </c>
      <c r="H562" s="662" t="s">
        <v>573</v>
      </c>
      <c r="I562" s="662" t="s">
        <v>3867</v>
      </c>
      <c r="J562" s="662" t="s">
        <v>3868</v>
      </c>
      <c r="K562" s="662" t="s">
        <v>3869</v>
      </c>
      <c r="L562" s="663">
        <v>484.75</v>
      </c>
      <c r="M562" s="663">
        <v>18905.25</v>
      </c>
      <c r="N562" s="662">
        <v>39</v>
      </c>
      <c r="O562" s="745">
        <v>9</v>
      </c>
      <c r="P562" s="663">
        <v>14057.75</v>
      </c>
      <c r="Q562" s="678">
        <v>0.74358974358974361</v>
      </c>
      <c r="R562" s="662">
        <v>29</v>
      </c>
      <c r="S562" s="678">
        <v>0.74358974358974361</v>
      </c>
      <c r="T562" s="745">
        <v>6</v>
      </c>
      <c r="U562" s="701">
        <v>0.66666666666666663</v>
      </c>
    </row>
    <row r="563" spans="1:21" ht="14.4" customHeight="1" x14ac:dyDescent="0.3">
      <c r="A563" s="661">
        <v>7</v>
      </c>
      <c r="B563" s="662" t="s">
        <v>2765</v>
      </c>
      <c r="C563" s="662" t="s">
        <v>3030</v>
      </c>
      <c r="D563" s="743" t="s">
        <v>4453</v>
      </c>
      <c r="E563" s="744" t="s">
        <v>3047</v>
      </c>
      <c r="F563" s="662" t="s">
        <v>3025</v>
      </c>
      <c r="G563" s="662" t="s">
        <v>3717</v>
      </c>
      <c r="H563" s="662" t="s">
        <v>573</v>
      </c>
      <c r="I563" s="662" t="s">
        <v>3733</v>
      </c>
      <c r="J563" s="662" t="s">
        <v>3734</v>
      </c>
      <c r="K563" s="662" t="s">
        <v>3735</v>
      </c>
      <c r="L563" s="663">
        <v>969.48</v>
      </c>
      <c r="M563" s="663">
        <v>51382.44</v>
      </c>
      <c r="N563" s="662">
        <v>53</v>
      </c>
      <c r="O563" s="745">
        <v>9.5</v>
      </c>
      <c r="P563" s="663">
        <v>45565.560000000005</v>
      </c>
      <c r="Q563" s="678">
        <v>0.8867924528301887</v>
      </c>
      <c r="R563" s="662">
        <v>47</v>
      </c>
      <c r="S563" s="678">
        <v>0.8867924528301887</v>
      </c>
      <c r="T563" s="745">
        <v>8.5</v>
      </c>
      <c r="U563" s="701">
        <v>0.89473684210526316</v>
      </c>
    </row>
    <row r="564" spans="1:21" ht="14.4" customHeight="1" x14ac:dyDescent="0.3">
      <c r="A564" s="661">
        <v>7</v>
      </c>
      <c r="B564" s="662" t="s">
        <v>2765</v>
      </c>
      <c r="C564" s="662" t="s">
        <v>3030</v>
      </c>
      <c r="D564" s="743" t="s">
        <v>4453</v>
      </c>
      <c r="E564" s="744" t="s">
        <v>3047</v>
      </c>
      <c r="F564" s="662" t="s">
        <v>3025</v>
      </c>
      <c r="G564" s="662" t="s">
        <v>3717</v>
      </c>
      <c r="H564" s="662" t="s">
        <v>573</v>
      </c>
      <c r="I564" s="662" t="s">
        <v>3870</v>
      </c>
      <c r="J564" s="662" t="s">
        <v>3871</v>
      </c>
      <c r="K564" s="662" t="s">
        <v>3872</v>
      </c>
      <c r="L564" s="663">
        <v>1938.97</v>
      </c>
      <c r="M564" s="663">
        <v>81436.739999999991</v>
      </c>
      <c r="N564" s="662">
        <v>42</v>
      </c>
      <c r="O564" s="745">
        <v>7</v>
      </c>
      <c r="P564" s="663">
        <v>46535.28</v>
      </c>
      <c r="Q564" s="678">
        <v>0.57142857142857151</v>
      </c>
      <c r="R564" s="662">
        <v>24</v>
      </c>
      <c r="S564" s="678">
        <v>0.5714285714285714</v>
      </c>
      <c r="T564" s="745">
        <v>4</v>
      </c>
      <c r="U564" s="701">
        <v>0.5714285714285714</v>
      </c>
    </row>
    <row r="565" spans="1:21" ht="14.4" customHeight="1" x14ac:dyDescent="0.3">
      <c r="A565" s="661">
        <v>7</v>
      </c>
      <c r="B565" s="662" t="s">
        <v>2765</v>
      </c>
      <c r="C565" s="662" t="s">
        <v>3030</v>
      </c>
      <c r="D565" s="743" t="s">
        <v>4453</v>
      </c>
      <c r="E565" s="744" t="s">
        <v>3047</v>
      </c>
      <c r="F565" s="662" t="s">
        <v>3025</v>
      </c>
      <c r="G565" s="662" t="s">
        <v>3717</v>
      </c>
      <c r="H565" s="662" t="s">
        <v>573</v>
      </c>
      <c r="I565" s="662" t="s">
        <v>4059</v>
      </c>
      <c r="J565" s="662" t="s">
        <v>4060</v>
      </c>
      <c r="K565" s="662" t="s">
        <v>4061</v>
      </c>
      <c r="L565" s="663">
        <v>969.48</v>
      </c>
      <c r="M565" s="663">
        <v>2908.44</v>
      </c>
      <c r="N565" s="662">
        <v>3</v>
      </c>
      <c r="O565" s="745">
        <v>1</v>
      </c>
      <c r="P565" s="663">
        <v>2908.44</v>
      </c>
      <c r="Q565" s="678">
        <v>1</v>
      </c>
      <c r="R565" s="662">
        <v>3</v>
      </c>
      <c r="S565" s="678">
        <v>1</v>
      </c>
      <c r="T565" s="745">
        <v>1</v>
      </c>
      <c r="U565" s="701">
        <v>1</v>
      </c>
    </row>
    <row r="566" spans="1:21" ht="14.4" customHeight="1" x14ac:dyDescent="0.3">
      <c r="A566" s="661">
        <v>7</v>
      </c>
      <c r="B566" s="662" t="s">
        <v>2765</v>
      </c>
      <c r="C566" s="662" t="s">
        <v>3030</v>
      </c>
      <c r="D566" s="743" t="s">
        <v>4453</v>
      </c>
      <c r="E566" s="744" t="s">
        <v>3047</v>
      </c>
      <c r="F566" s="662" t="s">
        <v>3025</v>
      </c>
      <c r="G566" s="662" t="s">
        <v>3717</v>
      </c>
      <c r="H566" s="662" t="s">
        <v>573</v>
      </c>
      <c r="I566" s="662" t="s">
        <v>3873</v>
      </c>
      <c r="J566" s="662" t="s">
        <v>3874</v>
      </c>
      <c r="K566" s="662" t="s">
        <v>3875</v>
      </c>
      <c r="L566" s="663">
        <v>5322.08</v>
      </c>
      <c r="M566" s="663">
        <v>95797.440000000002</v>
      </c>
      <c r="N566" s="662">
        <v>18</v>
      </c>
      <c r="O566" s="745">
        <v>6</v>
      </c>
      <c r="P566" s="663">
        <v>95797.440000000002</v>
      </c>
      <c r="Q566" s="678">
        <v>1</v>
      </c>
      <c r="R566" s="662">
        <v>18</v>
      </c>
      <c r="S566" s="678">
        <v>1</v>
      </c>
      <c r="T566" s="745">
        <v>6</v>
      </c>
      <c r="U566" s="701">
        <v>1</v>
      </c>
    </row>
    <row r="567" spans="1:21" ht="14.4" customHeight="1" x14ac:dyDescent="0.3">
      <c r="A567" s="661">
        <v>7</v>
      </c>
      <c r="B567" s="662" t="s">
        <v>2765</v>
      </c>
      <c r="C567" s="662" t="s">
        <v>3030</v>
      </c>
      <c r="D567" s="743" t="s">
        <v>4453</v>
      </c>
      <c r="E567" s="744" t="s">
        <v>3047</v>
      </c>
      <c r="F567" s="662" t="s">
        <v>3025</v>
      </c>
      <c r="G567" s="662" t="s">
        <v>3717</v>
      </c>
      <c r="H567" s="662" t="s">
        <v>573</v>
      </c>
      <c r="I567" s="662" t="s">
        <v>4062</v>
      </c>
      <c r="J567" s="662" t="s">
        <v>4063</v>
      </c>
      <c r="K567" s="662" t="s">
        <v>4064</v>
      </c>
      <c r="L567" s="663">
        <v>484.75</v>
      </c>
      <c r="M567" s="663">
        <v>2908.5</v>
      </c>
      <c r="N567" s="662">
        <v>6</v>
      </c>
      <c r="O567" s="745">
        <v>1</v>
      </c>
      <c r="P567" s="663">
        <v>2908.5</v>
      </c>
      <c r="Q567" s="678">
        <v>1</v>
      </c>
      <c r="R567" s="662">
        <v>6</v>
      </c>
      <c r="S567" s="678">
        <v>1</v>
      </c>
      <c r="T567" s="745">
        <v>1</v>
      </c>
      <c r="U567" s="701">
        <v>1</v>
      </c>
    </row>
    <row r="568" spans="1:21" ht="14.4" customHeight="1" x14ac:dyDescent="0.3">
      <c r="A568" s="661">
        <v>7</v>
      </c>
      <c r="B568" s="662" t="s">
        <v>2765</v>
      </c>
      <c r="C568" s="662" t="s">
        <v>3030</v>
      </c>
      <c r="D568" s="743" t="s">
        <v>4453</v>
      </c>
      <c r="E568" s="744" t="s">
        <v>3047</v>
      </c>
      <c r="F568" s="662" t="s">
        <v>3025</v>
      </c>
      <c r="G568" s="662" t="s">
        <v>3717</v>
      </c>
      <c r="H568" s="662" t="s">
        <v>573</v>
      </c>
      <c r="I568" s="662" t="s">
        <v>4065</v>
      </c>
      <c r="J568" s="662" t="s">
        <v>4066</v>
      </c>
      <c r="K568" s="662" t="s">
        <v>3726</v>
      </c>
      <c r="L568" s="663">
        <v>969.48</v>
      </c>
      <c r="M568" s="663">
        <v>21328.559999999998</v>
      </c>
      <c r="N568" s="662">
        <v>22</v>
      </c>
      <c r="O568" s="745">
        <v>4</v>
      </c>
      <c r="P568" s="663">
        <v>21328.559999999998</v>
      </c>
      <c r="Q568" s="678">
        <v>1</v>
      </c>
      <c r="R568" s="662">
        <v>22</v>
      </c>
      <c r="S568" s="678">
        <v>1</v>
      </c>
      <c r="T568" s="745">
        <v>4</v>
      </c>
      <c r="U568" s="701">
        <v>1</v>
      </c>
    </row>
    <row r="569" spans="1:21" ht="14.4" customHeight="1" x14ac:dyDescent="0.3">
      <c r="A569" s="661">
        <v>7</v>
      </c>
      <c r="B569" s="662" t="s">
        <v>2765</v>
      </c>
      <c r="C569" s="662" t="s">
        <v>3030</v>
      </c>
      <c r="D569" s="743" t="s">
        <v>4453</v>
      </c>
      <c r="E569" s="744" t="s">
        <v>3047</v>
      </c>
      <c r="F569" s="662" t="s">
        <v>3025</v>
      </c>
      <c r="G569" s="662" t="s">
        <v>3717</v>
      </c>
      <c r="H569" s="662" t="s">
        <v>573</v>
      </c>
      <c r="I569" s="662" t="s">
        <v>4067</v>
      </c>
      <c r="J569" s="662" t="s">
        <v>4057</v>
      </c>
      <c r="K569" s="662" t="s">
        <v>4058</v>
      </c>
      <c r="L569" s="663">
        <v>484.75</v>
      </c>
      <c r="M569" s="663">
        <v>5817</v>
      </c>
      <c r="N569" s="662">
        <v>12</v>
      </c>
      <c r="O569" s="745">
        <v>2</v>
      </c>
      <c r="P569" s="663">
        <v>5817</v>
      </c>
      <c r="Q569" s="678">
        <v>1</v>
      </c>
      <c r="R569" s="662">
        <v>12</v>
      </c>
      <c r="S569" s="678">
        <v>1</v>
      </c>
      <c r="T569" s="745">
        <v>2</v>
      </c>
      <c r="U569" s="701">
        <v>1</v>
      </c>
    </row>
    <row r="570" spans="1:21" ht="14.4" customHeight="1" x14ac:dyDescent="0.3">
      <c r="A570" s="661">
        <v>7</v>
      </c>
      <c r="B570" s="662" t="s">
        <v>2765</v>
      </c>
      <c r="C570" s="662" t="s">
        <v>3030</v>
      </c>
      <c r="D570" s="743" t="s">
        <v>4453</v>
      </c>
      <c r="E570" s="744" t="s">
        <v>3047</v>
      </c>
      <c r="F570" s="662" t="s">
        <v>3025</v>
      </c>
      <c r="G570" s="662" t="s">
        <v>3717</v>
      </c>
      <c r="H570" s="662" t="s">
        <v>573</v>
      </c>
      <c r="I570" s="662" t="s">
        <v>4068</v>
      </c>
      <c r="J570" s="662" t="s">
        <v>4066</v>
      </c>
      <c r="K570" s="662" t="s">
        <v>3726</v>
      </c>
      <c r="L570" s="663">
        <v>969.48</v>
      </c>
      <c r="M570" s="663">
        <v>11633.76</v>
      </c>
      <c r="N570" s="662">
        <v>12</v>
      </c>
      <c r="O570" s="745">
        <v>2</v>
      </c>
      <c r="P570" s="663">
        <v>11633.76</v>
      </c>
      <c r="Q570" s="678">
        <v>1</v>
      </c>
      <c r="R570" s="662">
        <v>12</v>
      </c>
      <c r="S570" s="678">
        <v>1</v>
      </c>
      <c r="T570" s="745">
        <v>2</v>
      </c>
      <c r="U570" s="701">
        <v>1</v>
      </c>
    </row>
    <row r="571" spans="1:21" ht="14.4" customHeight="1" x14ac:dyDescent="0.3">
      <c r="A571" s="661">
        <v>7</v>
      </c>
      <c r="B571" s="662" t="s">
        <v>2765</v>
      </c>
      <c r="C571" s="662" t="s">
        <v>3030</v>
      </c>
      <c r="D571" s="743" t="s">
        <v>4453</v>
      </c>
      <c r="E571" s="744" t="s">
        <v>3047</v>
      </c>
      <c r="F571" s="662" t="s">
        <v>3025</v>
      </c>
      <c r="G571" s="662" t="s">
        <v>3717</v>
      </c>
      <c r="H571" s="662" t="s">
        <v>573</v>
      </c>
      <c r="I571" s="662" t="s">
        <v>4069</v>
      </c>
      <c r="J571" s="662" t="s">
        <v>4070</v>
      </c>
      <c r="K571" s="662" t="s">
        <v>4071</v>
      </c>
      <c r="L571" s="663">
        <v>5322.08</v>
      </c>
      <c r="M571" s="663">
        <v>10644.16</v>
      </c>
      <c r="N571" s="662">
        <v>2</v>
      </c>
      <c r="O571" s="745">
        <v>1</v>
      </c>
      <c r="P571" s="663">
        <v>10644.16</v>
      </c>
      <c r="Q571" s="678">
        <v>1</v>
      </c>
      <c r="R571" s="662">
        <v>2</v>
      </c>
      <c r="S571" s="678">
        <v>1</v>
      </c>
      <c r="T571" s="745">
        <v>1</v>
      </c>
      <c r="U571" s="701">
        <v>1</v>
      </c>
    </row>
    <row r="572" spans="1:21" ht="14.4" customHeight="1" x14ac:dyDescent="0.3">
      <c r="A572" s="661">
        <v>7</v>
      </c>
      <c r="B572" s="662" t="s">
        <v>2765</v>
      </c>
      <c r="C572" s="662" t="s">
        <v>3030</v>
      </c>
      <c r="D572" s="743" t="s">
        <v>4453</v>
      </c>
      <c r="E572" s="744" t="s">
        <v>3047</v>
      </c>
      <c r="F572" s="662" t="s">
        <v>3025</v>
      </c>
      <c r="G572" s="662" t="s">
        <v>3717</v>
      </c>
      <c r="H572" s="662" t="s">
        <v>573</v>
      </c>
      <c r="I572" s="662" t="s">
        <v>4072</v>
      </c>
      <c r="J572" s="662" t="s">
        <v>4073</v>
      </c>
      <c r="K572" s="662" t="s">
        <v>4074</v>
      </c>
      <c r="L572" s="663">
        <v>0</v>
      </c>
      <c r="M572" s="663">
        <v>0</v>
      </c>
      <c r="N572" s="662">
        <v>4</v>
      </c>
      <c r="O572" s="745">
        <v>1</v>
      </c>
      <c r="P572" s="663">
        <v>0</v>
      </c>
      <c r="Q572" s="678"/>
      <c r="R572" s="662">
        <v>4</v>
      </c>
      <c r="S572" s="678">
        <v>1</v>
      </c>
      <c r="T572" s="745">
        <v>1</v>
      </c>
      <c r="U572" s="701">
        <v>1</v>
      </c>
    </row>
    <row r="573" spans="1:21" ht="14.4" customHeight="1" x14ac:dyDescent="0.3">
      <c r="A573" s="661">
        <v>7</v>
      </c>
      <c r="B573" s="662" t="s">
        <v>2765</v>
      </c>
      <c r="C573" s="662" t="s">
        <v>3030</v>
      </c>
      <c r="D573" s="743" t="s">
        <v>4453</v>
      </c>
      <c r="E573" s="744" t="s">
        <v>3047</v>
      </c>
      <c r="F573" s="662" t="s">
        <v>3025</v>
      </c>
      <c r="G573" s="662" t="s">
        <v>4075</v>
      </c>
      <c r="H573" s="662" t="s">
        <v>631</v>
      </c>
      <c r="I573" s="662" t="s">
        <v>4076</v>
      </c>
      <c r="J573" s="662" t="s">
        <v>4077</v>
      </c>
      <c r="K573" s="662" t="s">
        <v>4078</v>
      </c>
      <c r="L573" s="663">
        <v>0</v>
      </c>
      <c r="M573" s="663">
        <v>0</v>
      </c>
      <c r="N573" s="662">
        <v>2</v>
      </c>
      <c r="O573" s="745">
        <v>0.5</v>
      </c>
      <c r="P573" s="663"/>
      <c r="Q573" s="678"/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7</v>
      </c>
      <c r="B574" s="662" t="s">
        <v>2765</v>
      </c>
      <c r="C574" s="662" t="s">
        <v>3030</v>
      </c>
      <c r="D574" s="743" t="s">
        <v>4453</v>
      </c>
      <c r="E574" s="744" t="s">
        <v>3047</v>
      </c>
      <c r="F574" s="662" t="s">
        <v>3025</v>
      </c>
      <c r="G574" s="662" t="s">
        <v>4079</v>
      </c>
      <c r="H574" s="662" t="s">
        <v>573</v>
      </c>
      <c r="I574" s="662" t="s">
        <v>4080</v>
      </c>
      <c r="J574" s="662" t="s">
        <v>4081</v>
      </c>
      <c r="K574" s="662" t="s">
        <v>4082</v>
      </c>
      <c r="L574" s="663">
        <v>0</v>
      </c>
      <c r="M574" s="663">
        <v>0</v>
      </c>
      <c r="N574" s="662">
        <v>2</v>
      </c>
      <c r="O574" s="745">
        <v>0.5</v>
      </c>
      <c r="P574" s="663">
        <v>0</v>
      </c>
      <c r="Q574" s="678"/>
      <c r="R574" s="662">
        <v>2</v>
      </c>
      <c r="S574" s="678">
        <v>1</v>
      </c>
      <c r="T574" s="745">
        <v>0.5</v>
      </c>
      <c r="U574" s="701">
        <v>1</v>
      </c>
    </row>
    <row r="575" spans="1:21" ht="14.4" customHeight="1" x14ac:dyDescent="0.3">
      <c r="A575" s="661">
        <v>7</v>
      </c>
      <c r="B575" s="662" t="s">
        <v>2765</v>
      </c>
      <c r="C575" s="662" t="s">
        <v>3030</v>
      </c>
      <c r="D575" s="743" t="s">
        <v>4453</v>
      </c>
      <c r="E575" s="744" t="s">
        <v>3047</v>
      </c>
      <c r="F575" s="662" t="s">
        <v>3025</v>
      </c>
      <c r="G575" s="662" t="s">
        <v>3736</v>
      </c>
      <c r="H575" s="662" t="s">
        <v>631</v>
      </c>
      <c r="I575" s="662" t="s">
        <v>3737</v>
      </c>
      <c r="J575" s="662" t="s">
        <v>3738</v>
      </c>
      <c r="K575" s="662" t="s">
        <v>3739</v>
      </c>
      <c r="L575" s="663">
        <v>565.94000000000005</v>
      </c>
      <c r="M575" s="663">
        <v>3395.6400000000003</v>
      </c>
      <c r="N575" s="662">
        <v>6</v>
      </c>
      <c r="O575" s="745">
        <v>2</v>
      </c>
      <c r="P575" s="663">
        <v>2263.7600000000002</v>
      </c>
      <c r="Q575" s="678">
        <v>0.66666666666666663</v>
      </c>
      <c r="R575" s="662">
        <v>4</v>
      </c>
      <c r="S575" s="678">
        <v>0.66666666666666663</v>
      </c>
      <c r="T575" s="745">
        <v>1.5</v>
      </c>
      <c r="U575" s="701">
        <v>0.75</v>
      </c>
    </row>
    <row r="576" spans="1:21" ht="14.4" customHeight="1" x14ac:dyDescent="0.3">
      <c r="A576" s="661">
        <v>7</v>
      </c>
      <c r="B576" s="662" t="s">
        <v>2765</v>
      </c>
      <c r="C576" s="662" t="s">
        <v>3030</v>
      </c>
      <c r="D576" s="743" t="s">
        <v>4453</v>
      </c>
      <c r="E576" s="744" t="s">
        <v>3047</v>
      </c>
      <c r="F576" s="662" t="s">
        <v>3025</v>
      </c>
      <c r="G576" s="662" t="s">
        <v>3736</v>
      </c>
      <c r="H576" s="662" t="s">
        <v>631</v>
      </c>
      <c r="I576" s="662" t="s">
        <v>2089</v>
      </c>
      <c r="J576" s="662" t="s">
        <v>2987</v>
      </c>
      <c r="K576" s="662" t="s">
        <v>2988</v>
      </c>
      <c r="L576" s="663">
        <v>107.42</v>
      </c>
      <c r="M576" s="663">
        <v>107.42</v>
      </c>
      <c r="N576" s="662">
        <v>1</v>
      </c>
      <c r="O576" s="745">
        <v>0.5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7</v>
      </c>
      <c r="B577" s="662" t="s">
        <v>2765</v>
      </c>
      <c r="C577" s="662" t="s">
        <v>3030</v>
      </c>
      <c r="D577" s="743" t="s">
        <v>4453</v>
      </c>
      <c r="E577" s="744" t="s">
        <v>3047</v>
      </c>
      <c r="F577" s="662" t="s">
        <v>3025</v>
      </c>
      <c r="G577" s="662" t="s">
        <v>3736</v>
      </c>
      <c r="H577" s="662" t="s">
        <v>631</v>
      </c>
      <c r="I577" s="662" t="s">
        <v>3876</v>
      </c>
      <c r="J577" s="662" t="s">
        <v>2987</v>
      </c>
      <c r="K577" s="662" t="s">
        <v>3877</v>
      </c>
      <c r="L577" s="663">
        <v>537.12</v>
      </c>
      <c r="M577" s="663">
        <v>537.12</v>
      </c>
      <c r="N577" s="662">
        <v>1</v>
      </c>
      <c r="O577" s="745">
        <v>0.5</v>
      </c>
      <c r="P577" s="663">
        <v>537.12</v>
      </c>
      <c r="Q577" s="678">
        <v>1</v>
      </c>
      <c r="R577" s="662">
        <v>1</v>
      </c>
      <c r="S577" s="678">
        <v>1</v>
      </c>
      <c r="T577" s="745">
        <v>0.5</v>
      </c>
      <c r="U577" s="701">
        <v>1</v>
      </c>
    </row>
    <row r="578" spans="1:21" ht="14.4" customHeight="1" x14ac:dyDescent="0.3">
      <c r="A578" s="661">
        <v>7</v>
      </c>
      <c r="B578" s="662" t="s">
        <v>2765</v>
      </c>
      <c r="C578" s="662" t="s">
        <v>3030</v>
      </c>
      <c r="D578" s="743" t="s">
        <v>4453</v>
      </c>
      <c r="E578" s="744" t="s">
        <v>3047</v>
      </c>
      <c r="F578" s="662" t="s">
        <v>3025</v>
      </c>
      <c r="G578" s="662" t="s">
        <v>3736</v>
      </c>
      <c r="H578" s="662" t="s">
        <v>631</v>
      </c>
      <c r="I578" s="662" t="s">
        <v>3743</v>
      </c>
      <c r="J578" s="662" t="s">
        <v>3741</v>
      </c>
      <c r="K578" s="662" t="s">
        <v>3744</v>
      </c>
      <c r="L578" s="663">
        <v>848.49</v>
      </c>
      <c r="M578" s="663">
        <v>84000.510000000038</v>
      </c>
      <c r="N578" s="662">
        <v>99</v>
      </c>
      <c r="O578" s="745">
        <v>31.5</v>
      </c>
      <c r="P578" s="663">
        <v>56848.830000000038</v>
      </c>
      <c r="Q578" s="678">
        <v>0.67676767676767691</v>
      </c>
      <c r="R578" s="662">
        <v>67</v>
      </c>
      <c r="S578" s="678">
        <v>0.6767676767676768</v>
      </c>
      <c r="T578" s="745">
        <v>20.5</v>
      </c>
      <c r="U578" s="701">
        <v>0.65079365079365081</v>
      </c>
    </row>
    <row r="579" spans="1:21" ht="14.4" customHeight="1" x14ac:dyDescent="0.3">
      <c r="A579" s="661">
        <v>7</v>
      </c>
      <c r="B579" s="662" t="s">
        <v>2765</v>
      </c>
      <c r="C579" s="662" t="s">
        <v>3030</v>
      </c>
      <c r="D579" s="743" t="s">
        <v>4453</v>
      </c>
      <c r="E579" s="744" t="s">
        <v>3047</v>
      </c>
      <c r="F579" s="662" t="s">
        <v>3025</v>
      </c>
      <c r="G579" s="662" t="s">
        <v>3736</v>
      </c>
      <c r="H579" s="662" t="s">
        <v>631</v>
      </c>
      <c r="I579" s="662" t="s">
        <v>4083</v>
      </c>
      <c r="J579" s="662" t="s">
        <v>4084</v>
      </c>
      <c r="K579" s="662" t="s">
        <v>4085</v>
      </c>
      <c r="L579" s="663">
        <v>478.07</v>
      </c>
      <c r="M579" s="663">
        <v>11473.68</v>
      </c>
      <c r="N579" s="662">
        <v>24</v>
      </c>
      <c r="O579" s="745">
        <v>4</v>
      </c>
      <c r="P579" s="663">
        <v>6692.9800000000005</v>
      </c>
      <c r="Q579" s="678">
        <v>0.58333333333333337</v>
      </c>
      <c r="R579" s="662">
        <v>14</v>
      </c>
      <c r="S579" s="678">
        <v>0.58333333333333337</v>
      </c>
      <c r="T579" s="745">
        <v>2.5</v>
      </c>
      <c r="U579" s="701">
        <v>0.625</v>
      </c>
    </row>
    <row r="580" spans="1:21" ht="14.4" customHeight="1" x14ac:dyDescent="0.3">
      <c r="A580" s="661">
        <v>7</v>
      </c>
      <c r="B580" s="662" t="s">
        <v>2765</v>
      </c>
      <c r="C580" s="662" t="s">
        <v>3030</v>
      </c>
      <c r="D580" s="743" t="s">
        <v>4453</v>
      </c>
      <c r="E580" s="744" t="s">
        <v>3047</v>
      </c>
      <c r="F580" s="662" t="s">
        <v>3025</v>
      </c>
      <c r="G580" s="662" t="s">
        <v>4086</v>
      </c>
      <c r="H580" s="662" t="s">
        <v>573</v>
      </c>
      <c r="I580" s="662" t="s">
        <v>751</v>
      </c>
      <c r="J580" s="662" t="s">
        <v>4087</v>
      </c>
      <c r="K580" s="662" t="s">
        <v>4088</v>
      </c>
      <c r="L580" s="663">
        <v>0</v>
      </c>
      <c r="M580" s="663">
        <v>0</v>
      </c>
      <c r="N580" s="662">
        <v>3</v>
      </c>
      <c r="O580" s="745">
        <v>1</v>
      </c>
      <c r="P580" s="663">
        <v>0</v>
      </c>
      <c r="Q580" s="678"/>
      <c r="R580" s="662">
        <v>3</v>
      </c>
      <c r="S580" s="678">
        <v>1</v>
      </c>
      <c r="T580" s="745">
        <v>1</v>
      </c>
      <c r="U580" s="701">
        <v>1</v>
      </c>
    </row>
    <row r="581" spans="1:21" ht="14.4" customHeight="1" x14ac:dyDescent="0.3">
      <c r="A581" s="661">
        <v>7</v>
      </c>
      <c r="B581" s="662" t="s">
        <v>2765</v>
      </c>
      <c r="C581" s="662" t="s">
        <v>3030</v>
      </c>
      <c r="D581" s="743" t="s">
        <v>4453</v>
      </c>
      <c r="E581" s="744" t="s">
        <v>3047</v>
      </c>
      <c r="F581" s="662" t="s">
        <v>3025</v>
      </c>
      <c r="G581" s="662" t="s">
        <v>3133</v>
      </c>
      <c r="H581" s="662" t="s">
        <v>573</v>
      </c>
      <c r="I581" s="662" t="s">
        <v>852</v>
      </c>
      <c r="J581" s="662" t="s">
        <v>853</v>
      </c>
      <c r="K581" s="662" t="s">
        <v>3134</v>
      </c>
      <c r="L581" s="663">
        <v>156.77000000000001</v>
      </c>
      <c r="M581" s="663">
        <v>1567.7000000000003</v>
      </c>
      <c r="N581" s="662">
        <v>10</v>
      </c>
      <c r="O581" s="745">
        <v>3.5</v>
      </c>
      <c r="P581" s="663">
        <v>1097.3900000000001</v>
      </c>
      <c r="Q581" s="678">
        <v>0.7</v>
      </c>
      <c r="R581" s="662">
        <v>7</v>
      </c>
      <c r="S581" s="678">
        <v>0.7</v>
      </c>
      <c r="T581" s="745">
        <v>3</v>
      </c>
      <c r="U581" s="701">
        <v>0.8571428571428571</v>
      </c>
    </row>
    <row r="582" spans="1:21" ht="14.4" customHeight="1" x14ac:dyDescent="0.3">
      <c r="A582" s="661">
        <v>7</v>
      </c>
      <c r="B582" s="662" t="s">
        <v>2765</v>
      </c>
      <c r="C582" s="662" t="s">
        <v>3030</v>
      </c>
      <c r="D582" s="743" t="s">
        <v>4453</v>
      </c>
      <c r="E582" s="744" t="s">
        <v>3047</v>
      </c>
      <c r="F582" s="662" t="s">
        <v>3025</v>
      </c>
      <c r="G582" s="662" t="s">
        <v>3878</v>
      </c>
      <c r="H582" s="662" t="s">
        <v>573</v>
      </c>
      <c r="I582" s="662" t="s">
        <v>3879</v>
      </c>
      <c r="J582" s="662" t="s">
        <v>3880</v>
      </c>
      <c r="K582" s="662" t="s">
        <v>3328</v>
      </c>
      <c r="L582" s="663">
        <v>0</v>
      </c>
      <c r="M582" s="663">
        <v>0</v>
      </c>
      <c r="N582" s="662">
        <v>9</v>
      </c>
      <c r="O582" s="745">
        <v>5</v>
      </c>
      <c r="P582" s="663">
        <v>0</v>
      </c>
      <c r="Q582" s="678"/>
      <c r="R582" s="662">
        <v>1</v>
      </c>
      <c r="S582" s="678">
        <v>0.1111111111111111</v>
      </c>
      <c r="T582" s="745">
        <v>0.5</v>
      </c>
      <c r="U582" s="701">
        <v>0.1</v>
      </c>
    </row>
    <row r="583" spans="1:21" ht="14.4" customHeight="1" x14ac:dyDescent="0.3">
      <c r="A583" s="661">
        <v>7</v>
      </c>
      <c r="B583" s="662" t="s">
        <v>2765</v>
      </c>
      <c r="C583" s="662" t="s">
        <v>3030</v>
      </c>
      <c r="D583" s="743" t="s">
        <v>4453</v>
      </c>
      <c r="E583" s="744" t="s">
        <v>3047</v>
      </c>
      <c r="F583" s="662" t="s">
        <v>3025</v>
      </c>
      <c r="G583" s="662" t="s">
        <v>4089</v>
      </c>
      <c r="H583" s="662" t="s">
        <v>573</v>
      </c>
      <c r="I583" s="662" t="s">
        <v>2326</v>
      </c>
      <c r="J583" s="662" t="s">
        <v>2314</v>
      </c>
      <c r="K583" s="662" t="s">
        <v>4090</v>
      </c>
      <c r="L583" s="663">
        <v>0</v>
      </c>
      <c r="M583" s="663">
        <v>0</v>
      </c>
      <c r="N583" s="662">
        <v>2</v>
      </c>
      <c r="O583" s="745">
        <v>0.5</v>
      </c>
      <c r="P583" s="663">
        <v>0</v>
      </c>
      <c r="Q583" s="678"/>
      <c r="R583" s="662">
        <v>2</v>
      </c>
      <c r="S583" s="678">
        <v>1</v>
      </c>
      <c r="T583" s="745">
        <v>0.5</v>
      </c>
      <c r="U583" s="701">
        <v>1</v>
      </c>
    </row>
    <row r="584" spans="1:21" ht="14.4" customHeight="1" x14ac:dyDescent="0.3">
      <c r="A584" s="661">
        <v>7</v>
      </c>
      <c r="B584" s="662" t="s">
        <v>2765</v>
      </c>
      <c r="C584" s="662" t="s">
        <v>3030</v>
      </c>
      <c r="D584" s="743" t="s">
        <v>4453</v>
      </c>
      <c r="E584" s="744" t="s">
        <v>3047</v>
      </c>
      <c r="F584" s="662" t="s">
        <v>3025</v>
      </c>
      <c r="G584" s="662" t="s">
        <v>3308</v>
      </c>
      <c r="H584" s="662" t="s">
        <v>573</v>
      </c>
      <c r="I584" s="662" t="s">
        <v>3309</v>
      </c>
      <c r="J584" s="662" t="s">
        <v>3310</v>
      </c>
      <c r="K584" s="662" t="s">
        <v>3311</v>
      </c>
      <c r="L584" s="663">
        <v>72.22</v>
      </c>
      <c r="M584" s="663">
        <v>505.53999999999996</v>
      </c>
      <c r="N584" s="662">
        <v>7</v>
      </c>
      <c r="O584" s="745">
        <v>5</v>
      </c>
      <c r="P584" s="663">
        <v>216.66</v>
      </c>
      <c r="Q584" s="678">
        <v>0.4285714285714286</v>
      </c>
      <c r="R584" s="662">
        <v>3</v>
      </c>
      <c r="S584" s="678">
        <v>0.42857142857142855</v>
      </c>
      <c r="T584" s="745">
        <v>2</v>
      </c>
      <c r="U584" s="701">
        <v>0.4</v>
      </c>
    </row>
    <row r="585" spans="1:21" ht="14.4" customHeight="1" x14ac:dyDescent="0.3">
      <c r="A585" s="661">
        <v>7</v>
      </c>
      <c r="B585" s="662" t="s">
        <v>2765</v>
      </c>
      <c r="C585" s="662" t="s">
        <v>3030</v>
      </c>
      <c r="D585" s="743" t="s">
        <v>4453</v>
      </c>
      <c r="E585" s="744" t="s">
        <v>3047</v>
      </c>
      <c r="F585" s="662" t="s">
        <v>3025</v>
      </c>
      <c r="G585" s="662" t="s">
        <v>3745</v>
      </c>
      <c r="H585" s="662" t="s">
        <v>573</v>
      </c>
      <c r="I585" s="662" t="s">
        <v>3746</v>
      </c>
      <c r="J585" s="662" t="s">
        <v>3747</v>
      </c>
      <c r="K585" s="662" t="s">
        <v>3748</v>
      </c>
      <c r="L585" s="663">
        <v>838.65</v>
      </c>
      <c r="M585" s="663">
        <v>2515.9499999999998</v>
      </c>
      <c r="N585" s="662">
        <v>3</v>
      </c>
      <c r="O585" s="745">
        <v>1</v>
      </c>
      <c r="P585" s="663">
        <v>2515.9499999999998</v>
      </c>
      <c r="Q585" s="678">
        <v>1</v>
      </c>
      <c r="R585" s="662">
        <v>3</v>
      </c>
      <c r="S585" s="678">
        <v>1</v>
      </c>
      <c r="T585" s="745">
        <v>1</v>
      </c>
      <c r="U585" s="701">
        <v>1</v>
      </c>
    </row>
    <row r="586" spans="1:21" ht="14.4" customHeight="1" x14ac:dyDescent="0.3">
      <c r="A586" s="661">
        <v>7</v>
      </c>
      <c r="B586" s="662" t="s">
        <v>2765</v>
      </c>
      <c r="C586" s="662" t="s">
        <v>3030</v>
      </c>
      <c r="D586" s="743" t="s">
        <v>4453</v>
      </c>
      <c r="E586" s="744" t="s">
        <v>3047</v>
      </c>
      <c r="F586" s="662" t="s">
        <v>3025</v>
      </c>
      <c r="G586" s="662" t="s">
        <v>3745</v>
      </c>
      <c r="H586" s="662" t="s">
        <v>573</v>
      </c>
      <c r="I586" s="662" t="s">
        <v>3749</v>
      </c>
      <c r="J586" s="662" t="s">
        <v>3750</v>
      </c>
      <c r="K586" s="662" t="s">
        <v>3751</v>
      </c>
      <c r="L586" s="663">
        <v>1677.3</v>
      </c>
      <c r="M586" s="663">
        <v>5031.8999999999996</v>
      </c>
      <c r="N586" s="662">
        <v>3</v>
      </c>
      <c r="O586" s="745">
        <v>1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7</v>
      </c>
      <c r="B587" s="662" t="s">
        <v>2765</v>
      </c>
      <c r="C587" s="662" t="s">
        <v>3030</v>
      </c>
      <c r="D587" s="743" t="s">
        <v>4453</v>
      </c>
      <c r="E587" s="744" t="s">
        <v>3047</v>
      </c>
      <c r="F587" s="662" t="s">
        <v>3025</v>
      </c>
      <c r="G587" s="662" t="s">
        <v>3745</v>
      </c>
      <c r="H587" s="662" t="s">
        <v>573</v>
      </c>
      <c r="I587" s="662" t="s">
        <v>3881</v>
      </c>
      <c r="J587" s="662" t="s">
        <v>3753</v>
      </c>
      <c r="K587" s="662" t="s">
        <v>3882</v>
      </c>
      <c r="L587" s="663">
        <v>908.53</v>
      </c>
      <c r="M587" s="663">
        <v>5451.18</v>
      </c>
      <c r="N587" s="662">
        <v>6</v>
      </c>
      <c r="O587" s="745">
        <v>2</v>
      </c>
      <c r="P587" s="663">
        <v>5451.18</v>
      </c>
      <c r="Q587" s="678">
        <v>1</v>
      </c>
      <c r="R587" s="662">
        <v>6</v>
      </c>
      <c r="S587" s="678">
        <v>1</v>
      </c>
      <c r="T587" s="745">
        <v>2</v>
      </c>
      <c r="U587" s="701">
        <v>1</v>
      </c>
    </row>
    <row r="588" spans="1:21" ht="14.4" customHeight="1" x14ac:dyDescent="0.3">
      <c r="A588" s="661">
        <v>7</v>
      </c>
      <c r="B588" s="662" t="s">
        <v>2765</v>
      </c>
      <c r="C588" s="662" t="s">
        <v>3030</v>
      </c>
      <c r="D588" s="743" t="s">
        <v>4453</v>
      </c>
      <c r="E588" s="744" t="s">
        <v>3047</v>
      </c>
      <c r="F588" s="662" t="s">
        <v>3025</v>
      </c>
      <c r="G588" s="662" t="s">
        <v>3745</v>
      </c>
      <c r="H588" s="662" t="s">
        <v>573</v>
      </c>
      <c r="I588" s="662" t="s">
        <v>3883</v>
      </c>
      <c r="J588" s="662" t="s">
        <v>3747</v>
      </c>
      <c r="K588" s="662" t="s">
        <v>3884</v>
      </c>
      <c r="L588" s="663">
        <v>1677.3</v>
      </c>
      <c r="M588" s="663">
        <v>13418.4</v>
      </c>
      <c r="N588" s="662">
        <v>8</v>
      </c>
      <c r="O588" s="745">
        <v>3</v>
      </c>
      <c r="P588" s="663">
        <v>8386.5</v>
      </c>
      <c r="Q588" s="678">
        <v>0.625</v>
      </c>
      <c r="R588" s="662">
        <v>5</v>
      </c>
      <c r="S588" s="678">
        <v>0.625</v>
      </c>
      <c r="T588" s="745">
        <v>2</v>
      </c>
      <c r="U588" s="701">
        <v>0.66666666666666663</v>
      </c>
    </row>
    <row r="589" spans="1:21" ht="14.4" customHeight="1" x14ac:dyDescent="0.3">
      <c r="A589" s="661">
        <v>7</v>
      </c>
      <c r="B589" s="662" t="s">
        <v>2765</v>
      </c>
      <c r="C589" s="662" t="s">
        <v>3030</v>
      </c>
      <c r="D589" s="743" t="s">
        <v>4453</v>
      </c>
      <c r="E589" s="744" t="s">
        <v>3047</v>
      </c>
      <c r="F589" s="662" t="s">
        <v>3025</v>
      </c>
      <c r="G589" s="662" t="s">
        <v>3745</v>
      </c>
      <c r="H589" s="662" t="s">
        <v>573</v>
      </c>
      <c r="I589" s="662" t="s">
        <v>3755</v>
      </c>
      <c r="J589" s="662" t="s">
        <v>3756</v>
      </c>
      <c r="K589" s="662" t="s">
        <v>3757</v>
      </c>
      <c r="L589" s="663">
        <v>4714.62</v>
      </c>
      <c r="M589" s="663">
        <v>14143.86</v>
      </c>
      <c r="N589" s="662">
        <v>3</v>
      </c>
      <c r="O589" s="745">
        <v>1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7</v>
      </c>
      <c r="B590" s="662" t="s">
        <v>2765</v>
      </c>
      <c r="C590" s="662" t="s">
        <v>3030</v>
      </c>
      <c r="D590" s="743" t="s">
        <v>4453</v>
      </c>
      <c r="E590" s="744" t="s">
        <v>3047</v>
      </c>
      <c r="F590" s="662" t="s">
        <v>3025</v>
      </c>
      <c r="G590" s="662" t="s">
        <v>3745</v>
      </c>
      <c r="H590" s="662" t="s">
        <v>573</v>
      </c>
      <c r="I590" s="662" t="s">
        <v>3885</v>
      </c>
      <c r="J590" s="662" t="s">
        <v>3750</v>
      </c>
      <c r="K590" s="662" t="s">
        <v>3886</v>
      </c>
      <c r="L590" s="663">
        <v>3354.59</v>
      </c>
      <c r="M590" s="663">
        <v>20127.54</v>
      </c>
      <c r="N590" s="662">
        <v>6</v>
      </c>
      <c r="O590" s="745">
        <v>2</v>
      </c>
      <c r="P590" s="663">
        <v>20127.54</v>
      </c>
      <c r="Q590" s="678">
        <v>1</v>
      </c>
      <c r="R590" s="662">
        <v>6</v>
      </c>
      <c r="S590" s="678">
        <v>1</v>
      </c>
      <c r="T590" s="745">
        <v>2</v>
      </c>
      <c r="U590" s="701">
        <v>1</v>
      </c>
    </row>
    <row r="591" spans="1:21" ht="14.4" customHeight="1" x14ac:dyDescent="0.3">
      <c r="A591" s="661">
        <v>7</v>
      </c>
      <c r="B591" s="662" t="s">
        <v>2765</v>
      </c>
      <c r="C591" s="662" t="s">
        <v>3030</v>
      </c>
      <c r="D591" s="743" t="s">
        <v>4453</v>
      </c>
      <c r="E591" s="744" t="s">
        <v>3047</v>
      </c>
      <c r="F591" s="662" t="s">
        <v>3025</v>
      </c>
      <c r="G591" s="662" t="s">
        <v>3165</v>
      </c>
      <c r="H591" s="662" t="s">
        <v>573</v>
      </c>
      <c r="I591" s="662" t="s">
        <v>3166</v>
      </c>
      <c r="J591" s="662" t="s">
        <v>3167</v>
      </c>
      <c r="K591" s="662" t="s">
        <v>3168</v>
      </c>
      <c r="L591" s="663">
        <v>34.6</v>
      </c>
      <c r="M591" s="663">
        <v>69.2</v>
      </c>
      <c r="N591" s="662">
        <v>2</v>
      </c>
      <c r="O591" s="745">
        <v>1</v>
      </c>
      <c r="P591" s="663"/>
      <c r="Q591" s="678">
        <v>0</v>
      </c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7</v>
      </c>
      <c r="B592" s="662" t="s">
        <v>2765</v>
      </c>
      <c r="C592" s="662" t="s">
        <v>3030</v>
      </c>
      <c r="D592" s="743" t="s">
        <v>4453</v>
      </c>
      <c r="E592" s="744" t="s">
        <v>3047</v>
      </c>
      <c r="F592" s="662" t="s">
        <v>3025</v>
      </c>
      <c r="G592" s="662" t="s">
        <v>3891</v>
      </c>
      <c r="H592" s="662" t="s">
        <v>573</v>
      </c>
      <c r="I592" s="662" t="s">
        <v>1163</v>
      </c>
      <c r="J592" s="662" t="s">
        <v>1164</v>
      </c>
      <c r="K592" s="662" t="s">
        <v>3892</v>
      </c>
      <c r="L592" s="663">
        <v>60.9</v>
      </c>
      <c r="M592" s="663">
        <v>974.39999999999986</v>
      </c>
      <c r="N592" s="662">
        <v>16</v>
      </c>
      <c r="O592" s="745">
        <v>4.5</v>
      </c>
      <c r="P592" s="663">
        <v>791.69999999999993</v>
      </c>
      <c r="Q592" s="678">
        <v>0.8125</v>
      </c>
      <c r="R592" s="662">
        <v>13</v>
      </c>
      <c r="S592" s="678">
        <v>0.8125</v>
      </c>
      <c r="T592" s="745">
        <v>4</v>
      </c>
      <c r="U592" s="701">
        <v>0.88888888888888884</v>
      </c>
    </row>
    <row r="593" spans="1:21" ht="14.4" customHeight="1" x14ac:dyDescent="0.3">
      <c r="A593" s="661">
        <v>7</v>
      </c>
      <c r="B593" s="662" t="s">
        <v>2765</v>
      </c>
      <c r="C593" s="662" t="s">
        <v>3030</v>
      </c>
      <c r="D593" s="743" t="s">
        <v>4453</v>
      </c>
      <c r="E593" s="744" t="s">
        <v>3047</v>
      </c>
      <c r="F593" s="662" t="s">
        <v>3025</v>
      </c>
      <c r="G593" s="662" t="s">
        <v>3080</v>
      </c>
      <c r="H593" s="662" t="s">
        <v>573</v>
      </c>
      <c r="I593" s="662" t="s">
        <v>4091</v>
      </c>
      <c r="J593" s="662" t="s">
        <v>3082</v>
      </c>
      <c r="K593" s="662"/>
      <c r="L593" s="663">
        <v>908.53</v>
      </c>
      <c r="M593" s="663">
        <v>908.53</v>
      </c>
      <c r="N593" s="662">
        <v>1</v>
      </c>
      <c r="O593" s="745">
        <v>1</v>
      </c>
      <c r="P593" s="663">
        <v>908.53</v>
      </c>
      <c r="Q593" s="678">
        <v>1</v>
      </c>
      <c r="R593" s="662">
        <v>1</v>
      </c>
      <c r="S593" s="678">
        <v>1</v>
      </c>
      <c r="T593" s="745">
        <v>1</v>
      </c>
      <c r="U593" s="701">
        <v>1</v>
      </c>
    </row>
    <row r="594" spans="1:21" ht="14.4" customHeight="1" x14ac:dyDescent="0.3">
      <c r="A594" s="661">
        <v>7</v>
      </c>
      <c r="B594" s="662" t="s">
        <v>2765</v>
      </c>
      <c r="C594" s="662" t="s">
        <v>3030</v>
      </c>
      <c r="D594" s="743" t="s">
        <v>4453</v>
      </c>
      <c r="E594" s="744" t="s">
        <v>3047</v>
      </c>
      <c r="F594" s="662" t="s">
        <v>3025</v>
      </c>
      <c r="G594" s="662" t="s">
        <v>3080</v>
      </c>
      <c r="H594" s="662" t="s">
        <v>573</v>
      </c>
      <c r="I594" s="662" t="s">
        <v>4092</v>
      </c>
      <c r="J594" s="662" t="s">
        <v>3082</v>
      </c>
      <c r="K594" s="662"/>
      <c r="L594" s="663">
        <v>0</v>
      </c>
      <c r="M594" s="663">
        <v>0</v>
      </c>
      <c r="N594" s="662">
        <v>6</v>
      </c>
      <c r="O594" s="745">
        <v>2</v>
      </c>
      <c r="P594" s="663">
        <v>0</v>
      </c>
      <c r="Q594" s="678"/>
      <c r="R594" s="662">
        <v>3</v>
      </c>
      <c r="S594" s="678">
        <v>0.5</v>
      </c>
      <c r="T594" s="745">
        <v>1</v>
      </c>
      <c r="U594" s="701">
        <v>0.5</v>
      </c>
    </row>
    <row r="595" spans="1:21" ht="14.4" customHeight="1" x14ac:dyDescent="0.3">
      <c r="A595" s="661">
        <v>7</v>
      </c>
      <c r="B595" s="662" t="s">
        <v>2765</v>
      </c>
      <c r="C595" s="662" t="s">
        <v>3030</v>
      </c>
      <c r="D595" s="743" t="s">
        <v>4453</v>
      </c>
      <c r="E595" s="744" t="s">
        <v>3047</v>
      </c>
      <c r="F595" s="662" t="s">
        <v>3025</v>
      </c>
      <c r="G595" s="662" t="s">
        <v>3080</v>
      </c>
      <c r="H595" s="662" t="s">
        <v>573</v>
      </c>
      <c r="I595" s="662" t="s">
        <v>4093</v>
      </c>
      <c r="J595" s="662" t="s">
        <v>3082</v>
      </c>
      <c r="K595" s="662"/>
      <c r="L595" s="663">
        <v>0</v>
      </c>
      <c r="M595" s="663">
        <v>0</v>
      </c>
      <c r="N595" s="662">
        <v>3</v>
      </c>
      <c r="O595" s="745">
        <v>1</v>
      </c>
      <c r="P595" s="663"/>
      <c r="Q595" s="678"/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7</v>
      </c>
      <c r="B596" s="662" t="s">
        <v>2765</v>
      </c>
      <c r="C596" s="662" t="s">
        <v>3030</v>
      </c>
      <c r="D596" s="743" t="s">
        <v>4453</v>
      </c>
      <c r="E596" s="744" t="s">
        <v>3047</v>
      </c>
      <c r="F596" s="662" t="s">
        <v>3025</v>
      </c>
      <c r="G596" s="662" t="s">
        <v>3080</v>
      </c>
      <c r="H596" s="662" t="s">
        <v>573</v>
      </c>
      <c r="I596" s="662" t="s">
        <v>4094</v>
      </c>
      <c r="J596" s="662" t="s">
        <v>3082</v>
      </c>
      <c r="K596" s="662"/>
      <c r="L596" s="663">
        <v>0</v>
      </c>
      <c r="M596" s="663">
        <v>0</v>
      </c>
      <c r="N596" s="662">
        <v>3</v>
      </c>
      <c r="O596" s="745">
        <v>1</v>
      </c>
      <c r="P596" s="663">
        <v>0</v>
      </c>
      <c r="Q596" s="678"/>
      <c r="R596" s="662">
        <v>3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7</v>
      </c>
      <c r="B597" s="662" t="s">
        <v>2765</v>
      </c>
      <c r="C597" s="662" t="s">
        <v>3030</v>
      </c>
      <c r="D597" s="743" t="s">
        <v>4453</v>
      </c>
      <c r="E597" s="744" t="s">
        <v>3047</v>
      </c>
      <c r="F597" s="662" t="s">
        <v>3025</v>
      </c>
      <c r="G597" s="662" t="s">
        <v>3163</v>
      </c>
      <c r="H597" s="662" t="s">
        <v>573</v>
      </c>
      <c r="I597" s="662" t="s">
        <v>3362</v>
      </c>
      <c r="J597" s="662" t="s">
        <v>3363</v>
      </c>
      <c r="K597" s="662" t="s">
        <v>3364</v>
      </c>
      <c r="L597" s="663">
        <v>89.91</v>
      </c>
      <c r="M597" s="663">
        <v>89.91</v>
      </c>
      <c r="N597" s="662">
        <v>1</v>
      </c>
      <c r="O597" s="745">
        <v>0.5</v>
      </c>
      <c r="P597" s="663">
        <v>89.91</v>
      </c>
      <c r="Q597" s="678">
        <v>1</v>
      </c>
      <c r="R597" s="662">
        <v>1</v>
      </c>
      <c r="S597" s="678">
        <v>1</v>
      </c>
      <c r="T597" s="745">
        <v>0.5</v>
      </c>
      <c r="U597" s="701">
        <v>1</v>
      </c>
    </row>
    <row r="598" spans="1:21" ht="14.4" customHeight="1" x14ac:dyDescent="0.3">
      <c r="A598" s="661">
        <v>7</v>
      </c>
      <c r="B598" s="662" t="s">
        <v>2765</v>
      </c>
      <c r="C598" s="662" t="s">
        <v>3030</v>
      </c>
      <c r="D598" s="743" t="s">
        <v>4453</v>
      </c>
      <c r="E598" s="744" t="s">
        <v>3047</v>
      </c>
      <c r="F598" s="662" t="s">
        <v>3025</v>
      </c>
      <c r="G598" s="662" t="s">
        <v>4095</v>
      </c>
      <c r="H598" s="662" t="s">
        <v>573</v>
      </c>
      <c r="I598" s="662" t="s">
        <v>4096</v>
      </c>
      <c r="J598" s="662" t="s">
        <v>4097</v>
      </c>
      <c r="K598" s="662" t="s">
        <v>4098</v>
      </c>
      <c r="L598" s="663">
        <v>6822.19</v>
      </c>
      <c r="M598" s="663">
        <v>20466.57</v>
      </c>
      <c r="N598" s="662">
        <v>3</v>
      </c>
      <c r="O598" s="745">
        <v>3</v>
      </c>
      <c r="P598" s="663">
        <v>20466.57</v>
      </c>
      <c r="Q598" s="678">
        <v>1</v>
      </c>
      <c r="R598" s="662">
        <v>3</v>
      </c>
      <c r="S598" s="678">
        <v>1</v>
      </c>
      <c r="T598" s="745">
        <v>3</v>
      </c>
      <c r="U598" s="701">
        <v>1</v>
      </c>
    </row>
    <row r="599" spans="1:21" ht="14.4" customHeight="1" x14ac:dyDescent="0.3">
      <c r="A599" s="661">
        <v>7</v>
      </c>
      <c r="B599" s="662" t="s">
        <v>2765</v>
      </c>
      <c r="C599" s="662" t="s">
        <v>3030</v>
      </c>
      <c r="D599" s="743" t="s">
        <v>4453</v>
      </c>
      <c r="E599" s="744" t="s">
        <v>3047</v>
      </c>
      <c r="F599" s="662" t="s">
        <v>3025</v>
      </c>
      <c r="G599" s="662" t="s">
        <v>3758</v>
      </c>
      <c r="H599" s="662" t="s">
        <v>573</v>
      </c>
      <c r="I599" s="662" t="s">
        <v>1763</v>
      </c>
      <c r="J599" s="662" t="s">
        <v>1764</v>
      </c>
      <c r="K599" s="662" t="s">
        <v>1765</v>
      </c>
      <c r="L599" s="663">
        <v>105.08</v>
      </c>
      <c r="M599" s="663">
        <v>210.16</v>
      </c>
      <c r="N599" s="662">
        <v>2</v>
      </c>
      <c r="O599" s="745">
        <v>0.5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7</v>
      </c>
      <c r="B600" s="662" t="s">
        <v>2765</v>
      </c>
      <c r="C600" s="662" t="s">
        <v>3030</v>
      </c>
      <c r="D600" s="743" t="s">
        <v>4453</v>
      </c>
      <c r="E600" s="744" t="s">
        <v>3047</v>
      </c>
      <c r="F600" s="662" t="s">
        <v>3025</v>
      </c>
      <c r="G600" s="662" t="s">
        <v>3758</v>
      </c>
      <c r="H600" s="662" t="s">
        <v>573</v>
      </c>
      <c r="I600" s="662" t="s">
        <v>1417</v>
      </c>
      <c r="J600" s="662" t="s">
        <v>1418</v>
      </c>
      <c r="K600" s="662" t="s">
        <v>1419</v>
      </c>
      <c r="L600" s="663">
        <v>70.05</v>
      </c>
      <c r="M600" s="663">
        <v>140.1</v>
      </c>
      <c r="N600" s="662">
        <v>2</v>
      </c>
      <c r="O600" s="745">
        <v>0.5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7</v>
      </c>
      <c r="B601" s="662" t="s">
        <v>2765</v>
      </c>
      <c r="C601" s="662" t="s">
        <v>3030</v>
      </c>
      <c r="D601" s="743" t="s">
        <v>4453</v>
      </c>
      <c r="E601" s="744" t="s">
        <v>3047</v>
      </c>
      <c r="F601" s="662" t="s">
        <v>3025</v>
      </c>
      <c r="G601" s="662" t="s">
        <v>3239</v>
      </c>
      <c r="H601" s="662" t="s">
        <v>573</v>
      </c>
      <c r="I601" s="662" t="s">
        <v>4099</v>
      </c>
      <c r="J601" s="662" t="s">
        <v>3244</v>
      </c>
      <c r="K601" s="662" t="s">
        <v>4100</v>
      </c>
      <c r="L601" s="663">
        <v>0</v>
      </c>
      <c r="M601" s="663">
        <v>0</v>
      </c>
      <c r="N601" s="662">
        <v>2</v>
      </c>
      <c r="O601" s="745">
        <v>0.5</v>
      </c>
      <c r="P601" s="663">
        <v>0</v>
      </c>
      <c r="Q601" s="678"/>
      <c r="R601" s="662">
        <v>2</v>
      </c>
      <c r="S601" s="678">
        <v>1</v>
      </c>
      <c r="T601" s="745">
        <v>0.5</v>
      </c>
      <c r="U601" s="701">
        <v>1</v>
      </c>
    </row>
    <row r="602" spans="1:21" ht="14.4" customHeight="1" x14ac:dyDescent="0.3">
      <c r="A602" s="661">
        <v>7</v>
      </c>
      <c r="B602" s="662" t="s">
        <v>2765</v>
      </c>
      <c r="C602" s="662" t="s">
        <v>3030</v>
      </c>
      <c r="D602" s="743" t="s">
        <v>4453</v>
      </c>
      <c r="E602" s="744" t="s">
        <v>3047</v>
      </c>
      <c r="F602" s="662" t="s">
        <v>3025</v>
      </c>
      <c r="G602" s="662" t="s">
        <v>3239</v>
      </c>
      <c r="H602" s="662" t="s">
        <v>573</v>
      </c>
      <c r="I602" s="662" t="s">
        <v>4101</v>
      </c>
      <c r="J602" s="662" t="s">
        <v>3244</v>
      </c>
      <c r="K602" s="662" t="s">
        <v>3245</v>
      </c>
      <c r="L602" s="663">
        <v>111.72</v>
      </c>
      <c r="M602" s="663">
        <v>223.44</v>
      </c>
      <c r="N602" s="662">
        <v>2</v>
      </c>
      <c r="O602" s="745">
        <v>1</v>
      </c>
      <c r="P602" s="663">
        <v>223.44</v>
      </c>
      <c r="Q602" s="678">
        <v>1</v>
      </c>
      <c r="R602" s="662">
        <v>2</v>
      </c>
      <c r="S602" s="678">
        <v>1</v>
      </c>
      <c r="T602" s="745">
        <v>1</v>
      </c>
      <c r="U602" s="701">
        <v>1</v>
      </c>
    </row>
    <row r="603" spans="1:21" ht="14.4" customHeight="1" x14ac:dyDescent="0.3">
      <c r="A603" s="661">
        <v>7</v>
      </c>
      <c r="B603" s="662" t="s">
        <v>2765</v>
      </c>
      <c r="C603" s="662" t="s">
        <v>3030</v>
      </c>
      <c r="D603" s="743" t="s">
        <v>4453</v>
      </c>
      <c r="E603" s="744" t="s">
        <v>3047</v>
      </c>
      <c r="F603" s="662" t="s">
        <v>3025</v>
      </c>
      <c r="G603" s="662" t="s">
        <v>3239</v>
      </c>
      <c r="H603" s="662" t="s">
        <v>573</v>
      </c>
      <c r="I603" s="662" t="s">
        <v>4101</v>
      </c>
      <c r="J603" s="662" t="s">
        <v>3244</v>
      </c>
      <c r="K603" s="662" t="s">
        <v>3245</v>
      </c>
      <c r="L603" s="663">
        <v>98.75</v>
      </c>
      <c r="M603" s="663">
        <v>98.75</v>
      </c>
      <c r="N603" s="662">
        <v>1</v>
      </c>
      <c r="O603" s="745">
        <v>1</v>
      </c>
      <c r="P603" s="663">
        <v>98.75</v>
      </c>
      <c r="Q603" s="678">
        <v>1</v>
      </c>
      <c r="R603" s="662">
        <v>1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7</v>
      </c>
      <c r="B604" s="662" t="s">
        <v>2765</v>
      </c>
      <c r="C604" s="662" t="s">
        <v>3030</v>
      </c>
      <c r="D604" s="743" t="s">
        <v>4453</v>
      </c>
      <c r="E604" s="744" t="s">
        <v>3047</v>
      </c>
      <c r="F604" s="662" t="s">
        <v>3025</v>
      </c>
      <c r="G604" s="662" t="s">
        <v>3762</v>
      </c>
      <c r="H604" s="662" t="s">
        <v>573</v>
      </c>
      <c r="I604" s="662" t="s">
        <v>795</v>
      </c>
      <c r="J604" s="662" t="s">
        <v>3896</v>
      </c>
      <c r="K604" s="662" t="s">
        <v>3897</v>
      </c>
      <c r="L604" s="663">
        <v>23.61</v>
      </c>
      <c r="M604" s="663">
        <v>236.1</v>
      </c>
      <c r="N604" s="662">
        <v>10</v>
      </c>
      <c r="O604" s="745">
        <v>2</v>
      </c>
      <c r="P604" s="663"/>
      <c r="Q604" s="678">
        <v>0</v>
      </c>
      <c r="R604" s="662"/>
      <c r="S604" s="678">
        <v>0</v>
      </c>
      <c r="T604" s="745"/>
      <c r="U604" s="701">
        <v>0</v>
      </c>
    </row>
    <row r="605" spans="1:21" ht="14.4" customHeight="1" x14ac:dyDescent="0.3">
      <c r="A605" s="661">
        <v>7</v>
      </c>
      <c r="B605" s="662" t="s">
        <v>2765</v>
      </c>
      <c r="C605" s="662" t="s">
        <v>3030</v>
      </c>
      <c r="D605" s="743" t="s">
        <v>4453</v>
      </c>
      <c r="E605" s="744" t="s">
        <v>3047</v>
      </c>
      <c r="F605" s="662" t="s">
        <v>3025</v>
      </c>
      <c r="G605" s="662" t="s">
        <v>3762</v>
      </c>
      <c r="H605" s="662" t="s">
        <v>573</v>
      </c>
      <c r="I605" s="662" t="s">
        <v>3763</v>
      </c>
      <c r="J605" s="662" t="s">
        <v>3764</v>
      </c>
      <c r="K605" s="662" t="s">
        <v>3161</v>
      </c>
      <c r="L605" s="663">
        <v>37.369999999999997</v>
      </c>
      <c r="M605" s="663">
        <v>224.21999999999997</v>
      </c>
      <c r="N605" s="662">
        <v>6</v>
      </c>
      <c r="O605" s="745">
        <v>0.5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7</v>
      </c>
      <c r="B606" s="662" t="s">
        <v>2765</v>
      </c>
      <c r="C606" s="662" t="s">
        <v>3030</v>
      </c>
      <c r="D606" s="743" t="s">
        <v>4453</v>
      </c>
      <c r="E606" s="744" t="s">
        <v>3047</v>
      </c>
      <c r="F606" s="662" t="s">
        <v>3025</v>
      </c>
      <c r="G606" s="662" t="s">
        <v>3762</v>
      </c>
      <c r="H606" s="662" t="s">
        <v>573</v>
      </c>
      <c r="I606" s="662" t="s">
        <v>4102</v>
      </c>
      <c r="J606" s="662" t="s">
        <v>3764</v>
      </c>
      <c r="K606" s="662" t="s">
        <v>4103</v>
      </c>
      <c r="L606" s="663">
        <v>0</v>
      </c>
      <c r="M606" s="663">
        <v>0</v>
      </c>
      <c r="N606" s="662">
        <v>3</v>
      </c>
      <c r="O606" s="745">
        <v>2</v>
      </c>
      <c r="P606" s="663">
        <v>0</v>
      </c>
      <c r="Q606" s="678"/>
      <c r="R606" s="662">
        <v>2</v>
      </c>
      <c r="S606" s="678">
        <v>0.66666666666666663</v>
      </c>
      <c r="T606" s="745">
        <v>1</v>
      </c>
      <c r="U606" s="701">
        <v>0.5</v>
      </c>
    </row>
    <row r="607" spans="1:21" ht="14.4" customHeight="1" x14ac:dyDescent="0.3">
      <c r="A607" s="661">
        <v>7</v>
      </c>
      <c r="B607" s="662" t="s">
        <v>2765</v>
      </c>
      <c r="C607" s="662" t="s">
        <v>3030</v>
      </c>
      <c r="D607" s="743" t="s">
        <v>4453</v>
      </c>
      <c r="E607" s="744" t="s">
        <v>3047</v>
      </c>
      <c r="F607" s="662" t="s">
        <v>3025</v>
      </c>
      <c r="G607" s="662" t="s">
        <v>3898</v>
      </c>
      <c r="H607" s="662" t="s">
        <v>573</v>
      </c>
      <c r="I607" s="662" t="s">
        <v>3899</v>
      </c>
      <c r="J607" s="662" t="s">
        <v>3900</v>
      </c>
      <c r="K607" s="662" t="s">
        <v>884</v>
      </c>
      <c r="L607" s="663">
        <v>0</v>
      </c>
      <c r="M607" s="663">
        <v>0</v>
      </c>
      <c r="N607" s="662">
        <v>6</v>
      </c>
      <c r="O607" s="745">
        <v>2.5</v>
      </c>
      <c r="P607" s="663">
        <v>0</v>
      </c>
      <c r="Q607" s="678"/>
      <c r="R607" s="662">
        <v>3</v>
      </c>
      <c r="S607" s="678">
        <v>0.5</v>
      </c>
      <c r="T607" s="745">
        <v>1</v>
      </c>
      <c r="U607" s="701">
        <v>0.4</v>
      </c>
    </row>
    <row r="608" spans="1:21" ht="14.4" customHeight="1" x14ac:dyDescent="0.3">
      <c r="A608" s="661">
        <v>7</v>
      </c>
      <c r="B608" s="662" t="s">
        <v>2765</v>
      </c>
      <c r="C608" s="662" t="s">
        <v>3030</v>
      </c>
      <c r="D608" s="743" t="s">
        <v>4453</v>
      </c>
      <c r="E608" s="744" t="s">
        <v>3047</v>
      </c>
      <c r="F608" s="662" t="s">
        <v>3025</v>
      </c>
      <c r="G608" s="662" t="s">
        <v>3901</v>
      </c>
      <c r="H608" s="662" t="s">
        <v>573</v>
      </c>
      <c r="I608" s="662" t="s">
        <v>4104</v>
      </c>
      <c r="J608" s="662" t="s">
        <v>3903</v>
      </c>
      <c r="K608" s="662" t="s">
        <v>3904</v>
      </c>
      <c r="L608" s="663">
        <v>1567.35</v>
      </c>
      <c r="M608" s="663">
        <v>28212.299999999996</v>
      </c>
      <c r="N608" s="662">
        <v>18</v>
      </c>
      <c r="O608" s="745">
        <v>4.5</v>
      </c>
      <c r="P608" s="663">
        <v>21942.899999999998</v>
      </c>
      <c r="Q608" s="678">
        <v>0.77777777777777779</v>
      </c>
      <c r="R608" s="662">
        <v>14</v>
      </c>
      <c r="S608" s="678">
        <v>0.77777777777777779</v>
      </c>
      <c r="T608" s="745">
        <v>3.5</v>
      </c>
      <c r="U608" s="701">
        <v>0.77777777777777779</v>
      </c>
    </row>
    <row r="609" spans="1:21" ht="14.4" customHeight="1" x14ac:dyDescent="0.3">
      <c r="A609" s="661">
        <v>7</v>
      </c>
      <c r="B609" s="662" t="s">
        <v>2765</v>
      </c>
      <c r="C609" s="662" t="s">
        <v>3030</v>
      </c>
      <c r="D609" s="743" t="s">
        <v>4453</v>
      </c>
      <c r="E609" s="744" t="s">
        <v>3047</v>
      </c>
      <c r="F609" s="662" t="s">
        <v>3025</v>
      </c>
      <c r="G609" s="662" t="s">
        <v>4105</v>
      </c>
      <c r="H609" s="662" t="s">
        <v>573</v>
      </c>
      <c r="I609" s="662" t="s">
        <v>4106</v>
      </c>
      <c r="J609" s="662" t="s">
        <v>4107</v>
      </c>
      <c r="K609" s="662" t="s">
        <v>4108</v>
      </c>
      <c r="L609" s="663">
        <v>107.6</v>
      </c>
      <c r="M609" s="663">
        <v>215.2</v>
      </c>
      <c r="N609" s="662">
        <v>2</v>
      </c>
      <c r="O609" s="745">
        <v>1</v>
      </c>
      <c r="P609" s="663"/>
      <c r="Q609" s="678">
        <v>0</v>
      </c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7</v>
      </c>
      <c r="B610" s="662" t="s">
        <v>2765</v>
      </c>
      <c r="C610" s="662" t="s">
        <v>3030</v>
      </c>
      <c r="D610" s="743" t="s">
        <v>4453</v>
      </c>
      <c r="E610" s="744" t="s">
        <v>3047</v>
      </c>
      <c r="F610" s="662" t="s">
        <v>3025</v>
      </c>
      <c r="G610" s="662" t="s">
        <v>3147</v>
      </c>
      <c r="H610" s="662" t="s">
        <v>573</v>
      </c>
      <c r="I610" s="662" t="s">
        <v>4109</v>
      </c>
      <c r="J610" s="662" t="s">
        <v>4110</v>
      </c>
      <c r="K610" s="662" t="s">
        <v>4111</v>
      </c>
      <c r="L610" s="663">
        <v>64.56</v>
      </c>
      <c r="M610" s="663">
        <v>387.36</v>
      </c>
      <c r="N610" s="662">
        <v>6</v>
      </c>
      <c r="O610" s="745">
        <v>0.5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7</v>
      </c>
      <c r="B611" s="662" t="s">
        <v>2765</v>
      </c>
      <c r="C611" s="662" t="s">
        <v>3030</v>
      </c>
      <c r="D611" s="743" t="s">
        <v>4453</v>
      </c>
      <c r="E611" s="744" t="s">
        <v>3047</v>
      </c>
      <c r="F611" s="662" t="s">
        <v>3025</v>
      </c>
      <c r="G611" s="662" t="s">
        <v>4112</v>
      </c>
      <c r="H611" s="662" t="s">
        <v>573</v>
      </c>
      <c r="I611" s="662" t="s">
        <v>4113</v>
      </c>
      <c r="J611" s="662" t="s">
        <v>2608</v>
      </c>
      <c r="K611" s="662" t="s">
        <v>2609</v>
      </c>
      <c r="L611" s="663">
        <v>66.97</v>
      </c>
      <c r="M611" s="663">
        <v>133.94</v>
      </c>
      <c r="N611" s="662">
        <v>2</v>
      </c>
      <c r="O611" s="745">
        <v>0.5</v>
      </c>
      <c r="P611" s="663">
        <v>133.94</v>
      </c>
      <c r="Q611" s="678">
        <v>1</v>
      </c>
      <c r="R611" s="662">
        <v>2</v>
      </c>
      <c r="S611" s="678">
        <v>1</v>
      </c>
      <c r="T611" s="745">
        <v>0.5</v>
      </c>
      <c r="U611" s="701">
        <v>1</v>
      </c>
    </row>
    <row r="612" spans="1:21" ht="14.4" customHeight="1" x14ac:dyDescent="0.3">
      <c r="A612" s="661">
        <v>7</v>
      </c>
      <c r="B612" s="662" t="s">
        <v>2765</v>
      </c>
      <c r="C612" s="662" t="s">
        <v>3030</v>
      </c>
      <c r="D612" s="743" t="s">
        <v>4453</v>
      </c>
      <c r="E612" s="744" t="s">
        <v>3047</v>
      </c>
      <c r="F612" s="662" t="s">
        <v>3025</v>
      </c>
      <c r="G612" s="662" t="s">
        <v>4112</v>
      </c>
      <c r="H612" s="662" t="s">
        <v>573</v>
      </c>
      <c r="I612" s="662" t="s">
        <v>913</v>
      </c>
      <c r="J612" s="662" t="s">
        <v>4114</v>
      </c>
      <c r="K612" s="662" t="s">
        <v>4115</v>
      </c>
      <c r="L612" s="663">
        <v>53.57</v>
      </c>
      <c r="M612" s="663">
        <v>53.57</v>
      </c>
      <c r="N612" s="662">
        <v>1</v>
      </c>
      <c r="O612" s="745">
        <v>1</v>
      </c>
      <c r="P612" s="663">
        <v>53.57</v>
      </c>
      <c r="Q612" s="678">
        <v>1</v>
      </c>
      <c r="R612" s="662">
        <v>1</v>
      </c>
      <c r="S612" s="678">
        <v>1</v>
      </c>
      <c r="T612" s="745">
        <v>1</v>
      </c>
      <c r="U612" s="701">
        <v>1</v>
      </c>
    </row>
    <row r="613" spans="1:21" ht="14.4" customHeight="1" x14ac:dyDescent="0.3">
      <c r="A613" s="661">
        <v>7</v>
      </c>
      <c r="B613" s="662" t="s">
        <v>2765</v>
      </c>
      <c r="C613" s="662" t="s">
        <v>3030</v>
      </c>
      <c r="D613" s="743" t="s">
        <v>4453</v>
      </c>
      <c r="E613" s="744" t="s">
        <v>3047</v>
      </c>
      <c r="F613" s="662" t="s">
        <v>3025</v>
      </c>
      <c r="G613" s="662" t="s">
        <v>3411</v>
      </c>
      <c r="H613" s="662" t="s">
        <v>573</v>
      </c>
      <c r="I613" s="662" t="s">
        <v>4116</v>
      </c>
      <c r="J613" s="662" t="s">
        <v>3413</v>
      </c>
      <c r="K613" s="662" t="s">
        <v>3414</v>
      </c>
      <c r="L613" s="663">
        <v>27.5</v>
      </c>
      <c r="M613" s="663">
        <v>27.5</v>
      </c>
      <c r="N613" s="662">
        <v>1</v>
      </c>
      <c r="O613" s="745">
        <v>1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7</v>
      </c>
      <c r="B614" s="662" t="s">
        <v>2765</v>
      </c>
      <c r="C614" s="662" t="s">
        <v>3030</v>
      </c>
      <c r="D614" s="743" t="s">
        <v>4453</v>
      </c>
      <c r="E614" s="744" t="s">
        <v>3047</v>
      </c>
      <c r="F614" s="662" t="s">
        <v>3025</v>
      </c>
      <c r="G614" s="662" t="s">
        <v>3769</v>
      </c>
      <c r="H614" s="662" t="s">
        <v>573</v>
      </c>
      <c r="I614" s="662" t="s">
        <v>4117</v>
      </c>
      <c r="J614" s="662" t="s">
        <v>3910</v>
      </c>
      <c r="K614" s="662" t="s">
        <v>3911</v>
      </c>
      <c r="L614" s="663">
        <v>127</v>
      </c>
      <c r="M614" s="663">
        <v>2667</v>
      </c>
      <c r="N614" s="662">
        <v>21</v>
      </c>
      <c r="O614" s="745">
        <v>6</v>
      </c>
      <c r="P614" s="663">
        <v>635</v>
      </c>
      <c r="Q614" s="678">
        <v>0.23809523809523808</v>
      </c>
      <c r="R614" s="662">
        <v>5</v>
      </c>
      <c r="S614" s="678">
        <v>0.23809523809523808</v>
      </c>
      <c r="T614" s="745">
        <v>2</v>
      </c>
      <c r="U614" s="701">
        <v>0.33333333333333331</v>
      </c>
    </row>
    <row r="615" spans="1:21" ht="14.4" customHeight="1" x14ac:dyDescent="0.3">
      <c r="A615" s="661">
        <v>7</v>
      </c>
      <c r="B615" s="662" t="s">
        <v>2765</v>
      </c>
      <c r="C615" s="662" t="s">
        <v>3030</v>
      </c>
      <c r="D615" s="743" t="s">
        <v>4453</v>
      </c>
      <c r="E615" s="744" t="s">
        <v>3047</v>
      </c>
      <c r="F615" s="662" t="s">
        <v>3025</v>
      </c>
      <c r="G615" s="662" t="s">
        <v>3769</v>
      </c>
      <c r="H615" s="662" t="s">
        <v>573</v>
      </c>
      <c r="I615" s="662" t="s">
        <v>3905</v>
      </c>
      <c r="J615" s="662" t="s">
        <v>3906</v>
      </c>
      <c r="K615" s="662" t="s">
        <v>3809</v>
      </c>
      <c r="L615" s="663">
        <v>389.92</v>
      </c>
      <c r="M615" s="663">
        <v>2339.52</v>
      </c>
      <c r="N615" s="662">
        <v>6</v>
      </c>
      <c r="O615" s="745">
        <v>1</v>
      </c>
      <c r="P615" s="663"/>
      <c r="Q615" s="678">
        <v>0</v>
      </c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7</v>
      </c>
      <c r="B616" s="662" t="s">
        <v>2765</v>
      </c>
      <c r="C616" s="662" t="s">
        <v>3030</v>
      </c>
      <c r="D616" s="743" t="s">
        <v>4453</v>
      </c>
      <c r="E616" s="744" t="s">
        <v>3047</v>
      </c>
      <c r="F616" s="662" t="s">
        <v>3025</v>
      </c>
      <c r="G616" s="662" t="s">
        <v>3769</v>
      </c>
      <c r="H616" s="662" t="s">
        <v>573</v>
      </c>
      <c r="I616" s="662" t="s">
        <v>3770</v>
      </c>
      <c r="J616" s="662" t="s">
        <v>3771</v>
      </c>
      <c r="K616" s="662" t="s">
        <v>3772</v>
      </c>
      <c r="L616" s="663">
        <v>701.65</v>
      </c>
      <c r="M616" s="663">
        <v>6314.8499999999995</v>
      </c>
      <c r="N616" s="662">
        <v>9</v>
      </c>
      <c r="O616" s="745">
        <v>2</v>
      </c>
      <c r="P616" s="663">
        <v>6314.8499999999995</v>
      </c>
      <c r="Q616" s="678">
        <v>1</v>
      </c>
      <c r="R616" s="662">
        <v>9</v>
      </c>
      <c r="S616" s="678">
        <v>1</v>
      </c>
      <c r="T616" s="745">
        <v>2</v>
      </c>
      <c r="U616" s="701">
        <v>1</v>
      </c>
    </row>
    <row r="617" spans="1:21" ht="14.4" customHeight="1" x14ac:dyDescent="0.3">
      <c r="A617" s="661">
        <v>7</v>
      </c>
      <c r="B617" s="662" t="s">
        <v>2765</v>
      </c>
      <c r="C617" s="662" t="s">
        <v>3030</v>
      </c>
      <c r="D617" s="743" t="s">
        <v>4453</v>
      </c>
      <c r="E617" s="744" t="s">
        <v>3047</v>
      </c>
      <c r="F617" s="662" t="s">
        <v>3025</v>
      </c>
      <c r="G617" s="662" t="s">
        <v>3769</v>
      </c>
      <c r="H617" s="662" t="s">
        <v>573</v>
      </c>
      <c r="I617" s="662" t="s">
        <v>3773</v>
      </c>
      <c r="J617" s="662" t="s">
        <v>3774</v>
      </c>
      <c r="K617" s="662" t="s">
        <v>2064</v>
      </c>
      <c r="L617" s="663">
        <v>208.18</v>
      </c>
      <c r="M617" s="663">
        <v>624.54</v>
      </c>
      <c r="N617" s="662">
        <v>3</v>
      </c>
      <c r="O617" s="745">
        <v>2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7</v>
      </c>
      <c r="B618" s="662" t="s">
        <v>2765</v>
      </c>
      <c r="C618" s="662" t="s">
        <v>3030</v>
      </c>
      <c r="D618" s="743" t="s">
        <v>4453</v>
      </c>
      <c r="E618" s="744" t="s">
        <v>3047</v>
      </c>
      <c r="F618" s="662" t="s">
        <v>3025</v>
      </c>
      <c r="G618" s="662" t="s">
        <v>3769</v>
      </c>
      <c r="H618" s="662" t="s">
        <v>573</v>
      </c>
      <c r="I618" s="662" t="s">
        <v>3907</v>
      </c>
      <c r="J618" s="662" t="s">
        <v>3908</v>
      </c>
      <c r="K618" s="662" t="s">
        <v>977</v>
      </c>
      <c r="L618" s="663">
        <v>383.18</v>
      </c>
      <c r="M618" s="663">
        <v>11878.580000000002</v>
      </c>
      <c r="N618" s="662">
        <v>31</v>
      </c>
      <c r="O618" s="745">
        <v>10</v>
      </c>
      <c r="P618" s="663">
        <v>5364.52</v>
      </c>
      <c r="Q618" s="678">
        <v>0.45161290322580644</v>
      </c>
      <c r="R618" s="662">
        <v>14</v>
      </c>
      <c r="S618" s="678">
        <v>0.45161290322580644</v>
      </c>
      <c r="T618" s="745">
        <v>5</v>
      </c>
      <c r="U618" s="701">
        <v>0.5</v>
      </c>
    </row>
    <row r="619" spans="1:21" ht="14.4" customHeight="1" x14ac:dyDescent="0.3">
      <c r="A619" s="661">
        <v>7</v>
      </c>
      <c r="B619" s="662" t="s">
        <v>2765</v>
      </c>
      <c r="C619" s="662" t="s">
        <v>3030</v>
      </c>
      <c r="D619" s="743" t="s">
        <v>4453</v>
      </c>
      <c r="E619" s="744" t="s">
        <v>3047</v>
      </c>
      <c r="F619" s="662" t="s">
        <v>3025</v>
      </c>
      <c r="G619" s="662" t="s">
        <v>3769</v>
      </c>
      <c r="H619" s="662" t="s">
        <v>573</v>
      </c>
      <c r="I619" s="662" t="s">
        <v>3912</v>
      </c>
      <c r="J619" s="662" t="s">
        <v>3913</v>
      </c>
      <c r="K619" s="662" t="s">
        <v>3914</v>
      </c>
      <c r="L619" s="663">
        <v>233.95</v>
      </c>
      <c r="M619" s="663">
        <v>1637.6499999999999</v>
      </c>
      <c r="N619" s="662">
        <v>7</v>
      </c>
      <c r="O619" s="745">
        <v>2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7</v>
      </c>
      <c r="B620" s="662" t="s">
        <v>2765</v>
      </c>
      <c r="C620" s="662" t="s">
        <v>3030</v>
      </c>
      <c r="D620" s="743" t="s">
        <v>4453</v>
      </c>
      <c r="E620" s="744" t="s">
        <v>3047</v>
      </c>
      <c r="F620" s="662" t="s">
        <v>3025</v>
      </c>
      <c r="G620" s="662" t="s">
        <v>3769</v>
      </c>
      <c r="H620" s="662" t="s">
        <v>573</v>
      </c>
      <c r="I620" s="662" t="s">
        <v>3915</v>
      </c>
      <c r="J620" s="662" t="s">
        <v>3906</v>
      </c>
      <c r="K620" s="662" t="s">
        <v>3809</v>
      </c>
      <c r="L620" s="663">
        <v>389.92</v>
      </c>
      <c r="M620" s="663">
        <v>2339.52</v>
      </c>
      <c r="N620" s="662">
        <v>6</v>
      </c>
      <c r="O620" s="745">
        <v>1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7</v>
      </c>
      <c r="B621" s="662" t="s">
        <v>2765</v>
      </c>
      <c r="C621" s="662" t="s">
        <v>3030</v>
      </c>
      <c r="D621" s="743" t="s">
        <v>4453</v>
      </c>
      <c r="E621" s="744" t="s">
        <v>3047</v>
      </c>
      <c r="F621" s="662" t="s">
        <v>3025</v>
      </c>
      <c r="G621" s="662" t="s">
        <v>3769</v>
      </c>
      <c r="H621" s="662" t="s">
        <v>573</v>
      </c>
      <c r="I621" s="662" t="s">
        <v>3916</v>
      </c>
      <c r="J621" s="662" t="s">
        <v>3771</v>
      </c>
      <c r="K621" s="662" t="s">
        <v>3772</v>
      </c>
      <c r="L621" s="663">
        <v>701.65</v>
      </c>
      <c r="M621" s="663">
        <v>4209.8999999999996</v>
      </c>
      <c r="N621" s="662">
        <v>6</v>
      </c>
      <c r="O621" s="745">
        <v>1</v>
      </c>
      <c r="P621" s="663">
        <v>4209.8999999999996</v>
      </c>
      <c r="Q621" s="678">
        <v>1</v>
      </c>
      <c r="R621" s="662">
        <v>6</v>
      </c>
      <c r="S621" s="678">
        <v>1</v>
      </c>
      <c r="T621" s="745">
        <v>1</v>
      </c>
      <c r="U621" s="701">
        <v>1</v>
      </c>
    </row>
    <row r="622" spans="1:21" ht="14.4" customHeight="1" x14ac:dyDescent="0.3">
      <c r="A622" s="661">
        <v>7</v>
      </c>
      <c r="B622" s="662" t="s">
        <v>2765</v>
      </c>
      <c r="C622" s="662" t="s">
        <v>3030</v>
      </c>
      <c r="D622" s="743" t="s">
        <v>4453</v>
      </c>
      <c r="E622" s="744" t="s">
        <v>3047</v>
      </c>
      <c r="F622" s="662" t="s">
        <v>3025</v>
      </c>
      <c r="G622" s="662" t="s">
        <v>3769</v>
      </c>
      <c r="H622" s="662" t="s">
        <v>573</v>
      </c>
      <c r="I622" s="662" t="s">
        <v>4118</v>
      </c>
      <c r="J622" s="662" t="s">
        <v>3913</v>
      </c>
      <c r="K622" s="662" t="s">
        <v>3914</v>
      </c>
      <c r="L622" s="663">
        <v>233.95</v>
      </c>
      <c r="M622" s="663">
        <v>4211.0999999999995</v>
      </c>
      <c r="N622" s="662">
        <v>18</v>
      </c>
      <c r="O622" s="745">
        <v>3</v>
      </c>
      <c r="P622" s="663">
        <v>1403.6999999999998</v>
      </c>
      <c r="Q622" s="678">
        <v>0.33333333333333331</v>
      </c>
      <c r="R622" s="662">
        <v>6</v>
      </c>
      <c r="S622" s="678">
        <v>0.33333333333333331</v>
      </c>
      <c r="T622" s="745">
        <v>1</v>
      </c>
      <c r="U622" s="701">
        <v>0.33333333333333331</v>
      </c>
    </row>
    <row r="623" spans="1:21" ht="14.4" customHeight="1" x14ac:dyDescent="0.3">
      <c r="A623" s="661">
        <v>7</v>
      </c>
      <c r="B623" s="662" t="s">
        <v>2765</v>
      </c>
      <c r="C623" s="662" t="s">
        <v>3030</v>
      </c>
      <c r="D623" s="743" t="s">
        <v>4453</v>
      </c>
      <c r="E623" s="744" t="s">
        <v>3047</v>
      </c>
      <c r="F623" s="662" t="s">
        <v>3025</v>
      </c>
      <c r="G623" s="662" t="s">
        <v>3769</v>
      </c>
      <c r="H623" s="662" t="s">
        <v>573</v>
      </c>
      <c r="I623" s="662" t="s">
        <v>4119</v>
      </c>
      <c r="J623" s="662" t="s">
        <v>3908</v>
      </c>
      <c r="K623" s="662" t="s">
        <v>1968</v>
      </c>
      <c r="L623" s="663">
        <v>0</v>
      </c>
      <c r="M623" s="663">
        <v>0</v>
      </c>
      <c r="N623" s="662">
        <v>4</v>
      </c>
      <c r="O623" s="745">
        <v>2</v>
      </c>
      <c r="P623" s="663">
        <v>0</v>
      </c>
      <c r="Q623" s="678"/>
      <c r="R623" s="662">
        <v>4</v>
      </c>
      <c r="S623" s="678">
        <v>1</v>
      </c>
      <c r="T623" s="745">
        <v>2</v>
      </c>
      <c r="U623" s="701">
        <v>1</v>
      </c>
    </row>
    <row r="624" spans="1:21" ht="14.4" customHeight="1" x14ac:dyDescent="0.3">
      <c r="A624" s="661">
        <v>7</v>
      </c>
      <c r="B624" s="662" t="s">
        <v>2765</v>
      </c>
      <c r="C624" s="662" t="s">
        <v>3030</v>
      </c>
      <c r="D624" s="743" t="s">
        <v>4453</v>
      </c>
      <c r="E624" s="744" t="s">
        <v>3047</v>
      </c>
      <c r="F624" s="662" t="s">
        <v>3025</v>
      </c>
      <c r="G624" s="662" t="s">
        <v>3919</v>
      </c>
      <c r="H624" s="662" t="s">
        <v>573</v>
      </c>
      <c r="I624" s="662" t="s">
        <v>3920</v>
      </c>
      <c r="J624" s="662" t="s">
        <v>3921</v>
      </c>
      <c r="K624" s="662" t="s">
        <v>3922</v>
      </c>
      <c r="L624" s="663">
        <v>134.47999999999999</v>
      </c>
      <c r="M624" s="663">
        <v>134.47999999999999</v>
      </c>
      <c r="N624" s="662">
        <v>1</v>
      </c>
      <c r="O624" s="745">
        <v>0.5</v>
      </c>
      <c r="P624" s="663">
        <v>134.47999999999999</v>
      </c>
      <c r="Q624" s="678">
        <v>1</v>
      </c>
      <c r="R624" s="662">
        <v>1</v>
      </c>
      <c r="S624" s="678">
        <v>1</v>
      </c>
      <c r="T624" s="745">
        <v>0.5</v>
      </c>
      <c r="U624" s="701">
        <v>1</v>
      </c>
    </row>
    <row r="625" spans="1:21" ht="14.4" customHeight="1" x14ac:dyDescent="0.3">
      <c r="A625" s="661">
        <v>7</v>
      </c>
      <c r="B625" s="662" t="s">
        <v>2765</v>
      </c>
      <c r="C625" s="662" t="s">
        <v>3030</v>
      </c>
      <c r="D625" s="743" t="s">
        <v>4453</v>
      </c>
      <c r="E625" s="744" t="s">
        <v>3047</v>
      </c>
      <c r="F625" s="662" t="s">
        <v>3025</v>
      </c>
      <c r="G625" s="662" t="s">
        <v>3919</v>
      </c>
      <c r="H625" s="662" t="s">
        <v>573</v>
      </c>
      <c r="I625" s="662" t="s">
        <v>4120</v>
      </c>
      <c r="J625" s="662" t="s">
        <v>3921</v>
      </c>
      <c r="K625" s="662" t="s">
        <v>3987</v>
      </c>
      <c r="L625" s="663">
        <v>0</v>
      </c>
      <c r="M625" s="663">
        <v>0</v>
      </c>
      <c r="N625" s="662">
        <v>6</v>
      </c>
      <c r="O625" s="745">
        <v>1</v>
      </c>
      <c r="P625" s="663">
        <v>0</v>
      </c>
      <c r="Q625" s="678"/>
      <c r="R625" s="662">
        <v>6</v>
      </c>
      <c r="S625" s="678">
        <v>1</v>
      </c>
      <c r="T625" s="745">
        <v>1</v>
      </c>
      <c r="U625" s="701">
        <v>1</v>
      </c>
    </row>
    <row r="626" spans="1:21" ht="14.4" customHeight="1" x14ac:dyDescent="0.3">
      <c r="A626" s="661">
        <v>7</v>
      </c>
      <c r="B626" s="662" t="s">
        <v>2765</v>
      </c>
      <c r="C626" s="662" t="s">
        <v>3030</v>
      </c>
      <c r="D626" s="743" t="s">
        <v>4453</v>
      </c>
      <c r="E626" s="744" t="s">
        <v>3047</v>
      </c>
      <c r="F626" s="662" t="s">
        <v>3025</v>
      </c>
      <c r="G626" s="662" t="s">
        <v>3150</v>
      </c>
      <c r="H626" s="662" t="s">
        <v>573</v>
      </c>
      <c r="I626" s="662" t="s">
        <v>3151</v>
      </c>
      <c r="J626" s="662" t="s">
        <v>1956</v>
      </c>
      <c r="K626" s="662" t="s">
        <v>3152</v>
      </c>
      <c r="L626" s="663">
        <v>48.42</v>
      </c>
      <c r="M626" s="663">
        <v>338.94</v>
      </c>
      <c r="N626" s="662">
        <v>7</v>
      </c>
      <c r="O626" s="745">
        <v>3</v>
      </c>
      <c r="P626" s="663">
        <v>242.1</v>
      </c>
      <c r="Q626" s="678">
        <v>0.7142857142857143</v>
      </c>
      <c r="R626" s="662">
        <v>5</v>
      </c>
      <c r="S626" s="678">
        <v>0.7142857142857143</v>
      </c>
      <c r="T626" s="745">
        <v>2</v>
      </c>
      <c r="U626" s="701">
        <v>0.66666666666666663</v>
      </c>
    </row>
    <row r="627" spans="1:21" ht="14.4" customHeight="1" x14ac:dyDescent="0.3">
      <c r="A627" s="661">
        <v>7</v>
      </c>
      <c r="B627" s="662" t="s">
        <v>2765</v>
      </c>
      <c r="C627" s="662" t="s">
        <v>3030</v>
      </c>
      <c r="D627" s="743" t="s">
        <v>4453</v>
      </c>
      <c r="E627" s="744" t="s">
        <v>3047</v>
      </c>
      <c r="F627" s="662" t="s">
        <v>3025</v>
      </c>
      <c r="G627" s="662" t="s">
        <v>3150</v>
      </c>
      <c r="H627" s="662" t="s">
        <v>573</v>
      </c>
      <c r="I627" s="662" t="s">
        <v>652</v>
      </c>
      <c r="J627" s="662" t="s">
        <v>653</v>
      </c>
      <c r="K627" s="662" t="s">
        <v>2979</v>
      </c>
      <c r="L627" s="663">
        <v>48.42</v>
      </c>
      <c r="M627" s="663">
        <v>96.84</v>
      </c>
      <c r="N627" s="662">
        <v>2</v>
      </c>
      <c r="O627" s="745">
        <v>0.5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7</v>
      </c>
      <c r="B628" s="662" t="s">
        <v>2765</v>
      </c>
      <c r="C628" s="662" t="s">
        <v>3030</v>
      </c>
      <c r="D628" s="743" t="s">
        <v>4453</v>
      </c>
      <c r="E628" s="744" t="s">
        <v>3047</v>
      </c>
      <c r="F628" s="662" t="s">
        <v>3025</v>
      </c>
      <c r="G628" s="662" t="s">
        <v>4121</v>
      </c>
      <c r="H628" s="662" t="s">
        <v>573</v>
      </c>
      <c r="I628" s="662" t="s">
        <v>4122</v>
      </c>
      <c r="J628" s="662" t="s">
        <v>4123</v>
      </c>
      <c r="K628" s="662" t="s">
        <v>4124</v>
      </c>
      <c r="L628" s="663">
        <v>974.8</v>
      </c>
      <c r="M628" s="663">
        <v>974.8</v>
      </c>
      <c r="N628" s="662">
        <v>1</v>
      </c>
      <c r="O628" s="745">
        <v>1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7</v>
      </c>
      <c r="B629" s="662" t="s">
        <v>2765</v>
      </c>
      <c r="C629" s="662" t="s">
        <v>3030</v>
      </c>
      <c r="D629" s="743" t="s">
        <v>4453</v>
      </c>
      <c r="E629" s="744" t="s">
        <v>3047</v>
      </c>
      <c r="F629" s="662" t="s">
        <v>3025</v>
      </c>
      <c r="G629" s="662" t="s">
        <v>3782</v>
      </c>
      <c r="H629" s="662" t="s">
        <v>573</v>
      </c>
      <c r="I629" s="662" t="s">
        <v>4125</v>
      </c>
      <c r="J629" s="662" t="s">
        <v>3924</v>
      </c>
      <c r="K629" s="662" t="s">
        <v>3791</v>
      </c>
      <c r="L629" s="663">
        <v>3354.59</v>
      </c>
      <c r="M629" s="663">
        <v>221402.94</v>
      </c>
      <c r="N629" s="662">
        <v>66</v>
      </c>
      <c r="O629" s="745">
        <v>19</v>
      </c>
      <c r="P629" s="663">
        <v>197920.81</v>
      </c>
      <c r="Q629" s="678">
        <v>0.89393939393939392</v>
      </c>
      <c r="R629" s="662">
        <v>59</v>
      </c>
      <c r="S629" s="678">
        <v>0.89393939393939392</v>
      </c>
      <c r="T629" s="745">
        <v>17</v>
      </c>
      <c r="U629" s="701">
        <v>0.89473684210526316</v>
      </c>
    </row>
    <row r="630" spans="1:21" ht="14.4" customHeight="1" x14ac:dyDescent="0.3">
      <c r="A630" s="661">
        <v>7</v>
      </c>
      <c r="B630" s="662" t="s">
        <v>2765</v>
      </c>
      <c r="C630" s="662" t="s">
        <v>3030</v>
      </c>
      <c r="D630" s="743" t="s">
        <v>4453</v>
      </c>
      <c r="E630" s="744" t="s">
        <v>3047</v>
      </c>
      <c r="F630" s="662" t="s">
        <v>3025</v>
      </c>
      <c r="G630" s="662" t="s">
        <v>3782</v>
      </c>
      <c r="H630" s="662" t="s">
        <v>573</v>
      </c>
      <c r="I630" s="662" t="s">
        <v>3783</v>
      </c>
      <c r="J630" s="662" t="s">
        <v>3784</v>
      </c>
      <c r="K630" s="662" t="s">
        <v>3785</v>
      </c>
      <c r="L630" s="663">
        <v>454.27</v>
      </c>
      <c r="M630" s="663">
        <v>10448.210000000001</v>
      </c>
      <c r="N630" s="662">
        <v>23</v>
      </c>
      <c r="O630" s="745">
        <v>5</v>
      </c>
      <c r="P630" s="663">
        <v>6359.7800000000007</v>
      </c>
      <c r="Q630" s="678">
        <v>0.60869565217391308</v>
      </c>
      <c r="R630" s="662">
        <v>14</v>
      </c>
      <c r="S630" s="678">
        <v>0.60869565217391308</v>
      </c>
      <c r="T630" s="745">
        <v>4</v>
      </c>
      <c r="U630" s="701">
        <v>0.8</v>
      </c>
    </row>
    <row r="631" spans="1:21" ht="14.4" customHeight="1" x14ac:dyDescent="0.3">
      <c r="A631" s="661">
        <v>7</v>
      </c>
      <c r="B631" s="662" t="s">
        <v>2765</v>
      </c>
      <c r="C631" s="662" t="s">
        <v>3030</v>
      </c>
      <c r="D631" s="743" t="s">
        <v>4453</v>
      </c>
      <c r="E631" s="744" t="s">
        <v>3047</v>
      </c>
      <c r="F631" s="662" t="s">
        <v>3025</v>
      </c>
      <c r="G631" s="662" t="s">
        <v>3782</v>
      </c>
      <c r="H631" s="662" t="s">
        <v>573</v>
      </c>
      <c r="I631" s="662" t="s">
        <v>3926</v>
      </c>
      <c r="J631" s="662" t="s">
        <v>3784</v>
      </c>
      <c r="K631" s="662" t="s">
        <v>3927</v>
      </c>
      <c r="L631" s="663">
        <v>908.53</v>
      </c>
      <c r="M631" s="663">
        <v>63597.099999999991</v>
      </c>
      <c r="N631" s="662">
        <v>70</v>
      </c>
      <c r="O631" s="745">
        <v>22</v>
      </c>
      <c r="P631" s="663">
        <v>50877.679999999993</v>
      </c>
      <c r="Q631" s="678">
        <v>0.8</v>
      </c>
      <c r="R631" s="662">
        <v>56</v>
      </c>
      <c r="S631" s="678">
        <v>0.8</v>
      </c>
      <c r="T631" s="745">
        <v>17</v>
      </c>
      <c r="U631" s="701">
        <v>0.77272727272727271</v>
      </c>
    </row>
    <row r="632" spans="1:21" ht="14.4" customHeight="1" x14ac:dyDescent="0.3">
      <c r="A632" s="661">
        <v>7</v>
      </c>
      <c r="B632" s="662" t="s">
        <v>2765</v>
      </c>
      <c r="C632" s="662" t="s">
        <v>3030</v>
      </c>
      <c r="D632" s="743" t="s">
        <v>4453</v>
      </c>
      <c r="E632" s="744" t="s">
        <v>3047</v>
      </c>
      <c r="F632" s="662" t="s">
        <v>3025</v>
      </c>
      <c r="G632" s="662" t="s">
        <v>3782</v>
      </c>
      <c r="H632" s="662" t="s">
        <v>573</v>
      </c>
      <c r="I632" s="662" t="s">
        <v>3928</v>
      </c>
      <c r="J632" s="662" t="s">
        <v>3929</v>
      </c>
      <c r="K632" s="662" t="s">
        <v>3930</v>
      </c>
      <c r="L632" s="663">
        <v>291.85000000000002</v>
      </c>
      <c r="M632" s="663">
        <v>2042.9500000000003</v>
      </c>
      <c r="N632" s="662">
        <v>7</v>
      </c>
      <c r="O632" s="745">
        <v>2</v>
      </c>
      <c r="P632" s="663">
        <v>1167.4000000000001</v>
      </c>
      <c r="Q632" s="678">
        <v>0.5714285714285714</v>
      </c>
      <c r="R632" s="662">
        <v>4</v>
      </c>
      <c r="S632" s="678">
        <v>0.5714285714285714</v>
      </c>
      <c r="T632" s="745">
        <v>1</v>
      </c>
      <c r="U632" s="701">
        <v>0.5</v>
      </c>
    </row>
    <row r="633" spans="1:21" ht="14.4" customHeight="1" x14ac:dyDescent="0.3">
      <c r="A633" s="661">
        <v>7</v>
      </c>
      <c r="B633" s="662" t="s">
        <v>2765</v>
      </c>
      <c r="C633" s="662" t="s">
        <v>3030</v>
      </c>
      <c r="D633" s="743" t="s">
        <v>4453</v>
      </c>
      <c r="E633" s="744" t="s">
        <v>3047</v>
      </c>
      <c r="F633" s="662" t="s">
        <v>3025</v>
      </c>
      <c r="G633" s="662" t="s">
        <v>3782</v>
      </c>
      <c r="H633" s="662" t="s">
        <v>573</v>
      </c>
      <c r="I633" s="662" t="s">
        <v>3931</v>
      </c>
      <c r="J633" s="662" t="s">
        <v>3929</v>
      </c>
      <c r="K633" s="662" t="s">
        <v>3932</v>
      </c>
      <c r="L633" s="663">
        <v>583.70000000000005</v>
      </c>
      <c r="M633" s="663">
        <v>8171.8000000000011</v>
      </c>
      <c r="N633" s="662">
        <v>14</v>
      </c>
      <c r="O633" s="745">
        <v>6</v>
      </c>
      <c r="P633" s="663">
        <v>7004.4000000000005</v>
      </c>
      <c r="Q633" s="678">
        <v>0.8571428571428571</v>
      </c>
      <c r="R633" s="662">
        <v>12</v>
      </c>
      <c r="S633" s="678">
        <v>0.8571428571428571</v>
      </c>
      <c r="T633" s="745">
        <v>5</v>
      </c>
      <c r="U633" s="701">
        <v>0.83333333333333337</v>
      </c>
    </row>
    <row r="634" spans="1:21" ht="14.4" customHeight="1" x14ac:dyDescent="0.3">
      <c r="A634" s="661">
        <v>7</v>
      </c>
      <c r="B634" s="662" t="s">
        <v>2765</v>
      </c>
      <c r="C634" s="662" t="s">
        <v>3030</v>
      </c>
      <c r="D634" s="743" t="s">
        <v>4453</v>
      </c>
      <c r="E634" s="744" t="s">
        <v>3047</v>
      </c>
      <c r="F634" s="662" t="s">
        <v>3025</v>
      </c>
      <c r="G634" s="662" t="s">
        <v>3782</v>
      </c>
      <c r="H634" s="662" t="s">
        <v>573</v>
      </c>
      <c r="I634" s="662" t="s">
        <v>3933</v>
      </c>
      <c r="J634" s="662" t="s">
        <v>3787</v>
      </c>
      <c r="K634" s="662" t="s">
        <v>3934</v>
      </c>
      <c r="L634" s="663">
        <v>838.65</v>
      </c>
      <c r="M634" s="663">
        <v>17611.649999999998</v>
      </c>
      <c r="N634" s="662">
        <v>21</v>
      </c>
      <c r="O634" s="745">
        <v>3</v>
      </c>
      <c r="P634" s="663">
        <v>10063.799999999999</v>
      </c>
      <c r="Q634" s="678">
        <v>0.57142857142857151</v>
      </c>
      <c r="R634" s="662">
        <v>12</v>
      </c>
      <c r="S634" s="678">
        <v>0.5714285714285714</v>
      </c>
      <c r="T634" s="745">
        <v>2</v>
      </c>
      <c r="U634" s="701">
        <v>0.66666666666666663</v>
      </c>
    </row>
    <row r="635" spans="1:21" ht="14.4" customHeight="1" x14ac:dyDescent="0.3">
      <c r="A635" s="661">
        <v>7</v>
      </c>
      <c r="B635" s="662" t="s">
        <v>2765</v>
      </c>
      <c r="C635" s="662" t="s">
        <v>3030</v>
      </c>
      <c r="D635" s="743" t="s">
        <v>4453</v>
      </c>
      <c r="E635" s="744" t="s">
        <v>3047</v>
      </c>
      <c r="F635" s="662" t="s">
        <v>3025</v>
      </c>
      <c r="G635" s="662" t="s">
        <v>3782</v>
      </c>
      <c r="H635" s="662" t="s">
        <v>573</v>
      </c>
      <c r="I635" s="662" t="s">
        <v>3786</v>
      </c>
      <c r="J635" s="662" t="s">
        <v>3787</v>
      </c>
      <c r="K635" s="662" t="s">
        <v>3788</v>
      </c>
      <c r="L635" s="663">
        <v>1677.3</v>
      </c>
      <c r="M635" s="663">
        <v>65414.700000000012</v>
      </c>
      <c r="N635" s="662">
        <v>39</v>
      </c>
      <c r="O635" s="745">
        <v>14</v>
      </c>
      <c r="P635" s="663">
        <v>51996.30000000001</v>
      </c>
      <c r="Q635" s="678">
        <v>0.79487179487179493</v>
      </c>
      <c r="R635" s="662">
        <v>31</v>
      </c>
      <c r="S635" s="678">
        <v>0.79487179487179482</v>
      </c>
      <c r="T635" s="745">
        <v>11</v>
      </c>
      <c r="U635" s="701">
        <v>0.7857142857142857</v>
      </c>
    </row>
    <row r="636" spans="1:21" ht="14.4" customHeight="1" x14ac:dyDescent="0.3">
      <c r="A636" s="661">
        <v>7</v>
      </c>
      <c r="B636" s="662" t="s">
        <v>2765</v>
      </c>
      <c r="C636" s="662" t="s">
        <v>3030</v>
      </c>
      <c r="D636" s="743" t="s">
        <v>4453</v>
      </c>
      <c r="E636" s="744" t="s">
        <v>3047</v>
      </c>
      <c r="F636" s="662" t="s">
        <v>3025</v>
      </c>
      <c r="G636" s="662" t="s">
        <v>3782</v>
      </c>
      <c r="H636" s="662" t="s">
        <v>573</v>
      </c>
      <c r="I636" s="662" t="s">
        <v>3935</v>
      </c>
      <c r="J636" s="662" t="s">
        <v>3936</v>
      </c>
      <c r="K636" s="662" t="s">
        <v>3788</v>
      </c>
      <c r="L636" s="663">
        <v>1677.3</v>
      </c>
      <c r="M636" s="663">
        <v>23482.199999999997</v>
      </c>
      <c r="N636" s="662">
        <v>14</v>
      </c>
      <c r="O636" s="745">
        <v>5</v>
      </c>
      <c r="P636" s="663">
        <v>20127.599999999999</v>
      </c>
      <c r="Q636" s="678">
        <v>0.85714285714285721</v>
      </c>
      <c r="R636" s="662">
        <v>12</v>
      </c>
      <c r="S636" s="678">
        <v>0.8571428571428571</v>
      </c>
      <c r="T636" s="745">
        <v>4</v>
      </c>
      <c r="U636" s="701">
        <v>0.8</v>
      </c>
    </row>
    <row r="637" spans="1:21" ht="14.4" customHeight="1" x14ac:dyDescent="0.3">
      <c r="A637" s="661">
        <v>7</v>
      </c>
      <c r="B637" s="662" t="s">
        <v>2765</v>
      </c>
      <c r="C637" s="662" t="s">
        <v>3030</v>
      </c>
      <c r="D637" s="743" t="s">
        <v>4453</v>
      </c>
      <c r="E637" s="744" t="s">
        <v>3047</v>
      </c>
      <c r="F637" s="662" t="s">
        <v>3025</v>
      </c>
      <c r="G637" s="662" t="s">
        <v>3782</v>
      </c>
      <c r="H637" s="662" t="s">
        <v>573</v>
      </c>
      <c r="I637" s="662" t="s">
        <v>4126</v>
      </c>
      <c r="J637" s="662" t="s">
        <v>4127</v>
      </c>
      <c r="K637" s="662" t="s">
        <v>3785</v>
      </c>
      <c r="L637" s="663">
        <v>0</v>
      </c>
      <c r="M637" s="663">
        <v>0</v>
      </c>
      <c r="N637" s="662">
        <v>7</v>
      </c>
      <c r="O637" s="745">
        <v>2</v>
      </c>
      <c r="P637" s="663">
        <v>0</v>
      </c>
      <c r="Q637" s="678"/>
      <c r="R637" s="662">
        <v>7</v>
      </c>
      <c r="S637" s="678">
        <v>1</v>
      </c>
      <c r="T637" s="745">
        <v>2</v>
      </c>
      <c r="U637" s="701">
        <v>1</v>
      </c>
    </row>
    <row r="638" spans="1:21" ht="14.4" customHeight="1" x14ac:dyDescent="0.3">
      <c r="A638" s="661">
        <v>7</v>
      </c>
      <c r="B638" s="662" t="s">
        <v>2765</v>
      </c>
      <c r="C638" s="662" t="s">
        <v>3030</v>
      </c>
      <c r="D638" s="743" t="s">
        <v>4453</v>
      </c>
      <c r="E638" s="744" t="s">
        <v>3047</v>
      </c>
      <c r="F638" s="662" t="s">
        <v>3025</v>
      </c>
      <c r="G638" s="662" t="s">
        <v>3782</v>
      </c>
      <c r="H638" s="662" t="s">
        <v>573</v>
      </c>
      <c r="I638" s="662" t="s">
        <v>4128</v>
      </c>
      <c r="J638" s="662" t="s">
        <v>3948</v>
      </c>
      <c r="K638" s="662" t="s">
        <v>4129</v>
      </c>
      <c r="L638" s="663">
        <v>0</v>
      </c>
      <c r="M638" s="663">
        <v>0</v>
      </c>
      <c r="N638" s="662">
        <v>2</v>
      </c>
      <c r="O638" s="745">
        <v>1</v>
      </c>
      <c r="P638" s="663">
        <v>0</v>
      </c>
      <c r="Q638" s="678"/>
      <c r="R638" s="662">
        <v>2</v>
      </c>
      <c r="S638" s="678">
        <v>1</v>
      </c>
      <c r="T638" s="745">
        <v>1</v>
      </c>
      <c r="U638" s="701">
        <v>1</v>
      </c>
    </row>
    <row r="639" spans="1:21" ht="14.4" customHeight="1" x14ac:dyDescent="0.3">
      <c r="A639" s="661">
        <v>7</v>
      </c>
      <c r="B639" s="662" t="s">
        <v>2765</v>
      </c>
      <c r="C639" s="662" t="s">
        <v>3030</v>
      </c>
      <c r="D639" s="743" t="s">
        <v>4453</v>
      </c>
      <c r="E639" s="744" t="s">
        <v>3047</v>
      </c>
      <c r="F639" s="662" t="s">
        <v>3025</v>
      </c>
      <c r="G639" s="662" t="s">
        <v>3782</v>
      </c>
      <c r="H639" s="662" t="s">
        <v>573</v>
      </c>
      <c r="I639" s="662" t="s">
        <v>3939</v>
      </c>
      <c r="J639" s="662" t="s">
        <v>3790</v>
      </c>
      <c r="K639" s="662" t="s">
        <v>3940</v>
      </c>
      <c r="L639" s="663">
        <v>0</v>
      </c>
      <c r="M639" s="663">
        <v>0</v>
      </c>
      <c r="N639" s="662">
        <v>6</v>
      </c>
      <c r="O639" s="745">
        <v>1</v>
      </c>
      <c r="P639" s="663">
        <v>0</v>
      </c>
      <c r="Q639" s="678"/>
      <c r="R639" s="662">
        <v>6</v>
      </c>
      <c r="S639" s="678">
        <v>1</v>
      </c>
      <c r="T639" s="745">
        <v>1</v>
      </c>
      <c r="U639" s="701">
        <v>1</v>
      </c>
    </row>
    <row r="640" spans="1:21" ht="14.4" customHeight="1" x14ac:dyDescent="0.3">
      <c r="A640" s="661">
        <v>7</v>
      </c>
      <c r="B640" s="662" t="s">
        <v>2765</v>
      </c>
      <c r="C640" s="662" t="s">
        <v>3030</v>
      </c>
      <c r="D640" s="743" t="s">
        <v>4453</v>
      </c>
      <c r="E640" s="744" t="s">
        <v>3047</v>
      </c>
      <c r="F640" s="662" t="s">
        <v>3025</v>
      </c>
      <c r="G640" s="662" t="s">
        <v>3782</v>
      </c>
      <c r="H640" s="662" t="s">
        <v>573</v>
      </c>
      <c r="I640" s="662" t="s">
        <v>3943</v>
      </c>
      <c r="J640" s="662" t="s">
        <v>3942</v>
      </c>
      <c r="K640" s="662" t="s">
        <v>3932</v>
      </c>
      <c r="L640" s="663">
        <v>583.70000000000005</v>
      </c>
      <c r="M640" s="663">
        <v>2918.5</v>
      </c>
      <c r="N640" s="662">
        <v>5</v>
      </c>
      <c r="O640" s="745">
        <v>1</v>
      </c>
      <c r="P640" s="663">
        <v>2918.5</v>
      </c>
      <c r="Q640" s="678">
        <v>1</v>
      </c>
      <c r="R640" s="662">
        <v>5</v>
      </c>
      <c r="S640" s="678">
        <v>1</v>
      </c>
      <c r="T640" s="745">
        <v>1</v>
      </c>
      <c r="U640" s="701">
        <v>1</v>
      </c>
    </row>
    <row r="641" spans="1:21" ht="14.4" customHeight="1" x14ac:dyDescent="0.3">
      <c r="A641" s="661">
        <v>7</v>
      </c>
      <c r="B641" s="662" t="s">
        <v>2765</v>
      </c>
      <c r="C641" s="662" t="s">
        <v>3030</v>
      </c>
      <c r="D641" s="743" t="s">
        <v>4453</v>
      </c>
      <c r="E641" s="744" t="s">
        <v>3047</v>
      </c>
      <c r="F641" s="662" t="s">
        <v>3025</v>
      </c>
      <c r="G641" s="662" t="s">
        <v>3782</v>
      </c>
      <c r="H641" s="662" t="s">
        <v>573</v>
      </c>
      <c r="I641" s="662" t="s">
        <v>3946</v>
      </c>
      <c r="J641" s="662" t="s">
        <v>3945</v>
      </c>
      <c r="K641" s="662" t="s">
        <v>3927</v>
      </c>
      <c r="L641" s="663">
        <v>908.53</v>
      </c>
      <c r="M641" s="663">
        <v>7268.24</v>
      </c>
      <c r="N641" s="662">
        <v>8</v>
      </c>
      <c r="O641" s="745">
        <v>2</v>
      </c>
      <c r="P641" s="663">
        <v>7268.24</v>
      </c>
      <c r="Q641" s="678">
        <v>1</v>
      </c>
      <c r="R641" s="662">
        <v>8</v>
      </c>
      <c r="S641" s="678">
        <v>1</v>
      </c>
      <c r="T641" s="745">
        <v>2</v>
      </c>
      <c r="U641" s="701">
        <v>1</v>
      </c>
    </row>
    <row r="642" spans="1:21" ht="14.4" customHeight="1" x14ac:dyDescent="0.3">
      <c r="A642" s="661">
        <v>7</v>
      </c>
      <c r="B642" s="662" t="s">
        <v>2765</v>
      </c>
      <c r="C642" s="662" t="s">
        <v>3030</v>
      </c>
      <c r="D642" s="743" t="s">
        <v>4453</v>
      </c>
      <c r="E642" s="744" t="s">
        <v>3047</v>
      </c>
      <c r="F642" s="662" t="s">
        <v>3025</v>
      </c>
      <c r="G642" s="662" t="s">
        <v>3782</v>
      </c>
      <c r="H642" s="662" t="s">
        <v>573</v>
      </c>
      <c r="I642" s="662" t="s">
        <v>4130</v>
      </c>
      <c r="J642" s="662" t="s">
        <v>3945</v>
      </c>
      <c r="K642" s="662" t="s">
        <v>4131</v>
      </c>
      <c r="L642" s="663">
        <v>0</v>
      </c>
      <c r="M642" s="663">
        <v>0</v>
      </c>
      <c r="N642" s="662">
        <v>2</v>
      </c>
      <c r="O642" s="745">
        <v>1</v>
      </c>
      <c r="P642" s="663">
        <v>0</v>
      </c>
      <c r="Q642" s="678"/>
      <c r="R642" s="662">
        <v>2</v>
      </c>
      <c r="S642" s="678">
        <v>1</v>
      </c>
      <c r="T642" s="745">
        <v>1</v>
      </c>
      <c r="U642" s="701">
        <v>1</v>
      </c>
    </row>
    <row r="643" spans="1:21" ht="14.4" customHeight="1" x14ac:dyDescent="0.3">
      <c r="A643" s="661">
        <v>7</v>
      </c>
      <c r="B643" s="662" t="s">
        <v>2765</v>
      </c>
      <c r="C643" s="662" t="s">
        <v>3030</v>
      </c>
      <c r="D643" s="743" t="s">
        <v>4453</v>
      </c>
      <c r="E643" s="744" t="s">
        <v>3047</v>
      </c>
      <c r="F643" s="662" t="s">
        <v>3025</v>
      </c>
      <c r="G643" s="662" t="s">
        <v>3782</v>
      </c>
      <c r="H643" s="662" t="s">
        <v>573</v>
      </c>
      <c r="I643" s="662" t="s">
        <v>4132</v>
      </c>
      <c r="J643" s="662" t="s">
        <v>3784</v>
      </c>
      <c r="K643" s="662" t="s">
        <v>4131</v>
      </c>
      <c r="L643" s="663">
        <v>0</v>
      </c>
      <c r="M643" s="663">
        <v>0</v>
      </c>
      <c r="N643" s="662">
        <v>3</v>
      </c>
      <c r="O643" s="745">
        <v>1</v>
      </c>
      <c r="P643" s="663"/>
      <c r="Q643" s="678"/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7</v>
      </c>
      <c r="B644" s="662" t="s">
        <v>2765</v>
      </c>
      <c r="C644" s="662" t="s">
        <v>3030</v>
      </c>
      <c r="D644" s="743" t="s">
        <v>4453</v>
      </c>
      <c r="E644" s="744" t="s">
        <v>3047</v>
      </c>
      <c r="F644" s="662" t="s">
        <v>3025</v>
      </c>
      <c r="G644" s="662" t="s">
        <v>3792</v>
      </c>
      <c r="H644" s="662" t="s">
        <v>573</v>
      </c>
      <c r="I644" s="662" t="s">
        <v>3954</v>
      </c>
      <c r="J644" s="662" t="s">
        <v>3955</v>
      </c>
      <c r="K644" s="662" t="s">
        <v>3956</v>
      </c>
      <c r="L644" s="663">
        <v>1112.45</v>
      </c>
      <c r="M644" s="663">
        <v>4449.8</v>
      </c>
      <c r="N644" s="662">
        <v>4</v>
      </c>
      <c r="O644" s="745">
        <v>2</v>
      </c>
      <c r="P644" s="663">
        <v>4449.8</v>
      </c>
      <c r="Q644" s="678">
        <v>1</v>
      </c>
      <c r="R644" s="662">
        <v>4</v>
      </c>
      <c r="S644" s="678">
        <v>1</v>
      </c>
      <c r="T644" s="745">
        <v>2</v>
      </c>
      <c r="U644" s="701">
        <v>1</v>
      </c>
    </row>
    <row r="645" spans="1:21" ht="14.4" customHeight="1" x14ac:dyDescent="0.3">
      <c r="A645" s="661">
        <v>7</v>
      </c>
      <c r="B645" s="662" t="s">
        <v>2765</v>
      </c>
      <c r="C645" s="662" t="s">
        <v>3030</v>
      </c>
      <c r="D645" s="743" t="s">
        <v>4453</v>
      </c>
      <c r="E645" s="744" t="s">
        <v>3047</v>
      </c>
      <c r="F645" s="662" t="s">
        <v>3025</v>
      </c>
      <c r="G645" s="662" t="s">
        <v>3792</v>
      </c>
      <c r="H645" s="662" t="s">
        <v>573</v>
      </c>
      <c r="I645" s="662" t="s">
        <v>3957</v>
      </c>
      <c r="J645" s="662" t="s">
        <v>3958</v>
      </c>
      <c r="K645" s="662" t="s">
        <v>3956</v>
      </c>
      <c r="L645" s="663">
        <v>2146.12</v>
      </c>
      <c r="M645" s="663">
        <v>12876.72</v>
      </c>
      <c r="N645" s="662">
        <v>6</v>
      </c>
      <c r="O645" s="745">
        <v>2</v>
      </c>
      <c r="P645" s="663">
        <v>12876.72</v>
      </c>
      <c r="Q645" s="678">
        <v>1</v>
      </c>
      <c r="R645" s="662">
        <v>6</v>
      </c>
      <c r="S645" s="678">
        <v>1</v>
      </c>
      <c r="T645" s="745">
        <v>2</v>
      </c>
      <c r="U645" s="701">
        <v>1</v>
      </c>
    </row>
    <row r="646" spans="1:21" ht="14.4" customHeight="1" x14ac:dyDescent="0.3">
      <c r="A646" s="661">
        <v>7</v>
      </c>
      <c r="B646" s="662" t="s">
        <v>2765</v>
      </c>
      <c r="C646" s="662" t="s">
        <v>3030</v>
      </c>
      <c r="D646" s="743" t="s">
        <v>4453</v>
      </c>
      <c r="E646" s="744" t="s">
        <v>3047</v>
      </c>
      <c r="F646" s="662" t="s">
        <v>3025</v>
      </c>
      <c r="G646" s="662" t="s">
        <v>3792</v>
      </c>
      <c r="H646" s="662" t="s">
        <v>573</v>
      </c>
      <c r="I646" s="662" t="s">
        <v>3959</v>
      </c>
      <c r="J646" s="662" t="s">
        <v>3794</v>
      </c>
      <c r="K646" s="662" t="s">
        <v>3956</v>
      </c>
      <c r="L646" s="663">
        <v>3690.52</v>
      </c>
      <c r="M646" s="663">
        <v>66429.36</v>
      </c>
      <c r="N646" s="662">
        <v>18</v>
      </c>
      <c r="O646" s="745">
        <v>6</v>
      </c>
      <c r="P646" s="663">
        <v>44286.239999999998</v>
      </c>
      <c r="Q646" s="678">
        <v>0.66666666666666663</v>
      </c>
      <c r="R646" s="662">
        <v>12</v>
      </c>
      <c r="S646" s="678">
        <v>0.66666666666666663</v>
      </c>
      <c r="T646" s="745">
        <v>4</v>
      </c>
      <c r="U646" s="701">
        <v>0.66666666666666663</v>
      </c>
    </row>
    <row r="647" spans="1:21" ht="14.4" customHeight="1" x14ac:dyDescent="0.3">
      <c r="A647" s="661">
        <v>7</v>
      </c>
      <c r="B647" s="662" t="s">
        <v>2765</v>
      </c>
      <c r="C647" s="662" t="s">
        <v>3030</v>
      </c>
      <c r="D647" s="743" t="s">
        <v>4453</v>
      </c>
      <c r="E647" s="744" t="s">
        <v>3047</v>
      </c>
      <c r="F647" s="662" t="s">
        <v>3025</v>
      </c>
      <c r="G647" s="662" t="s">
        <v>3261</v>
      </c>
      <c r="H647" s="662" t="s">
        <v>631</v>
      </c>
      <c r="I647" s="662" t="s">
        <v>4133</v>
      </c>
      <c r="J647" s="662" t="s">
        <v>1989</v>
      </c>
      <c r="K647" s="662" t="s">
        <v>4134</v>
      </c>
      <c r="L647" s="663">
        <v>0</v>
      </c>
      <c r="M647" s="663">
        <v>0</v>
      </c>
      <c r="N647" s="662">
        <v>3</v>
      </c>
      <c r="O647" s="745">
        <v>1</v>
      </c>
      <c r="P647" s="663">
        <v>0</v>
      </c>
      <c r="Q647" s="678"/>
      <c r="R647" s="662">
        <v>3</v>
      </c>
      <c r="S647" s="678">
        <v>1</v>
      </c>
      <c r="T647" s="745">
        <v>1</v>
      </c>
      <c r="U647" s="701">
        <v>1</v>
      </c>
    </row>
    <row r="648" spans="1:21" ht="14.4" customHeight="1" x14ac:dyDescent="0.3">
      <c r="A648" s="661">
        <v>7</v>
      </c>
      <c r="B648" s="662" t="s">
        <v>2765</v>
      </c>
      <c r="C648" s="662" t="s">
        <v>3030</v>
      </c>
      <c r="D648" s="743" t="s">
        <v>4453</v>
      </c>
      <c r="E648" s="744" t="s">
        <v>3047</v>
      </c>
      <c r="F648" s="662" t="s">
        <v>3025</v>
      </c>
      <c r="G648" s="662" t="s">
        <v>3153</v>
      </c>
      <c r="H648" s="662" t="s">
        <v>573</v>
      </c>
      <c r="I648" s="662" t="s">
        <v>1824</v>
      </c>
      <c r="J648" s="662" t="s">
        <v>1825</v>
      </c>
      <c r="K648" s="662" t="s">
        <v>1826</v>
      </c>
      <c r="L648" s="663">
        <v>108.44</v>
      </c>
      <c r="M648" s="663">
        <v>3903.84</v>
      </c>
      <c r="N648" s="662">
        <v>36</v>
      </c>
      <c r="O648" s="745">
        <v>14.5</v>
      </c>
      <c r="P648" s="663">
        <v>2494.12</v>
      </c>
      <c r="Q648" s="678">
        <v>0.63888888888888884</v>
      </c>
      <c r="R648" s="662">
        <v>23</v>
      </c>
      <c r="S648" s="678">
        <v>0.63888888888888884</v>
      </c>
      <c r="T648" s="745">
        <v>9</v>
      </c>
      <c r="U648" s="701">
        <v>0.62068965517241381</v>
      </c>
    </row>
    <row r="649" spans="1:21" ht="14.4" customHeight="1" x14ac:dyDescent="0.3">
      <c r="A649" s="661">
        <v>7</v>
      </c>
      <c r="B649" s="662" t="s">
        <v>2765</v>
      </c>
      <c r="C649" s="662" t="s">
        <v>3030</v>
      </c>
      <c r="D649" s="743" t="s">
        <v>4453</v>
      </c>
      <c r="E649" s="744" t="s">
        <v>3047</v>
      </c>
      <c r="F649" s="662" t="s">
        <v>3025</v>
      </c>
      <c r="G649" s="662" t="s">
        <v>3153</v>
      </c>
      <c r="H649" s="662" t="s">
        <v>573</v>
      </c>
      <c r="I649" s="662" t="s">
        <v>3327</v>
      </c>
      <c r="J649" s="662" t="s">
        <v>1825</v>
      </c>
      <c r="K649" s="662" t="s">
        <v>3328</v>
      </c>
      <c r="L649" s="663">
        <v>54.23</v>
      </c>
      <c r="M649" s="663">
        <v>108.46</v>
      </c>
      <c r="N649" s="662">
        <v>2</v>
      </c>
      <c r="O649" s="745">
        <v>1</v>
      </c>
      <c r="P649" s="663">
        <v>108.46</v>
      </c>
      <c r="Q649" s="678">
        <v>1</v>
      </c>
      <c r="R649" s="662">
        <v>2</v>
      </c>
      <c r="S649" s="678">
        <v>1</v>
      </c>
      <c r="T649" s="745">
        <v>1</v>
      </c>
      <c r="U649" s="701">
        <v>1</v>
      </c>
    </row>
    <row r="650" spans="1:21" ht="14.4" customHeight="1" x14ac:dyDescent="0.3">
      <c r="A650" s="661">
        <v>7</v>
      </c>
      <c r="B650" s="662" t="s">
        <v>2765</v>
      </c>
      <c r="C650" s="662" t="s">
        <v>3030</v>
      </c>
      <c r="D650" s="743" t="s">
        <v>4453</v>
      </c>
      <c r="E650" s="744" t="s">
        <v>3047</v>
      </c>
      <c r="F650" s="662" t="s">
        <v>3025</v>
      </c>
      <c r="G650" s="662" t="s">
        <v>3264</v>
      </c>
      <c r="H650" s="662" t="s">
        <v>573</v>
      </c>
      <c r="I650" s="662" t="s">
        <v>691</v>
      </c>
      <c r="J650" s="662" t="s">
        <v>3375</v>
      </c>
      <c r="K650" s="662" t="s">
        <v>3376</v>
      </c>
      <c r="L650" s="663">
        <v>24.78</v>
      </c>
      <c r="M650" s="663">
        <v>223.02</v>
      </c>
      <c r="N650" s="662">
        <v>9</v>
      </c>
      <c r="O650" s="745">
        <v>1</v>
      </c>
      <c r="P650" s="663">
        <v>74.34</v>
      </c>
      <c r="Q650" s="678">
        <v>0.33333333333333331</v>
      </c>
      <c r="R650" s="662">
        <v>3</v>
      </c>
      <c r="S650" s="678">
        <v>0.33333333333333331</v>
      </c>
      <c r="T650" s="745">
        <v>0.5</v>
      </c>
      <c r="U650" s="701">
        <v>0.5</v>
      </c>
    </row>
    <row r="651" spans="1:21" ht="14.4" customHeight="1" x14ac:dyDescent="0.3">
      <c r="A651" s="661">
        <v>7</v>
      </c>
      <c r="B651" s="662" t="s">
        <v>2765</v>
      </c>
      <c r="C651" s="662" t="s">
        <v>3030</v>
      </c>
      <c r="D651" s="743" t="s">
        <v>4453</v>
      </c>
      <c r="E651" s="744" t="s">
        <v>3047</v>
      </c>
      <c r="F651" s="662" t="s">
        <v>3025</v>
      </c>
      <c r="G651" s="662" t="s">
        <v>3264</v>
      </c>
      <c r="H651" s="662" t="s">
        <v>573</v>
      </c>
      <c r="I651" s="662" t="s">
        <v>1335</v>
      </c>
      <c r="J651" s="662" t="s">
        <v>3265</v>
      </c>
      <c r="K651" s="662" t="s">
        <v>3266</v>
      </c>
      <c r="L651" s="663">
        <v>99.11</v>
      </c>
      <c r="M651" s="663">
        <v>3468.8500000000004</v>
      </c>
      <c r="N651" s="662">
        <v>35</v>
      </c>
      <c r="O651" s="745">
        <v>7.5</v>
      </c>
      <c r="P651" s="663">
        <v>2378.6400000000003</v>
      </c>
      <c r="Q651" s="678">
        <v>0.68571428571428572</v>
      </c>
      <c r="R651" s="662">
        <v>24</v>
      </c>
      <c r="S651" s="678">
        <v>0.68571428571428572</v>
      </c>
      <c r="T651" s="745">
        <v>6</v>
      </c>
      <c r="U651" s="701">
        <v>0.8</v>
      </c>
    </row>
    <row r="652" spans="1:21" ht="14.4" customHeight="1" x14ac:dyDescent="0.3">
      <c r="A652" s="661">
        <v>7</v>
      </c>
      <c r="B652" s="662" t="s">
        <v>2765</v>
      </c>
      <c r="C652" s="662" t="s">
        <v>3030</v>
      </c>
      <c r="D652" s="743" t="s">
        <v>4453</v>
      </c>
      <c r="E652" s="744" t="s">
        <v>3047</v>
      </c>
      <c r="F652" s="662" t="s">
        <v>3025</v>
      </c>
      <c r="G652" s="662" t="s">
        <v>3584</v>
      </c>
      <c r="H652" s="662" t="s">
        <v>573</v>
      </c>
      <c r="I652" s="662" t="s">
        <v>3960</v>
      </c>
      <c r="J652" s="662" t="s">
        <v>1113</v>
      </c>
      <c r="K652" s="662" t="s">
        <v>3961</v>
      </c>
      <c r="L652" s="663">
        <v>1286.2</v>
      </c>
      <c r="M652" s="663">
        <v>21865.4</v>
      </c>
      <c r="N652" s="662">
        <v>17</v>
      </c>
      <c r="O652" s="745">
        <v>4</v>
      </c>
      <c r="P652" s="663">
        <v>15434.400000000001</v>
      </c>
      <c r="Q652" s="678">
        <v>0.70588235294117652</v>
      </c>
      <c r="R652" s="662">
        <v>12</v>
      </c>
      <c r="S652" s="678">
        <v>0.70588235294117652</v>
      </c>
      <c r="T652" s="745">
        <v>3.5</v>
      </c>
      <c r="U652" s="701">
        <v>0.875</v>
      </c>
    </row>
    <row r="653" spans="1:21" ht="14.4" customHeight="1" x14ac:dyDescent="0.3">
      <c r="A653" s="661">
        <v>7</v>
      </c>
      <c r="B653" s="662" t="s">
        <v>2765</v>
      </c>
      <c r="C653" s="662" t="s">
        <v>3030</v>
      </c>
      <c r="D653" s="743" t="s">
        <v>4453</v>
      </c>
      <c r="E653" s="744" t="s">
        <v>3047</v>
      </c>
      <c r="F653" s="662" t="s">
        <v>3025</v>
      </c>
      <c r="G653" s="662" t="s">
        <v>3584</v>
      </c>
      <c r="H653" s="662" t="s">
        <v>573</v>
      </c>
      <c r="I653" s="662" t="s">
        <v>3796</v>
      </c>
      <c r="J653" s="662" t="s">
        <v>3797</v>
      </c>
      <c r="K653" s="662" t="s">
        <v>3798</v>
      </c>
      <c r="L653" s="663">
        <v>1715.48</v>
      </c>
      <c r="M653" s="663">
        <v>150962.24000000005</v>
      </c>
      <c r="N653" s="662">
        <v>88</v>
      </c>
      <c r="O653" s="745">
        <v>20</v>
      </c>
      <c r="P653" s="663">
        <v>104644.28000000004</v>
      </c>
      <c r="Q653" s="678">
        <v>0.69318181818181823</v>
      </c>
      <c r="R653" s="662">
        <v>61</v>
      </c>
      <c r="S653" s="678">
        <v>0.69318181818181823</v>
      </c>
      <c r="T653" s="745">
        <v>12.5</v>
      </c>
      <c r="U653" s="701">
        <v>0.625</v>
      </c>
    </row>
    <row r="654" spans="1:21" ht="14.4" customHeight="1" x14ac:dyDescent="0.3">
      <c r="A654" s="661">
        <v>7</v>
      </c>
      <c r="B654" s="662" t="s">
        <v>2765</v>
      </c>
      <c r="C654" s="662" t="s">
        <v>3030</v>
      </c>
      <c r="D654" s="743" t="s">
        <v>4453</v>
      </c>
      <c r="E654" s="744" t="s">
        <v>3047</v>
      </c>
      <c r="F654" s="662" t="s">
        <v>3025</v>
      </c>
      <c r="G654" s="662" t="s">
        <v>3584</v>
      </c>
      <c r="H654" s="662" t="s">
        <v>573</v>
      </c>
      <c r="I654" s="662" t="s">
        <v>4135</v>
      </c>
      <c r="J654" s="662" t="s">
        <v>4136</v>
      </c>
      <c r="K654" s="662" t="s">
        <v>3744</v>
      </c>
      <c r="L654" s="663">
        <v>0</v>
      </c>
      <c r="M654" s="663">
        <v>0</v>
      </c>
      <c r="N654" s="662">
        <v>4</v>
      </c>
      <c r="O654" s="745">
        <v>1</v>
      </c>
      <c r="P654" s="663">
        <v>0</v>
      </c>
      <c r="Q654" s="678"/>
      <c r="R654" s="662">
        <v>4</v>
      </c>
      <c r="S654" s="678">
        <v>1</v>
      </c>
      <c r="T654" s="745">
        <v>1</v>
      </c>
      <c r="U654" s="701">
        <v>1</v>
      </c>
    </row>
    <row r="655" spans="1:21" ht="14.4" customHeight="1" x14ac:dyDescent="0.3">
      <c r="A655" s="661">
        <v>7</v>
      </c>
      <c r="B655" s="662" t="s">
        <v>2765</v>
      </c>
      <c r="C655" s="662" t="s">
        <v>3030</v>
      </c>
      <c r="D655" s="743" t="s">
        <v>4453</v>
      </c>
      <c r="E655" s="744" t="s">
        <v>3047</v>
      </c>
      <c r="F655" s="662" t="s">
        <v>3025</v>
      </c>
      <c r="G655" s="662" t="s">
        <v>3270</v>
      </c>
      <c r="H655" s="662" t="s">
        <v>573</v>
      </c>
      <c r="I655" s="662" t="s">
        <v>833</v>
      </c>
      <c r="J655" s="662" t="s">
        <v>3271</v>
      </c>
      <c r="K655" s="662" t="s">
        <v>3272</v>
      </c>
      <c r="L655" s="663">
        <v>0</v>
      </c>
      <c r="M655" s="663">
        <v>0</v>
      </c>
      <c r="N655" s="662">
        <v>31</v>
      </c>
      <c r="O655" s="745">
        <v>8</v>
      </c>
      <c r="P655" s="663">
        <v>0</v>
      </c>
      <c r="Q655" s="678"/>
      <c r="R655" s="662">
        <v>15</v>
      </c>
      <c r="S655" s="678">
        <v>0.4838709677419355</v>
      </c>
      <c r="T655" s="745">
        <v>3.5</v>
      </c>
      <c r="U655" s="701">
        <v>0.4375</v>
      </c>
    </row>
    <row r="656" spans="1:21" ht="14.4" customHeight="1" x14ac:dyDescent="0.3">
      <c r="A656" s="661">
        <v>7</v>
      </c>
      <c r="B656" s="662" t="s">
        <v>2765</v>
      </c>
      <c r="C656" s="662" t="s">
        <v>3030</v>
      </c>
      <c r="D656" s="743" t="s">
        <v>4453</v>
      </c>
      <c r="E656" s="744" t="s">
        <v>3047</v>
      </c>
      <c r="F656" s="662" t="s">
        <v>3025</v>
      </c>
      <c r="G656" s="662" t="s">
        <v>3270</v>
      </c>
      <c r="H656" s="662" t="s">
        <v>573</v>
      </c>
      <c r="I656" s="662" t="s">
        <v>4137</v>
      </c>
      <c r="J656" s="662" t="s">
        <v>4138</v>
      </c>
      <c r="K656" s="662" t="s">
        <v>4139</v>
      </c>
      <c r="L656" s="663">
        <v>76.86</v>
      </c>
      <c r="M656" s="663">
        <v>153.72</v>
      </c>
      <c r="N656" s="662">
        <v>2</v>
      </c>
      <c r="O656" s="745">
        <v>0.5</v>
      </c>
      <c r="P656" s="663">
        <v>153.72</v>
      </c>
      <c r="Q656" s="678">
        <v>1</v>
      </c>
      <c r="R656" s="662">
        <v>2</v>
      </c>
      <c r="S656" s="678">
        <v>1</v>
      </c>
      <c r="T656" s="745">
        <v>0.5</v>
      </c>
      <c r="U656" s="701">
        <v>1</v>
      </c>
    </row>
    <row r="657" spans="1:21" ht="14.4" customHeight="1" x14ac:dyDescent="0.3">
      <c r="A657" s="661">
        <v>7</v>
      </c>
      <c r="B657" s="662" t="s">
        <v>2765</v>
      </c>
      <c r="C657" s="662" t="s">
        <v>3030</v>
      </c>
      <c r="D657" s="743" t="s">
        <v>4453</v>
      </c>
      <c r="E657" s="744" t="s">
        <v>3047</v>
      </c>
      <c r="F657" s="662" t="s">
        <v>3025</v>
      </c>
      <c r="G657" s="662" t="s">
        <v>3270</v>
      </c>
      <c r="H657" s="662" t="s">
        <v>573</v>
      </c>
      <c r="I657" s="662" t="s">
        <v>4140</v>
      </c>
      <c r="J657" s="662" t="s">
        <v>3800</v>
      </c>
      <c r="K657" s="662" t="s">
        <v>4141</v>
      </c>
      <c r="L657" s="663">
        <v>16.440000000000001</v>
      </c>
      <c r="M657" s="663">
        <v>65.760000000000005</v>
      </c>
      <c r="N657" s="662">
        <v>4</v>
      </c>
      <c r="O657" s="745">
        <v>1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7</v>
      </c>
      <c r="B658" s="662" t="s">
        <v>2765</v>
      </c>
      <c r="C658" s="662" t="s">
        <v>3030</v>
      </c>
      <c r="D658" s="743" t="s">
        <v>4453</v>
      </c>
      <c r="E658" s="744" t="s">
        <v>3047</v>
      </c>
      <c r="F658" s="662" t="s">
        <v>3025</v>
      </c>
      <c r="G658" s="662" t="s">
        <v>3270</v>
      </c>
      <c r="H658" s="662" t="s">
        <v>573</v>
      </c>
      <c r="I658" s="662" t="s">
        <v>4142</v>
      </c>
      <c r="J658" s="662" t="s">
        <v>3800</v>
      </c>
      <c r="K658" s="662" t="s">
        <v>4143</v>
      </c>
      <c r="L658" s="663">
        <v>0</v>
      </c>
      <c r="M658" s="663">
        <v>0</v>
      </c>
      <c r="N658" s="662">
        <v>9</v>
      </c>
      <c r="O658" s="745">
        <v>2.5</v>
      </c>
      <c r="P658" s="663">
        <v>0</v>
      </c>
      <c r="Q658" s="678"/>
      <c r="R658" s="662">
        <v>6</v>
      </c>
      <c r="S658" s="678">
        <v>0.66666666666666663</v>
      </c>
      <c r="T658" s="745">
        <v>2</v>
      </c>
      <c r="U658" s="701">
        <v>0.8</v>
      </c>
    </row>
    <row r="659" spans="1:21" ht="14.4" customHeight="1" x14ac:dyDescent="0.3">
      <c r="A659" s="661">
        <v>7</v>
      </c>
      <c r="B659" s="662" t="s">
        <v>2765</v>
      </c>
      <c r="C659" s="662" t="s">
        <v>3030</v>
      </c>
      <c r="D659" s="743" t="s">
        <v>4453</v>
      </c>
      <c r="E659" s="744" t="s">
        <v>3047</v>
      </c>
      <c r="F659" s="662" t="s">
        <v>3025</v>
      </c>
      <c r="G659" s="662" t="s">
        <v>3270</v>
      </c>
      <c r="H659" s="662" t="s">
        <v>573</v>
      </c>
      <c r="I659" s="662" t="s">
        <v>3799</v>
      </c>
      <c r="J659" s="662" t="s">
        <v>3800</v>
      </c>
      <c r="K659" s="662" t="s">
        <v>3801</v>
      </c>
      <c r="L659" s="663">
        <v>82.18</v>
      </c>
      <c r="M659" s="663">
        <v>410.90000000000003</v>
      </c>
      <c r="N659" s="662">
        <v>5</v>
      </c>
      <c r="O659" s="745">
        <v>2.5</v>
      </c>
      <c r="P659" s="663">
        <v>328.72</v>
      </c>
      <c r="Q659" s="678">
        <v>0.8</v>
      </c>
      <c r="R659" s="662">
        <v>4</v>
      </c>
      <c r="S659" s="678">
        <v>0.8</v>
      </c>
      <c r="T659" s="745">
        <v>1.5</v>
      </c>
      <c r="U659" s="701">
        <v>0.6</v>
      </c>
    </row>
    <row r="660" spans="1:21" ht="14.4" customHeight="1" x14ac:dyDescent="0.3">
      <c r="A660" s="661">
        <v>7</v>
      </c>
      <c r="B660" s="662" t="s">
        <v>2765</v>
      </c>
      <c r="C660" s="662" t="s">
        <v>3030</v>
      </c>
      <c r="D660" s="743" t="s">
        <v>4453</v>
      </c>
      <c r="E660" s="744" t="s">
        <v>3047</v>
      </c>
      <c r="F660" s="662" t="s">
        <v>3025</v>
      </c>
      <c r="G660" s="662" t="s">
        <v>3273</v>
      </c>
      <c r="H660" s="662" t="s">
        <v>631</v>
      </c>
      <c r="I660" s="662" t="s">
        <v>3274</v>
      </c>
      <c r="J660" s="662" t="s">
        <v>3275</v>
      </c>
      <c r="K660" s="662" t="s">
        <v>3276</v>
      </c>
      <c r="L660" s="663">
        <v>409.77</v>
      </c>
      <c r="M660" s="663">
        <v>819.54</v>
      </c>
      <c r="N660" s="662">
        <v>2</v>
      </c>
      <c r="O660" s="745">
        <v>0.5</v>
      </c>
      <c r="P660" s="663">
        <v>819.54</v>
      </c>
      <c r="Q660" s="678">
        <v>1</v>
      </c>
      <c r="R660" s="662">
        <v>2</v>
      </c>
      <c r="S660" s="678">
        <v>1</v>
      </c>
      <c r="T660" s="745">
        <v>0.5</v>
      </c>
      <c r="U660" s="701">
        <v>1</v>
      </c>
    </row>
    <row r="661" spans="1:21" ht="14.4" customHeight="1" x14ac:dyDescent="0.3">
      <c r="A661" s="661">
        <v>7</v>
      </c>
      <c r="B661" s="662" t="s">
        <v>2765</v>
      </c>
      <c r="C661" s="662" t="s">
        <v>3030</v>
      </c>
      <c r="D661" s="743" t="s">
        <v>4453</v>
      </c>
      <c r="E661" s="744" t="s">
        <v>3047</v>
      </c>
      <c r="F661" s="662" t="s">
        <v>3025</v>
      </c>
      <c r="G661" s="662" t="s">
        <v>3273</v>
      </c>
      <c r="H661" s="662" t="s">
        <v>573</v>
      </c>
      <c r="I661" s="662" t="s">
        <v>4144</v>
      </c>
      <c r="J661" s="662" t="s">
        <v>4145</v>
      </c>
      <c r="K661" s="662" t="s">
        <v>4146</v>
      </c>
      <c r="L661" s="663">
        <v>0</v>
      </c>
      <c r="M661" s="663">
        <v>0</v>
      </c>
      <c r="N661" s="662">
        <v>3</v>
      </c>
      <c r="O661" s="745">
        <v>0.5</v>
      </c>
      <c r="P661" s="663">
        <v>0</v>
      </c>
      <c r="Q661" s="678"/>
      <c r="R661" s="662">
        <v>3</v>
      </c>
      <c r="S661" s="678">
        <v>1</v>
      </c>
      <c r="T661" s="745">
        <v>0.5</v>
      </c>
      <c r="U661" s="701">
        <v>1</v>
      </c>
    </row>
    <row r="662" spans="1:21" ht="14.4" customHeight="1" x14ac:dyDescent="0.3">
      <c r="A662" s="661">
        <v>7</v>
      </c>
      <c r="B662" s="662" t="s">
        <v>2765</v>
      </c>
      <c r="C662" s="662" t="s">
        <v>3030</v>
      </c>
      <c r="D662" s="743" t="s">
        <v>4453</v>
      </c>
      <c r="E662" s="744" t="s">
        <v>3047</v>
      </c>
      <c r="F662" s="662" t="s">
        <v>3025</v>
      </c>
      <c r="G662" s="662" t="s">
        <v>3802</v>
      </c>
      <c r="H662" s="662" t="s">
        <v>573</v>
      </c>
      <c r="I662" s="662" t="s">
        <v>4147</v>
      </c>
      <c r="J662" s="662" t="s">
        <v>3082</v>
      </c>
      <c r="K662" s="662"/>
      <c r="L662" s="663">
        <v>583.70000000000005</v>
      </c>
      <c r="M662" s="663">
        <v>1167.4000000000001</v>
      </c>
      <c r="N662" s="662">
        <v>2</v>
      </c>
      <c r="O662" s="745">
        <v>1</v>
      </c>
      <c r="P662" s="663">
        <v>1167.4000000000001</v>
      </c>
      <c r="Q662" s="678">
        <v>1</v>
      </c>
      <c r="R662" s="662">
        <v>2</v>
      </c>
      <c r="S662" s="678">
        <v>1</v>
      </c>
      <c r="T662" s="745">
        <v>1</v>
      </c>
      <c r="U662" s="701">
        <v>1</v>
      </c>
    </row>
    <row r="663" spans="1:21" ht="14.4" customHeight="1" x14ac:dyDescent="0.3">
      <c r="A663" s="661">
        <v>7</v>
      </c>
      <c r="B663" s="662" t="s">
        <v>2765</v>
      </c>
      <c r="C663" s="662" t="s">
        <v>3030</v>
      </c>
      <c r="D663" s="743" t="s">
        <v>4453</v>
      </c>
      <c r="E663" s="744" t="s">
        <v>3047</v>
      </c>
      <c r="F663" s="662" t="s">
        <v>3025</v>
      </c>
      <c r="G663" s="662" t="s">
        <v>3802</v>
      </c>
      <c r="H663" s="662" t="s">
        <v>573</v>
      </c>
      <c r="I663" s="662" t="s">
        <v>4148</v>
      </c>
      <c r="J663" s="662" t="s">
        <v>4149</v>
      </c>
      <c r="K663" s="662" t="s">
        <v>4150</v>
      </c>
      <c r="L663" s="663">
        <v>583.70000000000005</v>
      </c>
      <c r="M663" s="663">
        <v>1751.1000000000001</v>
      </c>
      <c r="N663" s="662">
        <v>3</v>
      </c>
      <c r="O663" s="745">
        <v>1</v>
      </c>
      <c r="P663" s="663">
        <v>1751.1000000000001</v>
      </c>
      <c r="Q663" s="678">
        <v>1</v>
      </c>
      <c r="R663" s="662">
        <v>3</v>
      </c>
      <c r="S663" s="678">
        <v>1</v>
      </c>
      <c r="T663" s="745">
        <v>1</v>
      </c>
      <c r="U663" s="701">
        <v>1</v>
      </c>
    </row>
    <row r="664" spans="1:21" ht="14.4" customHeight="1" x14ac:dyDescent="0.3">
      <c r="A664" s="661">
        <v>7</v>
      </c>
      <c r="B664" s="662" t="s">
        <v>2765</v>
      </c>
      <c r="C664" s="662" t="s">
        <v>3030</v>
      </c>
      <c r="D664" s="743" t="s">
        <v>4453</v>
      </c>
      <c r="E664" s="744" t="s">
        <v>3047</v>
      </c>
      <c r="F664" s="662" t="s">
        <v>3025</v>
      </c>
      <c r="G664" s="662" t="s">
        <v>3802</v>
      </c>
      <c r="H664" s="662" t="s">
        <v>573</v>
      </c>
      <c r="I664" s="662" t="s">
        <v>3970</v>
      </c>
      <c r="J664" s="662" t="s">
        <v>3971</v>
      </c>
      <c r="K664" s="662" t="s">
        <v>3972</v>
      </c>
      <c r="L664" s="663">
        <v>908.53</v>
      </c>
      <c r="M664" s="663">
        <v>11810.890000000001</v>
      </c>
      <c r="N664" s="662">
        <v>13</v>
      </c>
      <c r="O664" s="745">
        <v>5</v>
      </c>
      <c r="P664" s="663">
        <v>11810.890000000001</v>
      </c>
      <c r="Q664" s="678">
        <v>1</v>
      </c>
      <c r="R664" s="662">
        <v>13</v>
      </c>
      <c r="S664" s="678">
        <v>1</v>
      </c>
      <c r="T664" s="745">
        <v>5</v>
      </c>
      <c r="U664" s="701">
        <v>1</v>
      </c>
    </row>
    <row r="665" spans="1:21" ht="14.4" customHeight="1" x14ac:dyDescent="0.3">
      <c r="A665" s="661">
        <v>7</v>
      </c>
      <c r="B665" s="662" t="s">
        <v>2765</v>
      </c>
      <c r="C665" s="662" t="s">
        <v>3030</v>
      </c>
      <c r="D665" s="743" t="s">
        <v>4453</v>
      </c>
      <c r="E665" s="744" t="s">
        <v>3047</v>
      </c>
      <c r="F665" s="662" t="s">
        <v>3025</v>
      </c>
      <c r="G665" s="662" t="s">
        <v>3802</v>
      </c>
      <c r="H665" s="662" t="s">
        <v>573</v>
      </c>
      <c r="I665" s="662" t="s">
        <v>4151</v>
      </c>
      <c r="J665" s="662" t="s">
        <v>4152</v>
      </c>
      <c r="K665" s="662" t="s">
        <v>4153</v>
      </c>
      <c r="L665" s="663">
        <v>1677.3</v>
      </c>
      <c r="M665" s="663">
        <v>5031.8999999999996</v>
      </c>
      <c r="N665" s="662">
        <v>3</v>
      </c>
      <c r="O665" s="745">
        <v>1</v>
      </c>
      <c r="P665" s="663">
        <v>5031.8999999999996</v>
      </c>
      <c r="Q665" s="678">
        <v>1</v>
      </c>
      <c r="R665" s="662">
        <v>3</v>
      </c>
      <c r="S665" s="678">
        <v>1</v>
      </c>
      <c r="T665" s="745">
        <v>1</v>
      </c>
      <c r="U665" s="701">
        <v>1</v>
      </c>
    </row>
    <row r="666" spans="1:21" ht="14.4" customHeight="1" x14ac:dyDescent="0.3">
      <c r="A666" s="661">
        <v>7</v>
      </c>
      <c r="B666" s="662" t="s">
        <v>2765</v>
      </c>
      <c r="C666" s="662" t="s">
        <v>3030</v>
      </c>
      <c r="D666" s="743" t="s">
        <v>4453</v>
      </c>
      <c r="E666" s="744" t="s">
        <v>3047</v>
      </c>
      <c r="F666" s="662" t="s">
        <v>3025</v>
      </c>
      <c r="G666" s="662" t="s">
        <v>3802</v>
      </c>
      <c r="H666" s="662" t="s">
        <v>573</v>
      </c>
      <c r="I666" s="662" t="s">
        <v>4154</v>
      </c>
      <c r="J666" s="662" t="s">
        <v>3082</v>
      </c>
      <c r="K666" s="662"/>
      <c r="L666" s="663">
        <v>0</v>
      </c>
      <c r="M666" s="663">
        <v>0</v>
      </c>
      <c r="N666" s="662">
        <v>3</v>
      </c>
      <c r="O666" s="745">
        <v>1</v>
      </c>
      <c r="P666" s="663">
        <v>0</v>
      </c>
      <c r="Q666" s="678"/>
      <c r="R666" s="662">
        <v>3</v>
      </c>
      <c r="S666" s="678">
        <v>1</v>
      </c>
      <c r="T666" s="745">
        <v>1</v>
      </c>
      <c r="U666" s="701">
        <v>1</v>
      </c>
    </row>
    <row r="667" spans="1:21" ht="14.4" customHeight="1" x14ac:dyDescent="0.3">
      <c r="A667" s="661">
        <v>7</v>
      </c>
      <c r="B667" s="662" t="s">
        <v>2765</v>
      </c>
      <c r="C667" s="662" t="s">
        <v>3030</v>
      </c>
      <c r="D667" s="743" t="s">
        <v>4453</v>
      </c>
      <c r="E667" s="744" t="s">
        <v>3047</v>
      </c>
      <c r="F667" s="662" t="s">
        <v>3025</v>
      </c>
      <c r="G667" s="662" t="s">
        <v>3802</v>
      </c>
      <c r="H667" s="662" t="s">
        <v>573</v>
      </c>
      <c r="I667" s="662" t="s">
        <v>4155</v>
      </c>
      <c r="J667" s="662" t="s">
        <v>3082</v>
      </c>
      <c r="K667" s="662"/>
      <c r="L667" s="663">
        <v>2096.62</v>
      </c>
      <c r="M667" s="663">
        <v>6289.86</v>
      </c>
      <c r="N667" s="662">
        <v>3</v>
      </c>
      <c r="O667" s="745">
        <v>1</v>
      </c>
      <c r="P667" s="663">
        <v>6289.86</v>
      </c>
      <c r="Q667" s="678">
        <v>1</v>
      </c>
      <c r="R667" s="662">
        <v>3</v>
      </c>
      <c r="S667" s="678">
        <v>1</v>
      </c>
      <c r="T667" s="745">
        <v>1</v>
      </c>
      <c r="U667" s="701">
        <v>1</v>
      </c>
    </row>
    <row r="668" spans="1:21" ht="14.4" customHeight="1" x14ac:dyDescent="0.3">
      <c r="A668" s="661">
        <v>7</v>
      </c>
      <c r="B668" s="662" t="s">
        <v>2765</v>
      </c>
      <c r="C668" s="662" t="s">
        <v>3030</v>
      </c>
      <c r="D668" s="743" t="s">
        <v>4453</v>
      </c>
      <c r="E668" s="744" t="s">
        <v>3047</v>
      </c>
      <c r="F668" s="662" t="s">
        <v>3025</v>
      </c>
      <c r="G668" s="662" t="s">
        <v>3802</v>
      </c>
      <c r="H668" s="662" t="s">
        <v>573</v>
      </c>
      <c r="I668" s="662" t="s">
        <v>3973</v>
      </c>
      <c r="J668" s="662" t="s">
        <v>3974</v>
      </c>
      <c r="K668" s="662" t="s">
        <v>3975</v>
      </c>
      <c r="L668" s="663">
        <v>1257.97</v>
      </c>
      <c r="M668" s="663">
        <v>8805.7899999999991</v>
      </c>
      <c r="N668" s="662">
        <v>7</v>
      </c>
      <c r="O668" s="745">
        <v>3</v>
      </c>
      <c r="P668" s="663">
        <v>1257.97</v>
      </c>
      <c r="Q668" s="678">
        <v>0.14285714285714288</v>
      </c>
      <c r="R668" s="662">
        <v>1</v>
      </c>
      <c r="S668" s="678">
        <v>0.14285714285714285</v>
      </c>
      <c r="T668" s="745">
        <v>1</v>
      </c>
      <c r="U668" s="701">
        <v>0.33333333333333331</v>
      </c>
    </row>
    <row r="669" spans="1:21" ht="14.4" customHeight="1" x14ac:dyDescent="0.3">
      <c r="A669" s="661">
        <v>7</v>
      </c>
      <c r="B669" s="662" t="s">
        <v>2765</v>
      </c>
      <c r="C669" s="662" t="s">
        <v>3030</v>
      </c>
      <c r="D669" s="743" t="s">
        <v>4453</v>
      </c>
      <c r="E669" s="744" t="s">
        <v>3047</v>
      </c>
      <c r="F669" s="662" t="s">
        <v>3025</v>
      </c>
      <c r="G669" s="662" t="s">
        <v>3802</v>
      </c>
      <c r="H669" s="662" t="s">
        <v>573</v>
      </c>
      <c r="I669" s="662" t="s">
        <v>4156</v>
      </c>
      <c r="J669" s="662" t="s">
        <v>3082</v>
      </c>
      <c r="K669" s="662"/>
      <c r="L669" s="663">
        <v>151.43</v>
      </c>
      <c r="M669" s="663">
        <v>605.72</v>
      </c>
      <c r="N669" s="662">
        <v>4</v>
      </c>
      <c r="O669" s="745">
        <v>1</v>
      </c>
      <c r="P669" s="663">
        <v>605.72</v>
      </c>
      <c r="Q669" s="678">
        <v>1</v>
      </c>
      <c r="R669" s="662">
        <v>4</v>
      </c>
      <c r="S669" s="678">
        <v>1</v>
      </c>
      <c r="T669" s="745">
        <v>1</v>
      </c>
      <c r="U669" s="701">
        <v>1</v>
      </c>
    </row>
    <row r="670" spans="1:21" ht="14.4" customHeight="1" x14ac:dyDescent="0.3">
      <c r="A670" s="661">
        <v>7</v>
      </c>
      <c r="B670" s="662" t="s">
        <v>2765</v>
      </c>
      <c r="C670" s="662" t="s">
        <v>3030</v>
      </c>
      <c r="D670" s="743" t="s">
        <v>4453</v>
      </c>
      <c r="E670" s="744" t="s">
        <v>3047</v>
      </c>
      <c r="F670" s="662" t="s">
        <v>3025</v>
      </c>
      <c r="G670" s="662" t="s">
        <v>3802</v>
      </c>
      <c r="H670" s="662" t="s">
        <v>573</v>
      </c>
      <c r="I670" s="662" t="s">
        <v>4093</v>
      </c>
      <c r="J670" s="662" t="s">
        <v>3082</v>
      </c>
      <c r="K670" s="662"/>
      <c r="L670" s="663">
        <v>0</v>
      </c>
      <c r="M670" s="663">
        <v>0</v>
      </c>
      <c r="N670" s="662">
        <v>6</v>
      </c>
      <c r="O670" s="745">
        <v>1</v>
      </c>
      <c r="P670" s="663">
        <v>0</v>
      </c>
      <c r="Q670" s="678"/>
      <c r="R670" s="662">
        <v>6</v>
      </c>
      <c r="S670" s="678">
        <v>1</v>
      </c>
      <c r="T670" s="745">
        <v>1</v>
      </c>
      <c r="U670" s="701">
        <v>1</v>
      </c>
    </row>
    <row r="671" spans="1:21" ht="14.4" customHeight="1" x14ac:dyDescent="0.3">
      <c r="A671" s="661">
        <v>7</v>
      </c>
      <c r="B671" s="662" t="s">
        <v>2765</v>
      </c>
      <c r="C671" s="662" t="s">
        <v>3030</v>
      </c>
      <c r="D671" s="743" t="s">
        <v>4453</v>
      </c>
      <c r="E671" s="744" t="s">
        <v>3047</v>
      </c>
      <c r="F671" s="662" t="s">
        <v>3025</v>
      </c>
      <c r="G671" s="662" t="s">
        <v>3802</v>
      </c>
      <c r="H671" s="662" t="s">
        <v>573</v>
      </c>
      <c r="I671" s="662" t="s">
        <v>4157</v>
      </c>
      <c r="J671" s="662" t="s">
        <v>3082</v>
      </c>
      <c r="K671" s="662"/>
      <c r="L671" s="663">
        <v>0</v>
      </c>
      <c r="M671" s="663">
        <v>0</v>
      </c>
      <c r="N671" s="662">
        <v>7</v>
      </c>
      <c r="O671" s="745">
        <v>2</v>
      </c>
      <c r="P671" s="663">
        <v>0</v>
      </c>
      <c r="Q671" s="678"/>
      <c r="R671" s="662">
        <v>7</v>
      </c>
      <c r="S671" s="678">
        <v>1</v>
      </c>
      <c r="T671" s="745">
        <v>2</v>
      </c>
      <c r="U671" s="701">
        <v>1</v>
      </c>
    </row>
    <row r="672" spans="1:21" ht="14.4" customHeight="1" x14ac:dyDescent="0.3">
      <c r="A672" s="661">
        <v>7</v>
      </c>
      <c r="B672" s="662" t="s">
        <v>2765</v>
      </c>
      <c r="C672" s="662" t="s">
        <v>3030</v>
      </c>
      <c r="D672" s="743" t="s">
        <v>4453</v>
      </c>
      <c r="E672" s="744" t="s">
        <v>3047</v>
      </c>
      <c r="F672" s="662" t="s">
        <v>3025</v>
      </c>
      <c r="G672" s="662" t="s">
        <v>3802</v>
      </c>
      <c r="H672" s="662" t="s">
        <v>573</v>
      </c>
      <c r="I672" s="662" t="s">
        <v>4158</v>
      </c>
      <c r="J672" s="662" t="s">
        <v>3082</v>
      </c>
      <c r="K672" s="662"/>
      <c r="L672" s="663">
        <v>0</v>
      </c>
      <c r="M672" s="663">
        <v>0</v>
      </c>
      <c r="N672" s="662">
        <v>2</v>
      </c>
      <c r="O672" s="745">
        <v>1</v>
      </c>
      <c r="P672" s="663">
        <v>0</v>
      </c>
      <c r="Q672" s="678"/>
      <c r="R672" s="662">
        <v>2</v>
      </c>
      <c r="S672" s="678">
        <v>1</v>
      </c>
      <c r="T672" s="745">
        <v>1</v>
      </c>
      <c r="U672" s="701">
        <v>1</v>
      </c>
    </row>
    <row r="673" spans="1:21" ht="14.4" customHeight="1" x14ac:dyDescent="0.3">
      <c r="A673" s="661">
        <v>7</v>
      </c>
      <c r="B673" s="662" t="s">
        <v>2765</v>
      </c>
      <c r="C673" s="662" t="s">
        <v>3030</v>
      </c>
      <c r="D673" s="743" t="s">
        <v>4453</v>
      </c>
      <c r="E673" s="744" t="s">
        <v>3047</v>
      </c>
      <c r="F673" s="662" t="s">
        <v>3025</v>
      </c>
      <c r="G673" s="662" t="s">
        <v>3802</v>
      </c>
      <c r="H673" s="662" t="s">
        <v>573</v>
      </c>
      <c r="I673" s="662" t="s">
        <v>4159</v>
      </c>
      <c r="J673" s="662" t="s">
        <v>3974</v>
      </c>
      <c r="K673" s="662" t="s">
        <v>4160</v>
      </c>
      <c r="L673" s="663">
        <v>0</v>
      </c>
      <c r="M673" s="663">
        <v>0</v>
      </c>
      <c r="N673" s="662">
        <v>3</v>
      </c>
      <c r="O673" s="745">
        <v>1</v>
      </c>
      <c r="P673" s="663">
        <v>0</v>
      </c>
      <c r="Q673" s="678"/>
      <c r="R673" s="662">
        <v>3</v>
      </c>
      <c r="S673" s="678">
        <v>1</v>
      </c>
      <c r="T673" s="745">
        <v>1</v>
      </c>
      <c r="U673" s="701">
        <v>1</v>
      </c>
    </row>
    <row r="674" spans="1:21" ht="14.4" customHeight="1" x14ac:dyDescent="0.3">
      <c r="A674" s="661">
        <v>7</v>
      </c>
      <c r="B674" s="662" t="s">
        <v>2765</v>
      </c>
      <c r="C674" s="662" t="s">
        <v>3030</v>
      </c>
      <c r="D674" s="743" t="s">
        <v>4453</v>
      </c>
      <c r="E674" s="744" t="s">
        <v>3047</v>
      </c>
      <c r="F674" s="662" t="s">
        <v>3025</v>
      </c>
      <c r="G674" s="662" t="s">
        <v>3802</v>
      </c>
      <c r="H674" s="662" t="s">
        <v>573</v>
      </c>
      <c r="I674" s="662" t="s">
        <v>4161</v>
      </c>
      <c r="J674" s="662" t="s">
        <v>3974</v>
      </c>
      <c r="K674" s="662" t="s">
        <v>4162</v>
      </c>
      <c r="L674" s="663">
        <v>0</v>
      </c>
      <c r="M674" s="663">
        <v>0</v>
      </c>
      <c r="N674" s="662">
        <v>3</v>
      </c>
      <c r="O674" s="745">
        <v>1</v>
      </c>
      <c r="P674" s="663">
        <v>0</v>
      </c>
      <c r="Q674" s="678"/>
      <c r="R674" s="662">
        <v>3</v>
      </c>
      <c r="S674" s="678">
        <v>1</v>
      </c>
      <c r="T674" s="745">
        <v>1</v>
      </c>
      <c r="U674" s="701">
        <v>1</v>
      </c>
    </row>
    <row r="675" spans="1:21" ht="14.4" customHeight="1" x14ac:dyDescent="0.3">
      <c r="A675" s="661">
        <v>7</v>
      </c>
      <c r="B675" s="662" t="s">
        <v>2765</v>
      </c>
      <c r="C675" s="662" t="s">
        <v>3030</v>
      </c>
      <c r="D675" s="743" t="s">
        <v>4453</v>
      </c>
      <c r="E675" s="744" t="s">
        <v>3047</v>
      </c>
      <c r="F675" s="662" t="s">
        <v>3025</v>
      </c>
      <c r="G675" s="662" t="s">
        <v>3802</v>
      </c>
      <c r="H675" s="662" t="s">
        <v>573</v>
      </c>
      <c r="I675" s="662" t="s">
        <v>4163</v>
      </c>
      <c r="J675" s="662" t="s">
        <v>3971</v>
      </c>
      <c r="K675" s="662" t="s">
        <v>4164</v>
      </c>
      <c r="L675" s="663">
        <v>0</v>
      </c>
      <c r="M675" s="663">
        <v>0</v>
      </c>
      <c r="N675" s="662">
        <v>6</v>
      </c>
      <c r="O675" s="745">
        <v>2</v>
      </c>
      <c r="P675" s="663">
        <v>0</v>
      </c>
      <c r="Q675" s="678"/>
      <c r="R675" s="662">
        <v>6</v>
      </c>
      <c r="S675" s="678">
        <v>1</v>
      </c>
      <c r="T675" s="745">
        <v>2</v>
      </c>
      <c r="U675" s="701">
        <v>1</v>
      </c>
    </row>
    <row r="676" spans="1:21" ht="14.4" customHeight="1" x14ac:dyDescent="0.3">
      <c r="A676" s="661">
        <v>7</v>
      </c>
      <c r="B676" s="662" t="s">
        <v>2765</v>
      </c>
      <c r="C676" s="662" t="s">
        <v>3030</v>
      </c>
      <c r="D676" s="743" t="s">
        <v>4453</v>
      </c>
      <c r="E676" s="744" t="s">
        <v>3047</v>
      </c>
      <c r="F676" s="662" t="s">
        <v>3025</v>
      </c>
      <c r="G676" s="662" t="s">
        <v>3802</v>
      </c>
      <c r="H676" s="662" t="s">
        <v>573</v>
      </c>
      <c r="I676" s="662" t="s">
        <v>4165</v>
      </c>
      <c r="J676" s="662" t="s">
        <v>4152</v>
      </c>
      <c r="K676" s="662" t="s">
        <v>3772</v>
      </c>
      <c r="L676" s="663">
        <v>0</v>
      </c>
      <c r="M676" s="663">
        <v>0</v>
      </c>
      <c r="N676" s="662">
        <v>3</v>
      </c>
      <c r="O676" s="745">
        <v>1</v>
      </c>
      <c r="P676" s="663">
        <v>0</v>
      </c>
      <c r="Q676" s="678"/>
      <c r="R676" s="662">
        <v>3</v>
      </c>
      <c r="S676" s="678">
        <v>1</v>
      </c>
      <c r="T676" s="745">
        <v>1</v>
      </c>
      <c r="U676" s="701">
        <v>1</v>
      </c>
    </row>
    <row r="677" spans="1:21" ht="14.4" customHeight="1" x14ac:dyDescent="0.3">
      <c r="A677" s="661">
        <v>7</v>
      </c>
      <c r="B677" s="662" t="s">
        <v>2765</v>
      </c>
      <c r="C677" s="662" t="s">
        <v>3030</v>
      </c>
      <c r="D677" s="743" t="s">
        <v>4453</v>
      </c>
      <c r="E677" s="744" t="s">
        <v>3047</v>
      </c>
      <c r="F677" s="662" t="s">
        <v>3025</v>
      </c>
      <c r="G677" s="662" t="s">
        <v>3802</v>
      </c>
      <c r="H677" s="662" t="s">
        <v>573</v>
      </c>
      <c r="I677" s="662" t="s">
        <v>4166</v>
      </c>
      <c r="J677" s="662" t="s">
        <v>4167</v>
      </c>
      <c r="K677" s="662" t="s">
        <v>4168</v>
      </c>
      <c r="L677" s="663">
        <v>2096.62</v>
      </c>
      <c r="M677" s="663">
        <v>12579.72</v>
      </c>
      <c r="N677" s="662">
        <v>6</v>
      </c>
      <c r="O677" s="745">
        <v>2</v>
      </c>
      <c r="P677" s="663">
        <v>12579.72</v>
      </c>
      <c r="Q677" s="678">
        <v>1</v>
      </c>
      <c r="R677" s="662">
        <v>6</v>
      </c>
      <c r="S677" s="678">
        <v>1</v>
      </c>
      <c r="T677" s="745">
        <v>2</v>
      </c>
      <c r="U677" s="701">
        <v>1</v>
      </c>
    </row>
    <row r="678" spans="1:21" ht="14.4" customHeight="1" x14ac:dyDescent="0.3">
      <c r="A678" s="661">
        <v>7</v>
      </c>
      <c r="B678" s="662" t="s">
        <v>2765</v>
      </c>
      <c r="C678" s="662" t="s">
        <v>3030</v>
      </c>
      <c r="D678" s="743" t="s">
        <v>4453</v>
      </c>
      <c r="E678" s="744" t="s">
        <v>3047</v>
      </c>
      <c r="F678" s="662" t="s">
        <v>3025</v>
      </c>
      <c r="G678" s="662" t="s">
        <v>3802</v>
      </c>
      <c r="H678" s="662" t="s">
        <v>573</v>
      </c>
      <c r="I678" s="662" t="s">
        <v>3803</v>
      </c>
      <c r="J678" s="662" t="s">
        <v>3804</v>
      </c>
      <c r="K678" s="662" t="s">
        <v>3805</v>
      </c>
      <c r="L678" s="663">
        <v>0</v>
      </c>
      <c r="M678" s="663">
        <v>0</v>
      </c>
      <c r="N678" s="662">
        <v>3</v>
      </c>
      <c r="O678" s="745">
        <v>1</v>
      </c>
      <c r="P678" s="663">
        <v>0</v>
      </c>
      <c r="Q678" s="678"/>
      <c r="R678" s="662">
        <v>3</v>
      </c>
      <c r="S678" s="678">
        <v>1</v>
      </c>
      <c r="T678" s="745">
        <v>1</v>
      </c>
      <c r="U678" s="701">
        <v>1</v>
      </c>
    </row>
    <row r="679" spans="1:21" ht="14.4" customHeight="1" x14ac:dyDescent="0.3">
      <c r="A679" s="661">
        <v>7</v>
      </c>
      <c r="B679" s="662" t="s">
        <v>2765</v>
      </c>
      <c r="C679" s="662" t="s">
        <v>3030</v>
      </c>
      <c r="D679" s="743" t="s">
        <v>4453</v>
      </c>
      <c r="E679" s="744" t="s">
        <v>3047</v>
      </c>
      <c r="F679" s="662" t="s">
        <v>3025</v>
      </c>
      <c r="G679" s="662" t="s">
        <v>3802</v>
      </c>
      <c r="H679" s="662" t="s">
        <v>573</v>
      </c>
      <c r="I679" s="662" t="s">
        <v>4169</v>
      </c>
      <c r="J679" s="662" t="s">
        <v>3804</v>
      </c>
      <c r="K679" s="662" t="s">
        <v>4170</v>
      </c>
      <c r="L679" s="663">
        <v>151.43</v>
      </c>
      <c r="M679" s="663">
        <v>454.29</v>
      </c>
      <c r="N679" s="662">
        <v>3</v>
      </c>
      <c r="O679" s="745">
        <v>1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7</v>
      </c>
      <c r="B680" s="662" t="s">
        <v>2765</v>
      </c>
      <c r="C680" s="662" t="s">
        <v>3030</v>
      </c>
      <c r="D680" s="743" t="s">
        <v>4453</v>
      </c>
      <c r="E680" s="744" t="s">
        <v>3047</v>
      </c>
      <c r="F680" s="662" t="s">
        <v>3025</v>
      </c>
      <c r="G680" s="662" t="s">
        <v>4171</v>
      </c>
      <c r="H680" s="662" t="s">
        <v>573</v>
      </c>
      <c r="I680" s="662" t="s">
        <v>771</v>
      </c>
      <c r="J680" s="662" t="s">
        <v>772</v>
      </c>
      <c r="K680" s="662" t="s">
        <v>4172</v>
      </c>
      <c r="L680" s="663">
        <v>55.16</v>
      </c>
      <c r="M680" s="663">
        <v>496.43999999999994</v>
      </c>
      <c r="N680" s="662">
        <v>9</v>
      </c>
      <c r="O680" s="745">
        <v>1</v>
      </c>
      <c r="P680" s="663">
        <v>496.43999999999994</v>
      </c>
      <c r="Q680" s="678">
        <v>1</v>
      </c>
      <c r="R680" s="662">
        <v>9</v>
      </c>
      <c r="S680" s="678">
        <v>1</v>
      </c>
      <c r="T680" s="745">
        <v>1</v>
      </c>
      <c r="U680" s="701">
        <v>1</v>
      </c>
    </row>
    <row r="681" spans="1:21" ht="14.4" customHeight="1" x14ac:dyDescent="0.3">
      <c r="A681" s="661">
        <v>7</v>
      </c>
      <c r="B681" s="662" t="s">
        <v>2765</v>
      </c>
      <c r="C681" s="662" t="s">
        <v>3030</v>
      </c>
      <c r="D681" s="743" t="s">
        <v>4453</v>
      </c>
      <c r="E681" s="744" t="s">
        <v>3047</v>
      </c>
      <c r="F681" s="662" t="s">
        <v>3025</v>
      </c>
      <c r="G681" s="662" t="s">
        <v>3118</v>
      </c>
      <c r="H681" s="662" t="s">
        <v>573</v>
      </c>
      <c r="I681" s="662" t="s">
        <v>4173</v>
      </c>
      <c r="J681" s="662" t="s">
        <v>4174</v>
      </c>
      <c r="K681" s="662" t="s">
        <v>4175</v>
      </c>
      <c r="L681" s="663">
        <v>109.54</v>
      </c>
      <c r="M681" s="663">
        <v>328.62</v>
      </c>
      <c r="N681" s="662">
        <v>3</v>
      </c>
      <c r="O681" s="745">
        <v>0.5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7</v>
      </c>
      <c r="B682" s="662" t="s">
        <v>2765</v>
      </c>
      <c r="C682" s="662" t="s">
        <v>3030</v>
      </c>
      <c r="D682" s="743" t="s">
        <v>4453</v>
      </c>
      <c r="E682" s="744" t="s">
        <v>3047</v>
      </c>
      <c r="F682" s="662" t="s">
        <v>3025</v>
      </c>
      <c r="G682" s="662" t="s">
        <v>3118</v>
      </c>
      <c r="H682" s="662" t="s">
        <v>573</v>
      </c>
      <c r="I682" s="662" t="s">
        <v>4176</v>
      </c>
      <c r="J682" s="662" t="s">
        <v>4177</v>
      </c>
      <c r="K682" s="662" t="s">
        <v>3772</v>
      </c>
      <c r="L682" s="663">
        <v>187.92</v>
      </c>
      <c r="M682" s="663">
        <v>375.84</v>
      </c>
      <c r="N682" s="662">
        <v>2</v>
      </c>
      <c r="O682" s="745">
        <v>0.5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7</v>
      </c>
      <c r="B683" s="662" t="s">
        <v>2765</v>
      </c>
      <c r="C683" s="662" t="s">
        <v>3030</v>
      </c>
      <c r="D683" s="743" t="s">
        <v>4453</v>
      </c>
      <c r="E683" s="744" t="s">
        <v>3047</v>
      </c>
      <c r="F683" s="662" t="s">
        <v>3025</v>
      </c>
      <c r="G683" s="662" t="s">
        <v>3118</v>
      </c>
      <c r="H683" s="662" t="s">
        <v>631</v>
      </c>
      <c r="I683" s="662" t="s">
        <v>3643</v>
      </c>
      <c r="J683" s="662" t="s">
        <v>3644</v>
      </c>
      <c r="K683" s="662" t="s">
        <v>3284</v>
      </c>
      <c r="L683" s="663">
        <v>140.94999999999999</v>
      </c>
      <c r="M683" s="663">
        <v>2114.25</v>
      </c>
      <c r="N683" s="662">
        <v>15</v>
      </c>
      <c r="O683" s="745">
        <v>2.5</v>
      </c>
      <c r="P683" s="663">
        <v>563.79999999999995</v>
      </c>
      <c r="Q683" s="678">
        <v>0.26666666666666666</v>
      </c>
      <c r="R683" s="662">
        <v>4</v>
      </c>
      <c r="S683" s="678">
        <v>0.26666666666666666</v>
      </c>
      <c r="T683" s="745">
        <v>1</v>
      </c>
      <c r="U683" s="701">
        <v>0.4</v>
      </c>
    </row>
    <row r="684" spans="1:21" ht="14.4" customHeight="1" x14ac:dyDescent="0.3">
      <c r="A684" s="661">
        <v>7</v>
      </c>
      <c r="B684" s="662" t="s">
        <v>2765</v>
      </c>
      <c r="C684" s="662" t="s">
        <v>3030</v>
      </c>
      <c r="D684" s="743" t="s">
        <v>4453</v>
      </c>
      <c r="E684" s="744" t="s">
        <v>3047</v>
      </c>
      <c r="F684" s="662" t="s">
        <v>3025</v>
      </c>
      <c r="G684" s="662" t="s">
        <v>3118</v>
      </c>
      <c r="H684" s="662" t="s">
        <v>631</v>
      </c>
      <c r="I684" s="662" t="s">
        <v>3806</v>
      </c>
      <c r="J684" s="662" t="s">
        <v>3807</v>
      </c>
      <c r="K684" s="662" t="s">
        <v>3772</v>
      </c>
      <c r="L684" s="663">
        <v>187.92</v>
      </c>
      <c r="M684" s="663">
        <v>2067.12</v>
      </c>
      <c r="N684" s="662">
        <v>11</v>
      </c>
      <c r="O684" s="745">
        <v>2</v>
      </c>
      <c r="P684" s="663">
        <v>1879.1999999999998</v>
      </c>
      <c r="Q684" s="678">
        <v>0.90909090909090906</v>
      </c>
      <c r="R684" s="662">
        <v>10</v>
      </c>
      <c r="S684" s="678">
        <v>0.90909090909090906</v>
      </c>
      <c r="T684" s="745">
        <v>1.5</v>
      </c>
      <c r="U684" s="701">
        <v>0.75</v>
      </c>
    </row>
    <row r="685" spans="1:21" ht="14.4" customHeight="1" x14ac:dyDescent="0.3">
      <c r="A685" s="661">
        <v>7</v>
      </c>
      <c r="B685" s="662" t="s">
        <v>2765</v>
      </c>
      <c r="C685" s="662" t="s">
        <v>3030</v>
      </c>
      <c r="D685" s="743" t="s">
        <v>4453</v>
      </c>
      <c r="E685" s="744" t="s">
        <v>3047</v>
      </c>
      <c r="F685" s="662" t="s">
        <v>3025</v>
      </c>
      <c r="G685" s="662" t="s">
        <v>3118</v>
      </c>
      <c r="H685" s="662" t="s">
        <v>631</v>
      </c>
      <c r="I685" s="662" t="s">
        <v>3808</v>
      </c>
      <c r="J685" s="662" t="s">
        <v>3120</v>
      </c>
      <c r="K685" s="662" t="s">
        <v>3809</v>
      </c>
      <c r="L685" s="663">
        <v>93.96</v>
      </c>
      <c r="M685" s="663">
        <v>1973.1599999999999</v>
      </c>
      <c r="N685" s="662">
        <v>21</v>
      </c>
      <c r="O685" s="745">
        <v>4</v>
      </c>
      <c r="P685" s="663">
        <v>939.59999999999991</v>
      </c>
      <c r="Q685" s="678">
        <v>0.47619047619047616</v>
      </c>
      <c r="R685" s="662">
        <v>10</v>
      </c>
      <c r="S685" s="678">
        <v>0.47619047619047616</v>
      </c>
      <c r="T685" s="745">
        <v>2.5</v>
      </c>
      <c r="U685" s="701">
        <v>0.625</v>
      </c>
    </row>
    <row r="686" spans="1:21" ht="14.4" customHeight="1" x14ac:dyDescent="0.3">
      <c r="A686" s="661">
        <v>7</v>
      </c>
      <c r="B686" s="662" t="s">
        <v>2765</v>
      </c>
      <c r="C686" s="662" t="s">
        <v>3030</v>
      </c>
      <c r="D686" s="743" t="s">
        <v>4453</v>
      </c>
      <c r="E686" s="744" t="s">
        <v>3047</v>
      </c>
      <c r="F686" s="662" t="s">
        <v>3025</v>
      </c>
      <c r="G686" s="662" t="s">
        <v>3118</v>
      </c>
      <c r="H686" s="662" t="s">
        <v>631</v>
      </c>
      <c r="I686" s="662" t="s">
        <v>3119</v>
      </c>
      <c r="J686" s="662" t="s">
        <v>3120</v>
      </c>
      <c r="K686" s="662" t="s">
        <v>3121</v>
      </c>
      <c r="L686" s="663">
        <v>156.61000000000001</v>
      </c>
      <c r="M686" s="663">
        <v>626.44000000000005</v>
      </c>
      <c r="N686" s="662">
        <v>4</v>
      </c>
      <c r="O686" s="745">
        <v>1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7</v>
      </c>
      <c r="B687" s="662" t="s">
        <v>2765</v>
      </c>
      <c r="C687" s="662" t="s">
        <v>3030</v>
      </c>
      <c r="D687" s="743" t="s">
        <v>4453</v>
      </c>
      <c r="E687" s="744" t="s">
        <v>3047</v>
      </c>
      <c r="F687" s="662" t="s">
        <v>3025</v>
      </c>
      <c r="G687" s="662" t="s">
        <v>3118</v>
      </c>
      <c r="H687" s="662" t="s">
        <v>631</v>
      </c>
      <c r="I687" s="662" t="s">
        <v>3980</v>
      </c>
      <c r="J687" s="662" t="s">
        <v>3981</v>
      </c>
      <c r="K687" s="662" t="s">
        <v>3982</v>
      </c>
      <c r="L687" s="663">
        <v>300.68</v>
      </c>
      <c r="M687" s="663">
        <v>5412.2400000000007</v>
      </c>
      <c r="N687" s="662">
        <v>18</v>
      </c>
      <c r="O687" s="745">
        <v>5</v>
      </c>
      <c r="P687" s="663">
        <v>3307.4800000000005</v>
      </c>
      <c r="Q687" s="678">
        <v>0.61111111111111116</v>
      </c>
      <c r="R687" s="662">
        <v>11</v>
      </c>
      <c r="S687" s="678">
        <v>0.61111111111111116</v>
      </c>
      <c r="T687" s="745">
        <v>3</v>
      </c>
      <c r="U687" s="701">
        <v>0.6</v>
      </c>
    </row>
    <row r="688" spans="1:21" ht="14.4" customHeight="1" x14ac:dyDescent="0.3">
      <c r="A688" s="661">
        <v>7</v>
      </c>
      <c r="B688" s="662" t="s">
        <v>2765</v>
      </c>
      <c r="C688" s="662" t="s">
        <v>3030</v>
      </c>
      <c r="D688" s="743" t="s">
        <v>4453</v>
      </c>
      <c r="E688" s="744" t="s">
        <v>3047</v>
      </c>
      <c r="F688" s="662" t="s">
        <v>3025</v>
      </c>
      <c r="G688" s="662" t="s">
        <v>3118</v>
      </c>
      <c r="H688" s="662" t="s">
        <v>573</v>
      </c>
      <c r="I688" s="662" t="s">
        <v>4178</v>
      </c>
      <c r="J688" s="662" t="s">
        <v>3985</v>
      </c>
      <c r="K688" s="662" t="s">
        <v>3809</v>
      </c>
      <c r="L688" s="663">
        <v>0</v>
      </c>
      <c r="M688" s="663">
        <v>0</v>
      </c>
      <c r="N688" s="662">
        <v>12</v>
      </c>
      <c r="O688" s="745">
        <v>3</v>
      </c>
      <c r="P688" s="663">
        <v>0</v>
      </c>
      <c r="Q688" s="678"/>
      <c r="R688" s="662">
        <v>1</v>
      </c>
      <c r="S688" s="678">
        <v>8.3333333333333329E-2</v>
      </c>
      <c r="T688" s="745">
        <v>0.5</v>
      </c>
      <c r="U688" s="701">
        <v>0.16666666666666666</v>
      </c>
    </row>
    <row r="689" spans="1:21" ht="14.4" customHeight="1" x14ac:dyDescent="0.3">
      <c r="A689" s="661">
        <v>7</v>
      </c>
      <c r="B689" s="662" t="s">
        <v>2765</v>
      </c>
      <c r="C689" s="662" t="s">
        <v>3030</v>
      </c>
      <c r="D689" s="743" t="s">
        <v>4453</v>
      </c>
      <c r="E689" s="744" t="s">
        <v>3047</v>
      </c>
      <c r="F689" s="662" t="s">
        <v>3025</v>
      </c>
      <c r="G689" s="662" t="s">
        <v>3118</v>
      </c>
      <c r="H689" s="662" t="s">
        <v>573</v>
      </c>
      <c r="I689" s="662" t="s">
        <v>4179</v>
      </c>
      <c r="J689" s="662" t="s">
        <v>4180</v>
      </c>
      <c r="K689" s="662" t="s">
        <v>4181</v>
      </c>
      <c r="L689" s="663">
        <v>140.94999999999999</v>
      </c>
      <c r="M689" s="663">
        <v>563.79999999999995</v>
      </c>
      <c r="N689" s="662">
        <v>4</v>
      </c>
      <c r="O689" s="745">
        <v>0.5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7</v>
      </c>
      <c r="B690" s="662" t="s">
        <v>2765</v>
      </c>
      <c r="C690" s="662" t="s">
        <v>3030</v>
      </c>
      <c r="D690" s="743" t="s">
        <v>4453</v>
      </c>
      <c r="E690" s="744" t="s">
        <v>3047</v>
      </c>
      <c r="F690" s="662" t="s">
        <v>3025</v>
      </c>
      <c r="G690" s="662" t="s">
        <v>3285</v>
      </c>
      <c r="H690" s="662" t="s">
        <v>573</v>
      </c>
      <c r="I690" s="662" t="s">
        <v>1185</v>
      </c>
      <c r="J690" s="662" t="s">
        <v>1186</v>
      </c>
      <c r="K690" s="662" t="s">
        <v>4182</v>
      </c>
      <c r="L690" s="663">
        <v>75.22</v>
      </c>
      <c r="M690" s="663">
        <v>376.1</v>
      </c>
      <c r="N690" s="662">
        <v>5</v>
      </c>
      <c r="O690" s="745">
        <v>0.5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7</v>
      </c>
      <c r="B691" s="662" t="s">
        <v>2765</v>
      </c>
      <c r="C691" s="662" t="s">
        <v>3030</v>
      </c>
      <c r="D691" s="743" t="s">
        <v>4453</v>
      </c>
      <c r="E691" s="744" t="s">
        <v>3047</v>
      </c>
      <c r="F691" s="662" t="s">
        <v>3025</v>
      </c>
      <c r="G691" s="662" t="s">
        <v>3285</v>
      </c>
      <c r="H691" s="662" t="s">
        <v>573</v>
      </c>
      <c r="I691" s="662" t="s">
        <v>4183</v>
      </c>
      <c r="J691" s="662" t="s">
        <v>3994</v>
      </c>
      <c r="K691" s="662" t="s">
        <v>4184</v>
      </c>
      <c r="L691" s="663">
        <v>25.08</v>
      </c>
      <c r="M691" s="663">
        <v>326.03999999999996</v>
      </c>
      <c r="N691" s="662">
        <v>13</v>
      </c>
      <c r="O691" s="745">
        <v>2.5</v>
      </c>
      <c r="P691" s="663">
        <v>50.16</v>
      </c>
      <c r="Q691" s="678">
        <v>0.15384615384615385</v>
      </c>
      <c r="R691" s="662">
        <v>2</v>
      </c>
      <c r="S691" s="678">
        <v>0.15384615384615385</v>
      </c>
      <c r="T691" s="745">
        <v>1</v>
      </c>
      <c r="U691" s="701">
        <v>0.4</v>
      </c>
    </row>
    <row r="692" spans="1:21" ht="14.4" customHeight="1" x14ac:dyDescent="0.3">
      <c r="A692" s="661">
        <v>7</v>
      </c>
      <c r="B692" s="662" t="s">
        <v>2765</v>
      </c>
      <c r="C692" s="662" t="s">
        <v>3030</v>
      </c>
      <c r="D692" s="743" t="s">
        <v>4453</v>
      </c>
      <c r="E692" s="744" t="s">
        <v>3047</v>
      </c>
      <c r="F692" s="662" t="s">
        <v>3025</v>
      </c>
      <c r="G692" s="662" t="s">
        <v>3285</v>
      </c>
      <c r="H692" s="662" t="s">
        <v>573</v>
      </c>
      <c r="I692" s="662" t="s">
        <v>3286</v>
      </c>
      <c r="J692" s="662" t="s">
        <v>3287</v>
      </c>
      <c r="K692" s="662" t="s">
        <v>1187</v>
      </c>
      <c r="L692" s="663">
        <v>75.22</v>
      </c>
      <c r="M692" s="663">
        <v>13539.599999999999</v>
      </c>
      <c r="N692" s="662">
        <v>180</v>
      </c>
      <c r="O692" s="745">
        <v>43.5</v>
      </c>
      <c r="P692" s="663">
        <v>10305.139999999998</v>
      </c>
      <c r="Q692" s="678">
        <v>0.76111111111111096</v>
      </c>
      <c r="R692" s="662">
        <v>137</v>
      </c>
      <c r="S692" s="678">
        <v>0.76111111111111107</v>
      </c>
      <c r="T692" s="745">
        <v>32</v>
      </c>
      <c r="U692" s="701">
        <v>0.73563218390804597</v>
      </c>
    </row>
    <row r="693" spans="1:21" ht="14.4" customHeight="1" x14ac:dyDescent="0.3">
      <c r="A693" s="661">
        <v>7</v>
      </c>
      <c r="B693" s="662" t="s">
        <v>2765</v>
      </c>
      <c r="C693" s="662" t="s">
        <v>3030</v>
      </c>
      <c r="D693" s="743" t="s">
        <v>4453</v>
      </c>
      <c r="E693" s="744" t="s">
        <v>3047</v>
      </c>
      <c r="F693" s="662" t="s">
        <v>3025</v>
      </c>
      <c r="G693" s="662" t="s">
        <v>3285</v>
      </c>
      <c r="H693" s="662" t="s">
        <v>573</v>
      </c>
      <c r="I693" s="662" t="s">
        <v>4185</v>
      </c>
      <c r="J693" s="662" t="s">
        <v>4186</v>
      </c>
      <c r="K693" s="662" t="s">
        <v>3297</v>
      </c>
      <c r="L693" s="663">
        <v>410.78</v>
      </c>
      <c r="M693" s="663">
        <v>1232.3399999999999</v>
      </c>
      <c r="N693" s="662">
        <v>3</v>
      </c>
      <c r="O693" s="745">
        <v>1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7</v>
      </c>
      <c r="B694" s="662" t="s">
        <v>2765</v>
      </c>
      <c r="C694" s="662" t="s">
        <v>3030</v>
      </c>
      <c r="D694" s="743" t="s">
        <v>4453</v>
      </c>
      <c r="E694" s="744" t="s">
        <v>3047</v>
      </c>
      <c r="F694" s="662" t="s">
        <v>3025</v>
      </c>
      <c r="G694" s="662" t="s">
        <v>3285</v>
      </c>
      <c r="H694" s="662" t="s">
        <v>573</v>
      </c>
      <c r="I694" s="662" t="s">
        <v>3813</v>
      </c>
      <c r="J694" s="662" t="s">
        <v>3814</v>
      </c>
      <c r="K694" s="662" t="s">
        <v>1187</v>
      </c>
      <c r="L694" s="663">
        <v>58.32</v>
      </c>
      <c r="M694" s="663">
        <v>1108.08</v>
      </c>
      <c r="N694" s="662">
        <v>19</v>
      </c>
      <c r="O694" s="745">
        <v>2</v>
      </c>
      <c r="P694" s="663">
        <v>233.28</v>
      </c>
      <c r="Q694" s="678">
        <v>0.2105263157894737</v>
      </c>
      <c r="R694" s="662">
        <v>4</v>
      </c>
      <c r="S694" s="678">
        <v>0.21052631578947367</v>
      </c>
      <c r="T694" s="745">
        <v>0.5</v>
      </c>
      <c r="U694" s="701">
        <v>0.25</v>
      </c>
    </row>
    <row r="695" spans="1:21" ht="14.4" customHeight="1" x14ac:dyDescent="0.3">
      <c r="A695" s="661">
        <v>7</v>
      </c>
      <c r="B695" s="662" t="s">
        <v>2765</v>
      </c>
      <c r="C695" s="662" t="s">
        <v>3030</v>
      </c>
      <c r="D695" s="743" t="s">
        <v>4453</v>
      </c>
      <c r="E695" s="744" t="s">
        <v>3047</v>
      </c>
      <c r="F695" s="662" t="s">
        <v>3025</v>
      </c>
      <c r="G695" s="662" t="s">
        <v>3285</v>
      </c>
      <c r="H695" s="662" t="s">
        <v>573</v>
      </c>
      <c r="I695" s="662" t="s">
        <v>3993</v>
      </c>
      <c r="J695" s="662" t="s">
        <v>3994</v>
      </c>
      <c r="K695" s="662" t="s">
        <v>3995</v>
      </c>
      <c r="L695" s="663">
        <v>0</v>
      </c>
      <c r="M695" s="663">
        <v>0</v>
      </c>
      <c r="N695" s="662">
        <v>3</v>
      </c>
      <c r="O695" s="745">
        <v>1</v>
      </c>
      <c r="P695" s="663">
        <v>0</v>
      </c>
      <c r="Q695" s="678"/>
      <c r="R695" s="662">
        <v>3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7</v>
      </c>
      <c r="B696" s="662" t="s">
        <v>2765</v>
      </c>
      <c r="C696" s="662" t="s">
        <v>3030</v>
      </c>
      <c r="D696" s="743" t="s">
        <v>4453</v>
      </c>
      <c r="E696" s="744" t="s">
        <v>3047</v>
      </c>
      <c r="F696" s="662" t="s">
        <v>3025</v>
      </c>
      <c r="G696" s="662" t="s">
        <v>3285</v>
      </c>
      <c r="H696" s="662" t="s">
        <v>573</v>
      </c>
      <c r="I696" s="662" t="s">
        <v>4187</v>
      </c>
      <c r="J696" s="662" t="s">
        <v>4188</v>
      </c>
      <c r="K696" s="662" t="s">
        <v>1187</v>
      </c>
      <c r="L696" s="663">
        <v>147.63</v>
      </c>
      <c r="M696" s="663">
        <v>2509.71</v>
      </c>
      <c r="N696" s="662">
        <v>17</v>
      </c>
      <c r="O696" s="745">
        <v>2.5</v>
      </c>
      <c r="P696" s="663">
        <v>2509.71</v>
      </c>
      <c r="Q696" s="678">
        <v>1</v>
      </c>
      <c r="R696" s="662">
        <v>17</v>
      </c>
      <c r="S696" s="678">
        <v>1</v>
      </c>
      <c r="T696" s="745">
        <v>2.5</v>
      </c>
      <c r="U696" s="701">
        <v>1</v>
      </c>
    </row>
    <row r="697" spans="1:21" ht="14.4" customHeight="1" x14ac:dyDescent="0.3">
      <c r="A697" s="661">
        <v>7</v>
      </c>
      <c r="B697" s="662" t="s">
        <v>2765</v>
      </c>
      <c r="C697" s="662" t="s">
        <v>3030</v>
      </c>
      <c r="D697" s="743" t="s">
        <v>4453</v>
      </c>
      <c r="E697" s="744" t="s">
        <v>3047</v>
      </c>
      <c r="F697" s="662" t="s">
        <v>3025</v>
      </c>
      <c r="G697" s="662" t="s">
        <v>3285</v>
      </c>
      <c r="H697" s="662" t="s">
        <v>573</v>
      </c>
      <c r="I697" s="662" t="s">
        <v>3288</v>
      </c>
      <c r="J697" s="662" t="s">
        <v>3289</v>
      </c>
      <c r="K697" s="662" t="s">
        <v>1187</v>
      </c>
      <c r="L697" s="663">
        <v>136.93</v>
      </c>
      <c r="M697" s="663">
        <v>21361.080000000009</v>
      </c>
      <c r="N697" s="662">
        <v>156</v>
      </c>
      <c r="O697" s="745">
        <v>34</v>
      </c>
      <c r="P697" s="663">
        <v>10543.610000000006</v>
      </c>
      <c r="Q697" s="678">
        <v>0.49358974358974367</v>
      </c>
      <c r="R697" s="662">
        <v>77</v>
      </c>
      <c r="S697" s="678">
        <v>0.49358974358974361</v>
      </c>
      <c r="T697" s="745">
        <v>18</v>
      </c>
      <c r="U697" s="701">
        <v>0.52941176470588236</v>
      </c>
    </row>
    <row r="698" spans="1:21" ht="14.4" customHeight="1" x14ac:dyDescent="0.3">
      <c r="A698" s="661">
        <v>7</v>
      </c>
      <c r="B698" s="662" t="s">
        <v>2765</v>
      </c>
      <c r="C698" s="662" t="s">
        <v>3030</v>
      </c>
      <c r="D698" s="743" t="s">
        <v>4453</v>
      </c>
      <c r="E698" s="744" t="s">
        <v>3047</v>
      </c>
      <c r="F698" s="662" t="s">
        <v>3025</v>
      </c>
      <c r="G698" s="662" t="s">
        <v>4189</v>
      </c>
      <c r="H698" s="662" t="s">
        <v>573</v>
      </c>
      <c r="I698" s="662" t="s">
        <v>4190</v>
      </c>
      <c r="J698" s="662" t="s">
        <v>4191</v>
      </c>
      <c r="K698" s="662" t="s">
        <v>4192</v>
      </c>
      <c r="L698" s="663">
        <v>264</v>
      </c>
      <c r="M698" s="663">
        <v>528</v>
      </c>
      <c r="N698" s="662">
        <v>2</v>
      </c>
      <c r="O698" s="745">
        <v>0.5</v>
      </c>
      <c r="P698" s="663">
        <v>528</v>
      </c>
      <c r="Q698" s="678">
        <v>1</v>
      </c>
      <c r="R698" s="662">
        <v>2</v>
      </c>
      <c r="S698" s="678">
        <v>1</v>
      </c>
      <c r="T698" s="745">
        <v>0.5</v>
      </c>
      <c r="U698" s="701">
        <v>1</v>
      </c>
    </row>
    <row r="699" spans="1:21" ht="14.4" customHeight="1" x14ac:dyDescent="0.3">
      <c r="A699" s="661">
        <v>7</v>
      </c>
      <c r="B699" s="662" t="s">
        <v>2765</v>
      </c>
      <c r="C699" s="662" t="s">
        <v>3030</v>
      </c>
      <c r="D699" s="743" t="s">
        <v>4453</v>
      </c>
      <c r="E699" s="744" t="s">
        <v>3047</v>
      </c>
      <c r="F699" s="662" t="s">
        <v>3025</v>
      </c>
      <c r="G699" s="662" t="s">
        <v>4189</v>
      </c>
      <c r="H699" s="662" t="s">
        <v>573</v>
      </c>
      <c r="I699" s="662" t="s">
        <v>1124</v>
      </c>
      <c r="J699" s="662" t="s">
        <v>1125</v>
      </c>
      <c r="K699" s="662" t="s">
        <v>4193</v>
      </c>
      <c r="L699" s="663">
        <v>65.989999999999995</v>
      </c>
      <c r="M699" s="663">
        <v>395.93999999999994</v>
      </c>
      <c r="N699" s="662">
        <v>6</v>
      </c>
      <c r="O699" s="745">
        <v>1</v>
      </c>
      <c r="P699" s="663">
        <v>395.93999999999994</v>
      </c>
      <c r="Q699" s="678">
        <v>1</v>
      </c>
      <c r="R699" s="662">
        <v>6</v>
      </c>
      <c r="S699" s="678">
        <v>1</v>
      </c>
      <c r="T699" s="745">
        <v>1</v>
      </c>
      <c r="U699" s="701">
        <v>1</v>
      </c>
    </row>
    <row r="700" spans="1:21" ht="14.4" customHeight="1" x14ac:dyDescent="0.3">
      <c r="A700" s="661">
        <v>7</v>
      </c>
      <c r="B700" s="662" t="s">
        <v>2765</v>
      </c>
      <c r="C700" s="662" t="s">
        <v>3030</v>
      </c>
      <c r="D700" s="743" t="s">
        <v>4453</v>
      </c>
      <c r="E700" s="744" t="s">
        <v>3047</v>
      </c>
      <c r="F700" s="662" t="s">
        <v>3025</v>
      </c>
      <c r="G700" s="662" t="s">
        <v>3997</v>
      </c>
      <c r="H700" s="662" t="s">
        <v>573</v>
      </c>
      <c r="I700" s="662" t="s">
        <v>4194</v>
      </c>
      <c r="J700" s="662" t="s">
        <v>4195</v>
      </c>
      <c r="K700" s="662" t="s">
        <v>4196</v>
      </c>
      <c r="L700" s="663">
        <v>0</v>
      </c>
      <c r="M700" s="663">
        <v>0</v>
      </c>
      <c r="N700" s="662">
        <v>1</v>
      </c>
      <c r="O700" s="745">
        <v>0.5</v>
      </c>
      <c r="P700" s="663">
        <v>0</v>
      </c>
      <c r="Q700" s="678"/>
      <c r="R700" s="662">
        <v>1</v>
      </c>
      <c r="S700" s="678">
        <v>1</v>
      </c>
      <c r="T700" s="745">
        <v>0.5</v>
      </c>
      <c r="U700" s="701">
        <v>1</v>
      </c>
    </row>
    <row r="701" spans="1:21" ht="14.4" customHeight="1" x14ac:dyDescent="0.3">
      <c r="A701" s="661">
        <v>7</v>
      </c>
      <c r="B701" s="662" t="s">
        <v>2765</v>
      </c>
      <c r="C701" s="662" t="s">
        <v>3030</v>
      </c>
      <c r="D701" s="743" t="s">
        <v>4453</v>
      </c>
      <c r="E701" s="744" t="s">
        <v>3047</v>
      </c>
      <c r="F701" s="662" t="s">
        <v>3025</v>
      </c>
      <c r="G701" s="662" t="s">
        <v>3997</v>
      </c>
      <c r="H701" s="662" t="s">
        <v>573</v>
      </c>
      <c r="I701" s="662" t="s">
        <v>4197</v>
      </c>
      <c r="J701" s="662" t="s">
        <v>4195</v>
      </c>
      <c r="K701" s="662" t="s">
        <v>4196</v>
      </c>
      <c r="L701" s="663">
        <v>0</v>
      </c>
      <c r="M701" s="663">
        <v>0</v>
      </c>
      <c r="N701" s="662">
        <v>1</v>
      </c>
      <c r="O701" s="745">
        <v>0.5</v>
      </c>
      <c r="P701" s="663">
        <v>0</v>
      </c>
      <c r="Q701" s="678"/>
      <c r="R701" s="662">
        <v>1</v>
      </c>
      <c r="S701" s="678">
        <v>1</v>
      </c>
      <c r="T701" s="745">
        <v>0.5</v>
      </c>
      <c r="U701" s="701">
        <v>1</v>
      </c>
    </row>
    <row r="702" spans="1:21" ht="14.4" customHeight="1" x14ac:dyDescent="0.3">
      <c r="A702" s="661">
        <v>7</v>
      </c>
      <c r="B702" s="662" t="s">
        <v>2765</v>
      </c>
      <c r="C702" s="662" t="s">
        <v>3030</v>
      </c>
      <c r="D702" s="743" t="s">
        <v>4453</v>
      </c>
      <c r="E702" s="744" t="s">
        <v>3047</v>
      </c>
      <c r="F702" s="662" t="s">
        <v>3025</v>
      </c>
      <c r="G702" s="662" t="s">
        <v>3298</v>
      </c>
      <c r="H702" s="662" t="s">
        <v>573</v>
      </c>
      <c r="I702" s="662" t="s">
        <v>4198</v>
      </c>
      <c r="J702" s="662" t="s">
        <v>4199</v>
      </c>
      <c r="K702" s="662" t="s">
        <v>1849</v>
      </c>
      <c r="L702" s="663">
        <v>0</v>
      </c>
      <c r="M702" s="663">
        <v>0</v>
      </c>
      <c r="N702" s="662">
        <v>1</v>
      </c>
      <c r="O702" s="745">
        <v>1</v>
      </c>
      <c r="P702" s="663"/>
      <c r="Q702" s="678"/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7</v>
      </c>
      <c r="B703" s="662" t="s">
        <v>2765</v>
      </c>
      <c r="C703" s="662" t="s">
        <v>3030</v>
      </c>
      <c r="D703" s="743" t="s">
        <v>4453</v>
      </c>
      <c r="E703" s="744" t="s">
        <v>3047</v>
      </c>
      <c r="F703" s="662" t="s">
        <v>3025</v>
      </c>
      <c r="G703" s="662" t="s">
        <v>3298</v>
      </c>
      <c r="H703" s="662" t="s">
        <v>573</v>
      </c>
      <c r="I703" s="662" t="s">
        <v>4200</v>
      </c>
      <c r="J703" s="662" t="s">
        <v>3433</v>
      </c>
      <c r="K703" s="662" t="s">
        <v>1847</v>
      </c>
      <c r="L703" s="663">
        <v>0</v>
      </c>
      <c r="M703" s="663">
        <v>0</v>
      </c>
      <c r="N703" s="662">
        <v>2</v>
      </c>
      <c r="O703" s="745">
        <v>1</v>
      </c>
      <c r="P703" s="663"/>
      <c r="Q703" s="678"/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7</v>
      </c>
      <c r="B704" s="662" t="s">
        <v>2765</v>
      </c>
      <c r="C704" s="662" t="s">
        <v>3030</v>
      </c>
      <c r="D704" s="743" t="s">
        <v>4453</v>
      </c>
      <c r="E704" s="744" t="s">
        <v>3047</v>
      </c>
      <c r="F704" s="662" t="s">
        <v>3025</v>
      </c>
      <c r="G704" s="662" t="s">
        <v>3298</v>
      </c>
      <c r="H704" s="662" t="s">
        <v>573</v>
      </c>
      <c r="I704" s="662" t="s">
        <v>4201</v>
      </c>
      <c r="J704" s="662" t="s">
        <v>1846</v>
      </c>
      <c r="K704" s="662" t="s">
        <v>2064</v>
      </c>
      <c r="L704" s="663">
        <v>0</v>
      </c>
      <c r="M704" s="663">
        <v>0</v>
      </c>
      <c r="N704" s="662">
        <v>1</v>
      </c>
      <c r="O704" s="745">
        <v>1</v>
      </c>
      <c r="P704" s="663">
        <v>0</v>
      </c>
      <c r="Q704" s="678"/>
      <c r="R704" s="662">
        <v>1</v>
      </c>
      <c r="S704" s="678">
        <v>1</v>
      </c>
      <c r="T704" s="745">
        <v>1</v>
      </c>
      <c r="U704" s="701">
        <v>1</v>
      </c>
    </row>
    <row r="705" spans="1:21" ht="14.4" customHeight="1" x14ac:dyDescent="0.3">
      <c r="A705" s="661">
        <v>7</v>
      </c>
      <c r="B705" s="662" t="s">
        <v>2765</v>
      </c>
      <c r="C705" s="662" t="s">
        <v>3030</v>
      </c>
      <c r="D705" s="743" t="s">
        <v>4453</v>
      </c>
      <c r="E705" s="744" t="s">
        <v>3047</v>
      </c>
      <c r="F705" s="662" t="s">
        <v>3025</v>
      </c>
      <c r="G705" s="662" t="s">
        <v>3298</v>
      </c>
      <c r="H705" s="662" t="s">
        <v>573</v>
      </c>
      <c r="I705" s="662" t="s">
        <v>1848</v>
      </c>
      <c r="J705" s="662" t="s">
        <v>1846</v>
      </c>
      <c r="K705" s="662" t="s">
        <v>1849</v>
      </c>
      <c r="L705" s="663">
        <v>0</v>
      </c>
      <c r="M705" s="663">
        <v>0</v>
      </c>
      <c r="N705" s="662">
        <v>10</v>
      </c>
      <c r="O705" s="745">
        <v>6.5</v>
      </c>
      <c r="P705" s="663">
        <v>0</v>
      </c>
      <c r="Q705" s="678"/>
      <c r="R705" s="662">
        <v>6</v>
      </c>
      <c r="S705" s="678">
        <v>0.6</v>
      </c>
      <c r="T705" s="745">
        <v>3.5</v>
      </c>
      <c r="U705" s="701">
        <v>0.53846153846153844</v>
      </c>
    </row>
    <row r="706" spans="1:21" ht="14.4" customHeight="1" x14ac:dyDescent="0.3">
      <c r="A706" s="661">
        <v>7</v>
      </c>
      <c r="B706" s="662" t="s">
        <v>2765</v>
      </c>
      <c r="C706" s="662" t="s">
        <v>3030</v>
      </c>
      <c r="D706" s="743" t="s">
        <v>4453</v>
      </c>
      <c r="E706" s="744" t="s">
        <v>3047</v>
      </c>
      <c r="F706" s="662" t="s">
        <v>3025</v>
      </c>
      <c r="G706" s="662" t="s">
        <v>3298</v>
      </c>
      <c r="H706" s="662" t="s">
        <v>573</v>
      </c>
      <c r="I706" s="662" t="s">
        <v>1845</v>
      </c>
      <c r="J706" s="662" t="s">
        <v>1846</v>
      </c>
      <c r="K706" s="662" t="s">
        <v>1847</v>
      </c>
      <c r="L706" s="663">
        <v>0</v>
      </c>
      <c r="M706" s="663">
        <v>0</v>
      </c>
      <c r="N706" s="662">
        <v>1</v>
      </c>
      <c r="O706" s="745">
        <v>0.5</v>
      </c>
      <c r="P706" s="663"/>
      <c r="Q706" s="678"/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7</v>
      </c>
      <c r="B707" s="662" t="s">
        <v>2765</v>
      </c>
      <c r="C707" s="662" t="s">
        <v>3030</v>
      </c>
      <c r="D707" s="743" t="s">
        <v>4453</v>
      </c>
      <c r="E707" s="744" t="s">
        <v>3049</v>
      </c>
      <c r="F707" s="662" t="s">
        <v>3025</v>
      </c>
      <c r="G707" s="662" t="s">
        <v>3353</v>
      </c>
      <c r="H707" s="662" t="s">
        <v>573</v>
      </c>
      <c r="I707" s="662" t="s">
        <v>3355</v>
      </c>
      <c r="J707" s="662" t="s">
        <v>2294</v>
      </c>
      <c r="K707" s="662" t="s">
        <v>3245</v>
      </c>
      <c r="L707" s="663">
        <v>0</v>
      </c>
      <c r="M707" s="663">
        <v>0</v>
      </c>
      <c r="N707" s="662">
        <v>2</v>
      </c>
      <c r="O707" s="745">
        <v>1</v>
      </c>
      <c r="P707" s="663">
        <v>0</v>
      </c>
      <c r="Q707" s="678"/>
      <c r="R707" s="662">
        <v>2</v>
      </c>
      <c r="S707" s="678">
        <v>1</v>
      </c>
      <c r="T707" s="745">
        <v>1</v>
      </c>
      <c r="U707" s="701">
        <v>1</v>
      </c>
    </row>
    <row r="708" spans="1:21" ht="14.4" customHeight="1" x14ac:dyDescent="0.3">
      <c r="A708" s="661">
        <v>7</v>
      </c>
      <c r="B708" s="662" t="s">
        <v>2765</v>
      </c>
      <c r="C708" s="662" t="s">
        <v>3030</v>
      </c>
      <c r="D708" s="743" t="s">
        <v>4453</v>
      </c>
      <c r="E708" s="744" t="s">
        <v>3050</v>
      </c>
      <c r="F708" s="662" t="s">
        <v>3025</v>
      </c>
      <c r="G708" s="662" t="s">
        <v>3624</v>
      </c>
      <c r="H708" s="662" t="s">
        <v>573</v>
      </c>
      <c r="I708" s="662" t="s">
        <v>3625</v>
      </c>
      <c r="J708" s="662" t="s">
        <v>3626</v>
      </c>
      <c r="K708" s="662" t="s">
        <v>3627</v>
      </c>
      <c r="L708" s="663">
        <v>96.84</v>
      </c>
      <c r="M708" s="663">
        <v>2130.48</v>
      </c>
      <c r="N708" s="662">
        <v>22</v>
      </c>
      <c r="O708" s="745">
        <v>9.5</v>
      </c>
      <c r="P708" s="663">
        <v>871.56000000000006</v>
      </c>
      <c r="Q708" s="678">
        <v>0.40909090909090912</v>
      </c>
      <c r="R708" s="662">
        <v>9</v>
      </c>
      <c r="S708" s="678">
        <v>0.40909090909090912</v>
      </c>
      <c r="T708" s="745">
        <v>4</v>
      </c>
      <c r="U708" s="701">
        <v>0.42105263157894735</v>
      </c>
    </row>
    <row r="709" spans="1:21" ht="14.4" customHeight="1" x14ac:dyDescent="0.3">
      <c r="A709" s="661">
        <v>7</v>
      </c>
      <c r="B709" s="662" t="s">
        <v>2765</v>
      </c>
      <c r="C709" s="662" t="s">
        <v>3030</v>
      </c>
      <c r="D709" s="743" t="s">
        <v>4453</v>
      </c>
      <c r="E709" s="744" t="s">
        <v>3050</v>
      </c>
      <c r="F709" s="662" t="s">
        <v>3025</v>
      </c>
      <c r="G709" s="662" t="s">
        <v>3624</v>
      </c>
      <c r="H709" s="662" t="s">
        <v>573</v>
      </c>
      <c r="I709" s="662" t="s">
        <v>3625</v>
      </c>
      <c r="J709" s="662" t="s">
        <v>3082</v>
      </c>
      <c r="K709" s="662"/>
      <c r="L709" s="663">
        <v>96.84</v>
      </c>
      <c r="M709" s="663">
        <v>484.2</v>
      </c>
      <c r="N709" s="662">
        <v>5</v>
      </c>
      <c r="O709" s="745">
        <v>1.5</v>
      </c>
      <c r="P709" s="663">
        <v>193.68</v>
      </c>
      <c r="Q709" s="678">
        <v>0.4</v>
      </c>
      <c r="R709" s="662">
        <v>2</v>
      </c>
      <c r="S709" s="678">
        <v>0.4</v>
      </c>
      <c r="T709" s="745">
        <v>1</v>
      </c>
      <c r="U709" s="701">
        <v>0.66666666666666663</v>
      </c>
    </row>
    <row r="710" spans="1:21" ht="14.4" customHeight="1" x14ac:dyDescent="0.3">
      <c r="A710" s="661">
        <v>7</v>
      </c>
      <c r="B710" s="662" t="s">
        <v>2765</v>
      </c>
      <c r="C710" s="662" t="s">
        <v>3030</v>
      </c>
      <c r="D710" s="743" t="s">
        <v>4453</v>
      </c>
      <c r="E710" s="744" t="s">
        <v>3050</v>
      </c>
      <c r="F710" s="662" t="s">
        <v>3025</v>
      </c>
      <c r="G710" s="662" t="s">
        <v>3624</v>
      </c>
      <c r="H710" s="662" t="s">
        <v>573</v>
      </c>
      <c r="I710" s="662" t="s">
        <v>3628</v>
      </c>
      <c r="J710" s="662" t="s">
        <v>3626</v>
      </c>
      <c r="K710" s="662" t="s">
        <v>3627</v>
      </c>
      <c r="L710" s="663">
        <v>96.84</v>
      </c>
      <c r="M710" s="663">
        <v>1355.76</v>
      </c>
      <c r="N710" s="662">
        <v>14</v>
      </c>
      <c r="O710" s="745">
        <v>5.5</v>
      </c>
      <c r="P710" s="663">
        <v>387.36</v>
      </c>
      <c r="Q710" s="678">
        <v>0.28571428571428575</v>
      </c>
      <c r="R710" s="662">
        <v>4</v>
      </c>
      <c r="S710" s="678">
        <v>0.2857142857142857</v>
      </c>
      <c r="T710" s="745">
        <v>2</v>
      </c>
      <c r="U710" s="701">
        <v>0.36363636363636365</v>
      </c>
    </row>
    <row r="711" spans="1:21" ht="14.4" customHeight="1" x14ac:dyDescent="0.3">
      <c r="A711" s="661">
        <v>7</v>
      </c>
      <c r="B711" s="662" t="s">
        <v>2765</v>
      </c>
      <c r="C711" s="662" t="s">
        <v>3030</v>
      </c>
      <c r="D711" s="743" t="s">
        <v>4453</v>
      </c>
      <c r="E711" s="744" t="s">
        <v>3050</v>
      </c>
      <c r="F711" s="662" t="s">
        <v>3025</v>
      </c>
      <c r="G711" s="662" t="s">
        <v>3624</v>
      </c>
      <c r="H711" s="662" t="s">
        <v>573</v>
      </c>
      <c r="I711" s="662" t="s">
        <v>3818</v>
      </c>
      <c r="J711" s="662" t="s">
        <v>3819</v>
      </c>
      <c r="K711" s="662" t="s">
        <v>3820</v>
      </c>
      <c r="L711" s="663">
        <v>0</v>
      </c>
      <c r="M711" s="663">
        <v>0</v>
      </c>
      <c r="N711" s="662">
        <v>16</v>
      </c>
      <c r="O711" s="745">
        <v>3</v>
      </c>
      <c r="P711" s="663">
        <v>0</v>
      </c>
      <c r="Q711" s="678"/>
      <c r="R711" s="662">
        <v>10</v>
      </c>
      <c r="S711" s="678">
        <v>0.625</v>
      </c>
      <c r="T711" s="745">
        <v>2</v>
      </c>
      <c r="U711" s="701">
        <v>0.66666666666666663</v>
      </c>
    </row>
    <row r="712" spans="1:21" ht="14.4" customHeight="1" x14ac:dyDescent="0.3">
      <c r="A712" s="661">
        <v>7</v>
      </c>
      <c r="B712" s="662" t="s">
        <v>2765</v>
      </c>
      <c r="C712" s="662" t="s">
        <v>3030</v>
      </c>
      <c r="D712" s="743" t="s">
        <v>4453</v>
      </c>
      <c r="E712" s="744" t="s">
        <v>3050</v>
      </c>
      <c r="F712" s="662" t="s">
        <v>3025</v>
      </c>
      <c r="G712" s="662" t="s">
        <v>3624</v>
      </c>
      <c r="H712" s="662" t="s">
        <v>573</v>
      </c>
      <c r="I712" s="662" t="s">
        <v>3821</v>
      </c>
      <c r="J712" s="662" t="s">
        <v>3822</v>
      </c>
      <c r="K712" s="662" t="s">
        <v>3820</v>
      </c>
      <c r="L712" s="663">
        <v>0</v>
      </c>
      <c r="M712" s="663">
        <v>0</v>
      </c>
      <c r="N712" s="662">
        <v>33</v>
      </c>
      <c r="O712" s="745">
        <v>7.5</v>
      </c>
      <c r="P712" s="663">
        <v>0</v>
      </c>
      <c r="Q712" s="678"/>
      <c r="R712" s="662">
        <v>27</v>
      </c>
      <c r="S712" s="678">
        <v>0.81818181818181823</v>
      </c>
      <c r="T712" s="745">
        <v>6.5</v>
      </c>
      <c r="U712" s="701">
        <v>0.8666666666666667</v>
      </c>
    </row>
    <row r="713" spans="1:21" ht="14.4" customHeight="1" x14ac:dyDescent="0.3">
      <c r="A713" s="661">
        <v>7</v>
      </c>
      <c r="B713" s="662" t="s">
        <v>2765</v>
      </c>
      <c r="C713" s="662" t="s">
        <v>3030</v>
      </c>
      <c r="D713" s="743" t="s">
        <v>4453</v>
      </c>
      <c r="E713" s="744" t="s">
        <v>3050</v>
      </c>
      <c r="F713" s="662" t="s">
        <v>3025</v>
      </c>
      <c r="G713" s="662" t="s">
        <v>4001</v>
      </c>
      <c r="H713" s="662" t="s">
        <v>573</v>
      </c>
      <c r="I713" s="662" t="s">
        <v>1211</v>
      </c>
      <c r="J713" s="662" t="s">
        <v>607</v>
      </c>
      <c r="K713" s="662" t="s">
        <v>4002</v>
      </c>
      <c r="L713" s="663">
        <v>33.840000000000003</v>
      </c>
      <c r="M713" s="663">
        <v>203.04000000000002</v>
      </c>
      <c r="N713" s="662">
        <v>6</v>
      </c>
      <c r="O713" s="745">
        <v>1.5</v>
      </c>
      <c r="P713" s="663">
        <v>203.04000000000002</v>
      </c>
      <c r="Q713" s="678">
        <v>1</v>
      </c>
      <c r="R713" s="662">
        <v>6</v>
      </c>
      <c r="S713" s="678">
        <v>1</v>
      </c>
      <c r="T713" s="745">
        <v>1.5</v>
      </c>
      <c r="U713" s="701">
        <v>1</v>
      </c>
    </row>
    <row r="714" spans="1:21" ht="14.4" customHeight="1" x14ac:dyDescent="0.3">
      <c r="A714" s="661">
        <v>7</v>
      </c>
      <c r="B714" s="662" t="s">
        <v>2765</v>
      </c>
      <c r="C714" s="662" t="s">
        <v>3030</v>
      </c>
      <c r="D714" s="743" t="s">
        <v>4453</v>
      </c>
      <c r="E714" s="744" t="s">
        <v>3050</v>
      </c>
      <c r="F714" s="662" t="s">
        <v>3025</v>
      </c>
      <c r="G714" s="662" t="s">
        <v>3343</v>
      </c>
      <c r="H714" s="662" t="s">
        <v>573</v>
      </c>
      <c r="I714" s="662" t="s">
        <v>1502</v>
      </c>
      <c r="J714" s="662" t="s">
        <v>3344</v>
      </c>
      <c r="K714" s="662" t="s">
        <v>3345</v>
      </c>
      <c r="L714" s="663">
        <v>51.43</v>
      </c>
      <c r="M714" s="663">
        <v>51.43</v>
      </c>
      <c r="N714" s="662">
        <v>1</v>
      </c>
      <c r="O714" s="745">
        <v>0.5</v>
      </c>
      <c r="P714" s="663"/>
      <c r="Q714" s="678">
        <v>0</v>
      </c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7</v>
      </c>
      <c r="B715" s="662" t="s">
        <v>2765</v>
      </c>
      <c r="C715" s="662" t="s">
        <v>3030</v>
      </c>
      <c r="D715" s="743" t="s">
        <v>4453</v>
      </c>
      <c r="E715" s="744" t="s">
        <v>3050</v>
      </c>
      <c r="F715" s="662" t="s">
        <v>3025</v>
      </c>
      <c r="G715" s="662" t="s">
        <v>4202</v>
      </c>
      <c r="H715" s="662" t="s">
        <v>573</v>
      </c>
      <c r="I715" s="662" t="s">
        <v>4203</v>
      </c>
      <c r="J715" s="662" t="s">
        <v>4204</v>
      </c>
      <c r="K715" s="662" t="s">
        <v>4205</v>
      </c>
      <c r="L715" s="663">
        <v>136.29</v>
      </c>
      <c r="M715" s="663">
        <v>681.44999999999993</v>
      </c>
      <c r="N715" s="662">
        <v>5</v>
      </c>
      <c r="O715" s="745">
        <v>0.5</v>
      </c>
      <c r="P715" s="663">
        <v>681.44999999999993</v>
      </c>
      <c r="Q715" s="678">
        <v>1</v>
      </c>
      <c r="R715" s="662">
        <v>5</v>
      </c>
      <c r="S715" s="678">
        <v>1</v>
      </c>
      <c r="T715" s="745">
        <v>0.5</v>
      </c>
      <c r="U715" s="701">
        <v>1</v>
      </c>
    </row>
    <row r="716" spans="1:21" ht="14.4" customHeight="1" x14ac:dyDescent="0.3">
      <c r="A716" s="661">
        <v>7</v>
      </c>
      <c r="B716" s="662" t="s">
        <v>2765</v>
      </c>
      <c r="C716" s="662" t="s">
        <v>3030</v>
      </c>
      <c r="D716" s="743" t="s">
        <v>4453</v>
      </c>
      <c r="E716" s="744" t="s">
        <v>3050</v>
      </c>
      <c r="F716" s="662" t="s">
        <v>3025</v>
      </c>
      <c r="G716" s="662" t="s">
        <v>4202</v>
      </c>
      <c r="H716" s="662" t="s">
        <v>573</v>
      </c>
      <c r="I716" s="662" t="s">
        <v>4203</v>
      </c>
      <c r="J716" s="662" t="s">
        <v>4204</v>
      </c>
      <c r="K716" s="662" t="s">
        <v>4205</v>
      </c>
      <c r="L716" s="663">
        <v>128.55000000000001</v>
      </c>
      <c r="M716" s="663">
        <v>771.30000000000007</v>
      </c>
      <c r="N716" s="662">
        <v>6</v>
      </c>
      <c r="O716" s="745">
        <v>0.5</v>
      </c>
      <c r="P716" s="663">
        <v>771.30000000000007</v>
      </c>
      <c r="Q716" s="678">
        <v>1</v>
      </c>
      <c r="R716" s="662">
        <v>6</v>
      </c>
      <c r="S716" s="678">
        <v>1</v>
      </c>
      <c r="T716" s="745">
        <v>0.5</v>
      </c>
      <c r="U716" s="701">
        <v>1</v>
      </c>
    </row>
    <row r="717" spans="1:21" ht="14.4" customHeight="1" x14ac:dyDescent="0.3">
      <c r="A717" s="661">
        <v>7</v>
      </c>
      <c r="B717" s="662" t="s">
        <v>2765</v>
      </c>
      <c r="C717" s="662" t="s">
        <v>3030</v>
      </c>
      <c r="D717" s="743" t="s">
        <v>4453</v>
      </c>
      <c r="E717" s="744" t="s">
        <v>3050</v>
      </c>
      <c r="F717" s="662" t="s">
        <v>3025</v>
      </c>
      <c r="G717" s="662" t="s">
        <v>4012</v>
      </c>
      <c r="H717" s="662" t="s">
        <v>573</v>
      </c>
      <c r="I717" s="662" t="s">
        <v>4013</v>
      </c>
      <c r="J717" s="662" t="s">
        <v>4014</v>
      </c>
      <c r="K717" s="662" t="s">
        <v>4015</v>
      </c>
      <c r="L717" s="663">
        <v>0</v>
      </c>
      <c r="M717" s="663">
        <v>0</v>
      </c>
      <c r="N717" s="662">
        <v>3</v>
      </c>
      <c r="O717" s="745">
        <v>0.5</v>
      </c>
      <c r="P717" s="663"/>
      <c r="Q717" s="678"/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7</v>
      </c>
      <c r="B718" s="662" t="s">
        <v>2765</v>
      </c>
      <c r="C718" s="662" t="s">
        <v>3030</v>
      </c>
      <c r="D718" s="743" t="s">
        <v>4453</v>
      </c>
      <c r="E718" s="744" t="s">
        <v>3050</v>
      </c>
      <c r="F718" s="662" t="s">
        <v>3025</v>
      </c>
      <c r="G718" s="662" t="s">
        <v>4012</v>
      </c>
      <c r="H718" s="662" t="s">
        <v>573</v>
      </c>
      <c r="I718" s="662" t="s">
        <v>4206</v>
      </c>
      <c r="J718" s="662" t="s">
        <v>4014</v>
      </c>
      <c r="K718" s="662" t="s">
        <v>4207</v>
      </c>
      <c r="L718" s="663">
        <v>0</v>
      </c>
      <c r="M718" s="663">
        <v>0</v>
      </c>
      <c r="N718" s="662">
        <v>1</v>
      </c>
      <c r="O718" s="745">
        <v>0.5</v>
      </c>
      <c r="P718" s="663"/>
      <c r="Q718" s="678"/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7</v>
      </c>
      <c r="B719" s="662" t="s">
        <v>2765</v>
      </c>
      <c r="C719" s="662" t="s">
        <v>3030</v>
      </c>
      <c r="D719" s="743" t="s">
        <v>4453</v>
      </c>
      <c r="E719" s="744" t="s">
        <v>3050</v>
      </c>
      <c r="F719" s="662" t="s">
        <v>3025</v>
      </c>
      <c r="G719" s="662" t="s">
        <v>3377</v>
      </c>
      <c r="H719" s="662" t="s">
        <v>573</v>
      </c>
      <c r="I719" s="662" t="s">
        <v>4016</v>
      </c>
      <c r="J719" s="662" t="s">
        <v>3689</v>
      </c>
      <c r="K719" s="662" t="s">
        <v>3690</v>
      </c>
      <c r="L719" s="663">
        <v>0</v>
      </c>
      <c r="M719" s="663">
        <v>0</v>
      </c>
      <c r="N719" s="662">
        <v>1</v>
      </c>
      <c r="O719" s="745">
        <v>0.5</v>
      </c>
      <c r="P719" s="663">
        <v>0</v>
      </c>
      <c r="Q719" s="678"/>
      <c r="R719" s="662">
        <v>1</v>
      </c>
      <c r="S719" s="678">
        <v>1</v>
      </c>
      <c r="T719" s="745">
        <v>0.5</v>
      </c>
      <c r="U719" s="701">
        <v>1</v>
      </c>
    </row>
    <row r="720" spans="1:21" ht="14.4" customHeight="1" x14ac:dyDescent="0.3">
      <c r="A720" s="661">
        <v>7</v>
      </c>
      <c r="B720" s="662" t="s">
        <v>2765</v>
      </c>
      <c r="C720" s="662" t="s">
        <v>3030</v>
      </c>
      <c r="D720" s="743" t="s">
        <v>4453</v>
      </c>
      <c r="E720" s="744" t="s">
        <v>3050</v>
      </c>
      <c r="F720" s="662" t="s">
        <v>3025</v>
      </c>
      <c r="G720" s="662" t="s">
        <v>3710</v>
      </c>
      <c r="H720" s="662" t="s">
        <v>573</v>
      </c>
      <c r="I720" s="662" t="s">
        <v>3826</v>
      </c>
      <c r="J720" s="662" t="s">
        <v>3827</v>
      </c>
      <c r="K720" s="662" t="s">
        <v>3828</v>
      </c>
      <c r="L720" s="663">
        <v>969.48</v>
      </c>
      <c r="M720" s="663">
        <v>17450.64</v>
      </c>
      <c r="N720" s="662">
        <v>18</v>
      </c>
      <c r="O720" s="745">
        <v>4</v>
      </c>
      <c r="P720" s="663">
        <v>1938.96</v>
      </c>
      <c r="Q720" s="678">
        <v>0.11111111111111112</v>
      </c>
      <c r="R720" s="662">
        <v>2</v>
      </c>
      <c r="S720" s="678">
        <v>0.1111111111111111</v>
      </c>
      <c r="T720" s="745">
        <v>1</v>
      </c>
      <c r="U720" s="701">
        <v>0.25</v>
      </c>
    </row>
    <row r="721" spans="1:21" ht="14.4" customHeight="1" x14ac:dyDescent="0.3">
      <c r="A721" s="661">
        <v>7</v>
      </c>
      <c r="B721" s="662" t="s">
        <v>2765</v>
      </c>
      <c r="C721" s="662" t="s">
        <v>3030</v>
      </c>
      <c r="D721" s="743" t="s">
        <v>4453</v>
      </c>
      <c r="E721" s="744" t="s">
        <v>3050</v>
      </c>
      <c r="F721" s="662" t="s">
        <v>3025</v>
      </c>
      <c r="G721" s="662" t="s">
        <v>3710</v>
      </c>
      <c r="H721" s="662" t="s">
        <v>631</v>
      </c>
      <c r="I721" s="662" t="s">
        <v>3829</v>
      </c>
      <c r="J721" s="662" t="s">
        <v>3830</v>
      </c>
      <c r="K721" s="662" t="s">
        <v>3831</v>
      </c>
      <c r="L721" s="663">
        <v>754.04</v>
      </c>
      <c r="M721" s="663">
        <v>15834.84</v>
      </c>
      <c r="N721" s="662">
        <v>21</v>
      </c>
      <c r="O721" s="745">
        <v>5</v>
      </c>
      <c r="P721" s="663">
        <v>12818.68</v>
      </c>
      <c r="Q721" s="678">
        <v>0.80952380952380953</v>
      </c>
      <c r="R721" s="662">
        <v>17</v>
      </c>
      <c r="S721" s="678">
        <v>0.80952380952380953</v>
      </c>
      <c r="T721" s="745">
        <v>4</v>
      </c>
      <c r="U721" s="701">
        <v>0.8</v>
      </c>
    </row>
    <row r="722" spans="1:21" ht="14.4" customHeight="1" x14ac:dyDescent="0.3">
      <c r="A722" s="661">
        <v>7</v>
      </c>
      <c r="B722" s="662" t="s">
        <v>2765</v>
      </c>
      <c r="C722" s="662" t="s">
        <v>3030</v>
      </c>
      <c r="D722" s="743" t="s">
        <v>4453</v>
      </c>
      <c r="E722" s="744" t="s">
        <v>3050</v>
      </c>
      <c r="F722" s="662" t="s">
        <v>3025</v>
      </c>
      <c r="G722" s="662" t="s">
        <v>3710</v>
      </c>
      <c r="H722" s="662" t="s">
        <v>631</v>
      </c>
      <c r="I722" s="662" t="s">
        <v>3711</v>
      </c>
      <c r="J722" s="662" t="s">
        <v>3712</v>
      </c>
      <c r="K722" s="662" t="s">
        <v>3713</v>
      </c>
      <c r="L722" s="663">
        <v>1131.06</v>
      </c>
      <c r="M722" s="663">
        <v>48635.579999999994</v>
      </c>
      <c r="N722" s="662">
        <v>43</v>
      </c>
      <c r="O722" s="745">
        <v>8</v>
      </c>
      <c r="P722" s="663">
        <v>41849.219999999994</v>
      </c>
      <c r="Q722" s="678">
        <v>0.86046511627906974</v>
      </c>
      <c r="R722" s="662">
        <v>37</v>
      </c>
      <c r="S722" s="678">
        <v>0.86046511627906974</v>
      </c>
      <c r="T722" s="745">
        <v>7</v>
      </c>
      <c r="U722" s="701">
        <v>0.875</v>
      </c>
    </row>
    <row r="723" spans="1:21" ht="14.4" customHeight="1" x14ac:dyDescent="0.3">
      <c r="A723" s="661">
        <v>7</v>
      </c>
      <c r="B723" s="662" t="s">
        <v>2765</v>
      </c>
      <c r="C723" s="662" t="s">
        <v>3030</v>
      </c>
      <c r="D723" s="743" t="s">
        <v>4453</v>
      </c>
      <c r="E723" s="744" t="s">
        <v>3050</v>
      </c>
      <c r="F723" s="662" t="s">
        <v>3025</v>
      </c>
      <c r="G723" s="662" t="s">
        <v>3710</v>
      </c>
      <c r="H723" s="662" t="s">
        <v>631</v>
      </c>
      <c r="I723" s="662" t="s">
        <v>3832</v>
      </c>
      <c r="J723" s="662" t="s">
        <v>3833</v>
      </c>
      <c r="K723" s="662" t="s">
        <v>3834</v>
      </c>
      <c r="L723" s="663">
        <v>1508.08</v>
      </c>
      <c r="M723" s="663">
        <v>45242.399999999994</v>
      </c>
      <c r="N723" s="662">
        <v>30</v>
      </c>
      <c r="O723" s="745">
        <v>6</v>
      </c>
      <c r="P723" s="663">
        <v>18096.96</v>
      </c>
      <c r="Q723" s="678">
        <v>0.4</v>
      </c>
      <c r="R723" s="662">
        <v>12</v>
      </c>
      <c r="S723" s="678">
        <v>0.4</v>
      </c>
      <c r="T723" s="745">
        <v>3</v>
      </c>
      <c r="U723" s="701">
        <v>0.5</v>
      </c>
    </row>
    <row r="724" spans="1:21" ht="14.4" customHeight="1" x14ac:dyDescent="0.3">
      <c r="A724" s="661">
        <v>7</v>
      </c>
      <c r="B724" s="662" t="s">
        <v>2765</v>
      </c>
      <c r="C724" s="662" t="s">
        <v>3030</v>
      </c>
      <c r="D724" s="743" t="s">
        <v>4453</v>
      </c>
      <c r="E724" s="744" t="s">
        <v>3050</v>
      </c>
      <c r="F724" s="662" t="s">
        <v>3025</v>
      </c>
      <c r="G724" s="662" t="s">
        <v>3710</v>
      </c>
      <c r="H724" s="662" t="s">
        <v>573</v>
      </c>
      <c r="I724" s="662" t="s">
        <v>3835</v>
      </c>
      <c r="J724" s="662" t="s">
        <v>3836</v>
      </c>
      <c r="K724" s="662" t="s">
        <v>3837</v>
      </c>
      <c r="L724" s="663">
        <v>1292.6500000000001</v>
      </c>
      <c r="M724" s="663">
        <v>15511.800000000001</v>
      </c>
      <c r="N724" s="662">
        <v>12</v>
      </c>
      <c r="O724" s="745">
        <v>2</v>
      </c>
      <c r="P724" s="663">
        <v>7755.9000000000005</v>
      </c>
      <c r="Q724" s="678">
        <v>0.5</v>
      </c>
      <c r="R724" s="662">
        <v>6</v>
      </c>
      <c r="S724" s="678">
        <v>0.5</v>
      </c>
      <c r="T724" s="745">
        <v>1</v>
      </c>
      <c r="U724" s="701">
        <v>0.5</v>
      </c>
    </row>
    <row r="725" spans="1:21" ht="14.4" customHeight="1" x14ac:dyDescent="0.3">
      <c r="A725" s="661">
        <v>7</v>
      </c>
      <c r="B725" s="662" t="s">
        <v>2765</v>
      </c>
      <c r="C725" s="662" t="s">
        <v>3030</v>
      </c>
      <c r="D725" s="743" t="s">
        <v>4453</v>
      </c>
      <c r="E725" s="744" t="s">
        <v>3050</v>
      </c>
      <c r="F725" s="662" t="s">
        <v>3025</v>
      </c>
      <c r="G725" s="662" t="s">
        <v>3125</v>
      </c>
      <c r="H725" s="662" t="s">
        <v>573</v>
      </c>
      <c r="I725" s="662" t="s">
        <v>3126</v>
      </c>
      <c r="J725" s="662" t="s">
        <v>3127</v>
      </c>
      <c r="K725" s="662" t="s">
        <v>3128</v>
      </c>
      <c r="L725" s="663">
        <v>508.75</v>
      </c>
      <c r="M725" s="663">
        <v>6105</v>
      </c>
      <c r="N725" s="662">
        <v>12</v>
      </c>
      <c r="O725" s="745">
        <v>1</v>
      </c>
      <c r="P725" s="663">
        <v>3052.5</v>
      </c>
      <c r="Q725" s="678">
        <v>0.5</v>
      </c>
      <c r="R725" s="662">
        <v>6</v>
      </c>
      <c r="S725" s="678">
        <v>0.5</v>
      </c>
      <c r="T725" s="745">
        <v>0.5</v>
      </c>
      <c r="U725" s="701">
        <v>0.5</v>
      </c>
    </row>
    <row r="726" spans="1:21" ht="14.4" customHeight="1" x14ac:dyDescent="0.3">
      <c r="A726" s="661">
        <v>7</v>
      </c>
      <c r="B726" s="662" t="s">
        <v>2765</v>
      </c>
      <c r="C726" s="662" t="s">
        <v>3030</v>
      </c>
      <c r="D726" s="743" t="s">
        <v>4453</v>
      </c>
      <c r="E726" s="744" t="s">
        <v>3050</v>
      </c>
      <c r="F726" s="662" t="s">
        <v>3025</v>
      </c>
      <c r="G726" s="662" t="s">
        <v>3125</v>
      </c>
      <c r="H726" s="662" t="s">
        <v>573</v>
      </c>
      <c r="I726" s="662" t="s">
        <v>4208</v>
      </c>
      <c r="J726" s="662" t="s">
        <v>3127</v>
      </c>
      <c r="K726" s="662" t="s">
        <v>4209</v>
      </c>
      <c r="L726" s="663">
        <v>0</v>
      </c>
      <c r="M726" s="663">
        <v>0</v>
      </c>
      <c r="N726" s="662">
        <v>3</v>
      </c>
      <c r="O726" s="745">
        <v>0.5</v>
      </c>
      <c r="P726" s="663"/>
      <c r="Q726" s="678"/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7</v>
      </c>
      <c r="B727" s="662" t="s">
        <v>2765</v>
      </c>
      <c r="C727" s="662" t="s">
        <v>3030</v>
      </c>
      <c r="D727" s="743" t="s">
        <v>4453</v>
      </c>
      <c r="E727" s="744" t="s">
        <v>3050</v>
      </c>
      <c r="F727" s="662" t="s">
        <v>3025</v>
      </c>
      <c r="G727" s="662" t="s">
        <v>3180</v>
      </c>
      <c r="H727" s="662" t="s">
        <v>631</v>
      </c>
      <c r="I727" s="662" t="s">
        <v>4022</v>
      </c>
      <c r="J727" s="662" t="s">
        <v>1967</v>
      </c>
      <c r="K727" s="662" t="s">
        <v>977</v>
      </c>
      <c r="L727" s="663">
        <v>132</v>
      </c>
      <c r="M727" s="663">
        <v>792</v>
      </c>
      <c r="N727" s="662">
        <v>6</v>
      </c>
      <c r="O727" s="745">
        <v>1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7</v>
      </c>
      <c r="B728" s="662" t="s">
        <v>2765</v>
      </c>
      <c r="C728" s="662" t="s">
        <v>3030</v>
      </c>
      <c r="D728" s="743" t="s">
        <v>4453</v>
      </c>
      <c r="E728" s="744" t="s">
        <v>3050</v>
      </c>
      <c r="F728" s="662" t="s">
        <v>3025</v>
      </c>
      <c r="G728" s="662" t="s">
        <v>3180</v>
      </c>
      <c r="H728" s="662" t="s">
        <v>631</v>
      </c>
      <c r="I728" s="662" t="s">
        <v>2035</v>
      </c>
      <c r="J728" s="662" t="s">
        <v>2036</v>
      </c>
      <c r="K728" s="662" t="s">
        <v>2064</v>
      </c>
      <c r="L728" s="663">
        <v>65.989999999999995</v>
      </c>
      <c r="M728" s="663">
        <v>527.91999999999996</v>
      </c>
      <c r="N728" s="662">
        <v>8</v>
      </c>
      <c r="O728" s="745">
        <v>1.5</v>
      </c>
      <c r="P728" s="663">
        <v>395.93999999999994</v>
      </c>
      <c r="Q728" s="678">
        <v>0.75</v>
      </c>
      <c r="R728" s="662">
        <v>6</v>
      </c>
      <c r="S728" s="678">
        <v>0.75</v>
      </c>
      <c r="T728" s="745">
        <v>1</v>
      </c>
      <c r="U728" s="701">
        <v>0.66666666666666663</v>
      </c>
    </row>
    <row r="729" spans="1:21" ht="14.4" customHeight="1" x14ac:dyDescent="0.3">
      <c r="A729" s="661">
        <v>7</v>
      </c>
      <c r="B729" s="662" t="s">
        <v>2765</v>
      </c>
      <c r="C729" s="662" t="s">
        <v>3030</v>
      </c>
      <c r="D729" s="743" t="s">
        <v>4453</v>
      </c>
      <c r="E729" s="744" t="s">
        <v>3050</v>
      </c>
      <c r="F729" s="662" t="s">
        <v>3025</v>
      </c>
      <c r="G729" s="662" t="s">
        <v>3180</v>
      </c>
      <c r="H729" s="662" t="s">
        <v>631</v>
      </c>
      <c r="I729" s="662" t="s">
        <v>2086</v>
      </c>
      <c r="J729" s="662" t="s">
        <v>1967</v>
      </c>
      <c r="K729" s="662" t="s">
        <v>977</v>
      </c>
      <c r="L729" s="663">
        <v>132</v>
      </c>
      <c r="M729" s="663">
        <v>1188</v>
      </c>
      <c r="N729" s="662">
        <v>9</v>
      </c>
      <c r="O729" s="745">
        <v>2</v>
      </c>
      <c r="P729" s="663">
        <v>396</v>
      </c>
      <c r="Q729" s="678">
        <v>0.33333333333333331</v>
      </c>
      <c r="R729" s="662">
        <v>3</v>
      </c>
      <c r="S729" s="678">
        <v>0.33333333333333331</v>
      </c>
      <c r="T729" s="745">
        <v>1</v>
      </c>
      <c r="U729" s="701">
        <v>0.5</v>
      </c>
    </row>
    <row r="730" spans="1:21" ht="14.4" customHeight="1" x14ac:dyDescent="0.3">
      <c r="A730" s="661">
        <v>7</v>
      </c>
      <c r="B730" s="662" t="s">
        <v>2765</v>
      </c>
      <c r="C730" s="662" t="s">
        <v>3030</v>
      </c>
      <c r="D730" s="743" t="s">
        <v>4453</v>
      </c>
      <c r="E730" s="744" t="s">
        <v>3050</v>
      </c>
      <c r="F730" s="662" t="s">
        <v>3025</v>
      </c>
      <c r="G730" s="662" t="s">
        <v>3180</v>
      </c>
      <c r="H730" s="662" t="s">
        <v>631</v>
      </c>
      <c r="I730" s="662" t="s">
        <v>1966</v>
      </c>
      <c r="J730" s="662" t="s">
        <v>1967</v>
      </c>
      <c r="K730" s="662" t="s">
        <v>1968</v>
      </c>
      <c r="L730" s="663">
        <v>264</v>
      </c>
      <c r="M730" s="663">
        <v>264</v>
      </c>
      <c r="N730" s="662">
        <v>1</v>
      </c>
      <c r="O730" s="745">
        <v>0.5</v>
      </c>
      <c r="P730" s="663">
        <v>264</v>
      </c>
      <c r="Q730" s="678">
        <v>1</v>
      </c>
      <c r="R730" s="662">
        <v>1</v>
      </c>
      <c r="S730" s="678">
        <v>1</v>
      </c>
      <c r="T730" s="745">
        <v>0.5</v>
      </c>
      <c r="U730" s="701">
        <v>1</v>
      </c>
    </row>
    <row r="731" spans="1:21" ht="14.4" customHeight="1" x14ac:dyDescent="0.3">
      <c r="A731" s="661">
        <v>7</v>
      </c>
      <c r="B731" s="662" t="s">
        <v>2765</v>
      </c>
      <c r="C731" s="662" t="s">
        <v>3030</v>
      </c>
      <c r="D731" s="743" t="s">
        <v>4453</v>
      </c>
      <c r="E731" s="744" t="s">
        <v>3050</v>
      </c>
      <c r="F731" s="662" t="s">
        <v>3025</v>
      </c>
      <c r="G731" s="662" t="s">
        <v>3184</v>
      </c>
      <c r="H731" s="662" t="s">
        <v>573</v>
      </c>
      <c r="I731" s="662" t="s">
        <v>4210</v>
      </c>
      <c r="J731" s="662" t="s">
        <v>4211</v>
      </c>
      <c r="K731" s="662" t="s">
        <v>3610</v>
      </c>
      <c r="L731" s="663">
        <v>207.45</v>
      </c>
      <c r="M731" s="663">
        <v>207.45</v>
      </c>
      <c r="N731" s="662">
        <v>1</v>
      </c>
      <c r="O731" s="745">
        <v>1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7</v>
      </c>
      <c r="B732" s="662" t="s">
        <v>2765</v>
      </c>
      <c r="C732" s="662" t="s">
        <v>3030</v>
      </c>
      <c r="D732" s="743" t="s">
        <v>4453</v>
      </c>
      <c r="E732" s="744" t="s">
        <v>3050</v>
      </c>
      <c r="F732" s="662" t="s">
        <v>3025</v>
      </c>
      <c r="G732" s="662" t="s">
        <v>3380</v>
      </c>
      <c r="H732" s="662" t="s">
        <v>573</v>
      </c>
      <c r="I732" s="662" t="s">
        <v>4212</v>
      </c>
      <c r="J732" s="662" t="s">
        <v>3843</v>
      </c>
      <c r="K732" s="662" t="s">
        <v>4213</v>
      </c>
      <c r="L732" s="663">
        <v>0</v>
      </c>
      <c r="M732" s="663">
        <v>0</v>
      </c>
      <c r="N732" s="662">
        <v>6</v>
      </c>
      <c r="O732" s="745">
        <v>1</v>
      </c>
      <c r="P732" s="663"/>
      <c r="Q732" s="678"/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7</v>
      </c>
      <c r="B733" s="662" t="s">
        <v>2765</v>
      </c>
      <c r="C733" s="662" t="s">
        <v>3030</v>
      </c>
      <c r="D733" s="743" t="s">
        <v>4453</v>
      </c>
      <c r="E733" s="744" t="s">
        <v>3050</v>
      </c>
      <c r="F733" s="662" t="s">
        <v>3025</v>
      </c>
      <c r="G733" s="662" t="s">
        <v>3380</v>
      </c>
      <c r="H733" s="662" t="s">
        <v>573</v>
      </c>
      <c r="I733" s="662" t="s">
        <v>4032</v>
      </c>
      <c r="J733" s="662" t="s">
        <v>4033</v>
      </c>
      <c r="K733" s="662" t="s">
        <v>4034</v>
      </c>
      <c r="L733" s="663">
        <v>211.42</v>
      </c>
      <c r="M733" s="663">
        <v>211.42</v>
      </c>
      <c r="N733" s="662">
        <v>1</v>
      </c>
      <c r="O733" s="745">
        <v>0.5</v>
      </c>
      <c r="P733" s="663"/>
      <c r="Q733" s="678">
        <v>0</v>
      </c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7</v>
      </c>
      <c r="B734" s="662" t="s">
        <v>2765</v>
      </c>
      <c r="C734" s="662" t="s">
        <v>3030</v>
      </c>
      <c r="D734" s="743" t="s">
        <v>4453</v>
      </c>
      <c r="E734" s="744" t="s">
        <v>3050</v>
      </c>
      <c r="F734" s="662" t="s">
        <v>3025</v>
      </c>
      <c r="G734" s="662" t="s">
        <v>3380</v>
      </c>
      <c r="H734" s="662" t="s">
        <v>573</v>
      </c>
      <c r="I734" s="662" t="s">
        <v>3381</v>
      </c>
      <c r="J734" s="662" t="s">
        <v>3382</v>
      </c>
      <c r="K734" s="662" t="s">
        <v>3383</v>
      </c>
      <c r="L734" s="663">
        <v>0</v>
      </c>
      <c r="M734" s="663">
        <v>0</v>
      </c>
      <c r="N734" s="662">
        <v>11</v>
      </c>
      <c r="O734" s="745">
        <v>2</v>
      </c>
      <c r="P734" s="663">
        <v>0</v>
      </c>
      <c r="Q734" s="678"/>
      <c r="R734" s="662">
        <v>3</v>
      </c>
      <c r="S734" s="678">
        <v>0.27272727272727271</v>
      </c>
      <c r="T734" s="745">
        <v>0.5</v>
      </c>
      <c r="U734" s="701">
        <v>0.25</v>
      </c>
    </row>
    <row r="735" spans="1:21" ht="14.4" customHeight="1" x14ac:dyDescent="0.3">
      <c r="A735" s="661">
        <v>7</v>
      </c>
      <c r="B735" s="662" t="s">
        <v>2765</v>
      </c>
      <c r="C735" s="662" t="s">
        <v>3030</v>
      </c>
      <c r="D735" s="743" t="s">
        <v>4453</v>
      </c>
      <c r="E735" s="744" t="s">
        <v>3050</v>
      </c>
      <c r="F735" s="662" t="s">
        <v>3025</v>
      </c>
      <c r="G735" s="662" t="s">
        <v>3380</v>
      </c>
      <c r="H735" s="662" t="s">
        <v>573</v>
      </c>
      <c r="I735" s="662" t="s">
        <v>3384</v>
      </c>
      <c r="J735" s="662" t="s">
        <v>3382</v>
      </c>
      <c r="K735" s="662" t="s">
        <v>3385</v>
      </c>
      <c r="L735" s="663">
        <v>281.88</v>
      </c>
      <c r="M735" s="663">
        <v>1691.28</v>
      </c>
      <c r="N735" s="662">
        <v>6</v>
      </c>
      <c r="O735" s="745">
        <v>1</v>
      </c>
      <c r="P735" s="663">
        <v>845.64</v>
      </c>
      <c r="Q735" s="678">
        <v>0.5</v>
      </c>
      <c r="R735" s="662">
        <v>3</v>
      </c>
      <c r="S735" s="678">
        <v>0.5</v>
      </c>
      <c r="T735" s="745">
        <v>0.5</v>
      </c>
      <c r="U735" s="701">
        <v>0.5</v>
      </c>
    </row>
    <row r="736" spans="1:21" ht="14.4" customHeight="1" x14ac:dyDescent="0.3">
      <c r="A736" s="661">
        <v>7</v>
      </c>
      <c r="B736" s="662" t="s">
        <v>2765</v>
      </c>
      <c r="C736" s="662" t="s">
        <v>3030</v>
      </c>
      <c r="D736" s="743" t="s">
        <v>4453</v>
      </c>
      <c r="E736" s="744" t="s">
        <v>3050</v>
      </c>
      <c r="F736" s="662" t="s">
        <v>3025</v>
      </c>
      <c r="G736" s="662" t="s">
        <v>3380</v>
      </c>
      <c r="H736" s="662" t="s">
        <v>573</v>
      </c>
      <c r="I736" s="662" t="s">
        <v>4214</v>
      </c>
      <c r="J736" s="662" t="s">
        <v>3843</v>
      </c>
      <c r="K736" s="662" t="s">
        <v>4215</v>
      </c>
      <c r="L736" s="663">
        <v>0</v>
      </c>
      <c r="M736" s="663">
        <v>0</v>
      </c>
      <c r="N736" s="662">
        <v>5</v>
      </c>
      <c r="O736" s="745">
        <v>1</v>
      </c>
      <c r="P736" s="663"/>
      <c r="Q736" s="678"/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7</v>
      </c>
      <c r="B737" s="662" t="s">
        <v>2765</v>
      </c>
      <c r="C737" s="662" t="s">
        <v>3030</v>
      </c>
      <c r="D737" s="743" t="s">
        <v>4453</v>
      </c>
      <c r="E737" s="744" t="s">
        <v>3050</v>
      </c>
      <c r="F737" s="662" t="s">
        <v>3025</v>
      </c>
      <c r="G737" s="662" t="s">
        <v>3188</v>
      </c>
      <c r="H737" s="662" t="s">
        <v>573</v>
      </c>
      <c r="I737" s="662" t="s">
        <v>4216</v>
      </c>
      <c r="J737" s="662" t="s">
        <v>4217</v>
      </c>
      <c r="K737" s="662" t="s">
        <v>4218</v>
      </c>
      <c r="L737" s="663">
        <v>0</v>
      </c>
      <c r="M737" s="663">
        <v>0</v>
      </c>
      <c r="N737" s="662">
        <v>3</v>
      </c>
      <c r="O737" s="745">
        <v>0.5</v>
      </c>
      <c r="P737" s="663"/>
      <c r="Q737" s="678"/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7</v>
      </c>
      <c r="B738" s="662" t="s">
        <v>2765</v>
      </c>
      <c r="C738" s="662" t="s">
        <v>3030</v>
      </c>
      <c r="D738" s="743" t="s">
        <v>4453</v>
      </c>
      <c r="E738" s="744" t="s">
        <v>3050</v>
      </c>
      <c r="F738" s="662" t="s">
        <v>3025</v>
      </c>
      <c r="G738" s="662" t="s">
        <v>3188</v>
      </c>
      <c r="H738" s="662" t="s">
        <v>573</v>
      </c>
      <c r="I738" s="662" t="s">
        <v>4219</v>
      </c>
      <c r="J738" s="662" t="s">
        <v>4220</v>
      </c>
      <c r="K738" s="662" t="s">
        <v>3989</v>
      </c>
      <c r="L738" s="663">
        <v>0</v>
      </c>
      <c r="M738" s="663">
        <v>0</v>
      </c>
      <c r="N738" s="662">
        <v>1</v>
      </c>
      <c r="O738" s="745">
        <v>0.5</v>
      </c>
      <c r="P738" s="663"/>
      <c r="Q738" s="678"/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7</v>
      </c>
      <c r="B739" s="662" t="s">
        <v>2765</v>
      </c>
      <c r="C739" s="662" t="s">
        <v>3030</v>
      </c>
      <c r="D739" s="743" t="s">
        <v>4453</v>
      </c>
      <c r="E739" s="744" t="s">
        <v>3050</v>
      </c>
      <c r="F739" s="662" t="s">
        <v>3025</v>
      </c>
      <c r="G739" s="662" t="s">
        <v>3198</v>
      </c>
      <c r="H739" s="662" t="s">
        <v>573</v>
      </c>
      <c r="I739" s="662" t="s">
        <v>3199</v>
      </c>
      <c r="J739" s="662" t="s">
        <v>3200</v>
      </c>
      <c r="K739" s="662" t="s">
        <v>3201</v>
      </c>
      <c r="L739" s="663">
        <v>24.68</v>
      </c>
      <c r="M739" s="663">
        <v>1085.9199999999998</v>
      </c>
      <c r="N739" s="662">
        <v>44</v>
      </c>
      <c r="O739" s="745">
        <v>10.5</v>
      </c>
      <c r="P739" s="663">
        <v>567.63999999999987</v>
      </c>
      <c r="Q739" s="678">
        <v>0.52272727272727271</v>
      </c>
      <c r="R739" s="662">
        <v>23</v>
      </c>
      <c r="S739" s="678">
        <v>0.52272727272727271</v>
      </c>
      <c r="T739" s="745">
        <v>7</v>
      </c>
      <c r="U739" s="701">
        <v>0.66666666666666663</v>
      </c>
    </row>
    <row r="740" spans="1:21" ht="14.4" customHeight="1" x14ac:dyDescent="0.3">
      <c r="A740" s="661">
        <v>7</v>
      </c>
      <c r="B740" s="662" t="s">
        <v>2765</v>
      </c>
      <c r="C740" s="662" t="s">
        <v>3030</v>
      </c>
      <c r="D740" s="743" t="s">
        <v>4453</v>
      </c>
      <c r="E740" s="744" t="s">
        <v>3050</v>
      </c>
      <c r="F740" s="662" t="s">
        <v>3025</v>
      </c>
      <c r="G740" s="662" t="s">
        <v>3198</v>
      </c>
      <c r="H740" s="662" t="s">
        <v>573</v>
      </c>
      <c r="I740" s="662" t="s">
        <v>3849</v>
      </c>
      <c r="J740" s="662" t="s">
        <v>3850</v>
      </c>
      <c r="K740" s="662" t="s">
        <v>3851</v>
      </c>
      <c r="L740" s="663">
        <v>74.06</v>
      </c>
      <c r="M740" s="663">
        <v>1110.9000000000001</v>
      </c>
      <c r="N740" s="662">
        <v>15</v>
      </c>
      <c r="O740" s="745">
        <v>2.5</v>
      </c>
      <c r="P740" s="663">
        <v>666.54</v>
      </c>
      <c r="Q740" s="678">
        <v>0.59999999999999987</v>
      </c>
      <c r="R740" s="662">
        <v>9</v>
      </c>
      <c r="S740" s="678">
        <v>0.6</v>
      </c>
      <c r="T740" s="745">
        <v>1.5</v>
      </c>
      <c r="U740" s="701">
        <v>0.6</v>
      </c>
    </row>
    <row r="741" spans="1:21" ht="14.4" customHeight="1" x14ac:dyDescent="0.3">
      <c r="A741" s="661">
        <v>7</v>
      </c>
      <c r="B741" s="662" t="s">
        <v>2765</v>
      </c>
      <c r="C741" s="662" t="s">
        <v>3030</v>
      </c>
      <c r="D741" s="743" t="s">
        <v>4453</v>
      </c>
      <c r="E741" s="744" t="s">
        <v>3050</v>
      </c>
      <c r="F741" s="662" t="s">
        <v>3025</v>
      </c>
      <c r="G741" s="662" t="s">
        <v>4039</v>
      </c>
      <c r="H741" s="662" t="s">
        <v>573</v>
      </c>
      <c r="I741" s="662" t="s">
        <v>4221</v>
      </c>
      <c r="J741" s="662" t="s">
        <v>4041</v>
      </c>
      <c r="K741" s="662" t="s">
        <v>1026</v>
      </c>
      <c r="L741" s="663">
        <v>4.6399999999999997</v>
      </c>
      <c r="M741" s="663">
        <v>9.2799999999999994</v>
      </c>
      <c r="N741" s="662">
        <v>2</v>
      </c>
      <c r="O741" s="745">
        <v>1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7</v>
      </c>
      <c r="B742" s="662" t="s">
        <v>2765</v>
      </c>
      <c r="C742" s="662" t="s">
        <v>3030</v>
      </c>
      <c r="D742" s="743" t="s">
        <v>4453</v>
      </c>
      <c r="E742" s="744" t="s">
        <v>3050</v>
      </c>
      <c r="F742" s="662" t="s">
        <v>3025</v>
      </c>
      <c r="G742" s="662" t="s">
        <v>4039</v>
      </c>
      <c r="H742" s="662" t="s">
        <v>573</v>
      </c>
      <c r="I742" s="662" t="s">
        <v>4040</v>
      </c>
      <c r="J742" s="662" t="s">
        <v>4041</v>
      </c>
      <c r="K742" s="662" t="s">
        <v>1023</v>
      </c>
      <c r="L742" s="663">
        <v>15.46</v>
      </c>
      <c r="M742" s="663">
        <v>30.92</v>
      </c>
      <c r="N742" s="662">
        <v>2</v>
      </c>
      <c r="O742" s="745">
        <v>1</v>
      </c>
      <c r="P742" s="663">
        <v>30.92</v>
      </c>
      <c r="Q742" s="678">
        <v>1</v>
      </c>
      <c r="R742" s="662">
        <v>2</v>
      </c>
      <c r="S742" s="678">
        <v>1</v>
      </c>
      <c r="T742" s="745">
        <v>1</v>
      </c>
      <c r="U742" s="701">
        <v>1</v>
      </c>
    </row>
    <row r="743" spans="1:21" ht="14.4" customHeight="1" x14ac:dyDescent="0.3">
      <c r="A743" s="661">
        <v>7</v>
      </c>
      <c r="B743" s="662" t="s">
        <v>2765</v>
      </c>
      <c r="C743" s="662" t="s">
        <v>3030</v>
      </c>
      <c r="D743" s="743" t="s">
        <v>4453</v>
      </c>
      <c r="E743" s="744" t="s">
        <v>3050</v>
      </c>
      <c r="F743" s="662" t="s">
        <v>3025</v>
      </c>
      <c r="G743" s="662" t="s">
        <v>3717</v>
      </c>
      <c r="H743" s="662" t="s">
        <v>573</v>
      </c>
      <c r="I743" s="662" t="s">
        <v>3718</v>
      </c>
      <c r="J743" s="662" t="s">
        <v>3719</v>
      </c>
      <c r="K743" s="662" t="s">
        <v>3720</v>
      </c>
      <c r="L743" s="663">
        <v>232.68</v>
      </c>
      <c r="M743" s="663">
        <v>8376.48</v>
      </c>
      <c r="N743" s="662">
        <v>36</v>
      </c>
      <c r="O743" s="745">
        <v>11</v>
      </c>
      <c r="P743" s="663">
        <v>5584.3200000000006</v>
      </c>
      <c r="Q743" s="678">
        <v>0.66666666666666674</v>
      </c>
      <c r="R743" s="662">
        <v>24</v>
      </c>
      <c r="S743" s="678">
        <v>0.66666666666666663</v>
      </c>
      <c r="T743" s="745">
        <v>9</v>
      </c>
      <c r="U743" s="701">
        <v>0.81818181818181823</v>
      </c>
    </row>
    <row r="744" spans="1:21" ht="14.4" customHeight="1" x14ac:dyDescent="0.3">
      <c r="A744" s="661">
        <v>7</v>
      </c>
      <c r="B744" s="662" t="s">
        <v>2765</v>
      </c>
      <c r="C744" s="662" t="s">
        <v>3030</v>
      </c>
      <c r="D744" s="743" t="s">
        <v>4453</v>
      </c>
      <c r="E744" s="744" t="s">
        <v>3050</v>
      </c>
      <c r="F744" s="662" t="s">
        <v>3025</v>
      </c>
      <c r="G744" s="662" t="s">
        <v>3717</v>
      </c>
      <c r="H744" s="662" t="s">
        <v>573</v>
      </c>
      <c r="I744" s="662" t="s">
        <v>3721</v>
      </c>
      <c r="J744" s="662" t="s">
        <v>3722</v>
      </c>
      <c r="K744" s="662" t="s">
        <v>3723</v>
      </c>
      <c r="L744" s="663">
        <v>969.48</v>
      </c>
      <c r="M744" s="663">
        <v>15511.68</v>
      </c>
      <c r="N744" s="662">
        <v>16</v>
      </c>
      <c r="O744" s="745">
        <v>3</v>
      </c>
      <c r="P744" s="663"/>
      <c r="Q744" s="678">
        <v>0</v>
      </c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7</v>
      </c>
      <c r="B745" s="662" t="s">
        <v>2765</v>
      </c>
      <c r="C745" s="662" t="s">
        <v>3030</v>
      </c>
      <c r="D745" s="743" t="s">
        <v>4453</v>
      </c>
      <c r="E745" s="744" t="s">
        <v>3050</v>
      </c>
      <c r="F745" s="662" t="s">
        <v>3025</v>
      </c>
      <c r="G745" s="662" t="s">
        <v>3717</v>
      </c>
      <c r="H745" s="662" t="s">
        <v>573</v>
      </c>
      <c r="I745" s="662" t="s">
        <v>4222</v>
      </c>
      <c r="J745" s="662" t="s">
        <v>4223</v>
      </c>
      <c r="K745" s="662" t="s">
        <v>4224</v>
      </c>
      <c r="L745" s="663">
        <v>1454.23</v>
      </c>
      <c r="M745" s="663">
        <v>17450.760000000002</v>
      </c>
      <c r="N745" s="662">
        <v>12</v>
      </c>
      <c r="O745" s="745">
        <v>2</v>
      </c>
      <c r="P745" s="663">
        <v>8725.380000000001</v>
      </c>
      <c r="Q745" s="678">
        <v>0.5</v>
      </c>
      <c r="R745" s="662">
        <v>6</v>
      </c>
      <c r="S745" s="678">
        <v>0.5</v>
      </c>
      <c r="T745" s="745">
        <v>1</v>
      </c>
      <c r="U745" s="701">
        <v>0.5</v>
      </c>
    </row>
    <row r="746" spans="1:21" ht="14.4" customHeight="1" x14ac:dyDescent="0.3">
      <c r="A746" s="661">
        <v>7</v>
      </c>
      <c r="B746" s="662" t="s">
        <v>2765</v>
      </c>
      <c r="C746" s="662" t="s">
        <v>3030</v>
      </c>
      <c r="D746" s="743" t="s">
        <v>4453</v>
      </c>
      <c r="E746" s="744" t="s">
        <v>3050</v>
      </c>
      <c r="F746" s="662" t="s">
        <v>3025</v>
      </c>
      <c r="G746" s="662" t="s">
        <v>3717</v>
      </c>
      <c r="H746" s="662" t="s">
        <v>573</v>
      </c>
      <c r="I746" s="662" t="s">
        <v>4045</v>
      </c>
      <c r="J746" s="662" t="s">
        <v>4046</v>
      </c>
      <c r="K746" s="662" t="s">
        <v>4047</v>
      </c>
      <c r="L746" s="663">
        <v>1938.97</v>
      </c>
      <c r="M746" s="663">
        <v>46535.28</v>
      </c>
      <c r="N746" s="662">
        <v>24</v>
      </c>
      <c r="O746" s="745">
        <v>4</v>
      </c>
      <c r="P746" s="663">
        <v>11633.82</v>
      </c>
      <c r="Q746" s="678">
        <v>0.25</v>
      </c>
      <c r="R746" s="662">
        <v>6</v>
      </c>
      <c r="S746" s="678">
        <v>0.25</v>
      </c>
      <c r="T746" s="745">
        <v>1</v>
      </c>
      <c r="U746" s="701">
        <v>0.25</v>
      </c>
    </row>
    <row r="747" spans="1:21" ht="14.4" customHeight="1" x14ac:dyDescent="0.3">
      <c r="A747" s="661">
        <v>7</v>
      </c>
      <c r="B747" s="662" t="s">
        <v>2765</v>
      </c>
      <c r="C747" s="662" t="s">
        <v>3030</v>
      </c>
      <c r="D747" s="743" t="s">
        <v>4453</v>
      </c>
      <c r="E747" s="744" t="s">
        <v>3050</v>
      </c>
      <c r="F747" s="662" t="s">
        <v>3025</v>
      </c>
      <c r="G747" s="662" t="s">
        <v>3717</v>
      </c>
      <c r="H747" s="662" t="s">
        <v>573</v>
      </c>
      <c r="I747" s="662" t="s">
        <v>3856</v>
      </c>
      <c r="J747" s="662" t="s">
        <v>3857</v>
      </c>
      <c r="K747" s="662" t="s">
        <v>3858</v>
      </c>
      <c r="L747" s="663">
        <v>7096.12</v>
      </c>
      <c r="M747" s="663">
        <v>14192.24</v>
      </c>
      <c r="N747" s="662">
        <v>2</v>
      </c>
      <c r="O747" s="745">
        <v>1</v>
      </c>
      <c r="P747" s="663">
        <v>14192.24</v>
      </c>
      <c r="Q747" s="678">
        <v>1</v>
      </c>
      <c r="R747" s="662">
        <v>2</v>
      </c>
      <c r="S747" s="678">
        <v>1</v>
      </c>
      <c r="T747" s="745">
        <v>1</v>
      </c>
      <c r="U747" s="701">
        <v>1</v>
      </c>
    </row>
    <row r="748" spans="1:21" ht="14.4" customHeight="1" x14ac:dyDescent="0.3">
      <c r="A748" s="661">
        <v>7</v>
      </c>
      <c r="B748" s="662" t="s">
        <v>2765</v>
      </c>
      <c r="C748" s="662" t="s">
        <v>3030</v>
      </c>
      <c r="D748" s="743" t="s">
        <v>4453</v>
      </c>
      <c r="E748" s="744" t="s">
        <v>3050</v>
      </c>
      <c r="F748" s="662" t="s">
        <v>3025</v>
      </c>
      <c r="G748" s="662" t="s">
        <v>3717</v>
      </c>
      <c r="H748" s="662" t="s">
        <v>573</v>
      </c>
      <c r="I748" s="662" t="s">
        <v>3859</v>
      </c>
      <c r="J748" s="662" t="s">
        <v>3860</v>
      </c>
      <c r="K748" s="662" t="s">
        <v>3858</v>
      </c>
      <c r="L748" s="663">
        <v>7096.12</v>
      </c>
      <c r="M748" s="663">
        <v>70961.2</v>
      </c>
      <c r="N748" s="662">
        <v>10</v>
      </c>
      <c r="O748" s="745">
        <v>1</v>
      </c>
      <c r="P748" s="663">
        <v>70961.2</v>
      </c>
      <c r="Q748" s="678">
        <v>1</v>
      </c>
      <c r="R748" s="662">
        <v>10</v>
      </c>
      <c r="S748" s="678">
        <v>1</v>
      </c>
      <c r="T748" s="745">
        <v>1</v>
      </c>
      <c r="U748" s="701">
        <v>1</v>
      </c>
    </row>
    <row r="749" spans="1:21" ht="14.4" customHeight="1" x14ac:dyDescent="0.3">
      <c r="A749" s="661">
        <v>7</v>
      </c>
      <c r="B749" s="662" t="s">
        <v>2765</v>
      </c>
      <c r="C749" s="662" t="s">
        <v>3030</v>
      </c>
      <c r="D749" s="743" t="s">
        <v>4453</v>
      </c>
      <c r="E749" s="744" t="s">
        <v>3050</v>
      </c>
      <c r="F749" s="662" t="s">
        <v>3025</v>
      </c>
      <c r="G749" s="662" t="s">
        <v>3717</v>
      </c>
      <c r="H749" s="662" t="s">
        <v>573</v>
      </c>
      <c r="I749" s="662" t="s">
        <v>4051</v>
      </c>
      <c r="J749" s="662" t="s">
        <v>4049</v>
      </c>
      <c r="K749" s="662" t="s">
        <v>4052</v>
      </c>
      <c r="L749" s="663">
        <v>5322.08</v>
      </c>
      <c r="M749" s="663">
        <v>26610.400000000001</v>
      </c>
      <c r="N749" s="662">
        <v>5</v>
      </c>
      <c r="O749" s="745">
        <v>2</v>
      </c>
      <c r="P749" s="663">
        <v>26610.400000000001</v>
      </c>
      <c r="Q749" s="678">
        <v>1</v>
      </c>
      <c r="R749" s="662">
        <v>5</v>
      </c>
      <c r="S749" s="678">
        <v>1</v>
      </c>
      <c r="T749" s="745">
        <v>2</v>
      </c>
      <c r="U749" s="701">
        <v>1</v>
      </c>
    </row>
    <row r="750" spans="1:21" ht="14.4" customHeight="1" x14ac:dyDescent="0.3">
      <c r="A750" s="661">
        <v>7</v>
      </c>
      <c r="B750" s="662" t="s">
        <v>2765</v>
      </c>
      <c r="C750" s="662" t="s">
        <v>3030</v>
      </c>
      <c r="D750" s="743" t="s">
        <v>4453</v>
      </c>
      <c r="E750" s="744" t="s">
        <v>3050</v>
      </c>
      <c r="F750" s="662" t="s">
        <v>3025</v>
      </c>
      <c r="G750" s="662" t="s">
        <v>3717</v>
      </c>
      <c r="H750" s="662" t="s">
        <v>573</v>
      </c>
      <c r="I750" s="662" t="s">
        <v>4056</v>
      </c>
      <c r="J750" s="662" t="s">
        <v>4057</v>
      </c>
      <c r="K750" s="662" t="s">
        <v>4058</v>
      </c>
      <c r="L750" s="663">
        <v>484.75</v>
      </c>
      <c r="M750" s="663">
        <v>2908.5</v>
      </c>
      <c r="N750" s="662">
        <v>6</v>
      </c>
      <c r="O750" s="745">
        <v>1</v>
      </c>
      <c r="P750" s="663">
        <v>2908.5</v>
      </c>
      <c r="Q750" s="678">
        <v>1</v>
      </c>
      <c r="R750" s="662">
        <v>6</v>
      </c>
      <c r="S750" s="678">
        <v>1</v>
      </c>
      <c r="T750" s="745">
        <v>1</v>
      </c>
      <c r="U750" s="701">
        <v>1</v>
      </c>
    </row>
    <row r="751" spans="1:21" ht="14.4" customHeight="1" x14ac:dyDescent="0.3">
      <c r="A751" s="661">
        <v>7</v>
      </c>
      <c r="B751" s="662" t="s">
        <v>2765</v>
      </c>
      <c r="C751" s="662" t="s">
        <v>3030</v>
      </c>
      <c r="D751" s="743" t="s">
        <v>4453</v>
      </c>
      <c r="E751" s="744" t="s">
        <v>3050</v>
      </c>
      <c r="F751" s="662" t="s">
        <v>3025</v>
      </c>
      <c r="G751" s="662" t="s">
        <v>3717</v>
      </c>
      <c r="H751" s="662" t="s">
        <v>573</v>
      </c>
      <c r="I751" s="662" t="s">
        <v>3861</v>
      </c>
      <c r="J751" s="662" t="s">
        <v>3862</v>
      </c>
      <c r="K751" s="662" t="s">
        <v>3863</v>
      </c>
      <c r="L751" s="663">
        <v>969.48</v>
      </c>
      <c r="M751" s="663">
        <v>9694.7999999999993</v>
      </c>
      <c r="N751" s="662">
        <v>10</v>
      </c>
      <c r="O751" s="745">
        <v>2</v>
      </c>
      <c r="P751" s="663">
        <v>9694.7999999999993</v>
      </c>
      <c r="Q751" s="678">
        <v>1</v>
      </c>
      <c r="R751" s="662">
        <v>10</v>
      </c>
      <c r="S751" s="678">
        <v>1</v>
      </c>
      <c r="T751" s="745">
        <v>2</v>
      </c>
      <c r="U751" s="701">
        <v>1</v>
      </c>
    </row>
    <row r="752" spans="1:21" ht="14.4" customHeight="1" x14ac:dyDescent="0.3">
      <c r="A752" s="661">
        <v>7</v>
      </c>
      <c r="B752" s="662" t="s">
        <v>2765</v>
      </c>
      <c r="C752" s="662" t="s">
        <v>3030</v>
      </c>
      <c r="D752" s="743" t="s">
        <v>4453</v>
      </c>
      <c r="E752" s="744" t="s">
        <v>3050</v>
      </c>
      <c r="F752" s="662" t="s">
        <v>3025</v>
      </c>
      <c r="G752" s="662" t="s">
        <v>3717</v>
      </c>
      <c r="H752" s="662" t="s">
        <v>573</v>
      </c>
      <c r="I752" s="662" t="s">
        <v>3730</v>
      </c>
      <c r="J752" s="662" t="s">
        <v>3731</v>
      </c>
      <c r="K752" s="662" t="s">
        <v>3732</v>
      </c>
      <c r="L752" s="663">
        <v>1938.97</v>
      </c>
      <c r="M752" s="663">
        <v>50413.22</v>
      </c>
      <c r="N752" s="662">
        <v>26</v>
      </c>
      <c r="O752" s="745">
        <v>4</v>
      </c>
      <c r="P752" s="663">
        <v>38779.4</v>
      </c>
      <c r="Q752" s="678">
        <v>0.76923076923076927</v>
      </c>
      <c r="R752" s="662">
        <v>20</v>
      </c>
      <c r="S752" s="678">
        <v>0.76923076923076927</v>
      </c>
      <c r="T752" s="745">
        <v>3</v>
      </c>
      <c r="U752" s="701">
        <v>0.75</v>
      </c>
    </row>
    <row r="753" spans="1:21" ht="14.4" customHeight="1" x14ac:dyDescent="0.3">
      <c r="A753" s="661">
        <v>7</v>
      </c>
      <c r="B753" s="662" t="s">
        <v>2765</v>
      </c>
      <c r="C753" s="662" t="s">
        <v>3030</v>
      </c>
      <c r="D753" s="743" t="s">
        <v>4453</v>
      </c>
      <c r="E753" s="744" t="s">
        <v>3050</v>
      </c>
      <c r="F753" s="662" t="s">
        <v>3025</v>
      </c>
      <c r="G753" s="662" t="s">
        <v>3717</v>
      </c>
      <c r="H753" s="662" t="s">
        <v>573</v>
      </c>
      <c r="I753" s="662" t="s">
        <v>3864</v>
      </c>
      <c r="J753" s="662" t="s">
        <v>3865</v>
      </c>
      <c r="K753" s="662" t="s">
        <v>3866</v>
      </c>
      <c r="L753" s="663">
        <v>1454.23</v>
      </c>
      <c r="M753" s="663">
        <v>93070.72000000003</v>
      </c>
      <c r="N753" s="662">
        <v>64</v>
      </c>
      <c r="O753" s="745">
        <v>11</v>
      </c>
      <c r="P753" s="663">
        <v>75619.960000000021</v>
      </c>
      <c r="Q753" s="678">
        <v>0.8125</v>
      </c>
      <c r="R753" s="662">
        <v>52</v>
      </c>
      <c r="S753" s="678">
        <v>0.8125</v>
      </c>
      <c r="T753" s="745">
        <v>9</v>
      </c>
      <c r="U753" s="701">
        <v>0.81818181818181823</v>
      </c>
    </row>
    <row r="754" spans="1:21" ht="14.4" customHeight="1" x14ac:dyDescent="0.3">
      <c r="A754" s="661">
        <v>7</v>
      </c>
      <c r="B754" s="662" t="s">
        <v>2765</v>
      </c>
      <c r="C754" s="662" t="s">
        <v>3030</v>
      </c>
      <c r="D754" s="743" t="s">
        <v>4453</v>
      </c>
      <c r="E754" s="744" t="s">
        <v>3050</v>
      </c>
      <c r="F754" s="662" t="s">
        <v>3025</v>
      </c>
      <c r="G754" s="662" t="s">
        <v>3717</v>
      </c>
      <c r="H754" s="662" t="s">
        <v>573</v>
      </c>
      <c r="I754" s="662" t="s">
        <v>3867</v>
      </c>
      <c r="J754" s="662" t="s">
        <v>3868</v>
      </c>
      <c r="K754" s="662" t="s">
        <v>3869</v>
      </c>
      <c r="L754" s="663">
        <v>484.75</v>
      </c>
      <c r="M754" s="663">
        <v>29085</v>
      </c>
      <c r="N754" s="662">
        <v>60</v>
      </c>
      <c r="O754" s="745">
        <v>10</v>
      </c>
      <c r="P754" s="663">
        <v>14057.75</v>
      </c>
      <c r="Q754" s="678">
        <v>0.48333333333333334</v>
      </c>
      <c r="R754" s="662">
        <v>29</v>
      </c>
      <c r="S754" s="678">
        <v>0.48333333333333334</v>
      </c>
      <c r="T754" s="745">
        <v>6</v>
      </c>
      <c r="U754" s="701">
        <v>0.6</v>
      </c>
    </row>
    <row r="755" spans="1:21" ht="14.4" customHeight="1" x14ac:dyDescent="0.3">
      <c r="A755" s="661">
        <v>7</v>
      </c>
      <c r="B755" s="662" t="s">
        <v>2765</v>
      </c>
      <c r="C755" s="662" t="s">
        <v>3030</v>
      </c>
      <c r="D755" s="743" t="s">
        <v>4453</v>
      </c>
      <c r="E755" s="744" t="s">
        <v>3050</v>
      </c>
      <c r="F755" s="662" t="s">
        <v>3025</v>
      </c>
      <c r="G755" s="662" t="s">
        <v>3717</v>
      </c>
      <c r="H755" s="662" t="s">
        <v>573</v>
      </c>
      <c r="I755" s="662" t="s">
        <v>3733</v>
      </c>
      <c r="J755" s="662" t="s">
        <v>3734</v>
      </c>
      <c r="K755" s="662" t="s">
        <v>3735</v>
      </c>
      <c r="L755" s="663">
        <v>969.48</v>
      </c>
      <c r="M755" s="663">
        <v>34901.279999999999</v>
      </c>
      <c r="N755" s="662">
        <v>36</v>
      </c>
      <c r="O755" s="745">
        <v>7</v>
      </c>
      <c r="P755" s="663">
        <v>19389.599999999999</v>
      </c>
      <c r="Q755" s="678">
        <v>0.55555555555555558</v>
      </c>
      <c r="R755" s="662">
        <v>20</v>
      </c>
      <c r="S755" s="678">
        <v>0.55555555555555558</v>
      </c>
      <c r="T755" s="745">
        <v>4</v>
      </c>
      <c r="U755" s="701">
        <v>0.5714285714285714</v>
      </c>
    </row>
    <row r="756" spans="1:21" ht="14.4" customHeight="1" x14ac:dyDescent="0.3">
      <c r="A756" s="661">
        <v>7</v>
      </c>
      <c r="B756" s="662" t="s">
        <v>2765</v>
      </c>
      <c r="C756" s="662" t="s">
        <v>3030</v>
      </c>
      <c r="D756" s="743" t="s">
        <v>4453</v>
      </c>
      <c r="E756" s="744" t="s">
        <v>3050</v>
      </c>
      <c r="F756" s="662" t="s">
        <v>3025</v>
      </c>
      <c r="G756" s="662" t="s">
        <v>3717</v>
      </c>
      <c r="H756" s="662" t="s">
        <v>573</v>
      </c>
      <c r="I756" s="662" t="s">
        <v>3870</v>
      </c>
      <c r="J756" s="662" t="s">
        <v>3871</v>
      </c>
      <c r="K756" s="662" t="s">
        <v>3872</v>
      </c>
      <c r="L756" s="663">
        <v>1938.97</v>
      </c>
      <c r="M756" s="663">
        <v>5816.91</v>
      </c>
      <c r="N756" s="662">
        <v>3</v>
      </c>
      <c r="O756" s="745">
        <v>1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7</v>
      </c>
      <c r="B757" s="662" t="s">
        <v>2765</v>
      </c>
      <c r="C757" s="662" t="s">
        <v>3030</v>
      </c>
      <c r="D757" s="743" t="s">
        <v>4453</v>
      </c>
      <c r="E757" s="744" t="s">
        <v>3050</v>
      </c>
      <c r="F757" s="662" t="s">
        <v>3025</v>
      </c>
      <c r="G757" s="662" t="s">
        <v>3717</v>
      </c>
      <c r="H757" s="662" t="s">
        <v>573</v>
      </c>
      <c r="I757" s="662" t="s">
        <v>3873</v>
      </c>
      <c r="J757" s="662" t="s">
        <v>3874</v>
      </c>
      <c r="K757" s="662" t="s">
        <v>3875</v>
      </c>
      <c r="L757" s="663">
        <v>5322.08</v>
      </c>
      <c r="M757" s="663">
        <v>21288.32</v>
      </c>
      <c r="N757" s="662">
        <v>4</v>
      </c>
      <c r="O757" s="745">
        <v>2</v>
      </c>
      <c r="P757" s="663">
        <v>21288.32</v>
      </c>
      <c r="Q757" s="678">
        <v>1</v>
      </c>
      <c r="R757" s="662">
        <v>4</v>
      </c>
      <c r="S757" s="678">
        <v>1</v>
      </c>
      <c r="T757" s="745">
        <v>2</v>
      </c>
      <c r="U757" s="701">
        <v>1</v>
      </c>
    </row>
    <row r="758" spans="1:21" ht="14.4" customHeight="1" x14ac:dyDescent="0.3">
      <c r="A758" s="661">
        <v>7</v>
      </c>
      <c r="B758" s="662" t="s">
        <v>2765</v>
      </c>
      <c r="C758" s="662" t="s">
        <v>3030</v>
      </c>
      <c r="D758" s="743" t="s">
        <v>4453</v>
      </c>
      <c r="E758" s="744" t="s">
        <v>3050</v>
      </c>
      <c r="F758" s="662" t="s">
        <v>3025</v>
      </c>
      <c r="G758" s="662" t="s">
        <v>3717</v>
      </c>
      <c r="H758" s="662" t="s">
        <v>573</v>
      </c>
      <c r="I758" s="662" t="s">
        <v>4062</v>
      </c>
      <c r="J758" s="662" t="s">
        <v>4063</v>
      </c>
      <c r="K758" s="662" t="s">
        <v>4064</v>
      </c>
      <c r="L758" s="663">
        <v>484.75</v>
      </c>
      <c r="M758" s="663">
        <v>8240.75</v>
      </c>
      <c r="N758" s="662">
        <v>17</v>
      </c>
      <c r="O758" s="745">
        <v>3</v>
      </c>
      <c r="P758" s="663">
        <v>5332.25</v>
      </c>
      <c r="Q758" s="678">
        <v>0.6470588235294118</v>
      </c>
      <c r="R758" s="662">
        <v>11</v>
      </c>
      <c r="S758" s="678">
        <v>0.6470588235294118</v>
      </c>
      <c r="T758" s="745">
        <v>2</v>
      </c>
      <c r="U758" s="701">
        <v>0.66666666666666663</v>
      </c>
    </row>
    <row r="759" spans="1:21" ht="14.4" customHeight="1" x14ac:dyDescent="0.3">
      <c r="A759" s="661">
        <v>7</v>
      </c>
      <c r="B759" s="662" t="s">
        <v>2765</v>
      </c>
      <c r="C759" s="662" t="s">
        <v>3030</v>
      </c>
      <c r="D759" s="743" t="s">
        <v>4453</v>
      </c>
      <c r="E759" s="744" t="s">
        <v>3050</v>
      </c>
      <c r="F759" s="662" t="s">
        <v>3025</v>
      </c>
      <c r="G759" s="662" t="s">
        <v>3717</v>
      </c>
      <c r="H759" s="662" t="s">
        <v>573</v>
      </c>
      <c r="I759" s="662" t="s">
        <v>4065</v>
      </c>
      <c r="J759" s="662" t="s">
        <v>4066</v>
      </c>
      <c r="K759" s="662" t="s">
        <v>3726</v>
      </c>
      <c r="L759" s="663">
        <v>969.48</v>
      </c>
      <c r="M759" s="663">
        <v>15511.68</v>
      </c>
      <c r="N759" s="662">
        <v>16</v>
      </c>
      <c r="O759" s="745">
        <v>3</v>
      </c>
      <c r="P759" s="663">
        <v>5816.88</v>
      </c>
      <c r="Q759" s="678">
        <v>0.375</v>
      </c>
      <c r="R759" s="662">
        <v>6</v>
      </c>
      <c r="S759" s="678">
        <v>0.375</v>
      </c>
      <c r="T759" s="745">
        <v>1</v>
      </c>
      <c r="U759" s="701">
        <v>0.33333333333333331</v>
      </c>
    </row>
    <row r="760" spans="1:21" ht="14.4" customHeight="1" x14ac:dyDescent="0.3">
      <c r="A760" s="661">
        <v>7</v>
      </c>
      <c r="B760" s="662" t="s">
        <v>2765</v>
      </c>
      <c r="C760" s="662" t="s">
        <v>3030</v>
      </c>
      <c r="D760" s="743" t="s">
        <v>4453</v>
      </c>
      <c r="E760" s="744" t="s">
        <v>3050</v>
      </c>
      <c r="F760" s="662" t="s">
        <v>3025</v>
      </c>
      <c r="G760" s="662" t="s">
        <v>3717</v>
      </c>
      <c r="H760" s="662" t="s">
        <v>573</v>
      </c>
      <c r="I760" s="662" t="s">
        <v>4067</v>
      </c>
      <c r="J760" s="662" t="s">
        <v>4057</v>
      </c>
      <c r="K760" s="662" t="s">
        <v>4058</v>
      </c>
      <c r="L760" s="663">
        <v>484.75</v>
      </c>
      <c r="M760" s="663">
        <v>1454.25</v>
      </c>
      <c r="N760" s="662">
        <v>3</v>
      </c>
      <c r="O760" s="745">
        <v>1</v>
      </c>
      <c r="P760" s="663"/>
      <c r="Q760" s="678">
        <v>0</v>
      </c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7</v>
      </c>
      <c r="B761" s="662" t="s">
        <v>2765</v>
      </c>
      <c r="C761" s="662" t="s">
        <v>3030</v>
      </c>
      <c r="D761" s="743" t="s">
        <v>4453</v>
      </c>
      <c r="E761" s="744" t="s">
        <v>3050</v>
      </c>
      <c r="F761" s="662" t="s">
        <v>3025</v>
      </c>
      <c r="G761" s="662" t="s">
        <v>3717</v>
      </c>
      <c r="H761" s="662" t="s">
        <v>573</v>
      </c>
      <c r="I761" s="662" t="s">
        <v>4068</v>
      </c>
      <c r="J761" s="662" t="s">
        <v>4066</v>
      </c>
      <c r="K761" s="662" t="s">
        <v>3726</v>
      </c>
      <c r="L761" s="663">
        <v>969.48</v>
      </c>
      <c r="M761" s="663">
        <v>21328.559999999998</v>
      </c>
      <c r="N761" s="662">
        <v>22</v>
      </c>
      <c r="O761" s="745">
        <v>4</v>
      </c>
      <c r="P761" s="663">
        <v>9694.7999999999993</v>
      </c>
      <c r="Q761" s="678">
        <v>0.45454545454545459</v>
      </c>
      <c r="R761" s="662">
        <v>10</v>
      </c>
      <c r="S761" s="678">
        <v>0.45454545454545453</v>
      </c>
      <c r="T761" s="745">
        <v>2</v>
      </c>
      <c r="U761" s="701">
        <v>0.5</v>
      </c>
    </row>
    <row r="762" spans="1:21" ht="14.4" customHeight="1" x14ac:dyDescent="0.3">
      <c r="A762" s="661">
        <v>7</v>
      </c>
      <c r="B762" s="662" t="s">
        <v>2765</v>
      </c>
      <c r="C762" s="662" t="s">
        <v>3030</v>
      </c>
      <c r="D762" s="743" t="s">
        <v>4453</v>
      </c>
      <c r="E762" s="744" t="s">
        <v>3050</v>
      </c>
      <c r="F762" s="662" t="s">
        <v>3025</v>
      </c>
      <c r="G762" s="662" t="s">
        <v>3717</v>
      </c>
      <c r="H762" s="662" t="s">
        <v>573</v>
      </c>
      <c r="I762" s="662" t="s">
        <v>4225</v>
      </c>
      <c r="J762" s="662" t="s">
        <v>4226</v>
      </c>
      <c r="K762" s="662" t="s">
        <v>4227</v>
      </c>
      <c r="L762" s="663">
        <v>5322.08</v>
      </c>
      <c r="M762" s="663">
        <v>21288.32</v>
      </c>
      <c r="N762" s="662">
        <v>4</v>
      </c>
      <c r="O762" s="745">
        <v>1</v>
      </c>
      <c r="P762" s="663">
        <v>21288.32</v>
      </c>
      <c r="Q762" s="678">
        <v>1</v>
      </c>
      <c r="R762" s="662">
        <v>4</v>
      </c>
      <c r="S762" s="678">
        <v>1</v>
      </c>
      <c r="T762" s="745">
        <v>1</v>
      </c>
      <c r="U762" s="701">
        <v>1</v>
      </c>
    </row>
    <row r="763" spans="1:21" ht="14.4" customHeight="1" x14ac:dyDescent="0.3">
      <c r="A763" s="661">
        <v>7</v>
      </c>
      <c r="B763" s="662" t="s">
        <v>2765</v>
      </c>
      <c r="C763" s="662" t="s">
        <v>3030</v>
      </c>
      <c r="D763" s="743" t="s">
        <v>4453</v>
      </c>
      <c r="E763" s="744" t="s">
        <v>3050</v>
      </c>
      <c r="F763" s="662" t="s">
        <v>3025</v>
      </c>
      <c r="G763" s="662" t="s">
        <v>3717</v>
      </c>
      <c r="H763" s="662" t="s">
        <v>573</v>
      </c>
      <c r="I763" s="662" t="s">
        <v>4228</v>
      </c>
      <c r="J763" s="662" t="s">
        <v>4229</v>
      </c>
      <c r="K763" s="662" t="s">
        <v>4230</v>
      </c>
      <c r="L763" s="663">
        <v>1938.97</v>
      </c>
      <c r="M763" s="663">
        <v>11633.82</v>
      </c>
      <c r="N763" s="662">
        <v>6</v>
      </c>
      <c r="O763" s="745">
        <v>1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7</v>
      </c>
      <c r="B764" s="662" t="s">
        <v>2765</v>
      </c>
      <c r="C764" s="662" t="s">
        <v>3030</v>
      </c>
      <c r="D764" s="743" t="s">
        <v>4453</v>
      </c>
      <c r="E764" s="744" t="s">
        <v>3050</v>
      </c>
      <c r="F764" s="662" t="s">
        <v>3025</v>
      </c>
      <c r="G764" s="662" t="s">
        <v>3717</v>
      </c>
      <c r="H764" s="662" t="s">
        <v>573</v>
      </c>
      <c r="I764" s="662" t="s">
        <v>4231</v>
      </c>
      <c r="J764" s="662" t="s">
        <v>4232</v>
      </c>
      <c r="K764" s="662" t="s">
        <v>3735</v>
      </c>
      <c r="L764" s="663">
        <v>969.48</v>
      </c>
      <c r="M764" s="663">
        <v>5816.88</v>
      </c>
      <c r="N764" s="662">
        <v>6</v>
      </c>
      <c r="O764" s="745">
        <v>1</v>
      </c>
      <c r="P764" s="663">
        <v>5816.88</v>
      </c>
      <c r="Q764" s="678">
        <v>1</v>
      </c>
      <c r="R764" s="662">
        <v>6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7</v>
      </c>
      <c r="B765" s="662" t="s">
        <v>2765</v>
      </c>
      <c r="C765" s="662" t="s">
        <v>3030</v>
      </c>
      <c r="D765" s="743" t="s">
        <v>4453</v>
      </c>
      <c r="E765" s="744" t="s">
        <v>3050</v>
      </c>
      <c r="F765" s="662" t="s">
        <v>3025</v>
      </c>
      <c r="G765" s="662" t="s">
        <v>3717</v>
      </c>
      <c r="H765" s="662" t="s">
        <v>573</v>
      </c>
      <c r="I765" s="662" t="s">
        <v>4233</v>
      </c>
      <c r="J765" s="662" t="s">
        <v>4234</v>
      </c>
      <c r="K765" s="662" t="s">
        <v>4235</v>
      </c>
      <c r="L765" s="663">
        <v>4967.28</v>
      </c>
      <c r="M765" s="663">
        <v>9934.56</v>
      </c>
      <c r="N765" s="662">
        <v>2</v>
      </c>
      <c r="O765" s="745">
        <v>1</v>
      </c>
      <c r="P765" s="663">
        <v>9934.56</v>
      </c>
      <c r="Q765" s="678">
        <v>1</v>
      </c>
      <c r="R765" s="662">
        <v>2</v>
      </c>
      <c r="S765" s="678">
        <v>1</v>
      </c>
      <c r="T765" s="745">
        <v>1</v>
      </c>
      <c r="U765" s="701">
        <v>1</v>
      </c>
    </row>
    <row r="766" spans="1:21" ht="14.4" customHeight="1" x14ac:dyDescent="0.3">
      <c r="A766" s="661">
        <v>7</v>
      </c>
      <c r="B766" s="662" t="s">
        <v>2765</v>
      </c>
      <c r="C766" s="662" t="s">
        <v>3030</v>
      </c>
      <c r="D766" s="743" t="s">
        <v>4453</v>
      </c>
      <c r="E766" s="744" t="s">
        <v>3050</v>
      </c>
      <c r="F766" s="662" t="s">
        <v>3025</v>
      </c>
      <c r="G766" s="662" t="s">
        <v>3717</v>
      </c>
      <c r="H766" s="662" t="s">
        <v>573</v>
      </c>
      <c r="I766" s="662" t="s">
        <v>4236</v>
      </c>
      <c r="J766" s="662" t="s">
        <v>4237</v>
      </c>
      <c r="K766" s="662" t="s">
        <v>4238</v>
      </c>
      <c r="L766" s="663">
        <v>4967.28</v>
      </c>
      <c r="M766" s="663">
        <v>4967.28</v>
      </c>
      <c r="N766" s="662">
        <v>1</v>
      </c>
      <c r="O766" s="745">
        <v>1</v>
      </c>
      <c r="P766" s="663">
        <v>4967.28</v>
      </c>
      <c r="Q766" s="678">
        <v>1</v>
      </c>
      <c r="R766" s="662">
        <v>1</v>
      </c>
      <c r="S766" s="678">
        <v>1</v>
      </c>
      <c r="T766" s="745">
        <v>1</v>
      </c>
      <c r="U766" s="701">
        <v>1</v>
      </c>
    </row>
    <row r="767" spans="1:21" ht="14.4" customHeight="1" x14ac:dyDescent="0.3">
      <c r="A767" s="661">
        <v>7</v>
      </c>
      <c r="B767" s="662" t="s">
        <v>2765</v>
      </c>
      <c r="C767" s="662" t="s">
        <v>3030</v>
      </c>
      <c r="D767" s="743" t="s">
        <v>4453</v>
      </c>
      <c r="E767" s="744" t="s">
        <v>3050</v>
      </c>
      <c r="F767" s="662" t="s">
        <v>3025</v>
      </c>
      <c r="G767" s="662" t="s">
        <v>3717</v>
      </c>
      <c r="H767" s="662" t="s">
        <v>573</v>
      </c>
      <c r="I767" s="662" t="s">
        <v>4239</v>
      </c>
      <c r="J767" s="662" t="s">
        <v>3728</v>
      </c>
      <c r="K767" s="662" t="s">
        <v>4240</v>
      </c>
      <c r="L767" s="663">
        <v>0</v>
      </c>
      <c r="M767" s="663">
        <v>0</v>
      </c>
      <c r="N767" s="662">
        <v>4</v>
      </c>
      <c r="O767" s="745">
        <v>1</v>
      </c>
      <c r="P767" s="663">
        <v>0</v>
      </c>
      <c r="Q767" s="678"/>
      <c r="R767" s="662">
        <v>4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7</v>
      </c>
      <c r="B768" s="662" t="s">
        <v>2765</v>
      </c>
      <c r="C768" s="662" t="s">
        <v>3030</v>
      </c>
      <c r="D768" s="743" t="s">
        <v>4453</v>
      </c>
      <c r="E768" s="744" t="s">
        <v>3050</v>
      </c>
      <c r="F768" s="662" t="s">
        <v>3025</v>
      </c>
      <c r="G768" s="662" t="s">
        <v>3736</v>
      </c>
      <c r="H768" s="662" t="s">
        <v>573</v>
      </c>
      <c r="I768" s="662" t="s">
        <v>4241</v>
      </c>
      <c r="J768" s="662" t="s">
        <v>4242</v>
      </c>
      <c r="K768" s="662" t="s">
        <v>3744</v>
      </c>
      <c r="L768" s="663">
        <v>848.49</v>
      </c>
      <c r="M768" s="663">
        <v>4242.4500000000007</v>
      </c>
      <c r="N768" s="662">
        <v>5</v>
      </c>
      <c r="O768" s="745">
        <v>3</v>
      </c>
      <c r="P768" s="663"/>
      <c r="Q768" s="678">
        <v>0</v>
      </c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7</v>
      </c>
      <c r="B769" s="662" t="s">
        <v>2765</v>
      </c>
      <c r="C769" s="662" t="s">
        <v>3030</v>
      </c>
      <c r="D769" s="743" t="s">
        <v>4453</v>
      </c>
      <c r="E769" s="744" t="s">
        <v>3050</v>
      </c>
      <c r="F769" s="662" t="s">
        <v>3025</v>
      </c>
      <c r="G769" s="662" t="s">
        <v>3736</v>
      </c>
      <c r="H769" s="662" t="s">
        <v>631</v>
      </c>
      <c r="I769" s="662" t="s">
        <v>3737</v>
      </c>
      <c r="J769" s="662" t="s">
        <v>3738</v>
      </c>
      <c r="K769" s="662" t="s">
        <v>3739</v>
      </c>
      <c r="L769" s="663">
        <v>565.94000000000005</v>
      </c>
      <c r="M769" s="663">
        <v>565.94000000000005</v>
      </c>
      <c r="N769" s="662">
        <v>1</v>
      </c>
      <c r="O769" s="745">
        <v>1</v>
      </c>
      <c r="P769" s="663">
        <v>565.94000000000005</v>
      </c>
      <c r="Q769" s="678">
        <v>1</v>
      </c>
      <c r="R769" s="662">
        <v>1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7</v>
      </c>
      <c r="B770" s="662" t="s">
        <v>2765</v>
      </c>
      <c r="C770" s="662" t="s">
        <v>3030</v>
      </c>
      <c r="D770" s="743" t="s">
        <v>4453</v>
      </c>
      <c r="E770" s="744" t="s">
        <v>3050</v>
      </c>
      <c r="F770" s="662" t="s">
        <v>3025</v>
      </c>
      <c r="G770" s="662" t="s">
        <v>3736</v>
      </c>
      <c r="H770" s="662" t="s">
        <v>631</v>
      </c>
      <c r="I770" s="662" t="s">
        <v>3876</v>
      </c>
      <c r="J770" s="662" t="s">
        <v>2987</v>
      </c>
      <c r="K770" s="662" t="s">
        <v>3877</v>
      </c>
      <c r="L770" s="663">
        <v>537.12</v>
      </c>
      <c r="M770" s="663">
        <v>11279.52</v>
      </c>
      <c r="N770" s="662">
        <v>21</v>
      </c>
      <c r="O770" s="745">
        <v>4</v>
      </c>
      <c r="P770" s="663">
        <v>3222.7200000000003</v>
      </c>
      <c r="Q770" s="678">
        <v>0.2857142857142857</v>
      </c>
      <c r="R770" s="662">
        <v>6</v>
      </c>
      <c r="S770" s="678">
        <v>0.2857142857142857</v>
      </c>
      <c r="T770" s="745">
        <v>1.5</v>
      </c>
      <c r="U770" s="701">
        <v>0.375</v>
      </c>
    </row>
    <row r="771" spans="1:21" ht="14.4" customHeight="1" x14ac:dyDescent="0.3">
      <c r="A771" s="661">
        <v>7</v>
      </c>
      <c r="B771" s="662" t="s">
        <v>2765</v>
      </c>
      <c r="C771" s="662" t="s">
        <v>3030</v>
      </c>
      <c r="D771" s="743" t="s">
        <v>4453</v>
      </c>
      <c r="E771" s="744" t="s">
        <v>3050</v>
      </c>
      <c r="F771" s="662" t="s">
        <v>3025</v>
      </c>
      <c r="G771" s="662" t="s">
        <v>3736</v>
      </c>
      <c r="H771" s="662" t="s">
        <v>631</v>
      </c>
      <c r="I771" s="662" t="s">
        <v>3740</v>
      </c>
      <c r="J771" s="662" t="s">
        <v>3741</v>
      </c>
      <c r="K771" s="662" t="s">
        <v>3742</v>
      </c>
      <c r="L771" s="663">
        <v>424.24</v>
      </c>
      <c r="M771" s="663">
        <v>1272.72</v>
      </c>
      <c r="N771" s="662">
        <v>3</v>
      </c>
      <c r="O771" s="745">
        <v>1.5</v>
      </c>
      <c r="P771" s="663">
        <v>848.48</v>
      </c>
      <c r="Q771" s="678">
        <v>0.66666666666666663</v>
      </c>
      <c r="R771" s="662">
        <v>2</v>
      </c>
      <c r="S771" s="678">
        <v>0.66666666666666663</v>
      </c>
      <c r="T771" s="745">
        <v>1</v>
      </c>
      <c r="U771" s="701">
        <v>0.66666666666666663</v>
      </c>
    </row>
    <row r="772" spans="1:21" ht="14.4" customHeight="1" x14ac:dyDescent="0.3">
      <c r="A772" s="661">
        <v>7</v>
      </c>
      <c r="B772" s="662" t="s">
        <v>2765</v>
      </c>
      <c r="C772" s="662" t="s">
        <v>3030</v>
      </c>
      <c r="D772" s="743" t="s">
        <v>4453</v>
      </c>
      <c r="E772" s="744" t="s">
        <v>3050</v>
      </c>
      <c r="F772" s="662" t="s">
        <v>3025</v>
      </c>
      <c r="G772" s="662" t="s">
        <v>3736</v>
      </c>
      <c r="H772" s="662" t="s">
        <v>631</v>
      </c>
      <c r="I772" s="662" t="s">
        <v>3743</v>
      </c>
      <c r="J772" s="662" t="s">
        <v>3741</v>
      </c>
      <c r="K772" s="662" t="s">
        <v>3744</v>
      </c>
      <c r="L772" s="663">
        <v>848.49</v>
      </c>
      <c r="M772" s="663">
        <v>67030.710000000006</v>
      </c>
      <c r="N772" s="662">
        <v>79</v>
      </c>
      <c r="O772" s="745">
        <v>25</v>
      </c>
      <c r="P772" s="663">
        <v>39030.540000000008</v>
      </c>
      <c r="Q772" s="678">
        <v>0.58227848101265833</v>
      </c>
      <c r="R772" s="662">
        <v>46</v>
      </c>
      <c r="S772" s="678">
        <v>0.58227848101265822</v>
      </c>
      <c r="T772" s="745">
        <v>15</v>
      </c>
      <c r="U772" s="701">
        <v>0.6</v>
      </c>
    </row>
    <row r="773" spans="1:21" ht="14.4" customHeight="1" x14ac:dyDescent="0.3">
      <c r="A773" s="661">
        <v>7</v>
      </c>
      <c r="B773" s="662" t="s">
        <v>2765</v>
      </c>
      <c r="C773" s="662" t="s">
        <v>3030</v>
      </c>
      <c r="D773" s="743" t="s">
        <v>4453</v>
      </c>
      <c r="E773" s="744" t="s">
        <v>3050</v>
      </c>
      <c r="F773" s="662" t="s">
        <v>3025</v>
      </c>
      <c r="G773" s="662" t="s">
        <v>3133</v>
      </c>
      <c r="H773" s="662" t="s">
        <v>573</v>
      </c>
      <c r="I773" s="662" t="s">
        <v>852</v>
      </c>
      <c r="J773" s="662" t="s">
        <v>853</v>
      </c>
      <c r="K773" s="662" t="s">
        <v>3134</v>
      </c>
      <c r="L773" s="663">
        <v>156.77000000000001</v>
      </c>
      <c r="M773" s="663">
        <v>156.77000000000001</v>
      </c>
      <c r="N773" s="662">
        <v>1</v>
      </c>
      <c r="O773" s="745">
        <v>1</v>
      </c>
      <c r="P773" s="663">
        <v>156.77000000000001</v>
      </c>
      <c r="Q773" s="678">
        <v>1</v>
      </c>
      <c r="R773" s="662">
        <v>1</v>
      </c>
      <c r="S773" s="678">
        <v>1</v>
      </c>
      <c r="T773" s="745">
        <v>1</v>
      </c>
      <c r="U773" s="701">
        <v>1</v>
      </c>
    </row>
    <row r="774" spans="1:21" ht="14.4" customHeight="1" x14ac:dyDescent="0.3">
      <c r="A774" s="661">
        <v>7</v>
      </c>
      <c r="B774" s="662" t="s">
        <v>2765</v>
      </c>
      <c r="C774" s="662" t="s">
        <v>3030</v>
      </c>
      <c r="D774" s="743" t="s">
        <v>4453</v>
      </c>
      <c r="E774" s="744" t="s">
        <v>3050</v>
      </c>
      <c r="F774" s="662" t="s">
        <v>3025</v>
      </c>
      <c r="G774" s="662" t="s">
        <v>3878</v>
      </c>
      <c r="H774" s="662" t="s">
        <v>573</v>
      </c>
      <c r="I774" s="662" t="s">
        <v>3879</v>
      </c>
      <c r="J774" s="662" t="s">
        <v>3880</v>
      </c>
      <c r="K774" s="662" t="s">
        <v>3328</v>
      </c>
      <c r="L774" s="663">
        <v>0</v>
      </c>
      <c r="M774" s="663">
        <v>0</v>
      </c>
      <c r="N774" s="662">
        <v>2</v>
      </c>
      <c r="O774" s="745">
        <v>1</v>
      </c>
      <c r="P774" s="663">
        <v>0</v>
      </c>
      <c r="Q774" s="678"/>
      <c r="R774" s="662">
        <v>2</v>
      </c>
      <c r="S774" s="678">
        <v>1</v>
      </c>
      <c r="T774" s="745">
        <v>1</v>
      </c>
      <c r="U774" s="701">
        <v>1</v>
      </c>
    </row>
    <row r="775" spans="1:21" ht="14.4" customHeight="1" x14ac:dyDescent="0.3">
      <c r="A775" s="661">
        <v>7</v>
      </c>
      <c r="B775" s="662" t="s">
        <v>2765</v>
      </c>
      <c r="C775" s="662" t="s">
        <v>3030</v>
      </c>
      <c r="D775" s="743" t="s">
        <v>4453</v>
      </c>
      <c r="E775" s="744" t="s">
        <v>3050</v>
      </c>
      <c r="F775" s="662" t="s">
        <v>3025</v>
      </c>
      <c r="G775" s="662" t="s">
        <v>3745</v>
      </c>
      <c r="H775" s="662" t="s">
        <v>573</v>
      </c>
      <c r="I775" s="662" t="s">
        <v>3749</v>
      </c>
      <c r="J775" s="662" t="s">
        <v>3750</v>
      </c>
      <c r="K775" s="662" t="s">
        <v>3751</v>
      </c>
      <c r="L775" s="663">
        <v>1677.3</v>
      </c>
      <c r="M775" s="663">
        <v>5031.8999999999996</v>
      </c>
      <c r="N775" s="662">
        <v>3</v>
      </c>
      <c r="O775" s="745">
        <v>1</v>
      </c>
      <c r="P775" s="663">
        <v>5031.8999999999996</v>
      </c>
      <c r="Q775" s="678">
        <v>1</v>
      </c>
      <c r="R775" s="662">
        <v>3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7</v>
      </c>
      <c r="B776" s="662" t="s">
        <v>2765</v>
      </c>
      <c r="C776" s="662" t="s">
        <v>3030</v>
      </c>
      <c r="D776" s="743" t="s">
        <v>4453</v>
      </c>
      <c r="E776" s="744" t="s">
        <v>3050</v>
      </c>
      <c r="F776" s="662" t="s">
        <v>3025</v>
      </c>
      <c r="G776" s="662" t="s">
        <v>3745</v>
      </c>
      <c r="H776" s="662" t="s">
        <v>573</v>
      </c>
      <c r="I776" s="662" t="s">
        <v>3881</v>
      </c>
      <c r="J776" s="662" t="s">
        <v>3753</v>
      </c>
      <c r="K776" s="662" t="s">
        <v>3882</v>
      </c>
      <c r="L776" s="663">
        <v>908.53</v>
      </c>
      <c r="M776" s="663">
        <v>2725.59</v>
      </c>
      <c r="N776" s="662">
        <v>3</v>
      </c>
      <c r="O776" s="745">
        <v>1</v>
      </c>
      <c r="P776" s="663">
        <v>2725.59</v>
      </c>
      <c r="Q776" s="678">
        <v>1</v>
      </c>
      <c r="R776" s="662">
        <v>3</v>
      </c>
      <c r="S776" s="678">
        <v>1</v>
      </c>
      <c r="T776" s="745">
        <v>1</v>
      </c>
      <c r="U776" s="701">
        <v>1</v>
      </c>
    </row>
    <row r="777" spans="1:21" ht="14.4" customHeight="1" x14ac:dyDescent="0.3">
      <c r="A777" s="661">
        <v>7</v>
      </c>
      <c r="B777" s="662" t="s">
        <v>2765</v>
      </c>
      <c r="C777" s="662" t="s">
        <v>3030</v>
      </c>
      <c r="D777" s="743" t="s">
        <v>4453</v>
      </c>
      <c r="E777" s="744" t="s">
        <v>3050</v>
      </c>
      <c r="F777" s="662" t="s">
        <v>3025</v>
      </c>
      <c r="G777" s="662" t="s">
        <v>3745</v>
      </c>
      <c r="H777" s="662" t="s">
        <v>573</v>
      </c>
      <c r="I777" s="662" t="s">
        <v>3883</v>
      </c>
      <c r="J777" s="662" t="s">
        <v>3747</v>
      </c>
      <c r="K777" s="662" t="s">
        <v>3884</v>
      </c>
      <c r="L777" s="663">
        <v>1677.3</v>
      </c>
      <c r="M777" s="663">
        <v>10063.799999999999</v>
      </c>
      <c r="N777" s="662">
        <v>6</v>
      </c>
      <c r="O777" s="745">
        <v>2</v>
      </c>
      <c r="P777" s="663">
        <v>10063.799999999999</v>
      </c>
      <c r="Q777" s="678">
        <v>1</v>
      </c>
      <c r="R777" s="662">
        <v>6</v>
      </c>
      <c r="S777" s="678">
        <v>1</v>
      </c>
      <c r="T777" s="745">
        <v>2</v>
      </c>
      <c r="U777" s="701">
        <v>1</v>
      </c>
    </row>
    <row r="778" spans="1:21" ht="14.4" customHeight="1" x14ac:dyDescent="0.3">
      <c r="A778" s="661">
        <v>7</v>
      </c>
      <c r="B778" s="662" t="s">
        <v>2765</v>
      </c>
      <c r="C778" s="662" t="s">
        <v>3030</v>
      </c>
      <c r="D778" s="743" t="s">
        <v>4453</v>
      </c>
      <c r="E778" s="744" t="s">
        <v>3050</v>
      </c>
      <c r="F778" s="662" t="s">
        <v>3025</v>
      </c>
      <c r="G778" s="662" t="s">
        <v>3745</v>
      </c>
      <c r="H778" s="662" t="s">
        <v>573</v>
      </c>
      <c r="I778" s="662" t="s">
        <v>3755</v>
      </c>
      <c r="J778" s="662" t="s">
        <v>3756</v>
      </c>
      <c r="K778" s="662" t="s">
        <v>3757</v>
      </c>
      <c r="L778" s="663">
        <v>4714.62</v>
      </c>
      <c r="M778" s="663">
        <v>9429.24</v>
      </c>
      <c r="N778" s="662">
        <v>2</v>
      </c>
      <c r="O778" s="745">
        <v>1</v>
      </c>
      <c r="P778" s="663">
        <v>9429.24</v>
      </c>
      <c r="Q778" s="678">
        <v>1</v>
      </c>
      <c r="R778" s="662">
        <v>2</v>
      </c>
      <c r="S778" s="678">
        <v>1</v>
      </c>
      <c r="T778" s="745">
        <v>1</v>
      </c>
      <c r="U778" s="701">
        <v>1</v>
      </c>
    </row>
    <row r="779" spans="1:21" ht="14.4" customHeight="1" x14ac:dyDescent="0.3">
      <c r="A779" s="661">
        <v>7</v>
      </c>
      <c r="B779" s="662" t="s">
        <v>2765</v>
      </c>
      <c r="C779" s="662" t="s">
        <v>3030</v>
      </c>
      <c r="D779" s="743" t="s">
        <v>4453</v>
      </c>
      <c r="E779" s="744" t="s">
        <v>3050</v>
      </c>
      <c r="F779" s="662" t="s">
        <v>3025</v>
      </c>
      <c r="G779" s="662" t="s">
        <v>3891</v>
      </c>
      <c r="H779" s="662" t="s">
        <v>573</v>
      </c>
      <c r="I779" s="662" t="s">
        <v>1163</v>
      </c>
      <c r="J779" s="662" t="s">
        <v>1164</v>
      </c>
      <c r="K779" s="662" t="s">
        <v>3892</v>
      </c>
      <c r="L779" s="663">
        <v>60.9</v>
      </c>
      <c r="M779" s="663">
        <v>548.09999999999991</v>
      </c>
      <c r="N779" s="662">
        <v>9</v>
      </c>
      <c r="O779" s="745">
        <v>2.5</v>
      </c>
      <c r="P779" s="663">
        <v>548.09999999999991</v>
      </c>
      <c r="Q779" s="678">
        <v>1</v>
      </c>
      <c r="R779" s="662">
        <v>9</v>
      </c>
      <c r="S779" s="678">
        <v>1</v>
      </c>
      <c r="T779" s="745">
        <v>2.5</v>
      </c>
      <c r="U779" s="701">
        <v>1</v>
      </c>
    </row>
    <row r="780" spans="1:21" ht="14.4" customHeight="1" x14ac:dyDescent="0.3">
      <c r="A780" s="661">
        <v>7</v>
      </c>
      <c r="B780" s="662" t="s">
        <v>2765</v>
      </c>
      <c r="C780" s="662" t="s">
        <v>3030</v>
      </c>
      <c r="D780" s="743" t="s">
        <v>4453</v>
      </c>
      <c r="E780" s="744" t="s">
        <v>3050</v>
      </c>
      <c r="F780" s="662" t="s">
        <v>3025</v>
      </c>
      <c r="G780" s="662" t="s">
        <v>3080</v>
      </c>
      <c r="H780" s="662" t="s">
        <v>573</v>
      </c>
      <c r="I780" s="662" t="s">
        <v>4091</v>
      </c>
      <c r="J780" s="662" t="s">
        <v>3082</v>
      </c>
      <c r="K780" s="662"/>
      <c r="L780" s="663">
        <v>908.53000000000009</v>
      </c>
      <c r="M780" s="663">
        <v>2725.59</v>
      </c>
      <c r="N780" s="662">
        <v>3</v>
      </c>
      <c r="O780" s="745">
        <v>1</v>
      </c>
      <c r="P780" s="663">
        <v>2725.59</v>
      </c>
      <c r="Q780" s="678">
        <v>1</v>
      </c>
      <c r="R780" s="662">
        <v>3</v>
      </c>
      <c r="S780" s="678">
        <v>1</v>
      </c>
      <c r="T780" s="745">
        <v>1</v>
      </c>
      <c r="U780" s="701">
        <v>1</v>
      </c>
    </row>
    <row r="781" spans="1:21" ht="14.4" customHeight="1" x14ac:dyDescent="0.3">
      <c r="A781" s="661">
        <v>7</v>
      </c>
      <c r="B781" s="662" t="s">
        <v>2765</v>
      </c>
      <c r="C781" s="662" t="s">
        <v>3030</v>
      </c>
      <c r="D781" s="743" t="s">
        <v>4453</v>
      </c>
      <c r="E781" s="744" t="s">
        <v>3050</v>
      </c>
      <c r="F781" s="662" t="s">
        <v>3025</v>
      </c>
      <c r="G781" s="662" t="s">
        <v>3080</v>
      </c>
      <c r="H781" s="662" t="s">
        <v>573</v>
      </c>
      <c r="I781" s="662" t="s">
        <v>4243</v>
      </c>
      <c r="J781" s="662" t="s">
        <v>3082</v>
      </c>
      <c r="K781" s="662"/>
      <c r="L781" s="663">
        <v>0</v>
      </c>
      <c r="M781" s="663">
        <v>0</v>
      </c>
      <c r="N781" s="662">
        <v>3</v>
      </c>
      <c r="O781" s="745">
        <v>1</v>
      </c>
      <c r="P781" s="663">
        <v>0</v>
      </c>
      <c r="Q781" s="678"/>
      <c r="R781" s="662">
        <v>3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7</v>
      </c>
      <c r="B782" s="662" t="s">
        <v>2765</v>
      </c>
      <c r="C782" s="662" t="s">
        <v>3030</v>
      </c>
      <c r="D782" s="743" t="s">
        <v>4453</v>
      </c>
      <c r="E782" s="744" t="s">
        <v>3050</v>
      </c>
      <c r="F782" s="662" t="s">
        <v>3025</v>
      </c>
      <c r="G782" s="662" t="s">
        <v>3232</v>
      </c>
      <c r="H782" s="662" t="s">
        <v>573</v>
      </c>
      <c r="I782" s="662" t="s">
        <v>1839</v>
      </c>
      <c r="J782" s="662" t="s">
        <v>976</v>
      </c>
      <c r="K782" s="662" t="s">
        <v>1840</v>
      </c>
      <c r="L782" s="663">
        <v>0</v>
      </c>
      <c r="M782" s="663">
        <v>0</v>
      </c>
      <c r="N782" s="662">
        <v>1</v>
      </c>
      <c r="O782" s="745">
        <v>1</v>
      </c>
      <c r="P782" s="663"/>
      <c r="Q782" s="678"/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7</v>
      </c>
      <c r="B783" s="662" t="s">
        <v>2765</v>
      </c>
      <c r="C783" s="662" t="s">
        <v>3030</v>
      </c>
      <c r="D783" s="743" t="s">
        <v>4453</v>
      </c>
      <c r="E783" s="744" t="s">
        <v>3050</v>
      </c>
      <c r="F783" s="662" t="s">
        <v>3025</v>
      </c>
      <c r="G783" s="662" t="s">
        <v>4244</v>
      </c>
      <c r="H783" s="662" t="s">
        <v>573</v>
      </c>
      <c r="I783" s="662" t="s">
        <v>4245</v>
      </c>
      <c r="J783" s="662" t="s">
        <v>4246</v>
      </c>
      <c r="K783" s="662" t="s">
        <v>4247</v>
      </c>
      <c r="L783" s="663">
        <v>0</v>
      </c>
      <c r="M783" s="663">
        <v>0</v>
      </c>
      <c r="N783" s="662">
        <v>1</v>
      </c>
      <c r="O783" s="745">
        <v>1</v>
      </c>
      <c r="P783" s="663"/>
      <c r="Q783" s="678"/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7</v>
      </c>
      <c r="B784" s="662" t="s">
        <v>2765</v>
      </c>
      <c r="C784" s="662" t="s">
        <v>3030</v>
      </c>
      <c r="D784" s="743" t="s">
        <v>4453</v>
      </c>
      <c r="E784" s="744" t="s">
        <v>3050</v>
      </c>
      <c r="F784" s="662" t="s">
        <v>3025</v>
      </c>
      <c r="G784" s="662" t="s">
        <v>3758</v>
      </c>
      <c r="H784" s="662" t="s">
        <v>573</v>
      </c>
      <c r="I784" s="662" t="s">
        <v>1763</v>
      </c>
      <c r="J784" s="662" t="s">
        <v>1764</v>
      </c>
      <c r="K784" s="662" t="s">
        <v>1765</v>
      </c>
      <c r="L784" s="663">
        <v>105.08</v>
      </c>
      <c r="M784" s="663">
        <v>420.32</v>
      </c>
      <c r="N784" s="662">
        <v>4</v>
      </c>
      <c r="O784" s="745">
        <v>1</v>
      </c>
      <c r="P784" s="663">
        <v>420.32</v>
      </c>
      <c r="Q784" s="678">
        <v>1</v>
      </c>
      <c r="R784" s="662">
        <v>4</v>
      </c>
      <c r="S784" s="678">
        <v>1</v>
      </c>
      <c r="T784" s="745">
        <v>1</v>
      </c>
      <c r="U784" s="701">
        <v>1</v>
      </c>
    </row>
    <row r="785" spans="1:21" ht="14.4" customHeight="1" x14ac:dyDescent="0.3">
      <c r="A785" s="661">
        <v>7</v>
      </c>
      <c r="B785" s="662" t="s">
        <v>2765</v>
      </c>
      <c r="C785" s="662" t="s">
        <v>3030</v>
      </c>
      <c r="D785" s="743" t="s">
        <v>4453</v>
      </c>
      <c r="E785" s="744" t="s">
        <v>3050</v>
      </c>
      <c r="F785" s="662" t="s">
        <v>3025</v>
      </c>
      <c r="G785" s="662" t="s">
        <v>3758</v>
      </c>
      <c r="H785" s="662" t="s">
        <v>573</v>
      </c>
      <c r="I785" s="662" t="s">
        <v>3893</v>
      </c>
      <c r="J785" s="662" t="s">
        <v>1764</v>
      </c>
      <c r="K785" s="662" t="s">
        <v>1765</v>
      </c>
      <c r="L785" s="663">
        <v>105.08</v>
      </c>
      <c r="M785" s="663">
        <v>525.4</v>
      </c>
      <c r="N785" s="662">
        <v>5</v>
      </c>
      <c r="O785" s="745">
        <v>1.5</v>
      </c>
      <c r="P785" s="663">
        <v>210.16</v>
      </c>
      <c r="Q785" s="678">
        <v>0.4</v>
      </c>
      <c r="R785" s="662">
        <v>2</v>
      </c>
      <c r="S785" s="678">
        <v>0.4</v>
      </c>
      <c r="T785" s="745">
        <v>1</v>
      </c>
      <c r="U785" s="701">
        <v>0.66666666666666663</v>
      </c>
    </row>
    <row r="786" spans="1:21" ht="14.4" customHeight="1" x14ac:dyDescent="0.3">
      <c r="A786" s="661">
        <v>7</v>
      </c>
      <c r="B786" s="662" t="s">
        <v>2765</v>
      </c>
      <c r="C786" s="662" t="s">
        <v>3030</v>
      </c>
      <c r="D786" s="743" t="s">
        <v>4453</v>
      </c>
      <c r="E786" s="744" t="s">
        <v>3050</v>
      </c>
      <c r="F786" s="662" t="s">
        <v>3025</v>
      </c>
      <c r="G786" s="662" t="s">
        <v>3233</v>
      </c>
      <c r="H786" s="662" t="s">
        <v>573</v>
      </c>
      <c r="I786" s="662" t="s">
        <v>4248</v>
      </c>
      <c r="J786" s="662" t="s">
        <v>4249</v>
      </c>
      <c r="K786" s="662" t="s">
        <v>4250</v>
      </c>
      <c r="L786" s="663">
        <v>0</v>
      </c>
      <c r="M786" s="663">
        <v>0</v>
      </c>
      <c r="N786" s="662">
        <v>2</v>
      </c>
      <c r="O786" s="745">
        <v>1</v>
      </c>
      <c r="P786" s="663">
        <v>0</v>
      </c>
      <c r="Q786" s="678"/>
      <c r="R786" s="662">
        <v>2</v>
      </c>
      <c r="S786" s="678">
        <v>1</v>
      </c>
      <c r="T786" s="745">
        <v>1</v>
      </c>
      <c r="U786" s="701">
        <v>1</v>
      </c>
    </row>
    <row r="787" spans="1:21" ht="14.4" customHeight="1" x14ac:dyDescent="0.3">
      <c r="A787" s="661">
        <v>7</v>
      </c>
      <c r="B787" s="662" t="s">
        <v>2765</v>
      </c>
      <c r="C787" s="662" t="s">
        <v>3030</v>
      </c>
      <c r="D787" s="743" t="s">
        <v>4453</v>
      </c>
      <c r="E787" s="744" t="s">
        <v>3050</v>
      </c>
      <c r="F787" s="662" t="s">
        <v>3025</v>
      </c>
      <c r="G787" s="662" t="s">
        <v>3762</v>
      </c>
      <c r="H787" s="662" t="s">
        <v>573</v>
      </c>
      <c r="I787" s="662" t="s">
        <v>795</v>
      </c>
      <c r="J787" s="662" t="s">
        <v>3896</v>
      </c>
      <c r="K787" s="662" t="s">
        <v>3897</v>
      </c>
      <c r="L787" s="663">
        <v>23.61</v>
      </c>
      <c r="M787" s="663">
        <v>94.44</v>
      </c>
      <c r="N787" s="662">
        <v>4</v>
      </c>
      <c r="O787" s="745">
        <v>1.5</v>
      </c>
      <c r="P787" s="663"/>
      <c r="Q787" s="678">
        <v>0</v>
      </c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7</v>
      </c>
      <c r="B788" s="662" t="s">
        <v>2765</v>
      </c>
      <c r="C788" s="662" t="s">
        <v>3030</v>
      </c>
      <c r="D788" s="743" t="s">
        <v>4453</v>
      </c>
      <c r="E788" s="744" t="s">
        <v>3050</v>
      </c>
      <c r="F788" s="662" t="s">
        <v>3025</v>
      </c>
      <c r="G788" s="662" t="s">
        <v>3762</v>
      </c>
      <c r="H788" s="662" t="s">
        <v>573</v>
      </c>
      <c r="I788" s="662" t="s">
        <v>3763</v>
      </c>
      <c r="J788" s="662" t="s">
        <v>3764</v>
      </c>
      <c r="K788" s="662" t="s">
        <v>3161</v>
      </c>
      <c r="L788" s="663">
        <v>37.369999999999997</v>
      </c>
      <c r="M788" s="663">
        <v>37.369999999999997</v>
      </c>
      <c r="N788" s="662">
        <v>1</v>
      </c>
      <c r="O788" s="745">
        <v>0.5</v>
      </c>
      <c r="P788" s="663">
        <v>37.369999999999997</v>
      </c>
      <c r="Q788" s="678">
        <v>1</v>
      </c>
      <c r="R788" s="662">
        <v>1</v>
      </c>
      <c r="S788" s="678">
        <v>1</v>
      </c>
      <c r="T788" s="745">
        <v>0.5</v>
      </c>
      <c r="U788" s="701">
        <v>1</v>
      </c>
    </row>
    <row r="789" spans="1:21" ht="14.4" customHeight="1" x14ac:dyDescent="0.3">
      <c r="A789" s="661">
        <v>7</v>
      </c>
      <c r="B789" s="662" t="s">
        <v>2765</v>
      </c>
      <c r="C789" s="662" t="s">
        <v>3030</v>
      </c>
      <c r="D789" s="743" t="s">
        <v>4453</v>
      </c>
      <c r="E789" s="744" t="s">
        <v>3050</v>
      </c>
      <c r="F789" s="662" t="s">
        <v>3025</v>
      </c>
      <c r="G789" s="662" t="s">
        <v>3898</v>
      </c>
      <c r="H789" s="662" t="s">
        <v>573</v>
      </c>
      <c r="I789" s="662" t="s">
        <v>3899</v>
      </c>
      <c r="J789" s="662" t="s">
        <v>3900</v>
      </c>
      <c r="K789" s="662" t="s">
        <v>884</v>
      </c>
      <c r="L789" s="663">
        <v>0</v>
      </c>
      <c r="M789" s="663">
        <v>0</v>
      </c>
      <c r="N789" s="662">
        <v>22</v>
      </c>
      <c r="O789" s="745">
        <v>4.5</v>
      </c>
      <c r="P789" s="663">
        <v>0</v>
      </c>
      <c r="Q789" s="678"/>
      <c r="R789" s="662">
        <v>16</v>
      </c>
      <c r="S789" s="678">
        <v>0.72727272727272729</v>
      </c>
      <c r="T789" s="745">
        <v>2.5</v>
      </c>
      <c r="U789" s="701">
        <v>0.55555555555555558</v>
      </c>
    </row>
    <row r="790" spans="1:21" ht="14.4" customHeight="1" x14ac:dyDescent="0.3">
      <c r="A790" s="661">
        <v>7</v>
      </c>
      <c r="B790" s="662" t="s">
        <v>2765</v>
      </c>
      <c r="C790" s="662" t="s">
        <v>3030</v>
      </c>
      <c r="D790" s="743" t="s">
        <v>4453</v>
      </c>
      <c r="E790" s="744" t="s">
        <v>3050</v>
      </c>
      <c r="F790" s="662" t="s">
        <v>3025</v>
      </c>
      <c r="G790" s="662" t="s">
        <v>3898</v>
      </c>
      <c r="H790" s="662" t="s">
        <v>573</v>
      </c>
      <c r="I790" s="662" t="s">
        <v>4251</v>
      </c>
      <c r="J790" s="662" t="s">
        <v>4252</v>
      </c>
      <c r="K790" s="662" t="s">
        <v>1019</v>
      </c>
      <c r="L790" s="663">
        <v>0</v>
      </c>
      <c r="M790" s="663">
        <v>0</v>
      </c>
      <c r="N790" s="662">
        <v>8</v>
      </c>
      <c r="O790" s="745">
        <v>0.5</v>
      </c>
      <c r="P790" s="663">
        <v>0</v>
      </c>
      <c r="Q790" s="678"/>
      <c r="R790" s="662">
        <v>8</v>
      </c>
      <c r="S790" s="678">
        <v>1</v>
      </c>
      <c r="T790" s="745">
        <v>0.5</v>
      </c>
      <c r="U790" s="701">
        <v>1</v>
      </c>
    </row>
    <row r="791" spans="1:21" ht="14.4" customHeight="1" x14ac:dyDescent="0.3">
      <c r="A791" s="661">
        <v>7</v>
      </c>
      <c r="B791" s="662" t="s">
        <v>2765</v>
      </c>
      <c r="C791" s="662" t="s">
        <v>3030</v>
      </c>
      <c r="D791" s="743" t="s">
        <v>4453</v>
      </c>
      <c r="E791" s="744" t="s">
        <v>3050</v>
      </c>
      <c r="F791" s="662" t="s">
        <v>3025</v>
      </c>
      <c r="G791" s="662" t="s">
        <v>3898</v>
      </c>
      <c r="H791" s="662" t="s">
        <v>573</v>
      </c>
      <c r="I791" s="662" t="s">
        <v>4253</v>
      </c>
      <c r="J791" s="662" t="s">
        <v>3900</v>
      </c>
      <c r="K791" s="662" t="s">
        <v>4254</v>
      </c>
      <c r="L791" s="663">
        <v>0</v>
      </c>
      <c r="M791" s="663">
        <v>0</v>
      </c>
      <c r="N791" s="662">
        <v>8</v>
      </c>
      <c r="O791" s="745">
        <v>4</v>
      </c>
      <c r="P791" s="663">
        <v>0</v>
      </c>
      <c r="Q791" s="678"/>
      <c r="R791" s="662">
        <v>1</v>
      </c>
      <c r="S791" s="678">
        <v>0.125</v>
      </c>
      <c r="T791" s="745">
        <v>0.5</v>
      </c>
      <c r="U791" s="701">
        <v>0.125</v>
      </c>
    </row>
    <row r="792" spans="1:21" ht="14.4" customHeight="1" x14ac:dyDescent="0.3">
      <c r="A792" s="661">
        <v>7</v>
      </c>
      <c r="B792" s="662" t="s">
        <v>2765</v>
      </c>
      <c r="C792" s="662" t="s">
        <v>3030</v>
      </c>
      <c r="D792" s="743" t="s">
        <v>4453</v>
      </c>
      <c r="E792" s="744" t="s">
        <v>3050</v>
      </c>
      <c r="F792" s="662" t="s">
        <v>3025</v>
      </c>
      <c r="G792" s="662" t="s">
        <v>3898</v>
      </c>
      <c r="H792" s="662" t="s">
        <v>573</v>
      </c>
      <c r="I792" s="662" t="s">
        <v>4255</v>
      </c>
      <c r="J792" s="662" t="s">
        <v>3900</v>
      </c>
      <c r="K792" s="662" t="s">
        <v>4256</v>
      </c>
      <c r="L792" s="663">
        <v>0</v>
      </c>
      <c r="M792" s="663">
        <v>0</v>
      </c>
      <c r="N792" s="662">
        <v>2</v>
      </c>
      <c r="O792" s="745">
        <v>0.5</v>
      </c>
      <c r="P792" s="663"/>
      <c r="Q792" s="678"/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7</v>
      </c>
      <c r="B793" s="662" t="s">
        <v>2765</v>
      </c>
      <c r="C793" s="662" t="s">
        <v>3030</v>
      </c>
      <c r="D793" s="743" t="s">
        <v>4453</v>
      </c>
      <c r="E793" s="744" t="s">
        <v>3050</v>
      </c>
      <c r="F793" s="662" t="s">
        <v>3025</v>
      </c>
      <c r="G793" s="662" t="s">
        <v>3314</v>
      </c>
      <c r="H793" s="662" t="s">
        <v>573</v>
      </c>
      <c r="I793" s="662" t="s">
        <v>3315</v>
      </c>
      <c r="J793" s="662" t="s">
        <v>3316</v>
      </c>
      <c r="K793" s="662" t="s">
        <v>3317</v>
      </c>
      <c r="L793" s="663">
        <v>126.59</v>
      </c>
      <c r="M793" s="663">
        <v>253.18</v>
      </c>
      <c r="N793" s="662">
        <v>2</v>
      </c>
      <c r="O793" s="745">
        <v>1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7</v>
      </c>
      <c r="B794" s="662" t="s">
        <v>2765</v>
      </c>
      <c r="C794" s="662" t="s">
        <v>3030</v>
      </c>
      <c r="D794" s="743" t="s">
        <v>4453</v>
      </c>
      <c r="E794" s="744" t="s">
        <v>3050</v>
      </c>
      <c r="F794" s="662" t="s">
        <v>3025</v>
      </c>
      <c r="G794" s="662" t="s">
        <v>3318</v>
      </c>
      <c r="H794" s="662" t="s">
        <v>631</v>
      </c>
      <c r="I794" s="662" t="s">
        <v>4257</v>
      </c>
      <c r="J794" s="662" t="s">
        <v>3620</v>
      </c>
      <c r="K794" s="662" t="s">
        <v>3610</v>
      </c>
      <c r="L794" s="663">
        <v>340.97</v>
      </c>
      <c r="M794" s="663">
        <v>681.94</v>
      </c>
      <c r="N794" s="662">
        <v>2</v>
      </c>
      <c r="O794" s="745">
        <v>1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7</v>
      </c>
      <c r="B795" s="662" t="s">
        <v>2765</v>
      </c>
      <c r="C795" s="662" t="s">
        <v>3030</v>
      </c>
      <c r="D795" s="743" t="s">
        <v>4453</v>
      </c>
      <c r="E795" s="744" t="s">
        <v>3050</v>
      </c>
      <c r="F795" s="662" t="s">
        <v>3025</v>
      </c>
      <c r="G795" s="662" t="s">
        <v>4105</v>
      </c>
      <c r="H795" s="662" t="s">
        <v>573</v>
      </c>
      <c r="I795" s="662" t="s">
        <v>4258</v>
      </c>
      <c r="J795" s="662" t="s">
        <v>4107</v>
      </c>
      <c r="K795" s="662" t="s">
        <v>4259</v>
      </c>
      <c r="L795" s="663">
        <v>64.56</v>
      </c>
      <c r="M795" s="663">
        <v>387.36</v>
      </c>
      <c r="N795" s="662">
        <v>6</v>
      </c>
      <c r="O795" s="745">
        <v>1</v>
      </c>
      <c r="P795" s="663"/>
      <c r="Q795" s="678">
        <v>0</v>
      </c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7</v>
      </c>
      <c r="B796" s="662" t="s">
        <v>2765</v>
      </c>
      <c r="C796" s="662" t="s">
        <v>3030</v>
      </c>
      <c r="D796" s="743" t="s">
        <v>4453</v>
      </c>
      <c r="E796" s="744" t="s">
        <v>3050</v>
      </c>
      <c r="F796" s="662" t="s">
        <v>3025</v>
      </c>
      <c r="G796" s="662" t="s">
        <v>4105</v>
      </c>
      <c r="H796" s="662" t="s">
        <v>573</v>
      </c>
      <c r="I796" s="662" t="s">
        <v>4106</v>
      </c>
      <c r="J796" s="662" t="s">
        <v>4107</v>
      </c>
      <c r="K796" s="662" t="s">
        <v>4108</v>
      </c>
      <c r="L796" s="663">
        <v>107.6</v>
      </c>
      <c r="M796" s="663">
        <v>107.6</v>
      </c>
      <c r="N796" s="662">
        <v>1</v>
      </c>
      <c r="O796" s="745">
        <v>0.5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7</v>
      </c>
      <c r="B797" s="662" t="s">
        <v>2765</v>
      </c>
      <c r="C797" s="662" t="s">
        <v>3030</v>
      </c>
      <c r="D797" s="743" t="s">
        <v>4453</v>
      </c>
      <c r="E797" s="744" t="s">
        <v>3050</v>
      </c>
      <c r="F797" s="662" t="s">
        <v>3025</v>
      </c>
      <c r="G797" s="662" t="s">
        <v>3147</v>
      </c>
      <c r="H797" s="662" t="s">
        <v>631</v>
      </c>
      <c r="I797" s="662" t="s">
        <v>2135</v>
      </c>
      <c r="J797" s="662" t="s">
        <v>2136</v>
      </c>
      <c r="K797" s="662" t="s">
        <v>2137</v>
      </c>
      <c r="L797" s="663">
        <v>73.069999999999993</v>
      </c>
      <c r="M797" s="663">
        <v>219.20999999999998</v>
      </c>
      <c r="N797" s="662">
        <v>3</v>
      </c>
      <c r="O797" s="745">
        <v>0.5</v>
      </c>
      <c r="P797" s="663">
        <v>219.20999999999998</v>
      </c>
      <c r="Q797" s="678">
        <v>1</v>
      </c>
      <c r="R797" s="662">
        <v>3</v>
      </c>
      <c r="S797" s="678">
        <v>1</v>
      </c>
      <c r="T797" s="745">
        <v>0.5</v>
      </c>
      <c r="U797" s="701">
        <v>1</v>
      </c>
    </row>
    <row r="798" spans="1:21" ht="14.4" customHeight="1" x14ac:dyDescent="0.3">
      <c r="A798" s="661">
        <v>7</v>
      </c>
      <c r="B798" s="662" t="s">
        <v>2765</v>
      </c>
      <c r="C798" s="662" t="s">
        <v>3030</v>
      </c>
      <c r="D798" s="743" t="s">
        <v>4453</v>
      </c>
      <c r="E798" s="744" t="s">
        <v>3050</v>
      </c>
      <c r="F798" s="662" t="s">
        <v>3025</v>
      </c>
      <c r="G798" s="662" t="s">
        <v>4260</v>
      </c>
      <c r="H798" s="662" t="s">
        <v>573</v>
      </c>
      <c r="I798" s="662" t="s">
        <v>2279</v>
      </c>
      <c r="J798" s="662" t="s">
        <v>2280</v>
      </c>
      <c r="K798" s="662" t="s">
        <v>4261</v>
      </c>
      <c r="L798" s="663">
        <v>30.17</v>
      </c>
      <c r="M798" s="663">
        <v>30.17</v>
      </c>
      <c r="N798" s="662">
        <v>1</v>
      </c>
      <c r="O798" s="745">
        <v>0.5</v>
      </c>
      <c r="P798" s="663">
        <v>30.17</v>
      </c>
      <c r="Q798" s="678">
        <v>1</v>
      </c>
      <c r="R798" s="662">
        <v>1</v>
      </c>
      <c r="S798" s="678">
        <v>1</v>
      </c>
      <c r="T798" s="745">
        <v>0.5</v>
      </c>
      <c r="U798" s="701">
        <v>1</v>
      </c>
    </row>
    <row r="799" spans="1:21" ht="14.4" customHeight="1" x14ac:dyDescent="0.3">
      <c r="A799" s="661">
        <v>7</v>
      </c>
      <c r="B799" s="662" t="s">
        <v>2765</v>
      </c>
      <c r="C799" s="662" t="s">
        <v>3030</v>
      </c>
      <c r="D799" s="743" t="s">
        <v>4453</v>
      </c>
      <c r="E799" s="744" t="s">
        <v>3050</v>
      </c>
      <c r="F799" s="662" t="s">
        <v>3025</v>
      </c>
      <c r="G799" s="662" t="s">
        <v>3769</v>
      </c>
      <c r="H799" s="662" t="s">
        <v>573</v>
      </c>
      <c r="I799" s="662" t="s">
        <v>4117</v>
      </c>
      <c r="J799" s="662" t="s">
        <v>3910</v>
      </c>
      <c r="K799" s="662" t="s">
        <v>3911</v>
      </c>
      <c r="L799" s="663">
        <v>127</v>
      </c>
      <c r="M799" s="663">
        <v>1270</v>
      </c>
      <c r="N799" s="662">
        <v>10</v>
      </c>
      <c r="O799" s="745">
        <v>3</v>
      </c>
      <c r="P799" s="663">
        <v>381</v>
      </c>
      <c r="Q799" s="678">
        <v>0.3</v>
      </c>
      <c r="R799" s="662">
        <v>3</v>
      </c>
      <c r="S799" s="678">
        <v>0.3</v>
      </c>
      <c r="T799" s="745">
        <v>1</v>
      </c>
      <c r="U799" s="701">
        <v>0.33333333333333331</v>
      </c>
    </row>
    <row r="800" spans="1:21" ht="14.4" customHeight="1" x14ac:dyDescent="0.3">
      <c r="A800" s="661">
        <v>7</v>
      </c>
      <c r="B800" s="662" t="s">
        <v>2765</v>
      </c>
      <c r="C800" s="662" t="s">
        <v>3030</v>
      </c>
      <c r="D800" s="743" t="s">
        <v>4453</v>
      </c>
      <c r="E800" s="744" t="s">
        <v>3050</v>
      </c>
      <c r="F800" s="662" t="s">
        <v>3025</v>
      </c>
      <c r="G800" s="662" t="s">
        <v>3769</v>
      </c>
      <c r="H800" s="662" t="s">
        <v>573</v>
      </c>
      <c r="I800" s="662" t="s">
        <v>3905</v>
      </c>
      <c r="J800" s="662" t="s">
        <v>3906</v>
      </c>
      <c r="K800" s="662" t="s">
        <v>3809</v>
      </c>
      <c r="L800" s="663">
        <v>389.92</v>
      </c>
      <c r="M800" s="663">
        <v>2339.52</v>
      </c>
      <c r="N800" s="662">
        <v>6</v>
      </c>
      <c r="O800" s="745">
        <v>1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7</v>
      </c>
      <c r="B801" s="662" t="s">
        <v>2765</v>
      </c>
      <c r="C801" s="662" t="s">
        <v>3030</v>
      </c>
      <c r="D801" s="743" t="s">
        <v>4453</v>
      </c>
      <c r="E801" s="744" t="s">
        <v>3050</v>
      </c>
      <c r="F801" s="662" t="s">
        <v>3025</v>
      </c>
      <c r="G801" s="662" t="s">
        <v>3769</v>
      </c>
      <c r="H801" s="662" t="s">
        <v>573</v>
      </c>
      <c r="I801" s="662" t="s">
        <v>3773</v>
      </c>
      <c r="J801" s="662" t="s">
        <v>3774</v>
      </c>
      <c r="K801" s="662" t="s">
        <v>2064</v>
      </c>
      <c r="L801" s="663">
        <v>208.18</v>
      </c>
      <c r="M801" s="663">
        <v>416.36</v>
      </c>
      <c r="N801" s="662">
        <v>2</v>
      </c>
      <c r="O801" s="745">
        <v>1</v>
      </c>
      <c r="P801" s="663">
        <v>416.36</v>
      </c>
      <c r="Q801" s="678">
        <v>1</v>
      </c>
      <c r="R801" s="662">
        <v>2</v>
      </c>
      <c r="S801" s="678">
        <v>1</v>
      </c>
      <c r="T801" s="745">
        <v>1</v>
      </c>
      <c r="U801" s="701">
        <v>1</v>
      </c>
    </row>
    <row r="802" spans="1:21" ht="14.4" customHeight="1" x14ac:dyDescent="0.3">
      <c r="A802" s="661">
        <v>7</v>
      </c>
      <c r="B802" s="662" t="s">
        <v>2765</v>
      </c>
      <c r="C802" s="662" t="s">
        <v>3030</v>
      </c>
      <c r="D802" s="743" t="s">
        <v>4453</v>
      </c>
      <c r="E802" s="744" t="s">
        <v>3050</v>
      </c>
      <c r="F802" s="662" t="s">
        <v>3025</v>
      </c>
      <c r="G802" s="662" t="s">
        <v>3769</v>
      </c>
      <c r="H802" s="662" t="s">
        <v>573</v>
      </c>
      <c r="I802" s="662" t="s">
        <v>4262</v>
      </c>
      <c r="J802" s="662" t="s">
        <v>3774</v>
      </c>
      <c r="K802" s="662" t="s">
        <v>4263</v>
      </c>
      <c r="L802" s="663">
        <v>0</v>
      </c>
      <c r="M802" s="663">
        <v>0</v>
      </c>
      <c r="N802" s="662">
        <v>4</v>
      </c>
      <c r="O802" s="745">
        <v>3</v>
      </c>
      <c r="P802" s="663">
        <v>0</v>
      </c>
      <c r="Q802" s="678"/>
      <c r="R802" s="662">
        <v>3</v>
      </c>
      <c r="S802" s="678">
        <v>0.75</v>
      </c>
      <c r="T802" s="745">
        <v>2</v>
      </c>
      <c r="U802" s="701">
        <v>0.66666666666666663</v>
      </c>
    </row>
    <row r="803" spans="1:21" ht="14.4" customHeight="1" x14ac:dyDescent="0.3">
      <c r="A803" s="661">
        <v>7</v>
      </c>
      <c r="B803" s="662" t="s">
        <v>2765</v>
      </c>
      <c r="C803" s="662" t="s">
        <v>3030</v>
      </c>
      <c r="D803" s="743" t="s">
        <v>4453</v>
      </c>
      <c r="E803" s="744" t="s">
        <v>3050</v>
      </c>
      <c r="F803" s="662" t="s">
        <v>3025</v>
      </c>
      <c r="G803" s="662" t="s">
        <v>3769</v>
      </c>
      <c r="H803" s="662" t="s">
        <v>573</v>
      </c>
      <c r="I803" s="662" t="s">
        <v>3907</v>
      </c>
      <c r="J803" s="662" t="s">
        <v>3908</v>
      </c>
      <c r="K803" s="662" t="s">
        <v>977</v>
      </c>
      <c r="L803" s="663">
        <v>383.18</v>
      </c>
      <c r="M803" s="663">
        <v>3831.8</v>
      </c>
      <c r="N803" s="662">
        <v>10</v>
      </c>
      <c r="O803" s="745">
        <v>4</v>
      </c>
      <c r="P803" s="663">
        <v>2682.26</v>
      </c>
      <c r="Q803" s="678">
        <v>0.70000000000000007</v>
      </c>
      <c r="R803" s="662">
        <v>7</v>
      </c>
      <c r="S803" s="678">
        <v>0.7</v>
      </c>
      <c r="T803" s="745">
        <v>3</v>
      </c>
      <c r="U803" s="701">
        <v>0.75</v>
      </c>
    </row>
    <row r="804" spans="1:21" ht="14.4" customHeight="1" x14ac:dyDescent="0.3">
      <c r="A804" s="661">
        <v>7</v>
      </c>
      <c r="B804" s="662" t="s">
        <v>2765</v>
      </c>
      <c r="C804" s="662" t="s">
        <v>3030</v>
      </c>
      <c r="D804" s="743" t="s">
        <v>4453</v>
      </c>
      <c r="E804" s="744" t="s">
        <v>3050</v>
      </c>
      <c r="F804" s="662" t="s">
        <v>3025</v>
      </c>
      <c r="G804" s="662" t="s">
        <v>3769</v>
      </c>
      <c r="H804" s="662" t="s">
        <v>573</v>
      </c>
      <c r="I804" s="662" t="s">
        <v>3909</v>
      </c>
      <c r="J804" s="662" t="s">
        <v>3910</v>
      </c>
      <c r="K804" s="662" t="s">
        <v>3911</v>
      </c>
      <c r="L804" s="663">
        <v>127</v>
      </c>
      <c r="M804" s="663">
        <v>127</v>
      </c>
      <c r="N804" s="662">
        <v>1</v>
      </c>
      <c r="O804" s="745">
        <v>1</v>
      </c>
      <c r="P804" s="663">
        <v>127</v>
      </c>
      <c r="Q804" s="678">
        <v>1</v>
      </c>
      <c r="R804" s="662">
        <v>1</v>
      </c>
      <c r="S804" s="678">
        <v>1</v>
      </c>
      <c r="T804" s="745">
        <v>1</v>
      </c>
      <c r="U804" s="701">
        <v>1</v>
      </c>
    </row>
    <row r="805" spans="1:21" ht="14.4" customHeight="1" x14ac:dyDescent="0.3">
      <c r="A805" s="661">
        <v>7</v>
      </c>
      <c r="B805" s="662" t="s">
        <v>2765</v>
      </c>
      <c r="C805" s="662" t="s">
        <v>3030</v>
      </c>
      <c r="D805" s="743" t="s">
        <v>4453</v>
      </c>
      <c r="E805" s="744" t="s">
        <v>3050</v>
      </c>
      <c r="F805" s="662" t="s">
        <v>3025</v>
      </c>
      <c r="G805" s="662" t="s">
        <v>3769</v>
      </c>
      <c r="H805" s="662" t="s">
        <v>573</v>
      </c>
      <c r="I805" s="662" t="s">
        <v>3912</v>
      </c>
      <c r="J805" s="662" t="s">
        <v>3913</v>
      </c>
      <c r="K805" s="662" t="s">
        <v>3914</v>
      </c>
      <c r="L805" s="663">
        <v>233.95</v>
      </c>
      <c r="M805" s="663">
        <v>2807.3999999999996</v>
      </c>
      <c r="N805" s="662">
        <v>12</v>
      </c>
      <c r="O805" s="745">
        <v>3</v>
      </c>
      <c r="P805" s="663">
        <v>1403.6999999999998</v>
      </c>
      <c r="Q805" s="678">
        <v>0.5</v>
      </c>
      <c r="R805" s="662">
        <v>6</v>
      </c>
      <c r="S805" s="678">
        <v>0.5</v>
      </c>
      <c r="T805" s="745">
        <v>1</v>
      </c>
      <c r="U805" s="701">
        <v>0.33333333333333331</v>
      </c>
    </row>
    <row r="806" spans="1:21" ht="14.4" customHeight="1" x14ac:dyDescent="0.3">
      <c r="A806" s="661">
        <v>7</v>
      </c>
      <c r="B806" s="662" t="s">
        <v>2765</v>
      </c>
      <c r="C806" s="662" t="s">
        <v>3030</v>
      </c>
      <c r="D806" s="743" t="s">
        <v>4453</v>
      </c>
      <c r="E806" s="744" t="s">
        <v>3050</v>
      </c>
      <c r="F806" s="662" t="s">
        <v>3025</v>
      </c>
      <c r="G806" s="662" t="s">
        <v>3769</v>
      </c>
      <c r="H806" s="662" t="s">
        <v>573</v>
      </c>
      <c r="I806" s="662" t="s">
        <v>3915</v>
      </c>
      <c r="J806" s="662" t="s">
        <v>3906</v>
      </c>
      <c r="K806" s="662" t="s">
        <v>3809</v>
      </c>
      <c r="L806" s="663">
        <v>389.92</v>
      </c>
      <c r="M806" s="663">
        <v>3509.28</v>
      </c>
      <c r="N806" s="662">
        <v>9</v>
      </c>
      <c r="O806" s="745">
        <v>1</v>
      </c>
      <c r="P806" s="663">
        <v>3509.28</v>
      </c>
      <c r="Q806" s="678">
        <v>1</v>
      </c>
      <c r="R806" s="662">
        <v>9</v>
      </c>
      <c r="S806" s="678">
        <v>1</v>
      </c>
      <c r="T806" s="745">
        <v>1</v>
      </c>
      <c r="U806" s="701">
        <v>1</v>
      </c>
    </row>
    <row r="807" spans="1:21" ht="14.4" customHeight="1" x14ac:dyDescent="0.3">
      <c r="A807" s="661">
        <v>7</v>
      </c>
      <c r="B807" s="662" t="s">
        <v>2765</v>
      </c>
      <c r="C807" s="662" t="s">
        <v>3030</v>
      </c>
      <c r="D807" s="743" t="s">
        <v>4453</v>
      </c>
      <c r="E807" s="744" t="s">
        <v>3050</v>
      </c>
      <c r="F807" s="662" t="s">
        <v>3025</v>
      </c>
      <c r="G807" s="662" t="s">
        <v>3769</v>
      </c>
      <c r="H807" s="662" t="s">
        <v>573</v>
      </c>
      <c r="I807" s="662" t="s">
        <v>4118</v>
      </c>
      <c r="J807" s="662" t="s">
        <v>3913</v>
      </c>
      <c r="K807" s="662" t="s">
        <v>3914</v>
      </c>
      <c r="L807" s="663">
        <v>233.95</v>
      </c>
      <c r="M807" s="663">
        <v>2105.5499999999997</v>
      </c>
      <c r="N807" s="662">
        <v>9</v>
      </c>
      <c r="O807" s="745">
        <v>1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7</v>
      </c>
      <c r="B808" s="662" t="s">
        <v>2765</v>
      </c>
      <c r="C808" s="662" t="s">
        <v>3030</v>
      </c>
      <c r="D808" s="743" t="s">
        <v>4453</v>
      </c>
      <c r="E808" s="744" t="s">
        <v>3050</v>
      </c>
      <c r="F808" s="662" t="s">
        <v>3025</v>
      </c>
      <c r="G808" s="662" t="s">
        <v>3769</v>
      </c>
      <c r="H808" s="662" t="s">
        <v>573</v>
      </c>
      <c r="I808" s="662" t="s">
        <v>4119</v>
      </c>
      <c r="J808" s="662" t="s">
        <v>3908</v>
      </c>
      <c r="K808" s="662" t="s">
        <v>1968</v>
      </c>
      <c r="L808" s="663">
        <v>0</v>
      </c>
      <c r="M808" s="663">
        <v>0</v>
      </c>
      <c r="N808" s="662">
        <v>2</v>
      </c>
      <c r="O808" s="745">
        <v>1</v>
      </c>
      <c r="P808" s="663">
        <v>0</v>
      </c>
      <c r="Q808" s="678"/>
      <c r="R808" s="662">
        <v>2</v>
      </c>
      <c r="S808" s="678">
        <v>1</v>
      </c>
      <c r="T808" s="745">
        <v>1</v>
      </c>
      <c r="U808" s="701">
        <v>1</v>
      </c>
    </row>
    <row r="809" spans="1:21" ht="14.4" customHeight="1" x14ac:dyDescent="0.3">
      <c r="A809" s="661">
        <v>7</v>
      </c>
      <c r="B809" s="662" t="s">
        <v>2765</v>
      </c>
      <c r="C809" s="662" t="s">
        <v>3030</v>
      </c>
      <c r="D809" s="743" t="s">
        <v>4453</v>
      </c>
      <c r="E809" s="744" t="s">
        <v>3050</v>
      </c>
      <c r="F809" s="662" t="s">
        <v>3025</v>
      </c>
      <c r="G809" s="662" t="s">
        <v>3150</v>
      </c>
      <c r="H809" s="662" t="s">
        <v>631</v>
      </c>
      <c r="I809" s="662" t="s">
        <v>1955</v>
      </c>
      <c r="J809" s="662" t="s">
        <v>1956</v>
      </c>
      <c r="K809" s="662" t="s">
        <v>2978</v>
      </c>
      <c r="L809" s="663">
        <v>48.42</v>
      </c>
      <c r="M809" s="663">
        <v>48.42</v>
      </c>
      <c r="N809" s="662">
        <v>1</v>
      </c>
      <c r="O809" s="745">
        <v>1</v>
      </c>
      <c r="P809" s="663">
        <v>48.42</v>
      </c>
      <c r="Q809" s="678">
        <v>1</v>
      </c>
      <c r="R809" s="662">
        <v>1</v>
      </c>
      <c r="S809" s="678">
        <v>1</v>
      </c>
      <c r="T809" s="745">
        <v>1</v>
      </c>
      <c r="U809" s="701">
        <v>1</v>
      </c>
    </row>
    <row r="810" spans="1:21" ht="14.4" customHeight="1" x14ac:dyDescent="0.3">
      <c r="A810" s="661">
        <v>7</v>
      </c>
      <c r="B810" s="662" t="s">
        <v>2765</v>
      </c>
      <c r="C810" s="662" t="s">
        <v>3030</v>
      </c>
      <c r="D810" s="743" t="s">
        <v>4453</v>
      </c>
      <c r="E810" s="744" t="s">
        <v>3050</v>
      </c>
      <c r="F810" s="662" t="s">
        <v>3025</v>
      </c>
      <c r="G810" s="662" t="s">
        <v>3150</v>
      </c>
      <c r="H810" s="662" t="s">
        <v>573</v>
      </c>
      <c r="I810" s="662" t="s">
        <v>3151</v>
      </c>
      <c r="J810" s="662" t="s">
        <v>1956</v>
      </c>
      <c r="K810" s="662" t="s">
        <v>3152</v>
      </c>
      <c r="L810" s="663">
        <v>48.42</v>
      </c>
      <c r="M810" s="663">
        <v>193.68</v>
      </c>
      <c r="N810" s="662">
        <v>4</v>
      </c>
      <c r="O810" s="745">
        <v>2</v>
      </c>
      <c r="P810" s="663">
        <v>193.68</v>
      </c>
      <c r="Q810" s="678">
        <v>1</v>
      </c>
      <c r="R810" s="662">
        <v>4</v>
      </c>
      <c r="S810" s="678">
        <v>1</v>
      </c>
      <c r="T810" s="745">
        <v>2</v>
      </c>
      <c r="U810" s="701">
        <v>1</v>
      </c>
    </row>
    <row r="811" spans="1:21" ht="14.4" customHeight="1" x14ac:dyDescent="0.3">
      <c r="A811" s="661">
        <v>7</v>
      </c>
      <c r="B811" s="662" t="s">
        <v>2765</v>
      </c>
      <c r="C811" s="662" t="s">
        <v>3030</v>
      </c>
      <c r="D811" s="743" t="s">
        <v>4453</v>
      </c>
      <c r="E811" s="744" t="s">
        <v>3050</v>
      </c>
      <c r="F811" s="662" t="s">
        <v>3025</v>
      </c>
      <c r="G811" s="662" t="s">
        <v>3150</v>
      </c>
      <c r="H811" s="662" t="s">
        <v>573</v>
      </c>
      <c r="I811" s="662" t="s">
        <v>3151</v>
      </c>
      <c r="J811" s="662" t="s">
        <v>1956</v>
      </c>
      <c r="K811" s="662" t="s">
        <v>3152</v>
      </c>
      <c r="L811" s="663">
        <v>36.54</v>
      </c>
      <c r="M811" s="663">
        <v>146.16</v>
      </c>
      <c r="N811" s="662">
        <v>4</v>
      </c>
      <c r="O811" s="745">
        <v>2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7</v>
      </c>
      <c r="B812" s="662" t="s">
        <v>2765</v>
      </c>
      <c r="C812" s="662" t="s">
        <v>3030</v>
      </c>
      <c r="D812" s="743" t="s">
        <v>4453</v>
      </c>
      <c r="E812" s="744" t="s">
        <v>3050</v>
      </c>
      <c r="F812" s="662" t="s">
        <v>3025</v>
      </c>
      <c r="G812" s="662" t="s">
        <v>3099</v>
      </c>
      <c r="H812" s="662" t="s">
        <v>573</v>
      </c>
      <c r="I812" s="662" t="s">
        <v>3338</v>
      </c>
      <c r="J812" s="662" t="s">
        <v>3339</v>
      </c>
      <c r="K812" s="662" t="s">
        <v>3079</v>
      </c>
      <c r="L812" s="663">
        <v>185.26</v>
      </c>
      <c r="M812" s="663">
        <v>370.52</v>
      </c>
      <c r="N812" s="662">
        <v>2</v>
      </c>
      <c r="O812" s="745">
        <v>0.5</v>
      </c>
      <c r="P812" s="663">
        <v>370.52</v>
      </c>
      <c r="Q812" s="678">
        <v>1</v>
      </c>
      <c r="R812" s="662">
        <v>2</v>
      </c>
      <c r="S812" s="678">
        <v>1</v>
      </c>
      <c r="T812" s="745">
        <v>0.5</v>
      </c>
      <c r="U812" s="701">
        <v>1</v>
      </c>
    </row>
    <row r="813" spans="1:21" ht="14.4" customHeight="1" x14ac:dyDescent="0.3">
      <c r="A813" s="661">
        <v>7</v>
      </c>
      <c r="B813" s="662" t="s">
        <v>2765</v>
      </c>
      <c r="C813" s="662" t="s">
        <v>3030</v>
      </c>
      <c r="D813" s="743" t="s">
        <v>4453</v>
      </c>
      <c r="E813" s="744" t="s">
        <v>3050</v>
      </c>
      <c r="F813" s="662" t="s">
        <v>3025</v>
      </c>
      <c r="G813" s="662" t="s">
        <v>3099</v>
      </c>
      <c r="H813" s="662" t="s">
        <v>573</v>
      </c>
      <c r="I813" s="662" t="s">
        <v>3781</v>
      </c>
      <c r="J813" s="662" t="s">
        <v>1554</v>
      </c>
      <c r="K813" s="662" t="s">
        <v>3079</v>
      </c>
      <c r="L813" s="663">
        <v>185.26</v>
      </c>
      <c r="M813" s="663">
        <v>185.26</v>
      </c>
      <c r="N813" s="662">
        <v>1</v>
      </c>
      <c r="O813" s="745">
        <v>1</v>
      </c>
      <c r="P813" s="663">
        <v>185.26</v>
      </c>
      <c r="Q813" s="678">
        <v>1</v>
      </c>
      <c r="R813" s="662">
        <v>1</v>
      </c>
      <c r="S813" s="678">
        <v>1</v>
      </c>
      <c r="T813" s="745">
        <v>1</v>
      </c>
      <c r="U813" s="701">
        <v>1</v>
      </c>
    </row>
    <row r="814" spans="1:21" ht="14.4" customHeight="1" x14ac:dyDescent="0.3">
      <c r="A814" s="661">
        <v>7</v>
      </c>
      <c r="B814" s="662" t="s">
        <v>2765</v>
      </c>
      <c r="C814" s="662" t="s">
        <v>3030</v>
      </c>
      <c r="D814" s="743" t="s">
        <v>4453</v>
      </c>
      <c r="E814" s="744" t="s">
        <v>3050</v>
      </c>
      <c r="F814" s="662" t="s">
        <v>3025</v>
      </c>
      <c r="G814" s="662" t="s">
        <v>3782</v>
      </c>
      <c r="H814" s="662" t="s">
        <v>573</v>
      </c>
      <c r="I814" s="662" t="s">
        <v>3923</v>
      </c>
      <c r="J814" s="662" t="s">
        <v>3924</v>
      </c>
      <c r="K814" s="662" t="s">
        <v>3925</v>
      </c>
      <c r="L814" s="663">
        <v>1677.3</v>
      </c>
      <c r="M814" s="663">
        <v>5031.8999999999996</v>
      </c>
      <c r="N814" s="662">
        <v>3</v>
      </c>
      <c r="O814" s="745">
        <v>1</v>
      </c>
      <c r="P814" s="663">
        <v>5031.8999999999996</v>
      </c>
      <c r="Q814" s="678">
        <v>1</v>
      </c>
      <c r="R814" s="662">
        <v>3</v>
      </c>
      <c r="S814" s="678">
        <v>1</v>
      </c>
      <c r="T814" s="745">
        <v>1</v>
      </c>
      <c r="U814" s="701">
        <v>1</v>
      </c>
    </row>
    <row r="815" spans="1:21" ht="14.4" customHeight="1" x14ac:dyDescent="0.3">
      <c r="A815" s="661">
        <v>7</v>
      </c>
      <c r="B815" s="662" t="s">
        <v>2765</v>
      </c>
      <c r="C815" s="662" t="s">
        <v>3030</v>
      </c>
      <c r="D815" s="743" t="s">
        <v>4453</v>
      </c>
      <c r="E815" s="744" t="s">
        <v>3050</v>
      </c>
      <c r="F815" s="662" t="s">
        <v>3025</v>
      </c>
      <c r="G815" s="662" t="s">
        <v>3782</v>
      </c>
      <c r="H815" s="662" t="s">
        <v>573</v>
      </c>
      <c r="I815" s="662" t="s">
        <v>4125</v>
      </c>
      <c r="J815" s="662" t="s">
        <v>3924</v>
      </c>
      <c r="K815" s="662" t="s">
        <v>3791</v>
      </c>
      <c r="L815" s="663">
        <v>3354.59</v>
      </c>
      <c r="M815" s="663">
        <v>204629.99</v>
      </c>
      <c r="N815" s="662">
        <v>61</v>
      </c>
      <c r="O815" s="745">
        <v>17</v>
      </c>
      <c r="P815" s="663">
        <v>137538.19</v>
      </c>
      <c r="Q815" s="678">
        <v>0.67213114754098369</v>
      </c>
      <c r="R815" s="662">
        <v>41</v>
      </c>
      <c r="S815" s="678">
        <v>0.67213114754098358</v>
      </c>
      <c r="T815" s="745">
        <v>12</v>
      </c>
      <c r="U815" s="701">
        <v>0.70588235294117652</v>
      </c>
    </row>
    <row r="816" spans="1:21" ht="14.4" customHeight="1" x14ac:dyDescent="0.3">
      <c r="A816" s="661">
        <v>7</v>
      </c>
      <c r="B816" s="662" t="s">
        <v>2765</v>
      </c>
      <c r="C816" s="662" t="s">
        <v>3030</v>
      </c>
      <c r="D816" s="743" t="s">
        <v>4453</v>
      </c>
      <c r="E816" s="744" t="s">
        <v>3050</v>
      </c>
      <c r="F816" s="662" t="s">
        <v>3025</v>
      </c>
      <c r="G816" s="662" t="s">
        <v>3782</v>
      </c>
      <c r="H816" s="662" t="s">
        <v>573</v>
      </c>
      <c r="I816" s="662" t="s">
        <v>3783</v>
      </c>
      <c r="J816" s="662" t="s">
        <v>3784</v>
      </c>
      <c r="K816" s="662" t="s">
        <v>3785</v>
      </c>
      <c r="L816" s="663">
        <v>454.27</v>
      </c>
      <c r="M816" s="663">
        <v>15445.179999999998</v>
      </c>
      <c r="N816" s="662">
        <v>34</v>
      </c>
      <c r="O816" s="745">
        <v>10</v>
      </c>
      <c r="P816" s="663">
        <v>9993.9399999999987</v>
      </c>
      <c r="Q816" s="678">
        <v>0.6470588235294118</v>
      </c>
      <c r="R816" s="662">
        <v>22</v>
      </c>
      <c r="S816" s="678">
        <v>0.6470588235294118</v>
      </c>
      <c r="T816" s="745">
        <v>8</v>
      </c>
      <c r="U816" s="701">
        <v>0.8</v>
      </c>
    </row>
    <row r="817" spans="1:21" ht="14.4" customHeight="1" x14ac:dyDescent="0.3">
      <c r="A817" s="661">
        <v>7</v>
      </c>
      <c r="B817" s="662" t="s">
        <v>2765</v>
      </c>
      <c r="C817" s="662" t="s">
        <v>3030</v>
      </c>
      <c r="D817" s="743" t="s">
        <v>4453</v>
      </c>
      <c r="E817" s="744" t="s">
        <v>3050</v>
      </c>
      <c r="F817" s="662" t="s">
        <v>3025</v>
      </c>
      <c r="G817" s="662" t="s">
        <v>3782</v>
      </c>
      <c r="H817" s="662" t="s">
        <v>573</v>
      </c>
      <c r="I817" s="662" t="s">
        <v>3926</v>
      </c>
      <c r="J817" s="662" t="s">
        <v>3784</v>
      </c>
      <c r="K817" s="662" t="s">
        <v>3927</v>
      </c>
      <c r="L817" s="663">
        <v>908.53</v>
      </c>
      <c r="M817" s="663">
        <v>89944.47</v>
      </c>
      <c r="N817" s="662">
        <v>99</v>
      </c>
      <c r="O817" s="745">
        <v>29</v>
      </c>
      <c r="P817" s="663">
        <v>60871.51</v>
      </c>
      <c r="Q817" s="678">
        <v>0.6767676767676768</v>
      </c>
      <c r="R817" s="662">
        <v>67</v>
      </c>
      <c r="S817" s="678">
        <v>0.6767676767676768</v>
      </c>
      <c r="T817" s="745">
        <v>19</v>
      </c>
      <c r="U817" s="701">
        <v>0.65517241379310343</v>
      </c>
    </row>
    <row r="818" spans="1:21" ht="14.4" customHeight="1" x14ac:dyDescent="0.3">
      <c r="A818" s="661">
        <v>7</v>
      </c>
      <c r="B818" s="662" t="s">
        <v>2765</v>
      </c>
      <c r="C818" s="662" t="s">
        <v>3030</v>
      </c>
      <c r="D818" s="743" t="s">
        <v>4453</v>
      </c>
      <c r="E818" s="744" t="s">
        <v>3050</v>
      </c>
      <c r="F818" s="662" t="s">
        <v>3025</v>
      </c>
      <c r="G818" s="662" t="s">
        <v>3782</v>
      </c>
      <c r="H818" s="662" t="s">
        <v>573</v>
      </c>
      <c r="I818" s="662" t="s">
        <v>3928</v>
      </c>
      <c r="J818" s="662" t="s">
        <v>3929</v>
      </c>
      <c r="K818" s="662" t="s">
        <v>3930</v>
      </c>
      <c r="L818" s="663">
        <v>291.85000000000002</v>
      </c>
      <c r="M818" s="663">
        <v>9339.1999999999989</v>
      </c>
      <c r="N818" s="662">
        <v>32</v>
      </c>
      <c r="O818" s="745">
        <v>14</v>
      </c>
      <c r="P818" s="663">
        <v>8463.65</v>
      </c>
      <c r="Q818" s="678">
        <v>0.90625000000000011</v>
      </c>
      <c r="R818" s="662">
        <v>29</v>
      </c>
      <c r="S818" s="678">
        <v>0.90625</v>
      </c>
      <c r="T818" s="745">
        <v>13</v>
      </c>
      <c r="U818" s="701">
        <v>0.9285714285714286</v>
      </c>
    </row>
    <row r="819" spans="1:21" ht="14.4" customHeight="1" x14ac:dyDescent="0.3">
      <c r="A819" s="661">
        <v>7</v>
      </c>
      <c r="B819" s="662" t="s">
        <v>2765</v>
      </c>
      <c r="C819" s="662" t="s">
        <v>3030</v>
      </c>
      <c r="D819" s="743" t="s">
        <v>4453</v>
      </c>
      <c r="E819" s="744" t="s">
        <v>3050</v>
      </c>
      <c r="F819" s="662" t="s">
        <v>3025</v>
      </c>
      <c r="G819" s="662" t="s">
        <v>3782</v>
      </c>
      <c r="H819" s="662" t="s">
        <v>573</v>
      </c>
      <c r="I819" s="662" t="s">
        <v>3931</v>
      </c>
      <c r="J819" s="662" t="s">
        <v>3929</v>
      </c>
      <c r="K819" s="662" t="s">
        <v>3932</v>
      </c>
      <c r="L819" s="663">
        <v>583.70000000000005</v>
      </c>
      <c r="M819" s="663">
        <v>18094.7</v>
      </c>
      <c r="N819" s="662">
        <v>31</v>
      </c>
      <c r="O819" s="745">
        <v>11</v>
      </c>
      <c r="P819" s="663">
        <v>12257.7</v>
      </c>
      <c r="Q819" s="678">
        <v>0.67741935483870974</v>
      </c>
      <c r="R819" s="662">
        <v>21</v>
      </c>
      <c r="S819" s="678">
        <v>0.67741935483870963</v>
      </c>
      <c r="T819" s="745">
        <v>8</v>
      </c>
      <c r="U819" s="701">
        <v>0.72727272727272729</v>
      </c>
    </row>
    <row r="820" spans="1:21" ht="14.4" customHeight="1" x14ac:dyDescent="0.3">
      <c r="A820" s="661">
        <v>7</v>
      </c>
      <c r="B820" s="662" t="s">
        <v>2765</v>
      </c>
      <c r="C820" s="662" t="s">
        <v>3030</v>
      </c>
      <c r="D820" s="743" t="s">
        <v>4453</v>
      </c>
      <c r="E820" s="744" t="s">
        <v>3050</v>
      </c>
      <c r="F820" s="662" t="s">
        <v>3025</v>
      </c>
      <c r="G820" s="662" t="s">
        <v>3782</v>
      </c>
      <c r="H820" s="662" t="s">
        <v>573</v>
      </c>
      <c r="I820" s="662" t="s">
        <v>3933</v>
      </c>
      <c r="J820" s="662" t="s">
        <v>3787</v>
      </c>
      <c r="K820" s="662" t="s">
        <v>3934</v>
      </c>
      <c r="L820" s="663">
        <v>838.65</v>
      </c>
      <c r="M820" s="663">
        <v>2515.9499999999998</v>
      </c>
      <c r="N820" s="662">
        <v>3</v>
      </c>
      <c r="O820" s="745">
        <v>1</v>
      </c>
      <c r="P820" s="663">
        <v>2515.9499999999998</v>
      </c>
      <c r="Q820" s="678">
        <v>1</v>
      </c>
      <c r="R820" s="662">
        <v>3</v>
      </c>
      <c r="S820" s="678">
        <v>1</v>
      </c>
      <c r="T820" s="745">
        <v>1</v>
      </c>
      <c r="U820" s="701">
        <v>1</v>
      </c>
    </row>
    <row r="821" spans="1:21" ht="14.4" customHeight="1" x14ac:dyDescent="0.3">
      <c r="A821" s="661">
        <v>7</v>
      </c>
      <c r="B821" s="662" t="s">
        <v>2765</v>
      </c>
      <c r="C821" s="662" t="s">
        <v>3030</v>
      </c>
      <c r="D821" s="743" t="s">
        <v>4453</v>
      </c>
      <c r="E821" s="744" t="s">
        <v>3050</v>
      </c>
      <c r="F821" s="662" t="s">
        <v>3025</v>
      </c>
      <c r="G821" s="662" t="s">
        <v>3782</v>
      </c>
      <c r="H821" s="662" t="s">
        <v>573</v>
      </c>
      <c r="I821" s="662" t="s">
        <v>3786</v>
      </c>
      <c r="J821" s="662" t="s">
        <v>3787</v>
      </c>
      <c r="K821" s="662" t="s">
        <v>3788</v>
      </c>
      <c r="L821" s="663">
        <v>1677.3</v>
      </c>
      <c r="M821" s="663">
        <v>83865</v>
      </c>
      <c r="N821" s="662">
        <v>50</v>
      </c>
      <c r="O821" s="745">
        <v>14</v>
      </c>
      <c r="P821" s="663">
        <v>70446.600000000006</v>
      </c>
      <c r="Q821" s="678">
        <v>0.84000000000000008</v>
      </c>
      <c r="R821" s="662">
        <v>42</v>
      </c>
      <c r="S821" s="678">
        <v>0.84</v>
      </c>
      <c r="T821" s="745">
        <v>12</v>
      </c>
      <c r="U821" s="701">
        <v>0.8571428571428571</v>
      </c>
    </row>
    <row r="822" spans="1:21" ht="14.4" customHeight="1" x14ac:dyDescent="0.3">
      <c r="A822" s="661">
        <v>7</v>
      </c>
      <c r="B822" s="662" t="s">
        <v>2765</v>
      </c>
      <c r="C822" s="662" t="s">
        <v>3030</v>
      </c>
      <c r="D822" s="743" t="s">
        <v>4453</v>
      </c>
      <c r="E822" s="744" t="s">
        <v>3050</v>
      </c>
      <c r="F822" s="662" t="s">
        <v>3025</v>
      </c>
      <c r="G822" s="662" t="s">
        <v>3782</v>
      </c>
      <c r="H822" s="662" t="s">
        <v>573</v>
      </c>
      <c r="I822" s="662" t="s">
        <v>3935</v>
      </c>
      <c r="J822" s="662" t="s">
        <v>3936</v>
      </c>
      <c r="K822" s="662" t="s">
        <v>3788</v>
      </c>
      <c r="L822" s="663">
        <v>1677.3</v>
      </c>
      <c r="M822" s="663">
        <v>11741.099999999999</v>
      </c>
      <c r="N822" s="662">
        <v>7</v>
      </c>
      <c r="O822" s="745">
        <v>2</v>
      </c>
      <c r="P822" s="663">
        <v>11741.099999999999</v>
      </c>
      <c r="Q822" s="678">
        <v>1</v>
      </c>
      <c r="R822" s="662">
        <v>7</v>
      </c>
      <c r="S822" s="678">
        <v>1</v>
      </c>
      <c r="T822" s="745">
        <v>2</v>
      </c>
      <c r="U822" s="701">
        <v>1</v>
      </c>
    </row>
    <row r="823" spans="1:21" ht="14.4" customHeight="1" x14ac:dyDescent="0.3">
      <c r="A823" s="661">
        <v>7</v>
      </c>
      <c r="B823" s="662" t="s">
        <v>2765</v>
      </c>
      <c r="C823" s="662" t="s">
        <v>3030</v>
      </c>
      <c r="D823" s="743" t="s">
        <v>4453</v>
      </c>
      <c r="E823" s="744" t="s">
        <v>3050</v>
      </c>
      <c r="F823" s="662" t="s">
        <v>3025</v>
      </c>
      <c r="G823" s="662" t="s">
        <v>3782</v>
      </c>
      <c r="H823" s="662" t="s">
        <v>573</v>
      </c>
      <c r="I823" s="662" t="s">
        <v>4264</v>
      </c>
      <c r="J823" s="662" t="s">
        <v>4127</v>
      </c>
      <c r="K823" s="662" t="s">
        <v>3927</v>
      </c>
      <c r="L823" s="663">
        <v>908.53</v>
      </c>
      <c r="M823" s="663">
        <v>3634.12</v>
      </c>
      <c r="N823" s="662">
        <v>4</v>
      </c>
      <c r="O823" s="745">
        <v>1</v>
      </c>
      <c r="P823" s="663"/>
      <c r="Q823" s="678">
        <v>0</v>
      </c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7</v>
      </c>
      <c r="B824" s="662" t="s">
        <v>2765</v>
      </c>
      <c r="C824" s="662" t="s">
        <v>3030</v>
      </c>
      <c r="D824" s="743" t="s">
        <v>4453</v>
      </c>
      <c r="E824" s="744" t="s">
        <v>3050</v>
      </c>
      <c r="F824" s="662" t="s">
        <v>3025</v>
      </c>
      <c r="G824" s="662" t="s">
        <v>3782</v>
      </c>
      <c r="H824" s="662" t="s">
        <v>573</v>
      </c>
      <c r="I824" s="662" t="s">
        <v>4128</v>
      </c>
      <c r="J824" s="662" t="s">
        <v>3948</v>
      </c>
      <c r="K824" s="662" t="s">
        <v>4129</v>
      </c>
      <c r="L824" s="663">
        <v>0</v>
      </c>
      <c r="M824" s="663">
        <v>0</v>
      </c>
      <c r="N824" s="662">
        <v>6</v>
      </c>
      <c r="O824" s="745">
        <v>1</v>
      </c>
      <c r="P824" s="663">
        <v>0</v>
      </c>
      <c r="Q824" s="678"/>
      <c r="R824" s="662">
        <v>6</v>
      </c>
      <c r="S824" s="678">
        <v>1</v>
      </c>
      <c r="T824" s="745">
        <v>1</v>
      </c>
      <c r="U824" s="701">
        <v>1</v>
      </c>
    </row>
    <row r="825" spans="1:21" ht="14.4" customHeight="1" x14ac:dyDescent="0.3">
      <c r="A825" s="661">
        <v>7</v>
      </c>
      <c r="B825" s="662" t="s">
        <v>2765</v>
      </c>
      <c r="C825" s="662" t="s">
        <v>3030</v>
      </c>
      <c r="D825" s="743" t="s">
        <v>4453</v>
      </c>
      <c r="E825" s="744" t="s">
        <v>3050</v>
      </c>
      <c r="F825" s="662" t="s">
        <v>3025</v>
      </c>
      <c r="G825" s="662" t="s">
        <v>3782</v>
      </c>
      <c r="H825" s="662" t="s">
        <v>573</v>
      </c>
      <c r="I825" s="662" t="s">
        <v>3943</v>
      </c>
      <c r="J825" s="662" t="s">
        <v>3942</v>
      </c>
      <c r="K825" s="662" t="s">
        <v>3932</v>
      </c>
      <c r="L825" s="663">
        <v>583.70000000000005</v>
      </c>
      <c r="M825" s="663">
        <v>2918.5</v>
      </c>
      <c r="N825" s="662">
        <v>5</v>
      </c>
      <c r="O825" s="745">
        <v>1</v>
      </c>
      <c r="P825" s="663">
        <v>2918.5</v>
      </c>
      <c r="Q825" s="678">
        <v>1</v>
      </c>
      <c r="R825" s="662">
        <v>5</v>
      </c>
      <c r="S825" s="678">
        <v>1</v>
      </c>
      <c r="T825" s="745">
        <v>1</v>
      </c>
      <c r="U825" s="701">
        <v>1</v>
      </c>
    </row>
    <row r="826" spans="1:21" ht="14.4" customHeight="1" x14ac:dyDescent="0.3">
      <c r="A826" s="661">
        <v>7</v>
      </c>
      <c r="B826" s="662" t="s">
        <v>2765</v>
      </c>
      <c r="C826" s="662" t="s">
        <v>3030</v>
      </c>
      <c r="D826" s="743" t="s">
        <v>4453</v>
      </c>
      <c r="E826" s="744" t="s">
        <v>3050</v>
      </c>
      <c r="F826" s="662" t="s">
        <v>3025</v>
      </c>
      <c r="G826" s="662" t="s">
        <v>3782</v>
      </c>
      <c r="H826" s="662" t="s">
        <v>573</v>
      </c>
      <c r="I826" s="662" t="s">
        <v>3946</v>
      </c>
      <c r="J826" s="662" t="s">
        <v>3945</v>
      </c>
      <c r="K826" s="662" t="s">
        <v>3927</v>
      </c>
      <c r="L826" s="663">
        <v>908.53</v>
      </c>
      <c r="M826" s="663">
        <v>7268.24</v>
      </c>
      <c r="N826" s="662">
        <v>8</v>
      </c>
      <c r="O826" s="745">
        <v>2</v>
      </c>
      <c r="P826" s="663">
        <v>7268.24</v>
      </c>
      <c r="Q826" s="678">
        <v>1</v>
      </c>
      <c r="R826" s="662">
        <v>8</v>
      </c>
      <c r="S826" s="678">
        <v>1</v>
      </c>
      <c r="T826" s="745">
        <v>2</v>
      </c>
      <c r="U826" s="701">
        <v>1</v>
      </c>
    </row>
    <row r="827" spans="1:21" ht="14.4" customHeight="1" x14ac:dyDescent="0.3">
      <c r="A827" s="661">
        <v>7</v>
      </c>
      <c r="B827" s="662" t="s">
        <v>2765</v>
      </c>
      <c r="C827" s="662" t="s">
        <v>3030</v>
      </c>
      <c r="D827" s="743" t="s">
        <v>4453</v>
      </c>
      <c r="E827" s="744" t="s">
        <v>3050</v>
      </c>
      <c r="F827" s="662" t="s">
        <v>3025</v>
      </c>
      <c r="G827" s="662" t="s">
        <v>3782</v>
      </c>
      <c r="H827" s="662" t="s">
        <v>573</v>
      </c>
      <c r="I827" s="662" t="s">
        <v>3949</v>
      </c>
      <c r="J827" s="662" t="s">
        <v>3948</v>
      </c>
      <c r="K827" s="662" t="s">
        <v>3788</v>
      </c>
      <c r="L827" s="663">
        <v>1677.3</v>
      </c>
      <c r="M827" s="663">
        <v>3354.6</v>
      </c>
      <c r="N827" s="662">
        <v>2</v>
      </c>
      <c r="O827" s="745">
        <v>1</v>
      </c>
      <c r="P827" s="663">
        <v>3354.6</v>
      </c>
      <c r="Q827" s="678">
        <v>1</v>
      </c>
      <c r="R827" s="662">
        <v>2</v>
      </c>
      <c r="S827" s="678">
        <v>1</v>
      </c>
      <c r="T827" s="745">
        <v>1</v>
      </c>
      <c r="U827" s="701">
        <v>1</v>
      </c>
    </row>
    <row r="828" spans="1:21" ht="14.4" customHeight="1" x14ac:dyDescent="0.3">
      <c r="A828" s="661">
        <v>7</v>
      </c>
      <c r="B828" s="662" t="s">
        <v>2765</v>
      </c>
      <c r="C828" s="662" t="s">
        <v>3030</v>
      </c>
      <c r="D828" s="743" t="s">
        <v>4453</v>
      </c>
      <c r="E828" s="744" t="s">
        <v>3050</v>
      </c>
      <c r="F828" s="662" t="s">
        <v>3025</v>
      </c>
      <c r="G828" s="662" t="s">
        <v>3782</v>
      </c>
      <c r="H828" s="662" t="s">
        <v>573</v>
      </c>
      <c r="I828" s="662" t="s">
        <v>4265</v>
      </c>
      <c r="J828" s="662" t="s">
        <v>4266</v>
      </c>
      <c r="K828" s="662" t="s">
        <v>4267</v>
      </c>
      <c r="L828" s="663">
        <v>0</v>
      </c>
      <c r="M828" s="663">
        <v>0</v>
      </c>
      <c r="N828" s="662">
        <v>3</v>
      </c>
      <c r="O828" s="745">
        <v>1</v>
      </c>
      <c r="P828" s="663"/>
      <c r="Q828" s="678"/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7</v>
      </c>
      <c r="B829" s="662" t="s">
        <v>2765</v>
      </c>
      <c r="C829" s="662" t="s">
        <v>3030</v>
      </c>
      <c r="D829" s="743" t="s">
        <v>4453</v>
      </c>
      <c r="E829" s="744" t="s">
        <v>3050</v>
      </c>
      <c r="F829" s="662" t="s">
        <v>3025</v>
      </c>
      <c r="G829" s="662" t="s">
        <v>3792</v>
      </c>
      <c r="H829" s="662" t="s">
        <v>573</v>
      </c>
      <c r="I829" s="662" t="s">
        <v>3954</v>
      </c>
      <c r="J829" s="662" t="s">
        <v>3955</v>
      </c>
      <c r="K829" s="662" t="s">
        <v>3956</v>
      </c>
      <c r="L829" s="663">
        <v>1112.45</v>
      </c>
      <c r="M829" s="663">
        <v>14461.85</v>
      </c>
      <c r="N829" s="662">
        <v>13</v>
      </c>
      <c r="O829" s="745">
        <v>5</v>
      </c>
      <c r="P829" s="663">
        <v>8899.6</v>
      </c>
      <c r="Q829" s="678">
        <v>0.61538461538461542</v>
      </c>
      <c r="R829" s="662">
        <v>8</v>
      </c>
      <c r="S829" s="678">
        <v>0.61538461538461542</v>
      </c>
      <c r="T829" s="745">
        <v>3</v>
      </c>
      <c r="U829" s="701">
        <v>0.6</v>
      </c>
    </row>
    <row r="830" spans="1:21" ht="14.4" customHeight="1" x14ac:dyDescent="0.3">
      <c r="A830" s="661">
        <v>7</v>
      </c>
      <c r="B830" s="662" t="s">
        <v>2765</v>
      </c>
      <c r="C830" s="662" t="s">
        <v>3030</v>
      </c>
      <c r="D830" s="743" t="s">
        <v>4453</v>
      </c>
      <c r="E830" s="744" t="s">
        <v>3050</v>
      </c>
      <c r="F830" s="662" t="s">
        <v>3025</v>
      </c>
      <c r="G830" s="662" t="s">
        <v>3792</v>
      </c>
      <c r="H830" s="662" t="s">
        <v>573</v>
      </c>
      <c r="I830" s="662" t="s">
        <v>3957</v>
      </c>
      <c r="J830" s="662" t="s">
        <v>3958</v>
      </c>
      <c r="K830" s="662" t="s">
        <v>3956</v>
      </c>
      <c r="L830" s="663">
        <v>2146.12</v>
      </c>
      <c r="M830" s="663">
        <v>21461.200000000001</v>
      </c>
      <c r="N830" s="662">
        <v>10</v>
      </c>
      <c r="O830" s="745">
        <v>4</v>
      </c>
      <c r="P830" s="663">
        <v>21461.200000000001</v>
      </c>
      <c r="Q830" s="678">
        <v>1</v>
      </c>
      <c r="R830" s="662">
        <v>10</v>
      </c>
      <c r="S830" s="678">
        <v>1</v>
      </c>
      <c r="T830" s="745">
        <v>4</v>
      </c>
      <c r="U830" s="701">
        <v>1</v>
      </c>
    </row>
    <row r="831" spans="1:21" ht="14.4" customHeight="1" x14ac:dyDescent="0.3">
      <c r="A831" s="661">
        <v>7</v>
      </c>
      <c r="B831" s="662" t="s">
        <v>2765</v>
      </c>
      <c r="C831" s="662" t="s">
        <v>3030</v>
      </c>
      <c r="D831" s="743" t="s">
        <v>4453</v>
      </c>
      <c r="E831" s="744" t="s">
        <v>3050</v>
      </c>
      <c r="F831" s="662" t="s">
        <v>3025</v>
      </c>
      <c r="G831" s="662" t="s">
        <v>3792</v>
      </c>
      <c r="H831" s="662" t="s">
        <v>573</v>
      </c>
      <c r="I831" s="662" t="s">
        <v>3959</v>
      </c>
      <c r="J831" s="662" t="s">
        <v>3794</v>
      </c>
      <c r="K831" s="662" t="s">
        <v>3956</v>
      </c>
      <c r="L831" s="663">
        <v>3690.52</v>
      </c>
      <c r="M831" s="663">
        <v>129168.19999999998</v>
      </c>
      <c r="N831" s="662">
        <v>35</v>
      </c>
      <c r="O831" s="745">
        <v>7</v>
      </c>
      <c r="P831" s="663">
        <v>25833.64</v>
      </c>
      <c r="Q831" s="678">
        <v>0.2</v>
      </c>
      <c r="R831" s="662">
        <v>7</v>
      </c>
      <c r="S831" s="678">
        <v>0.2</v>
      </c>
      <c r="T831" s="745">
        <v>2</v>
      </c>
      <c r="U831" s="701">
        <v>0.2857142857142857</v>
      </c>
    </row>
    <row r="832" spans="1:21" ht="14.4" customHeight="1" x14ac:dyDescent="0.3">
      <c r="A832" s="661">
        <v>7</v>
      </c>
      <c r="B832" s="662" t="s">
        <v>2765</v>
      </c>
      <c r="C832" s="662" t="s">
        <v>3030</v>
      </c>
      <c r="D832" s="743" t="s">
        <v>4453</v>
      </c>
      <c r="E832" s="744" t="s">
        <v>3050</v>
      </c>
      <c r="F832" s="662" t="s">
        <v>3025</v>
      </c>
      <c r="G832" s="662" t="s">
        <v>3792</v>
      </c>
      <c r="H832" s="662" t="s">
        <v>573</v>
      </c>
      <c r="I832" s="662" t="s">
        <v>4268</v>
      </c>
      <c r="J832" s="662" t="s">
        <v>3955</v>
      </c>
      <c r="K832" s="662" t="s">
        <v>4269</v>
      </c>
      <c r="L832" s="663">
        <v>0</v>
      </c>
      <c r="M832" s="663">
        <v>0</v>
      </c>
      <c r="N832" s="662">
        <v>1</v>
      </c>
      <c r="O832" s="745">
        <v>1</v>
      </c>
      <c r="P832" s="663">
        <v>0</v>
      </c>
      <c r="Q832" s="678"/>
      <c r="R832" s="662">
        <v>1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7</v>
      </c>
      <c r="B833" s="662" t="s">
        <v>2765</v>
      </c>
      <c r="C833" s="662" t="s">
        <v>3030</v>
      </c>
      <c r="D833" s="743" t="s">
        <v>4453</v>
      </c>
      <c r="E833" s="744" t="s">
        <v>3050</v>
      </c>
      <c r="F833" s="662" t="s">
        <v>3025</v>
      </c>
      <c r="G833" s="662" t="s">
        <v>3792</v>
      </c>
      <c r="H833" s="662" t="s">
        <v>573</v>
      </c>
      <c r="I833" s="662" t="s">
        <v>4270</v>
      </c>
      <c r="J833" s="662" t="s">
        <v>3955</v>
      </c>
      <c r="K833" s="662" t="s">
        <v>3795</v>
      </c>
      <c r="L833" s="663">
        <v>0</v>
      </c>
      <c r="M833" s="663">
        <v>0</v>
      </c>
      <c r="N833" s="662">
        <v>11</v>
      </c>
      <c r="O833" s="745">
        <v>3</v>
      </c>
      <c r="P833" s="663">
        <v>0</v>
      </c>
      <c r="Q833" s="678"/>
      <c r="R833" s="662">
        <v>11</v>
      </c>
      <c r="S833" s="678">
        <v>1</v>
      </c>
      <c r="T833" s="745">
        <v>3</v>
      </c>
      <c r="U833" s="701">
        <v>1</v>
      </c>
    </row>
    <row r="834" spans="1:21" ht="14.4" customHeight="1" x14ac:dyDescent="0.3">
      <c r="A834" s="661">
        <v>7</v>
      </c>
      <c r="B834" s="662" t="s">
        <v>2765</v>
      </c>
      <c r="C834" s="662" t="s">
        <v>3030</v>
      </c>
      <c r="D834" s="743" t="s">
        <v>4453</v>
      </c>
      <c r="E834" s="744" t="s">
        <v>3050</v>
      </c>
      <c r="F834" s="662" t="s">
        <v>3025</v>
      </c>
      <c r="G834" s="662" t="s">
        <v>3153</v>
      </c>
      <c r="H834" s="662" t="s">
        <v>573</v>
      </c>
      <c r="I834" s="662" t="s">
        <v>1824</v>
      </c>
      <c r="J834" s="662" t="s">
        <v>1825</v>
      </c>
      <c r="K834" s="662" t="s">
        <v>1826</v>
      </c>
      <c r="L834" s="663">
        <v>108.44</v>
      </c>
      <c r="M834" s="663">
        <v>1192.8399999999999</v>
      </c>
      <c r="N834" s="662">
        <v>11</v>
      </c>
      <c r="O834" s="745">
        <v>3</v>
      </c>
      <c r="P834" s="663">
        <v>867.52</v>
      </c>
      <c r="Q834" s="678">
        <v>0.72727272727272729</v>
      </c>
      <c r="R834" s="662">
        <v>8</v>
      </c>
      <c r="S834" s="678">
        <v>0.72727272727272729</v>
      </c>
      <c r="T834" s="745">
        <v>2.5</v>
      </c>
      <c r="U834" s="701">
        <v>0.83333333333333337</v>
      </c>
    </row>
    <row r="835" spans="1:21" ht="14.4" customHeight="1" x14ac:dyDescent="0.3">
      <c r="A835" s="661">
        <v>7</v>
      </c>
      <c r="B835" s="662" t="s">
        <v>2765</v>
      </c>
      <c r="C835" s="662" t="s">
        <v>3030</v>
      </c>
      <c r="D835" s="743" t="s">
        <v>4453</v>
      </c>
      <c r="E835" s="744" t="s">
        <v>3050</v>
      </c>
      <c r="F835" s="662" t="s">
        <v>3025</v>
      </c>
      <c r="G835" s="662" t="s">
        <v>3264</v>
      </c>
      <c r="H835" s="662" t="s">
        <v>573</v>
      </c>
      <c r="I835" s="662" t="s">
        <v>1335</v>
      </c>
      <c r="J835" s="662" t="s">
        <v>3265</v>
      </c>
      <c r="K835" s="662" t="s">
        <v>3266</v>
      </c>
      <c r="L835" s="663">
        <v>99.11</v>
      </c>
      <c r="M835" s="663">
        <v>198.22</v>
      </c>
      <c r="N835" s="662">
        <v>2</v>
      </c>
      <c r="O835" s="745">
        <v>0.5</v>
      </c>
      <c r="P835" s="663">
        <v>198.22</v>
      </c>
      <c r="Q835" s="678">
        <v>1</v>
      </c>
      <c r="R835" s="662">
        <v>2</v>
      </c>
      <c r="S835" s="678">
        <v>1</v>
      </c>
      <c r="T835" s="745">
        <v>0.5</v>
      </c>
      <c r="U835" s="701">
        <v>1</v>
      </c>
    </row>
    <row r="836" spans="1:21" ht="14.4" customHeight="1" x14ac:dyDescent="0.3">
      <c r="A836" s="661">
        <v>7</v>
      </c>
      <c r="B836" s="662" t="s">
        <v>2765</v>
      </c>
      <c r="C836" s="662" t="s">
        <v>3030</v>
      </c>
      <c r="D836" s="743" t="s">
        <v>4453</v>
      </c>
      <c r="E836" s="744" t="s">
        <v>3050</v>
      </c>
      <c r="F836" s="662" t="s">
        <v>3025</v>
      </c>
      <c r="G836" s="662" t="s">
        <v>3264</v>
      </c>
      <c r="H836" s="662" t="s">
        <v>573</v>
      </c>
      <c r="I836" s="662" t="s">
        <v>4271</v>
      </c>
      <c r="J836" s="662" t="s">
        <v>4272</v>
      </c>
      <c r="K836" s="662" t="s">
        <v>4273</v>
      </c>
      <c r="L836" s="663">
        <v>0</v>
      </c>
      <c r="M836" s="663">
        <v>0</v>
      </c>
      <c r="N836" s="662">
        <v>1</v>
      </c>
      <c r="O836" s="745">
        <v>1</v>
      </c>
      <c r="P836" s="663"/>
      <c r="Q836" s="678"/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7</v>
      </c>
      <c r="B837" s="662" t="s">
        <v>2765</v>
      </c>
      <c r="C837" s="662" t="s">
        <v>3030</v>
      </c>
      <c r="D837" s="743" t="s">
        <v>4453</v>
      </c>
      <c r="E837" s="744" t="s">
        <v>3050</v>
      </c>
      <c r="F837" s="662" t="s">
        <v>3025</v>
      </c>
      <c r="G837" s="662" t="s">
        <v>3584</v>
      </c>
      <c r="H837" s="662" t="s">
        <v>573</v>
      </c>
      <c r="I837" s="662" t="s">
        <v>3960</v>
      </c>
      <c r="J837" s="662" t="s">
        <v>1113</v>
      </c>
      <c r="K837" s="662" t="s">
        <v>3961</v>
      </c>
      <c r="L837" s="663">
        <v>1286.2</v>
      </c>
      <c r="M837" s="663">
        <v>2572.4</v>
      </c>
      <c r="N837" s="662">
        <v>2</v>
      </c>
      <c r="O837" s="745">
        <v>1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7</v>
      </c>
      <c r="B838" s="662" t="s">
        <v>2765</v>
      </c>
      <c r="C838" s="662" t="s">
        <v>3030</v>
      </c>
      <c r="D838" s="743" t="s">
        <v>4453</v>
      </c>
      <c r="E838" s="744" t="s">
        <v>3050</v>
      </c>
      <c r="F838" s="662" t="s">
        <v>3025</v>
      </c>
      <c r="G838" s="662" t="s">
        <v>3584</v>
      </c>
      <c r="H838" s="662" t="s">
        <v>573</v>
      </c>
      <c r="I838" s="662" t="s">
        <v>3796</v>
      </c>
      <c r="J838" s="662" t="s">
        <v>3797</v>
      </c>
      <c r="K838" s="662" t="s">
        <v>3798</v>
      </c>
      <c r="L838" s="663">
        <v>1715.48</v>
      </c>
      <c r="M838" s="663">
        <v>66903.720000000016</v>
      </c>
      <c r="N838" s="662">
        <v>39</v>
      </c>
      <c r="O838" s="745">
        <v>9.5</v>
      </c>
      <c r="P838" s="663">
        <v>51464.400000000009</v>
      </c>
      <c r="Q838" s="678">
        <v>0.76923076923076916</v>
      </c>
      <c r="R838" s="662">
        <v>30</v>
      </c>
      <c r="S838" s="678">
        <v>0.76923076923076927</v>
      </c>
      <c r="T838" s="745">
        <v>6.5</v>
      </c>
      <c r="U838" s="701">
        <v>0.68421052631578949</v>
      </c>
    </row>
    <row r="839" spans="1:21" ht="14.4" customHeight="1" x14ac:dyDescent="0.3">
      <c r="A839" s="661">
        <v>7</v>
      </c>
      <c r="B839" s="662" t="s">
        <v>2765</v>
      </c>
      <c r="C839" s="662" t="s">
        <v>3030</v>
      </c>
      <c r="D839" s="743" t="s">
        <v>4453</v>
      </c>
      <c r="E839" s="744" t="s">
        <v>3050</v>
      </c>
      <c r="F839" s="662" t="s">
        <v>3025</v>
      </c>
      <c r="G839" s="662" t="s">
        <v>3584</v>
      </c>
      <c r="H839" s="662" t="s">
        <v>573</v>
      </c>
      <c r="I839" s="662" t="s">
        <v>4274</v>
      </c>
      <c r="J839" s="662" t="s">
        <v>3965</v>
      </c>
      <c r="K839" s="662" t="s">
        <v>4275</v>
      </c>
      <c r="L839" s="663">
        <v>661.63</v>
      </c>
      <c r="M839" s="663">
        <v>661.63</v>
      </c>
      <c r="N839" s="662">
        <v>1</v>
      </c>
      <c r="O839" s="745">
        <v>1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7</v>
      </c>
      <c r="B840" s="662" t="s">
        <v>2765</v>
      </c>
      <c r="C840" s="662" t="s">
        <v>3030</v>
      </c>
      <c r="D840" s="743" t="s">
        <v>4453</v>
      </c>
      <c r="E840" s="744" t="s">
        <v>3050</v>
      </c>
      <c r="F840" s="662" t="s">
        <v>3025</v>
      </c>
      <c r="G840" s="662" t="s">
        <v>4276</v>
      </c>
      <c r="H840" s="662" t="s">
        <v>573</v>
      </c>
      <c r="I840" s="662" t="s">
        <v>4277</v>
      </c>
      <c r="J840" s="662" t="s">
        <v>4278</v>
      </c>
      <c r="K840" s="662" t="s">
        <v>4279</v>
      </c>
      <c r="L840" s="663">
        <v>72.040000000000006</v>
      </c>
      <c r="M840" s="663">
        <v>144.08000000000001</v>
      </c>
      <c r="N840" s="662">
        <v>2</v>
      </c>
      <c r="O840" s="745">
        <v>1</v>
      </c>
      <c r="P840" s="663">
        <v>144.08000000000001</v>
      </c>
      <c r="Q840" s="678">
        <v>1</v>
      </c>
      <c r="R840" s="662">
        <v>2</v>
      </c>
      <c r="S840" s="678">
        <v>1</v>
      </c>
      <c r="T840" s="745">
        <v>1</v>
      </c>
      <c r="U840" s="701">
        <v>1</v>
      </c>
    </row>
    <row r="841" spans="1:21" ht="14.4" customHeight="1" x14ac:dyDescent="0.3">
      <c r="A841" s="661">
        <v>7</v>
      </c>
      <c r="B841" s="662" t="s">
        <v>2765</v>
      </c>
      <c r="C841" s="662" t="s">
        <v>3030</v>
      </c>
      <c r="D841" s="743" t="s">
        <v>4453</v>
      </c>
      <c r="E841" s="744" t="s">
        <v>3050</v>
      </c>
      <c r="F841" s="662" t="s">
        <v>3025</v>
      </c>
      <c r="G841" s="662" t="s">
        <v>3270</v>
      </c>
      <c r="H841" s="662" t="s">
        <v>573</v>
      </c>
      <c r="I841" s="662" t="s">
        <v>833</v>
      </c>
      <c r="J841" s="662" t="s">
        <v>3271</v>
      </c>
      <c r="K841" s="662" t="s">
        <v>3272</v>
      </c>
      <c r="L841" s="663">
        <v>0</v>
      </c>
      <c r="M841" s="663">
        <v>0</v>
      </c>
      <c r="N841" s="662">
        <v>14</v>
      </c>
      <c r="O841" s="745">
        <v>1.5</v>
      </c>
      <c r="P841" s="663">
        <v>0</v>
      </c>
      <c r="Q841" s="678"/>
      <c r="R841" s="662">
        <v>12</v>
      </c>
      <c r="S841" s="678">
        <v>0.8571428571428571</v>
      </c>
      <c r="T841" s="745">
        <v>1</v>
      </c>
      <c r="U841" s="701">
        <v>0.66666666666666663</v>
      </c>
    </row>
    <row r="842" spans="1:21" ht="14.4" customHeight="1" x14ac:dyDescent="0.3">
      <c r="A842" s="661">
        <v>7</v>
      </c>
      <c r="B842" s="662" t="s">
        <v>2765</v>
      </c>
      <c r="C842" s="662" t="s">
        <v>3030</v>
      </c>
      <c r="D842" s="743" t="s">
        <v>4453</v>
      </c>
      <c r="E842" s="744" t="s">
        <v>3050</v>
      </c>
      <c r="F842" s="662" t="s">
        <v>3025</v>
      </c>
      <c r="G842" s="662" t="s">
        <v>3270</v>
      </c>
      <c r="H842" s="662" t="s">
        <v>573</v>
      </c>
      <c r="I842" s="662" t="s">
        <v>4140</v>
      </c>
      <c r="J842" s="662" t="s">
        <v>3800</v>
      </c>
      <c r="K842" s="662" t="s">
        <v>4141</v>
      </c>
      <c r="L842" s="663">
        <v>16.440000000000001</v>
      </c>
      <c r="M842" s="663">
        <v>32.880000000000003</v>
      </c>
      <c r="N842" s="662">
        <v>2</v>
      </c>
      <c r="O842" s="745">
        <v>0.5</v>
      </c>
      <c r="P842" s="663">
        <v>32.880000000000003</v>
      </c>
      <c r="Q842" s="678">
        <v>1</v>
      </c>
      <c r="R842" s="662">
        <v>2</v>
      </c>
      <c r="S842" s="678">
        <v>1</v>
      </c>
      <c r="T842" s="745">
        <v>0.5</v>
      </c>
      <c r="U842" s="701">
        <v>1</v>
      </c>
    </row>
    <row r="843" spans="1:21" ht="14.4" customHeight="1" x14ac:dyDescent="0.3">
      <c r="A843" s="661">
        <v>7</v>
      </c>
      <c r="B843" s="662" t="s">
        <v>2765</v>
      </c>
      <c r="C843" s="662" t="s">
        <v>3030</v>
      </c>
      <c r="D843" s="743" t="s">
        <v>4453</v>
      </c>
      <c r="E843" s="744" t="s">
        <v>3050</v>
      </c>
      <c r="F843" s="662" t="s">
        <v>3025</v>
      </c>
      <c r="G843" s="662" t="s">
        <v>3270</v>
      </c>
      <c r="H843" s="662" t="s">
        <v>573</v>
      </c>
      <c r="I843" s="662" t="s">
        <v>3799</v>
      </c>
      <c r="J843" s="662" t="s">
        <v>3800</v>
      </c>
      <c r="K843" s="662" t="s">
        <v>3801</v>
      </c>
      <c r="L843" s="663">
        <v>82.18</v>
      </c>
      <c r="M843" s="663">
        <v>164.36</v>
      </c>
      <c r="N843" s="662">
        <v>2</v>
      </c>
      <c r="O843" s="745">
        <v>0.5</v>
      </c>
      <c r="P843" s="663">
        <v>164.36</v>
      </c>
      <c r="Q843" s="678">
        <v>1</v>
      </c>
      <c r="R843" s="662">
        <v>2</v>
      </c>
      <c r="S843" s="678">
        <v>1</v>
      </c>
      <c r="T843" s="745">
        <v>0.5</v>
      </c>
      <c r="U843" s="701">
        <v>1</v>
      </c>
    </row>
    <row r="844" spans="1:21" ht="14.4" customHeight="1" x14ac:dyDescent="0.3">
      <c r="A844" s="661">
        <v>7</v>
      </c>
      <c r="B844" s="662" t="s">
        <v>2765</v>
      </c>
      <c r="C844" s="662" t="s">
        <v>3030</v>
      </c>
      <c r="D844" s="743" t="s">
        <v>4453</v>
      </c>
      <c r="E844" s="744" t="s">
        <v>3050</v>
      </c>
      <c r="F844" s="662" t="s">
        <v>3025</v>
      </c>
      <c r="G844" s="662" t="s">
        <v>3273</v>
      </c>
      <c r="H844" s="662" t="s">
        <v>573</v>
      </c>
      <c r="I844" s="662" t="s">
        <v>4280</v>
      </c>
      <c r="J844" s="662" t="s">
        <v>4281</v>
      </c>
      <c r="K844" s="662" t="s">
        <v>3410</v>
      </c>
      <c r="L844" s="663">
        <v>120.77</v>
      </c>
      <c r="M844" s="663">
        <v>362.31</v>
      </c>
      <c r="N844" s="662">
        <v>3</v>
      </c>
      <c r="O844" s="745">
        <v>1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7</v>
      </c>
      <c r="B845" s="662" t="s">
        <v>2765</v>
      </c>
      <c r="C845" s="662" t="s">
        <v>3030</v>
      </c>
      <c r="D845" s="743" t="s">
        <v>4453</v>
      </c>
      <c r="E845" s="744" t="s">
        <v>3050</v>
      </c>
      <c r="F845" s="662" t="s">
        <v>3025</v>
      </c>
      <c r="G845" s="662" t="s">
        <v>3802</v>
      </c>
      <c r="H845" s="662" t="s">
        <v>573</v>
      </c>
      <c r="I845" s="662" t="s">
        <v>4147</v>
      </c>
      <c r="J845" s="662" t="s">
        <v>3082</v>
      </c>
      <c r="K845" s="662"/>
      <c r="L845" s="663">
        <v>583.70000000000005</v>
      </c>
      <c r="M845" s="663">
        <v>1751.1000000000001</v>
      </c>
      <c r="N845" s="662">
        <v>3</v>
      </c>
      <c r="O845" s="745">
        <v>1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7</v>
      </c>
      <c r="B846" s="662" t="s">
        <v>2765</v>
      </c>
      <c r="C846" s="662" t="s">
        <v>3030</v>
      </c>
      <c r="D846" s="743" t="s">
        <v>4453</v>
      </c>
      <c r="E846" s="744" t="s">
        <v>3050</v>
      </c>
      <c r="F846" s="662" t="s">
        <v>3025</v>
      </c>
      <c r="G846" s="662" t="s">
        <v>3802</v>
      </c>
      <c r="H846" s="662" t="s">
        <v>573</v>
      </c>
      <c r="I846" s="662" t="s">
        <v>4148</v>
      </c>
      <c r="J846" s="662" t="s">
        <v>4149</v>
      </c>
      <c r="K846" s="662" t="s">
        <v>4150</v>
      </c>
      <c r="L846" s="663">
        <v>583.70000000000005</v>
      </c>
      <c r="M846" s="663">
        <v>2334.8000000000002</v>
      </c>
      <c r="N846" s="662">
        <v>4</v>
      </c>
      <c r="O846" s="745">
        <v>2</v>
      </c>
      <c r="P846" s="663">
        <v>583.70000000000005</v>
      </c>
      <c r="Q846" s="678">
        <v>0.25</v>
      </c>
      <c r="R846" s="662">
        <v>1</v>
      </c>
      <c r="S846" s="678">
        <v>0.25</v>
      </c>
      <c r="T846" s="745">
        <v>1</v>
      </c>
      <c r="U846" s="701">
        <v>0.5</v>
      </c>
    </row>
    <row r="847" spans="1:21" ht="14.4" customHeight="1" x14ac:dyDescent="0.3">
      <c r="A847" s="661">
        <v>7</v>
      </c>
      <c r="B847" s="662" t="s">
        <v>2765</v>
      </c>
      <c r="C847" s="662" t="s">
        <v>3030</v>
      </c>
      <c r="D847" s="743" t="s">
        <v>4453</v>
      </c>
      <c r="E847" s="744" t="s">
        <v>3050</v>
      </c>
      <c r="F847" s="662" t="s">
        <v>3025</v>
      </c>
      <c r="G847" s="662" t="s">
        <v>3802</v>
      </c>
      <c r="H847" s="662" t="s">
        <v>573</v>
      </c>
      <c r="I847" s="662" t="s">
        <v>3970</v>
      </c>
      <c r="J847" s="662" t="s">
        <v>3971</v>
      </c>
      <c r="K847" s="662" t="s">
        <v>3972</v>
      </c>
      <c r="L847" s="663">
        <v>908.53</v>
      </c>
      <c r="M847" s="663">
        <v>9993.83</v>
      </c>
      <c r="N847" s="662">
        <v>11</v>
      </c>
      <c r="O847" s="745">
        <v>4</v>
      </c>
      <c r="P847" s="663">
        <v>8176.77</v>
      </c>
      <c r="Q847" s="678">
        <v>0.81818181818181823</v>
      </c>
      <c r="R847" s="662">
        <v>9</v>
      </c>
      <c r="S847" s="678">
        <v>0.81818181818181823</v>
      </c>
      <c r="T847" s="745">
        <v>3</v>
      </c>
      <c r="U847" s="701">
        <v>0.75</v>
      </c>
    </row>
    <row r="848" spans="1:21" ht="14.4" customHeight="1" x14ac:dyDescent="0.3">
      <c r="A848" s="661">
        <v>7</v>
      </c>
      <c r="B848" s="662" t="s">
        <v>2765</v>
      </c>
      <c r="C848" s="662" t="s">
        <v>3030</v>
      </c>
      <c r="D848" s="743" t="s">
        <v>4453</v>
      </c>
      <c r="E848" s="744" t="s">
        <v>3050</v>
      </c>
      <c r="F848" s="662" t="s">
        <v>3025</v>
      </c>
      <c r="G848" s="662" t="s">
        <v>3802</v>
      </c>
      <c r="H848" s="662" t="s">
        <v>573</v>
      </c>
      <c r="I848" s="662" t="s">
        <v>4282</v>
      </c>
      <c r="J848" s="662" t="s">
        <v>4167</v>
      </c>
      <c r="K848" s="662" t="s">
        <v>4283</v>
      </c>
      <c r="L848" s="663">
        <v>0</v>
      </c>
      <c r="M848" s="663">
        <v>0</v>
      </c>
      <c r="N848" s="662">
        <v>2</v>
      </c>
      <c r="O848" s="745">
        <v>1</v>
      </c>
      <c r="P848" s="663">
        <v>0</v>
      </c>
      <c r="Q848" s="678"/>
      <c r="R848" s="662">
        <v>2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7</v>
      </c>
      <c r="B849" s="662" t="s">
        <v>2765</v>
      </c>
      <c r="C849" s="662" t="s">
        <v>3030</v>
      </c>
      <c r="D849" s="743" t="s">
        <v>4453</v>
      </c>
      <c r="E849" s="744" t="s">
        <v>3050</v>
      </c>
      <c r="F849" s="662" t="s">
        <v>3025</v>
      </c>
      <c r="G849" s="662" t="s">
        <v>3802</v>
      </c>
      <c r="H849" s="662" t="s">
        <v>573</v>
      </c>
      <c r="I849" s="662" t="s">
        <v>3973</v>
      </c>
      <c r="J849" s="662" t="s">
        <v>3974</v>
      </c>
      <c r="K849" s="662" t="s">
        <v>3975</v>
      </c>
      <c r="L849" s="663">
        <v>1257.97</v>
      </c>
      <c r="M849" s="663">
        <v>3773.91</v>
      </c>
      <c r="N849" s="662">
        <v>3</v>
      </c>
      <c r="O849" s="745">
        <v>1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7</v>
      </c>
      <c r="B850" s="662" t="s">
        <v>2765</v>
      </c>
      <c r="C850" s="662" t="s">
        <v>3030</v>
      </c>
      <c r="D850" s="743" t="s">
        <v>4453</v>
      </c>
      <c r="E850" s="744" t="s">
        <v>3050</v>
      </c>
      <c r="F850" s="662" t="s">
        <v>3025</v>
      </c>
      <c r="G850" s="662" t="s">
        <v>3802</v>
      </c>
      <c r="H850" s="662" t="s">
        <v>573</v>
      </c>
      <c r="I850" s="662" t="s">
        <v>4284</v>
      </c>
      <c r="J850" s="662" t="s">
        <v>3082</v>
      </c>
      <c r="K850" s="662"/>
      <c r="L850" s="663">
        <v>0</v>
      </c>
      <c r="M850" s="663">
        <v>0</v>
      </c>
      <c r="N850" s="662">
        <v>1</v>
      </c>
      <c r="O850" s="745">
        <v>1</v>
      </c>
      <c r="P850" s="663">
        <v>0</v>
      </c>
      <c r="Q850" s="678"/>
      <c r="R850" s="662">
        <v>1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7</v>
      </c>
      <c r="B851" s="662" t="s">
        <v>2765</v>
      </c>
      <c r="C851" s="662" t="s">
        <v>3030</v>
      </c>
      <c r="D851" s="743" t="s">
        <v>4453</v>
      </c>
      <c r="E851" s="744" t="s">
        <v>3050</v>
      </c>
      <c r="F851" s="662" t="s">
        <v>3025</v>
      </c>
      <c r="G851" s="662" t="s">
        <v>3802</v>
      </c>
      <c r="H851" s="662" t="s">
        <v>573</v>
      </c>
      <c r="I851" s="662" t="s">
        <v>4285</v>
      </c>
      <c r="J851" s="662" t="s">
        <v>3082</v>
      </c>
      <c r="K851" s="662"/>
      <c r="L851" s="663">
        <v>0</v>
      </c>
      <c r="M851" s="663">
        <v>0</v>
      </c>
      <c r="N851" s="662">
        <v>1</v>
      </c>
      <c r="O851" s="745">
        <v>1</v>
      </c>
      <c r="P851" s="663">
        <v>0</v>
      </c>
      <c r="Q851" s="678"/>
      <c r="R851" s="662">
        <v>1</v>
      </c>
      <c r="S851" s="678">
        <v>1</v>
      </c>
      <c r="T851" s="745">
        <v>1</v>
      </c>
      <c r="U851" s="701">
        <v>1</v>
      </c>
    </row>
    <row r="852" spans="1:21" ht="14.4" customHeight="1" x14ac:dyDescent="0.3">
      <c r="A852" s="661">
        <v>7</v>
      </c>
      <c r="B852" s="662" t="s">
        <v>2765</v>
      </c>
      <c r="C852" s="662" t="s">
        <v>3030</v>
      </c>
      <c r="D852" s="743" t="s">
        <v>4453</v>
      </c>
      <c r="E852" s="744" t="s">
        <v>3050</v>
      </c>
      <c r="F852" s="662" t="s">
        <v>3025</v>
      </c>
      <c r="G852" s="662" t="s">
        <v>3802</v>
      </c>
      <c r="H852" s="662" t="s">
        <v>573</v>
      </c>
      <c r="I852" s="662" t="s">
        <v>4286</v>
      </c>
      <c r="J852" s="662" t="s">
        <v>4287</v>
      </c>
      <c r="K852" s="662" t="s">
        <v>4288</v>
      </c>
      <c r="L852" s="663">
        <v>0</v>
      </c>
      <c r="M852" s="663">
        <v>0</v>
      </c>
      <c r="N852" s="662">
        <v>1</v>
      </c>
      <c r="O852" s="745">
        <v>1</v>
      </c>
      <c r="P852" s="663"/>
      <c r="Q852" s="678"/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7</v>
      </c>
      <c r="B853" s="662" t="s">
        <v>2765</v>
      </c>
      <c r="C853" s="662" t="s">
        <v>3030</v>
      </c>
      <c r="D853" s="743" t="s">
        <v>4453</v>
      </c>
      <c r="E853" s="744" t="s">
        <v>3050</v>
      </c>
      <c r="F853" s="662" t="s">
        <v>3025</v>
      </c>
      <c r="G853" s="662" t="s">
        <v>3802</v>
      </c>
      <c r="H853" s="662" t="s">
        <v>573</v>
      </c>
      <c r="I853" s="662" t="s">
        <v>4169</v>
      </c>
      <c r="J853" s="662" t="s">
        <v>3804</v>
      </c>
      <c r="K853" s="662" t="s">
        <v>4170</v>
      </c>
      <c r="L853" s="663">
        <v>151.43</v>
      </c>
      <c r="M853" s="663">
        <v>1665.73</v>
      </c>
      <c r="N853" s="662">
        <v>11</v>
      </c>
      <c r="O853" s="745">
        <v>2</v>
      </c>
      <c r="P853" s="663">
        <v>1665.73</v>
      </c>
      <c r="Q853" s="678">
        <v>1</v>
      </c>
      <c r="R853" s="662">
        <v>11</v>
      </c>
      <c r="S853" s="678">
        <v>1</v>
      </c>
      <c r="T853" s="745">
        <v>2</v>
      </c>
      <c r="U853" s="701">
        <v>1</v>
      </c>
    </row>
    <row r="854" spans="1:21" ht="14.4" customHeight="1" x14ac:dyDescent="0.3">
      <c r="A854" s="661">
        <v>7</v>
      </c>
      <c r="B854" s="662" t="s">
        <v>2765</v>
      </c>
      <c r="C854" s="662" t="s">
        <v>3030</v>
      </c>
      <c r="D854" s="743" t="s">
        <v>4453</v>
      </c>
      <c r="E854" s="744" t="s">
        <v>3050</v>
      </c>
      <c r="F854" s="662" t="s">
        <v>3025</v>
      </c>
      <c r="G854" s="662" t="s">
        <v>3118</v>
      </c>
      <c r="H854" s="662" t="s">
        <v>631</v>
      </c>
      <c r="I854" s="662" t="s">
        <v>3643</v>
      </c>
      <c r="J854" s="662" t="s">
        <v>3644</v>
      </c>
      <c r="K854" s="662" t="s">
        <v>3284</v>
      </c>
      <c r="L854" s="663">
        <v>140.94999999999999</v>
      </c>
      <c r="M854" s="663">
        <v>2959.95</v>
      </c>
      <c r="N854" s="662">
        <v>21</v>
      </c>
      <c r="O854" s="745">
        <v>2.5</v>
      </c>
      <c r="P854" s="663">
        <v>1127.5999999999999</v>
      </c>
      <c r="Q854" s="678">
        <v>0.38095238095238093</v>
      </c>
      <c r="R854" s="662">
        <v>8</v>
      </c>
      <c r="S854" s="678">
        <v>0.38095238095238093</v>
      </c>
      <c r="T854" s="745">
        <v>1</v>
      </c>
      <c r="U854" s="701">
        <v>0.4</v>
      </c>
    </row>
    <row r="855" spans="1:21" ht="14.4" customHeight="1" x14ac:dyDescent="0.3">
      <c r="A855" s="661">
        <v>7</v>
      </c>
      <c r="B855" s="662" t="s">
        <v>2765</v>
      </c>
      <c r="C855" s="662" t="s">
        <v>3030</v>
      </c>
      <c r="D855" s="743" t="s">
        <v>4453</v>
      </c>
      <c r="E855" s="744" t="s">
        <v>3050</v>
      </c>
      <c r="F855" s="662" t="s">
        <v>3025</v>
      </c>
      <c r="G855" s="662" t="s">
        <v>3118</v>
      </c>
      <c r="H855" s="662" t="s">
        <v>631</v>
      </c>
      <c r="I855" s="662" t="s">
        <v>3806</v>
      </c>
      <c r="J855" s="662" t="s">
        <v>3807</v>
      </c>
      <c r="K855" s="662" t="s">
        <v>3772</v>
      </c>
      <c r="L855" s="663">
        <v>187.92</v>
      </c>
      <c r="M855" s="663">
        <v>3382.56</v>
      </c>
      <c r="N855" s="662">
        <v>18</v>
      </c>
      <c r="O855" s="745">
        <v>1.5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7</v>
      </c>
      <c r="B856" s="662" t="s">
        <v>2765</v>
      </c>
      <c r="C856" s="662" t="s">
        <v>3030</v>
      </c>
      <c r="D856" s="743" t="s">
        <v>4453</v>
      </c>
      <c r="E856" s="744" t="s">
        <v>3050</v>
      </c>
      <c r="F856" s="662" t="s">
        <v>3025</v>
      </c>
      <c r="G856" s="662" t="s">
        <v>3118</v>
      </c>
      <c r="H856" s="662" t="s">
        <v>631</v>
      </c>
      <c r="I856" s="662" t="s">
        <v>3808</v>
      </c>
      <c r="J856" s="662" t="s">
        <v>3120</v>
      </c>
      <c r="K856" s="662" t="s">
        <v>3809</v>
      </c>
      <c r="L856" s="663">
        <v>93.96</v>
      </c>
      <c r="M856" s="663">
        <v>2536.92</v>
      </c>
      <c r="N856" s="662">
        <v>27</v>
      </c>
      <c r="O856" s="745">
        <v>3</v>
      </c>
      <c r="P856" s="663">
        <v>1127.52</v>
      </c>
      <c r="Q856" s="678">
        <v>0.44444444444444442</v>
      </c>
      <c r="R856" s="662">
        <v>12</v>
      </c>
      <c r="S856" s="678">
        <v>0.44444444444444442</v>
      </c>
      <c r="T856" s="745">
        <v>1.5</v>
      </c>
      <c r="U856" s="701">
        <v>0.5</v>
      </c>
    </row>
    <row r="857" spans="1:21" ht="14.4" customHeight="1" x14ac:dyDescent="0.3">
      <c r="A857" s="661">
        <v>7</v>
      </c>
      <c r="B857" s="662" t="s">
        <v>2765</v>
      </c>
      <c r="C857" s="662" t="s">
        <v>3030</v>
      </c>
      <c r="D857" s="743" t="s">
        <v>4453</v>
      </c>
      <c r="E857" s="744" t="s">
        <v>3050</v>
      </c>
      <c r="F857" s="662" t="s">
        <v>3025</v>
      </c>
      <c r="G857" s="662" t="s">
        <v>3118</v>
      </c>
      <c r="H857" s="662" t="s">
        <v>631</v>
      </c>
      <c r="I857" s="662" t="s">
        <v>3980</v>
      </c>
      <c r="J857" s="662" t="s">
        <v>3981</v>
      </c>
      <c r="K857" s="662" t="s">
        <v>3982</v>
      </c>
      <c r="L857" s="663">
        <v>300.68</v>
      </c>
      <c r="M857" s="663">
        <v>1503.4</v>
      </c>
      <c r="N857" s="662">
        <v>5</v>
      </c>
      <c r="O857" s="745">
        <v>3</v>
      </c>
      <c r="P857" s="663">
        <v>902.04</v>
      </c>
      <c r="Q857" s="678">
        <v>0.6</v>
      </c>
      <c r="R857" s="662">
        <v>3</v>
      </c>
      <c r="S857" s="678">
        <v>0.6</v>
      </c>
      <c r="T857" s="745">
        <v>1.5</v>
      </c>
      <c r="U857" s="701">
        <v>0.5</v>
      </c>
    </row>
    <row r="858" spans="1:21" ht="14.4" customHeight="1" x14ac:dyDescent="0.3">
      <c r="A858" s="661">
        <v>7</v>
      </c>
      <c r="B858" s="662" t="s">
        <v>2765</v>
      </c>
      <c r="C858" s="662" t="s">
        <v>3030</v>
      </c>
      <c r="D858" s="743" t="s">
        <v>4453</v>
      </c>
      <c r="E858" s="744" t="s">
        <v>3050</v>
      </c>
      <c r="F858" s="662" t="s">
        <v>3025</v>
      </c>
      <c r="G858" s="662" t="s">
        <v>3118</v>
      </c>
      <c r="H858" s="662" t="s">
        <v>573</v>
      </c>
      <c r="I858" s="662" t="s">
        <v>4289</v>
      </c>
      <c r="J858" s="662" t="s">
        <v>4290</v>
      </c>
      <c r="K858" s="662" t="s">
        <v>3809</v>
      </c>
      <c r="L858" s="663">
        <v>93.96</v>
      </c>
      <c r="M858" s="663">
        <v>939.59999999999991</v>
      </c>
      <c r="N858" s="662">
        <v>10</v>
      </c>
      <c r="O858" s="745">
        <v>1</v>
      </c>
      <c r="P858" s="663">
        <v>939.59999999999991</v>
      </c>
      <c r="Q858" s="678">
        <v>1</v>
      </c>
      <c r="R858" s="662">
        <v>10</v>
      </c>
      <c r="S858" s="678">
        <v>1</v>
      </c>
      <c r="T858" s="745">
        <v>1</v>
      </c>
      <c r="U858" s="701">
        <v>1</v>
      </c>
    </row>
    <row r="859" spans="1:21" ht="14.4" customHeight="1" x14ac:dyDescent="0.3">
      <c r="A859" s="661">
        <v>7</v>
      </c>
      <c r="B859" s="662" t="s">
        <v>2765</v>
      </c>
      <c r="C859" s="662" t="s">
        <v>3030</v>
      </c>
      <c r="D859" s="743" t="s">
        <v>4453</v>
      </c>
      <c r="E859" s="744" t="s">
        <v>3050</v>
      </c>
      <c r="F859" s="662" t="s">
        <v>3025</v>
      </c>
      <c r="G859" s="662" t="s">
        <v>3118</v>
      </c>
      <c r="H859" s="662" t="s">
        <v>573</v>
      </c>
      <c r="I859" s="662" t="s">
        <v>4178</v>
      </c>
      <c r="J859" s="662" t="s">
        <v>3985</v>
      </c>
      <c r="K859" s="662" t="s">
        <v>3809</v>
      </c>
      <c r="L859" s="663">
        <v>0</v>
      </c>
      <c r="M859" s="663">
        <v>0</v>
      </c>
      <c r="N859" s="662">
        <v>19</v>
      </c>
      <c r="O859" s="745">
        <v>5.5</v>
      </c>
      <c r="P859" s="663">
        <v>0</v>
      </c>
      <c r="Q859" s="678"/>
      <c r="R859" s="662">
        <v>3</v>
      </c>
      <c r="S859" s="678">
        <v>0.15789473684210525</v>
      </c>
      <c r="T859" s="745">
        <v>1</v>
      </c>
      <c r="U859" s="701">
        <v>0.18181818181818182</v>
      </c>
    </row>
    <row r="860" spans="1:21" ht="14.4" customHeight="1" x14ac:dyDescent="0.3">
      <c r="A860" s="661">
        <v>7</v>
      </c>
      <c r="B860" s="662" t="s">
        <v>2765</v>
      </c>
      <c r="C860" s="662" t="s">
        <v>3030</v>
      </c>
      <c r="D860" s="743" t="s">
        <v>4453</v>
      </c>
      <c r="E860" s="744" t="s">
        <v>3050</v>
      </c>
      <c r="F860" s="662" t="s">
        <v>3025</v>
      </c>
      <c r="G860" s="662" t="s">
        <v>3118</v>
      </c>
      <c r="H860" s="662" t="s">
        <v>573</v>
      </c>
      <c r="I860" s="662" t="s">
        <v>4291</v>
      </c>
      <c r="J860" s="662" t="s">
        <v>3985</v>
      </c>
      <c r="K860" s="662" t="s">
        <v>4292</v>
      </c>
      <c r="L860" s="663">
        <v>0</v>
      </c>
      <c r="M860" s="663">
        <v>0</v>
      </c>
      <c r="N860" s="662">
        <v>1</v>
      </c>
      <c r="O860" s="745">
        <v>0.5</v>
      </c>
      <c r="P860" s="663">
        <v>0</v>
      </c>
      <c r="Q860" s="678"/>
      <c r="R860" s="662">
        <v>1</v>
      </c>
      <c r="S860" s="678">
        <v>1</v>
      </c>
      <c r="T860" s="745">
        <v>0.5</v>
      </c>
      <c r="U860" s="701">
        <v>1</v>
      </c>
    </row>
    <row r="861" spans="1:21" ht="14.4" customHeight="1" x14ac:dyDescent="0.3">
      <c r="A861" s="661">
        <v>7</v>
      </c>
      <c r="B861" s="662" t="s">
        <v>2765</v>
      </c>
      <c r="C861" s="662" t="s">
        <v>3030</v>
      </c>
      <c r="D861" s="743" t="s">
        <v>4453</v>
      </c>
      <c r="E861" s="744" t="s">
        <v>3050</v>
      </c>
      <c r="F861" s="662" t="s">
        <v>3025</v>
      </c>
      <c r="G861" s="662" t="s">
        <v>3118</v>
      </c>
      <c r="H861" s="662" t="s">
        <v>573</v>
      </c>
      <c r="I861" s="662" t="s">
        <v>3984</v>
      </c>
      <c r="J861" s="662" t="s">
        <v>3985</v>
      </c>
      <c r="K861" s="662" t="s">
        <v>3121</v>
      </c>
      <c r="L861" s="663">
        <v>156.61000000000001</v>
      </c>
      <c r="M861" s="663">
        <v>2349.1500000000005</v>
      </c>
      <c r="N861" s="662">
        <v>15</v>
      </c>
      <c r="O861" s="745">
        <v>6</v>
      </c>
      <c r="P861" s="663">
        <v>939.66000000000008</v>
      </c>
      <c r="Q861" s="678">
        <v>0.39999999999999997</v>
      </c>
      <c r="R861" s="662">
        <v>6</v>
      </c>
      <c r="S861" s="678">
        <v>0.4</v>
      </c>
      <c r="T861" s="745">
        <v>2.5</v>
      </c>
      <c r="U861" s="701">
        <v>0.41666666666666669</v>
      </c>
    </row>
    <row r="862" spans="1:21" ht="14.4" customHeight="1" x14ac:dyDescent="0.3">
      <c r="A862" s="661">
        <v>7</v>
      </c>
      <c r="B862" s="662" t="s">
        <v>2765</v>
      </c>
      <c r="C862" s="662" t="s">
        <v>3030</v>
      </c>
      <c r="D862" s="743" t="s">
        <v>4453</v>
      </c>
      <c r="E862" s="744" t="s">
        <v>3050</v>
      </c>
      <c r="F862" s="662" t="s">
        <v>3025</v>
      </c>
      <c r="G862" s="662" t="s">
        <v>3118</v>
      </c>
      <c r="H862" s="662" t="s">
        <v>573</v>
      </c>
      <c r="I862" s="662" t="s">
        <v>3986</v>
      </c>
      <c r="J862" s="662" t="s">
        <v>3985</v>
      </c>
      <c r="K862" s="662" t="s">
        <v>3987</v>
      </c>
      <c r="L862" s="663">
        <v>62.65</v>
      </c>
      <c r="M862" s="663">
        <v>62.65</v>
      </c>
      <c r="N862" s="662">
        <v>1</v>
      </c>
      <c r="O862" s="745">
        <v>0.5</v>
      </c>
      <c r="P862" s="663">
        <v>62.65</v>
      </c>
      <c r="Q862" s="678">
        <v>1</v>
      </c>
      <c r="R862" s="662">
        <v>1</v>
      </c>
      <c r="S862" s="678">
        <v>1</v>
      </c>
      <c r="T862" s="745">
        <v>0.5</v>
      </c>
      <c r="U862" s="701">
        <v>1</v>
      </c>
    </row>
    <row r="863" spans="1:21" ht="14.4" customHeight="1" x14ac:dyDescent="0.3">
      <c r="A863" s="661">
        <v>7</v>
      </c>
      <c r="B863" s="662" t="s">
        <v>2765</v>
      </c>
      <c r="C863" s="662" t="s">
        <v>3030</v>
      </c>
      <c r="D863" s="743" t="s">
        <v>4453</v>
      </c>
      <c r="E863" s="744" t="s">
        <v>3050</v>
      </c>
      <c r="F863" s="662" t="s">
        <v>3025</v>
      </c>
      <c r="G863" s="662" t="s">
        <v>3118</v>
      </c>
      <c r="H863" s="662" t="s">
        <v>573</v>
      </c>
      <c r="I863" s="662" t="s">
        <v>4293</v>
      </c>
      <c r="J863" s="662" t="s">
        <v>4294</v>
      </c>
      <c r="K863" s="662" t="s">
        <v>4295</v>
      </c>
      <c r="L863" s="663">
        <v>158.85</v>
      </c>
      <c r="M863" s="663">
        <v>953.09999999999991</v>
      </c>
      <c r="N863" s="662">
        <v>6</v>
      </c>
      <c r="O863" s="745">
        <v>0.5</v>
      </c>
      <c r="P863" s="663">
        <v>953.09999999999991</v>
      </c>
      <c r="Q863" s="678">
        <v>1</v>
      </c>
      <c r="R863" s="662">
        <v>6</v>
      </c>
      <c r="S863" s="678">
        <v>1</v>
      </c>
      <c r="T863" s="745">
        <v>0.5</v>
      </c>
      <c r="U863" s="701">
        <v>1</v>
      </c>
    </row>
    <row r="864" spans="1:21" ht="14.4" customHeight="1" x14ac:dyDescent="0.3">
      <c r="A864" s="661">
        <v>7</v>
      </c>
      <c r="B864" s="662" t="s">
        <v>2765</v>
      </c>
      <c r="C864" s="662" t="s">
        <v>3030</v>
      </c>
      <c r="D864" s="743" t="s">
        <v>4453</v>
      </c>
      <c r="E864" s="744" t="s">
        <v>3050</v>
      </c>
      <c r="F864" s="662" t="s">
        <v>3025</v>
      </c>
      <c r="G864" s="662" t="s">
        <v>3285</v>
      </c>
      <c r="H864" s="662" t="s">
        <v>573</v>
      </c>
      <c r="I864" s="662" t="s">
        <v>3286</v>
      </c>
      <c r="J864" s="662" t="s">
        <v>3287</v>
      </c>
      <c r="K864" s="662" t="s">
        <v>1187</v>
      </c>
      <c r="L864" s="663">
        <v>75.22</v>
      </c>
      <c r="M864" s="663">
        <v>1353.96</v>
      </c>
      <c r="N864" s="662">
        <v>18</v>
      </c>
      <c r="O864" s="745">
        <v>2.5</v>
      </c>
      <c r="P864" s="663">
        <v>225.66</v>
      </c>
      <c r="Q864" s="678">
        <v>0.16666666666666666</v>
      </c>
      <c r="R864" s="662">
        <v>3</v>
      </c>
      <c r="S864" s="678">
        <v>0.16666666666666666</v>
      </c>
      <c r="T864" s="745">
        <v>0.5</v>
      </c>
      <c r="U864" s="701">
        <v>0.2</v>
      </c>
    </row>
    <row r="865" spans="1:21" ht="14.4" customHeight="1" x14ac:dyDescent="0.3">
      <c r="A865" s="661">
        <v>7</v>
      </c>
      <c r="B865" s="662" t="s">
        <v>2765</v>
      </c>
      <c r="C865" s="662" t="s">
        <v>3030</v>
      </c>
      <c r="D865" s="743" t="s">
        <v>4453</v>
      </c>
      <c r="E865" s="744" t="s">
        <v>3050</v>
      </c>
      <c r="F865" s="662" t="s">
        <v>3025</v>
      </c>
      <c r="G865" s="662" t="s">
        <v>3285</v>
      </c>
      <c r="H865" s="662" t="s">
        <v>573</v>
      </c>
      <c r="I865" s="662" t="s">
        <v>4296</v>
      </c>
      <c r="J865" s="662" t="s">
        <v>3287</v>
      </c>
      <c r="K865" s="662" t="s">
        <v>4297</v>
      </c>
      <c r="L865" s="663">
        <v>150.43</v>
      </c>
      <c r="M865" s="663">
        <v>5415.4800000000005</v>
      </c>
      <c r="N865" s="662">
        <v>36</v>
      </c>
      <c r="O865" s="745">
        <v>13.5</v>
      </c>
      <c r="P865" s="663">
        <v>2858.1700000000005</v>
      </c>
      <c r="Q865" s="678">
        <v>0.52777777777777779</v>
      </c>
      <c r="R865" s="662">
        <v>19</v>
      </c>
      <c r="S865" s="678">
        <v>0.52777777777777779</v>
      </c>
      <c r="T865" s="745">
        <v>7</v>
      </c>
      <c r="U865" s="701">
        <v>0.51851851851851849</v>
      </c>
    </row>
    <row r="866" spans="1:21" ht="14.4" customHeight="1" x14ac:dyDescent="0.3">
      <c r="A866" s="661">
        <v>7</v>
      </c>
      <c r="B866" s="662" t="s">
        <v>2765</v>
      </c>
      <c r="C866" s="662" t="s">
        <v>3030</v>
      </c>
      <c r="D866" s="743" t="s">
        <v>4453</v>
      </c>
      <c r="E866" s="744" t="s">
        <v>3050</v>
      </c>
      <c r="F866" s="662" t="s">
        <v>3025</v>
      </c>
      <c r="G866" s="662" t="s">
        <v>3285</v>
      </c>
      <c r="H866" s="662" t="s">
        <v>573</v>
      </c>
      <c r="I866" s="662" t="s">
        <v>4185</v>
      </c>
      <c r="J866" s="662" t="s">
        <v>4186</v>
      </c>
      <c r="K866" s="662" t="s">
        <v>3297</v>
      </c>
      <c r="L866" s="663">
        <v>410.78</v>
      </c>
      <c r="M866" s="663">
        <v>1643.12</v>
      </c>
      <c r="N866" s="662">
        <v>4</v>
      </c>
      <c r="O866" s="745">
        <v>1.5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7</v>
      </c>
      <c r="B867" s="662" t="s">
        <v>2765</v>
      </c>
      <c r="C867" s="662" t="s">
        <v>3030</v>
      </c>
      <c r="D867" s="743" t="s">
        <v>4453</v>
      </c>
      <c r="E867" s="744" t="s">
        <v>3050</v>
      </c>
      <c r="F867" s="662" t="s">
        <v>3025</v>
      </c>
      <c r="G867" s="662" t="s">
        <v>3285</v>
      </c>
      <c r="H867" s="662" t="s">
        <v>573</v>
      </c>
      <c r="I867" s="662" t="s">
        <v>3813</v>
      </c>
      <c r="J867" s="662" t="s">
        <v>3814</v>
      </c>
      <c r="K867" s="662" t="s">
        <v>1187</v>
      </c>
      <c r="L867" s="663">
        <v>58.32</v>
      </c>
      <c r="M867" s="663">
        <v>583.20000000000005</v>
      </c>
      <c r="N867" s="662">
        <v>10</v>
      </c>
      <c r="O867" s="745">
        <v>2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7</v>
      </c>
      <c r="B868" s="662" t="s">
        <v>2765</v>
      </c>
      <c r="C868" s="662" t="s">
        <v>3030</v>
      </c>
      <c r="D868" s="743" t="s">
        <v>4453</v>
      </c>
      <c r="E868" s="744" t="s">
        <v>3050</v>
      </c>
      <c r="F868" s="662" t="s">
        <v>3025</v>
      </c>
      <c r="G868" s="662" t="s">
        <v>3285</v>
      </c>
      <c r="H868" s="662" t="s">
        <v>573</v>
      </c>
      <c r="I868" s="662" t="s">
        <v>4298</v>
      </c>
      <c r="J868" s="662" t="s">
        <v>4186</v>
      </c>
      <c r="K868" s="662" t="s">
        <v>3138</v>
      </c>
      <c r="L868" s="663">
        <v>0</v>
      </c>
      <c r="M868" s="663">
        <v>0</v>
      </c>
      <c r="N868" s="662">
        <v>3</v>
      </c>
      <c r="O868" s="745">
        <v>0.5</v>
      </c>
      <c r="P868" s="663"/>
      <c r="Q868" s="678"/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7</v>
      </c>
      <c r="B869" s="662" t="s">
        <v>2765</v>
      </c>
      <c r="C869" s="662" t="s">
        <v>3030</v>
      </c>
      <c r="D869" s="743" t="s">
        <v>4453</v>
      </c>
      <c r="E869" s="744" t="s">
        <v>3050</v>
      </c>
      <c r="F869" s="662" t="s">
        <v>3025</v>
      </c>
      <c r="G869" s="662" t="s">
        <v>3285</v>
      </c>
      <c r="H869" s="662" t="s">
        <v>573</v>
      </c>
      <c r="I869" s="662" t="s">
        <v>4299</v>
      </c>
      <c r="J869" s="662" t="s">
        <v>3287</v>
      </c>
      <c r="K869" s="662" t="s">
        <v>4297</v>
      </c>
      <c r="L869" s="663">
        <v>150.43</v>
      </c>
      <c r="M869" s="663">
        <v>3159.03</v>
      </c>
      <c r="N869" s="662">
        <v>21</v>
      </c>
      <c r="O869" s="745">
        <v>7</v>
      </c>
      <c r="P869" s="663">
        <v>1955.5900000000001</v>
      </c>
      <c r="Q869" s="678">
        <v>0.61904761904761907</v>
      </c>
      <c r="R869" s="662">
        <v>13</v>
      </c>
      <c r="S869" s="678">
        <v>0.61904761904761907</v>
      </c>
      <c r="T869" s="745">
        <v>4.5</v>
      </c>
      <c r="U869" s="701">
        <v>0.6428571428571429</v>
      </c>
    </row>
    <row r="870" spans="1:21" ht="14.4" customHeight="1" x14ac:dyDescent="0.3">
      <c r="A870" s="661">
        <v>7</v>
      </c>
      <c r="B870" s="662" t="s">
        <v>2765</v>
      </c>
      <c r="C870" s="662" t="s">
        <v>3030</v>
      </c>
      <c r="D870" s="743" t="s">
        <v>4453</v>
      </c>
      <c r="E870" s="744" t="s">
        <v>3050</v>
      </c>
      <c r="F870" s="662" t="s">
        <v>3025</v>
      </c>
      <c r="G870" s="662" t="s">
        <v>3285</v>
      </c>
      <c r="H870" s="662" t="s">
        <v>573</v>
      </c>
      <c r="I870" s="662" t="s">
        <v>4300</v>
      </c>
      <c r="J870" s="662" t="s">
        <v>4188</v>
      </c>
      <c r="K870" s="662" t="s">
        <v>3297</v>
      </c>
      <c r="L870" s="663">
        <v>0</v>
      </c>
      <c r="M870" s="663">
        <v>0</v>
      </c>
      <c r="N870" s="662">
        <v>6</v>
      </c>
      <c r="O870" s="745">
        <v>2.5</v>
      </c>
      <c r="P870" s="663"/>
      <c r="Q870" s="678"/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7</v>
      </c>
      <c r="B871" s="662" t="s">
        <v>2765</v>
      </c>
      <c r="C871" s="662" t="s">
        <v>3030</v>
      </c>
      <c r="D871" s="743" t="s">
        <v>4453</v>
      </c>
      <c r="E871" s="744" t="s">
        <v>3050</v>
      </c>
      <c r="F871" s="662" t="s">
        <v>3025</v>
      </c>
      <c r="G871" s="662" t="s">
        <v>3285</v>
      </c>
      <c r="H871" s="662" t="s">
        <v>573</v>
      </c>
      <c r="I871" s="662" t="s">
        <v>4301</v>
      </c>
      <c r="J871" s="662" t="s">
        <v>1186</v>
      </c>
      <c r="K871" s="662" t="s">
        <v>4302</v>
      </c>
      <c r="L871" s="663">
        <v>0</v>
      </c>
      <c r="M871" s="663">
        <v>0</v>
      </c>
      <c r="N871" s="662">
        <v>3</v>
      </c>
      <c r="O871" s="745">
        <v>0.5</v>
      </c>
      <c r="P871" s="663"/>
      <c r="Q871" s="678"/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7</v>
      </c>
      <c r="B872" s="662" t="s">
        <v>2765</v>
      </c>
      <c r="C872" s="662" t="s">
        <v>3030</v>
      </c>
      <c r="D872" s="743" t="s">
        <v>4453</v>
      </c>
      <c r="E872" s="744" t="s">
        <v>3050</v>
      </c>
      <c r="F872" s="662" t="s">
        <v>3025</v>
      </c>
      <c r="G872" s="662" t="s">
        <v>3285</v>
      </c>
      <c r="H872" s="662" t="s">
        <v>573</v>
      </c>
      <c r="I872" s="662" t="s">
        <v>4187</v>
      </c>
      <c r="J872" s="662" t="s">
        <v>4188</v>
      </c>
      <c r="K872" s="662" t="s">
        <v>1187</v>
      </c>
      <c r="L872" s="663">
        <v>147.63</v>
      </c>
      <c r="M872" s="663">
        <v>442.89</v>
      </c>
      <c r="N872" s="662">
        <v>3</v>
      </c>
      <c r="O872" s="745">
        <v>1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7</v>
      </c>
      <c r="B873" s="662" t="s">
        <v>2765</v>
      </c>
      <c r="C873" s="662" t="s">
        <v>3030</v>
      </c>
      <c r="D873" s="743" t="s">
        <v>4453</v>
      </c>
      <c r="E873" s="744" t="s">
        <v>3050</v>
      </c>
      <c r="F873" s="662" t="s">
        <v>3025</v>
      </c>
      <c r="G873" s="662" t="s">
        <v>3285</v>
      </c>
      <c r="H873" s="662" t="s">
        <v>573</v>
      </c>
      <c r="I873" s="662" t="s">
        <v>4303</v>
      </c>
      <c r="J873" s="662" t="s">
        <v>3814</v>
      </c>
      <c r="K873" s="662" t="s">
        <v>4297</v>
      </c>
      <c r="L873" s="663">
        <v>0</v>
      </c>
      <c r="M873" s="663">
        <v>0</v>
      </c>
      <c r="N873" s="662">
        <v>3</v>
      </c>
      <c r="O873" s="745">
        <v>1</v>
      </c>
      <c r="P873" s="663"/>
      <c r="Q873" s="678"/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7</v>
      </c>
      <c r="B874" s="662" t="s">
        <v>2765</v>
      </c>
      <c r="C874" s="662" t="s">
        <v>3030</v>
      </c>
      <c r="D874" s="743" t="s">
        <v>4453</v>
      </c>
      <c r="E874" s="744" t="s">
        <v>3050</v>
      </c>
      <c r="F874" s="662" t="s">
        <v>3025</v>
      </c>
      <c r="G874" s="662" t="s">
        <v>3285</v>
      </c>
      <c r="H874" s="662" t="s">
        <v>573</v>
      </c>
      <c r="I874" s="662" t="s">
        <v>4304</v>
      </c>
      <c r="J874" s="662" t="s">
        <v>4188</v>
      </c>
      <c r="K874" s="662" t="s">
        <v>4297</v>
      </c>
      <c r="L874" s="663">
        <v>116.64</v>
      </c>
      <c r="M874" s="663">
        <v>466.56</v>
      </c>
      <c r="N874" s="662">
        <v>4</v>
      </c>
      <c r="O874" s="745">
        <v>1.5</v>
      </c>
      <c r="P874" s="663">
        <v>233.28</v>
      </c>
      <c r="Q874" s="678">
        <v>0.5</v>
      </c>
      <c r="R874" s="662">
        <v>2</v>
      </c>
      <c r="S874" s="678">
        <v>0.5</v>
      </c>
      <c r="T874" s="745">
        <v>0.5</v>
      </c>
      <c r="U874" s="701">
        <v>0.33333333333333331</v>
      </c>
    </row>
    <row r="875" spans="1:21" ht="14.4" customHeight="1" x14ac:dyDescent="0.3">
      <c r="A875" s="661">
        <v>7</v>
      </c>
      <c r="B875" s="662" t="s">
        <v>2765</v>
      </c>
      <c r="C875" s="662" t="s">
        <v>3030</v>
      </c>
      <c r="D875" s="743" t="s">
        <v>4453</v>
      </c>
      <c r="E875" s="744" t="s">
        <v>3050</v>
      </c>
      <c r="F875" s="662" t="s">
        <v>3025</v>
      </c>
      <c r="G875" s="662" t="s">
        <v>3285</v>
      </c>
      <c r="H875" s="662" t="s">
        <v>573</v>
      </c>
      <c r="I875" s="662" t="s">
        <v>3288</v>
      </c>
      <c r="J875" s="662" t="s">
        <v>3289</v>
      </c>
      <c r="K875" s="662" t="s">
        <v>1187</v>
      </c>
      <c r="L875" s="663">
        <v>136.93</v>
      </c>
      <c r="M875" s="663">
        <v>3970.9700000000003</v>
      </c>
      <c r="N875" s="662">
        <v>29</v>
      </c>
      <c r="O875" s="745">
        <v>7</v>
      </c>
      <c r="P875" s="663">
        <v>3423.25</v>
      </c>
      <c r="Q875" s="678">
        <v>0.86206896551724133</v>
      </c>
      <c r="R875" s="662">
        <v>25</v>
      </c>
      <c r="S875" s="678">
        <v>0.86206896551724133</v>
      </c>
      <c r="T875" s="745">
        <v>5.5</v>
      </c>
      <c r="U875" s="701">
        <v>0.7857142857142857</v>
      </c>
    </row>
    <row r="876" spans="1:21" ht="14.4" customHeight="1" x14ac:dyDescent="0.3">
      <c r="A876" s="661">
        <v>7</v>
      </c>
      <c r="B876" s="662" t="s">
        <v>2765</v>
      </c>
      <c r="C876" s="662" t="s">
        <v>3030</v>
      </c>
      <c r="D876" s="743" t="s">
        <v>4453</v>
      </c>
      <c r="E876" s="744" t="s">
        <v>3050</v>
      </c>
      <c r="F876" s="662" t="s">
        <v>3025</v>
      </c>
      <c r="G876" s="662" t="s">
        <v>3285</v>
      </c>
      <c r="H876" s="662" t="s">
        <v>573</v>
      </c>
      <c r="I876" s="662" t="s">
        <v>4305</v>
      </c>
      <c r="J876" s="662" t="s">
        <v>3994</v>
      </c>
      <c r="K876" s="662" t="s">
        <v>4306</v>
      </c>
      <c r="L876" s="663">
        <v>0</v>
      </c>
      <c r="M876" s="663">
        <v>0</v>
      </c>
      <c r="N876" s="662">
        <v>2</v>
      </c>
      <c r="O876" s="745">
        <v>0.5</v>
      </c>
      <c r="P876" s="663"/>
      <c r="Q876" s="678"/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7</v>
      </c>
      <c r="B877" s="662" t="s">
        <v>2765</v>
      </c>
      <c r="C877" s="662" t="s">
        <v>3030</v>
      </c>
      <c r="D877" s="743" t="s">
        <v>4453</v>
      </c>
      <c r="E877" s="744" t="s">
        <v>3050</v>
      </c>
      <c r="F877" s="662" t="s">
        <v>3025</v>
      </c>
      <c r="G877" s="662" t="s">
        <v>3298</v>
      </c>
      <c r="H877" s="662" t="s">
        <v>573</v>
      </c>
      <c r="I877" s="662" t="s">
        <v>4307</v>
      </c>
      <c r="J877" s="662" t="s">
        <v>4308</v>
      </c>
      <c r="K877" s="662" t="s">
        <v>2064</v>
      </c>
      <c r="L877" s="663">
        <v>0</v>
      </c>
      <c r="M877" s="663">
        <v>0</v>
      </c>
      <c r="N877" s="662">
        <v>3</v>
      </c>
      <c r="O877" s="745">
        <v>1</v>
      </c>
      <c r="P877" s="663"/>
      <c r="Q877" s="678"/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7</v>
      </c>
      <c r="B878" s="662" t="s">
        <v>2765</v>
      </c>
      <c r="C878" s="662" t="s">
        <v>3030</v>
      </c>
      <c r="D878" s="743" t="s">
        <v>4453</v>
      </c>
      <c r="E878" s="744" t="s">
        <v>3050</v>
      </c>
      <c r="F878" s="662" t="s">
        <v>3025</v>
      </c>
      <c r="G878" s="662" t="s">
        <v>3298</v>
      </c>
      <c r="H878" s="662" t="s">
        <v>573</v>
      </c>
      <c r="I878" s="662" t="s">
        <v>4201</v>
      </c>
      <c r="J878" s="662" t="s">
        <v>1846</v>
      </c>
      <c r="K878" s="662" t="s">
        <v>2064</v>
      </c>
      <c r="L878" s="663">
        <v>0</v>
      </c>
      <c r="M878" s="663">
        <v>0</v>
      </c>
      <c r="N878" s="662">
        <v>1</v>
      </c>
      <c r="O878" s="745">
        <v>1</v>
      </c>
      <c r="P878" s="663">
        <v>0</v>
      </c>
      <c r="Q878" s="678"/>
      <c r="R878" s="662">
        <v>1</v>
      </c>
      <c r="S878" s="678">
        <v>1</v>
      </c>
      <c r="T878" s="745">
        <v>1</v>
      </c>
      <c r="U878" s="701">
        <v>1</v>
      </c>
    </row>
    <row r="879" spans="1:21" ht="14.4" customHeight="1" x14ac:dyDescent="0.3">
      <c r="A879" s="661">
        <v>7</v>
      </c>
      <c r="B879" s="662" t="s">
        <v>2765</v>
      </c>
      <c r="C879" s="662" t="s">
        <v>3030</v>
      </c>
      <c r="D879" s="743" t="s">
        <v>4453</v>
      </c>
      <c r="E879" s="744" t="s">
        <v>3050</v>
      </c>
      <c r="F879" s="662" t="s">
        <v>3025</v>
      </c>
      <c r="G879" s="662" t="s">
        <v>3298</v>
      </c>
      <c r="H879" s="662" t="s">
        <v>573</v>
      </c>
      <c r="I879" s="662" t="s">
        <v>1848</v>
      </c>
      <c r="J879" s="662" t="s">
        <v>1846</v>
      </c>
      <c r="K879" s="662" t="s">
        <v>1849</v>
      </c>
      <c r="L879" s="663">
        <v>0</v>
      </c>
      <c r="M879" s="663">
        <v>0</v>
      </c>
      <c r="N879" s="662">
        <v>4</v>
      </c>
      <c r="O879" s="745">
        <v>2</v>
      </c>
      <c r="P879" s="663">
        <v>0</v>
      </c>
      <c r="Q879" s="678"/>
      <c r="R879" s="662">
        <v>4</v>
      </c>
      <c r="S879" s="678">
        <v>1</v>
      </c>
      <c r="T879" s="745">
        <v>2</v>
      </c>
      <c r="U879" s="701">
        <v>1</v>
      </c>
    </row>
    <row r="880" spans="1:21" ht="14.4" customHeight="1" x14ac:dyDescent="0.3">
      <c r="A880" s="661">
        <v>7</v>
      </c>
      <c r="B880" s="662" t="s">
        <v>2765</v>
      </c>
      <c r="C880" s="662" t="s">
        <v>3030</v>
      </c>
      <c r="D880" s="743" t="s">
        <v>4453</v>
      </c>
      <c r="E880" s="744" t="s">
        <v>3050</v>
      </c>
      <c r="F880" s="662" t="s">
        <v>3025</v>
      </c>
      <c r="G880" s="662" t="s">
        <v>4309</v>
      </c>
      <c r="H880" s="662" t="s">
        <v>573</v>
      </c>
      <c r="I880" s="662" t="s">
        <v>4310</v>
      </c>
      <c r="J880" s="662" t="s">
        <v>4311</v>
      </c>
      <c r="K880" s="662" t="s">
        <v>4312</v>
      </c>
      <c r="L880" s="663">
        <v>0</v>
      </c>
      <c r="M880" s="663">
        <v>0</v>
      </c>
      <c r="N880" s="662">
        <v>1</v>
      </c>
      <c r="O880" s="745">
        <v>1</v>
      </c>
      <c r="P880" s="663">
        <v>0</v>
      </c>
      <c r="Q880" s="678"/>
      <c r="R880" s="662">
        <v>1</v>
      </c>
      <c r="S880" s="678">
        <v>1</v>
      </c>
      <c r="T880" s="745">
        <v>1</v>
      </c>
      <c r="U880" s="701">
        <v>1</v>
      </c>
    </row>
    <row r="881" spans="1:21" ht="14.4" customHeight="1" x14ac:dyDescent="0.3">
      <c r="A881" s="661">
        <v>7</v>
      </c>
      <c r="B881" s="662" t="s">
        <v>2765</v>
      </c>
      <c r="C881" s="662" t="s">
        <v>3030</v>
      </c>
      <c r="D881" s="743" t="s">
        <v>4453</v>
      </c>
      <c r="E881" s="744" t="s">
        <v>3051</v>
      </c>
      <c r="F881" s="662" t="s">
        <v>3025</v>
      </c>
      <c r="G881" s="662" t="s">
        <v>3377</v>
      </c>
      <c r="H881" s="662" t="s">
        <v>573</v>
      </c>
      <c r="I881" s="662" t="s">
        <v>896</v>
      </c>
      <c r="J881" s="662" t="s">
        <v>3378</v>
      </c>
      <c r="K881" s="662" t="s">
        <v>3379</v>
      </c>
      <c r="L881" s="663">
        <v>0</v>
      </c>
      <c r="M881" s="663">
        <v>0</v>
      </c>
      <c r="N881" s="662">
        <v>1</v>
      </c>
      <c r="O881" s="745">
        <v>0.5</v>
      </c>
      <c r="P881" s="663">
        <v>0</v>
      </c>
      <c r="Q881" s="678"/>
      <c r="R881" s="662">
        <v>1</v>
      </c>
      <c r="S881" s="678">
        <v>1</v>
      </c>
      <c r="T881" s="745">
        <v>0.5</v>
      </c>
      <c r="U881" s="701">
        <v>1</v>
      </c>
    </row>
    <row r="882" spans="1:21" ht="14.4" customHeight="1" x14ac:dyDescent="0.3">
      <c r="A882" s="661">
        <v>7</v>
      </c>
      <c r="B882" s="662" t="s">
        <v>2765</v>
      </c>
      <c r="C882" s="662" t="s">
        <v>3030</v>
      </c>
      <c r="D882" s="743" t="s">
        <v>4453</v>
      </c>
      <c r="E882" s="744" t="s">
        <v>3051</v>
      </c>
      <c r="F882" s="662" t="s">
        <v>3025</v>
      </c>
      <c r="G882" s="662" t="s">
        <v>3380</v>
      </c>
      <c r="H882" s="662" t="s">
        <v>573</v>
      </c>
      <c r="I882" s="662" t="s">
        <v>3381</v>
      </c>
      <c r="J882" s="662" t="s">
        <v>3382</v>
      </c>
      <c r="K882" s="662" t="s">
        <v>3383</v>
      </c>
      <c r="L882" s="663">
        <v>0</v>
      </c>
      <c r="M882" s="663">
        <v>0</v>
      </c>
      <c r="N882" s="662">
        <v>4</v>
      </c>
      <c r="O882" s="745">
        <v>3.5</v>
      </c>
      <c r="P882" s="663">
        <v>0</v>
      </c>
      <c r="Q882" s="678"/>
      <c r="R882" s="662">
        <v>4</v>
      </c>
      <c r="S882" s="678">
        <v>1</v>
      </c>
      <c r="T882" s="745">
        <v>3.5</v>
      </c>
      <c r="U882" s="701">
        <v>1</v>
      </c>
    </row>
    <row r="883" spans="1:21" ht="14.4" customHeight="1" x14ac:dyDescent="0.3">
      <c r="A883" s="661">
        <v>7</v>
      </c>
      <c r="B883" s="662" t="s">
        <v>2765</v>
      </c>
      <c r="C883" s="662" t="s">
        <v>3030</v>
      </c>
      <c r="D883" s="743" t="s">
        <v>4453</v>
      </c>
      <c r="E883" s="744" t="s">
        <v>3054</v>
      </c>
      <c r="F883" s="662" t="s">
        <v>3025</v>
      </c>
      <c r="G883" s="662" t="s">
        <v>3624</v>
      </c>
      <c r="H883" s="662" t="s">
        <v>573</v>
      </c>
      <c r="I883" s="662" t="s">
        <v>3815</v>
      </c>
      <c r="J883" s="662" t="s">
        <v>3626</v>
      </c>
      <c r="K883" s="662" t="s">
        <v>3816</v>
      </c>
      <c r="L883" s="663">
        <v>32.28</v>
      </c>
      <c r="M883" s="663">
        <v>129.12</v>
      </c>
      <c r="N883" s="662">
        <v>4</v>
      </c>
      <c r="O883" s="745">
        <v>1.5</v>
      </c>
      <c r="P883" s="663">
        <v>64.56</v>
      </c>
      <c r="Q883" s="678">
        <v>0.5</v>
      </c>
      <c r="R883" s="662">
        <v>2</v>
      </c>
      <c r="S883" s="678">
        <v>0.5</v>
      </c>
      <c r="T883" s="745">
        <v>1</v>
      </c>
      <c r="U883" s="701">
        <v>0.66666666666666663</v>
      </c>
    </row>
    <row r="884" spans="1:21" ht="14.4" customHeight="1" x14ac:dyDescent="0.3">
      <c r="A884" s="661">
        <v>7</v>
      </c>
      <c r="B884" s="662" t="s">
        <v>2765</v>
      </c>
      <c r="C884" s="662" t="s">
        <v>3030</v>
      </c>
      <c r="D884" s="743" t="s">
        <v>4453</v>
      </c>
      <c r="E884" s="744" t="s">
        <v>3054</v>
      </c>
      <c r="F884" s="662" t="s">
        <v>3025</v>
      </c>
      <c r="G884" s="662" t="s">
        <v>3624</v>
      </c>
      <c r="H884" s="662" t="s">
        <v>573</v>
      </c>
      <c r="I884" s="662" t="s">
        <v>3625</v>
      </c>
      <c r="J884" s="662" t="s">
        <v>3626</v>
      </c>
      <c r="K884" s="662" t="s">
        <v>3627</v>
      </c>
      <c r="L884" s="663">
        <v>96.84</v>
      </c>
      <c r="M884" s="663">
        <v>193.68</v>
      </c>
      <c r="N884" s="662">
        <v>2</v>
      </c>
      <c r="O884" s="745">
        <v>1</v>
      </c>
      <c r="P884" s="663">
        <v>96.84</v>
      </c>
      <c r="Q884" s="678">
        <v>0.5</v>
      </c>
      <c r="R884" s="662">
        <v>1</v>
      </c>
      <c r="S884" s="678">
        <v>0.5</v>
      </c>
      <c r="T884" s="745">
        <v>0.5</v>
      </c>
      <c r="U884" s="701">
        <v>0.5</v>
      </c>
    </row>
    <row r="885" spans="1:21" ht="14.4" customHeight="1" x14ac:dyDescent="0.3">
      <c r="A885" s="661">
        <v>7</v>
      </c>
      <c r="B885" s="662" t="s">
        <v>2765</v>
      </c>
      <c r="C885" s="662" t="s">
        <v>3030</v>
      </c>
      <c r="D885" s="743" t="s">
        <v>4453</v>
      </c>
      <c r="E885" s="744" t="s">
        <v>3054</v>
      </c>
      <c r="F885" s="662" t="s">
        <v>3025</v>
      </c>
      <c r="G885" s="662" t="s">
        <v>3624</v>
      </c>
      <c r="H885" s="662" t="s">
        <v>573</v>
      </c>
      <c r="I885" s="662" t="s">
        <v>3817</v>
      </c>
      <c r="J885" s="662" t="s">
        <v>3626</v>
      </c>
      <c r="K885" s="662" t="s">
        <v>3816</v>
      </c>
      <c r="L885" s="663">
        <v>32.28</v>
      </c>
      <c r="M885" s="663">
        <v>96.84</v>
      </c>
      <c r="N885" s="662">
        <v>3</v>
      </c>
      <c r="O885" s="745">
        <v>1.5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7</v>
      </c>
      <c r="B886" s="662" t="s">
        <v>2765</v>
      </c>
      <c r="C886" s="662" t="s">
        <v>3030</v>
      </c>
      <c r="D886" s="743" t="s">
        <v>4453</v>
      </c>
      <c r="E886" s="744" t="s">
        <v>3054</v>
      </c>
      <c r="F886" s="662" t="s">
        <v>3025</v>
      </c>
      <c r="G886" s="662" t="s">
        <v>3624</v>
      </c>
      <c r="H886" s="662" t="s">
        <v>573</v>
      </c>
      <c r="I886" s="662" t="s">
        <v>3818</v>
      </c>
      <c r="J886" s="662" t="s">
        <v>3819</v>
      </c>
      <c r="K886" s="662" t="s">
        <v>3820</v>
      </c>
      <c r="L886" s="663">
        <v>0</v>
      </c>
      <c r="M886" s="663">
        <v>0</v>
      </c>
      <c r="N886" s="662">
        <v>7</v>
      </c>
      <c r="O886" s="745">
        <v>5</v>
      </c>
      <c r="P886" s="663">
        <v>0</v>
      </c>
      <c r="Q886" s="678"/>
      <c r="R886" s="662">
        <v>4</v>
      </c>
      <c r="S886" s="678">
        <v>0.5714285714285714</v>
      </c>
      <c r="T886" s="745">
        <v>2.5</v>
      </c>
      <c r="U886" s="701">
        <v>0.5</v>
      </c>
    </row>
    <row r="887" spans="1:21" ht="14.4" customHeight="1" x14ac:dyDescent="0.3">
      <c r="A887" s="661">
        <v>7</v>
      </c>
      <c r="B887" s="662" t="s">
        <v>2765</v>
      </c>
      <c r="C887" s="662" t="s">
        <v>3030</v>
      </c>
      <c r="D887" s="743" t="s">
        <v>4453</v>
      </c>
      <c r="E887" s="744" t="s">
        <v>3054</v>
      </c>
      <c r="F887" s="662" t="s">
        <v>3025</v>
      </c>
      <c r="G887" s="662" t="s">
        <v>3624</v>
      </c>
      <c r="H887" s="662" t="s">
        <v>573</v>
      </c>
      <c r="I887" s="662" t="s">
        <v>3821</v>
      </c>
      <c r="J887" s="662" t="s">
        <v>3822</v>
      </c>
      <c r="K887" s="662" t="s">
        <v>3820</v>
      </c>
      <c r="L887" s="663">
        <v>0</v>
      </c>
      <c r="M887" s="663">
        <v>0</v>
      </c>
      <c r="N887" s="662">
        <v>6</v>
      </c>
      <c r="O887" s="745">
        <v>4</v>
      </c>
      <c r="P887" s="663">
        <v>0</v>
      </c>
      <c r="Q887" s="678"/>
      <c r="R887" s="662">
        <v>2</v>
      </c>
      <c r="S887" s="678">
        <v>0.33333333333333331</v>
      </c>
      <c r="T887" s="745">
        <v>1.5</v>
      </c>
      <c r="U887" s="701">
        <v>0.375</v>
      </c>
    </row>
    <row r="888" spans="1:21" ht="14.4" customHeight="1" x14ac:dyDescent="0.3">
      <c r="A888" s="661">
        <v>7</v>
      </c>
      <c r="B888" s="662" t="s">
        <v>2765</v>
      </c>
      <c r="C888" s="662" t="s">
        <v>3030</v>
      </c>
      <c r="D888" s="743" t="s">
        <v>4453</v>
      </c>
      <c r="E888" s="744" t="s">
        <v>3054</v>
      </c>
      <c r="F888" s="662" t="s">
        <v>3025</v>
      </c>
      <c r="G888" s="662" t="s">
        <v>3823</v>
      </c>
      <c r="H888" s="662" t="s">
        <v>573</v>
      </c>
      <c r="I888" s="662" t="s">
        <v>4313</v>
      </c>
      <c r="J888" s="662" t="s">
        <v>4314</v>
      </c>
      <c r="K888" s="662" t="s">
        <v>4315</v>
      </c>
      <c r="L888" s="663">
        <v>62.69</v>
      </c>
      <c r="M888" s="663">
        <v>125.38</v>
      </c>
      <c r="N888" s="662">
        <v>2</v>
      </c>
      <c r="O888" s="745">
        <v>2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7</v>
      </c>
      <c r="B889" s="662" t="s">
        <v>2765</v>
      </c>
      <c r="C889" s="662" t="s">
        <v>3030</v>
      </c>
      <c r="D889" s="743" t="s">
        <v>4453</v>
      </c>
      <c r="E889" s="744" t="s">
        <v>3054</v>
      </c>
      <c r="F889" s="662" t="s">
        <v>3025</v>
      </c>
      <c r="G889" s="662" t="s">
        <v>3823</v>
      </c>
      <c r="H889" s="662" t="s">
        <v>573</v>
      </c>
      <c r="I889" s="662" t="s">
        <v>4316</v>
      </c>
      <c r="J889" s="662" t="s">
        <v>4317</v>
      </c>
      <c r="K889" s="662" t="s">
        <v>4318</v>
      </c>
      <c r="L889" s="663">
        <v>16.920000000000002</v>
      </c>
      <c r="M889" s="663">
        <v>16.920000000000002</v>
      </c>
      <c r="N889" s="662">
        <v>1</v>
      </c>
      <c r="O889" s="745">
        <v>0.5</v>
      </c>
      <c r="P889" s="663"/>
      <c r="Q889" s="678">
        <v>0</v>
      </c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7</v>
      </c>
      <c r="B890" s="662" t="s">
        <v>2765</v>
      </c>
      <c r="C890" s="662" t="s">
        <v>3030</v>
      </c>
      <c r="D890" s="743" t="s">
        <v>4453</v>
      </c>
      <c r="E890" s="744" t="s">
        <v>3054</v>
      </c>
      <c r="F890" s="662" t="s">
        <v>3025</v>
      </c>
      <c r="G890" s="662" t="s">
        <v>3823</v>
      </c>
      <c r="H890" s="662" t="s">
        <v>573</v>
      </c>
      <c r="I890" s="662" t="s">
        <v>4319</v>
      </c>
      <c r="J890" s="662" t="s">
        <v>4320</v>
      </c>
      <c r="K890" s="662" t="s">
        <v>2994</v>
      </c>
      <c r="L890" s="663">
        <v>5.14</v>
      </c>
      <c r="M890" s="663">
        <v>5.14</v>
      </c>
      <c r="N890" s="662">
        <v>1</v>
      </c>
      <c r="O890" s="745">
        <v>1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7</v>
      </c>
      <c r="B891" s="662" t="s">
        <v>2765</v>
      </c>
      <c r="C891" s="662" t="s">
        <v>3030</v>
      </c>
      <c r="D891" s="743" t="s">
        <v>4453</v>
      </c>
      <c r="E891" s="744" t="s">
        <v>3054</v>
      </c>
      <c r="F891" s="662" t="s">
        <v>3025</v>
      </c>
      <c r="G891" s="662" t="s">
        <v>3823</v>
      </c>
      <c r="H891" s="662" t="s">
        <v>573</v>
      </c>
      <c r="I891" s="662" t="s">
        <v>4321</v>
      </c>
      <c r="J891" s="662" t="s">
        <v>4322</v>
      </c>
      <c r="K891" s="662" t="s">
        <v>4323</v>
      </c>
      <c r="L891" s="663">
        <v>22.24</v>
      </c>
      <c r="M891" s="663">
        <v>22.24</v>
      </c>
      <c r="N891" s="662">
        <v>1</v>
      </c>
      <c r="O891" s="745">
        <v>0.5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7</v>
      </c>
      <c r="B892" s="662" t="s">
        <v>2765</v>
      </c>
      <c r="C892" s="662" t="s">
        <v>3030</v>
      </c>
      <c r="D892" s="743" t="s">
        <v>4453</v>
      </c>
      <c r="E892" s="744" t="s">
        <v>3054</v>
      </c>
      <c r="F892" s="662" t="s">
        <v>3025</v>
      </c>
      <c r="G892" s="662" t="s">
        <v>4001</v>
      </c>
      <c r="H892" s="662" t="s">
        <v>573</v>
      </c>
      <c r="I892" s="662" t="s">
        <v>1211</v>
      </c>
      <c r="J892" s="662" t="s">
        <v>607</v>
      </c>
      <c r="K892" s="662" t="s">
        <v>4002</v>
      </c>
      <c r="L892" s="663">
        <v>33.840000000000003</v>
      </c>
      <c r="M892" s="663">
        <v>33.840000000000003</v>
      </c>
      <c r="N892" s="662">
        <v>1</v>
      </c>
      <c r="O892" s="745">
        <v>0.5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7</v>
      </c>
      <c r="B893" s="662" t="s">
        <v>2765</v>
      </c>
      <c r="C893" s="662" t="s">
        <v>3030</v>
      </c>
      <c r="D893" s="743" t="s">
        <v>4453</v>
      </c>
      <c r="E893" s="744" t="s">
        <v>3054</v>
      </c>
      <c r="F893" s="662" t="s">
        <v>3025</v>
      </c>
      <c r="G893" s="662" t="s">
        <v>3343</v>
      </c>
      <c r="H893" s="662" t="s">
        <v>573</v>
      </c>
      <c r="I893" s="662" t="s">
        <v>1502</v>
      </c>
      <c r="J893" s="662" t="s">
        <v>3344</v>
      </c>
      <c r="K893" s="662" t="s">
        <v>3345</v>
      </c>
      <c r="L893" s="663">
        <v>51.43</v>
      </c>
      <c r="M893" s="663">
        <v>2057.1999999999998</v>
      </c>
      <c r="N893" s="662">
        <v>40</v>
      </c>
      <c r="O893" s="745">
        <v>13.5</v>
      </c>
      <c r="P893" s="663">
        <v>1182.8899999999996</v>
      </c>
      <c r="Q893" s="678">
        <v>0.57499999999999984</v>
      </c>
      <c r="R893" s="662">
        <v>23</v>
      </c>
      <c r="S893" s="678">
        <v>0.57499999999999996</v>
      </c>
      <c r="T893" s="745">
        <v>10</v>
      </c>
      <c r="U893" s="701">
        <v>0.7407407407407407</v>
      </c>
    </row>
    <row r="894" spans="1:21" ht="14.4" customHeight="1" x14ac:dyDescent="0.3">
      <c r="A894" s="661">
        <v>7</v>
      </c>
      <c r="B894" s="662" t="s">
        <v>2765</v>
      </c>
      <c r="C894" s="662" t="s">
        <v>3030</v>
      </c>
      <c r="D894" s="743" t="s">
        <v>4453</v>
      </c>
      <c r="E894" s="744" t="s">
        <v>3054</v>
      </c>
      <c r="F894" s="662" t="s">
        <v>3025</v>
      </c>
      <c r="G894" s="662" t="s">
        <v>3091</v>
      </c>
      <c r="H894" s="662" t="s">
        <v>631</v>
      </c>
      <c r="I894" s="662" t="s">
        <v>2372</v>
      </c>
      <c r="J894" s="662" t="s">
        <v>2157</v>
      </c>
      <c r="K894" s="662" t="s">
        <v>2923</v>
      </c>
      <c r="L894" s="663">
        <v>154.36000000000001</v>
      </c>
      <c r="M894" s="663">
        <v>154.36000000000001</v>
      </c>
      <c r="N894" s="662">
        <v>1</v>
      </c>
      <c r="O894" s="745">
        <v>1</v>
      </c>
      <c r="P894" s="663"/>
      <c r="Q894" s="678">
        <v>0</v>
      </c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7</v>
      </c>
      <c r="B895" s="662" t="s">
        <v>2765</v>
      </c>
      <c r="C895" s="662" t="s">
        <v>3030</v>
      </c>
      <c r="D895" s="743" t="s">
        <v>4453</v>
      </c>
      <c r="E895" s="744" t="s">
        <v>3054</v>
      </c>
      <c r="F895" s="662" t="s">
        <v>3025</v>
      </c>
      <c r="G895" s="662" t="s">
        <v>4202</v>
      </c>
      <c r="H895" s="662" t="s">
        <v>573</v>
      </c>
      <c r="I895" s="662" t="s">
        <v>1557</v>
      </c>
      <c r="J895" s="662" t="s">
        <v>4324</v>
      </c>
      <c r="K895" s="662" t="s">
        <v>2609</v>
      </c>
      <c r="L895" s="663">
        <v>93.18</v>
      </c>
      <c r="M895" s="663">
        <v>465.90000000000003</v>
      </c>
      <c r="N895" s="662">
        <v>5</v>
      </c>
      <c r="O895" s="745">
        <v>1</v>
      </c>
      <c r="P895" s="663"/>
      <c r="Q895" s="678">
        <v>0</v>
      </c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7</v>
      </c>
      <c r="B896" s="662" t="s">
        <v>2765</v>
      </c>
      <c r="C896" s="662" t="s">
        <v>3030</v>
      </c>
      <c r="D896" s="743" t="s">
        <v>4453</v>
      </c>
      <c r="E896" s="744" t="s">
        <v>3054</v>
      </c>
      <c r="F896" s="662" t="s">
        <v>3025</v>
      </c>
      <c r="G896" s="662" t="s">
        <v>3377</v>
      </c>
      <c r="H896" s="662" t="s">
        <v>573</v>
      </c>
      <c r="I896" s="662" t="s">
        <v>3709</v>
      </c>
      <c r="J896" s="662" t="s">
        <v>3689</v>
      </c>
      <c r="K896" s="662" t="s">
        <v>3690</v>
      </c>
      <c r="L896" s="663">
        <v>0</v>
      </c>
      <c r="M896" s="663">
        <v>0</v>
      </c>
      <c r="N896" s="662">
        <v>1</v>
      </c>
      <c r="O896" s="745">
        <v>0.5</v>
      </c>
      <c r="P896" s="663">
        <v>0</v>
      </c>
      <c r="Q896" s="678"/>
      <c r="R896" s="662">
        <v>1</v>
      </c>
      <c r="S896" s="678">
        <v>1</v>
      </c>
      <c r="T896" s="745">
        <v>0.5</v>
      </c>
      <c r="U896" s="701">
        <v>1</v>
      </c>
    </row>
    <row r="897" spans="1:21" ht="14.4" customHeight="1" x14ac:dyDescent="0.3">
      <c r="A897" s="661">
        <v>7</v>
      </c>
      <c r="B897" s="662" t="s">
        <v>2765</v>
      </c>
      <c r="C897" s="662" t="s">
        <v>3030</v>
      </c>
      <c r="D897" s="743" t="s">
        <v>4453</v>
      </c>
      <c r="E897" s="744" t="s">
        <v>3054</v>
      </c>
      <c r="F897" s="662" t="s">
        <v>3025</v>
      </c>
      <c r="G897" s="662" t="s">
        <v>3377</v>
      </c>
      <c r="H897" s="662" t="s">
        <v>573</v>
      </c>
      <c r="I897" s="662" t="s">
        <v>4017</v>
      </c>
      <c r="J897" s="662" t="s">
        <v>3689</v>
      </c>
      <c r="K897" s="662" t="s">
        <v>3690</v>
      </c>
      <c r="L897" s="663">
        <v>0</v>
      </c>
      <c r="M897" s="663">
        <v>0</v>
      </c>
      <c r="N897" s="662">
        <v>1</v>
      </c>
      <c r="O897" s="745">
        <v>0.5</v>
      </c>
      <c r="P897" s="663"/>
      <c r="Q897" s="678"/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7</v>
      </c>
      <c r="B898" s="662" t="s">
        <v>2765</v>
      </c>
      <c r="C898" s="662" t="s">
        <v>3030</v>
      </c>
      <c r="D898" s="743" t="s">
        <v>4453</v>
      </c>
      <c r="E898" s="744" t="s">
        <v>3054</v>
      </c>
      <c r="F898" s="662" t="s">
        <v>3025</v>
      </c>
      <c r="G898" s="662" t="s">
        <v>3710</v>
      </c>
      <c r="H898" s="662" t="s">
        <v>573</v>
      </c>
      <c r="I898" s="662" t="s">
        <v>3826</v>
      </c>
      <c r="J898" s="662" t="s">
        <v>3827</v>
      </c>
      <c r="K898" s="662" t="s">
        <v>3828</v>
      </c>
      <c r="L898" s="663">
        <v>969.48</v>
      </c>
      <c r="M898" s="663">
        <v>23267.52</v>
      </c>
      <c r="N898" s="662">
        <v>24</v>
      </c>
      <c r="O898" s="745">
        <v>6</v>
      </c>
      <c r="P898" s="663">
        <v>22298.04</v>
      </c>
      <c r="Q898" s="678">
        <v>0.95833333333333337</v>
      </c>
      <c r="R898" s="662">
        <v>23</v>
      </c>
      <c r="S898" s="678">
        <v>0.95833333333333337</v>
      </c>
      <c r="T898" s="745">
        <v>5</v>
      </c>
      <c r="U898" s="701">
        <v>0.83333333333333337</v>
      </c>
    </row>
    <row r="899" spans="1:21" ht="14.4" customHeight="1" x14ac:dyDescent="0.3">
      <c r="A899" s="661">
        <v>7</v>
      </c>
      <c r="B899" s="662" t="s">
        <v>2765</v>
      </c>
      <c r="C899" s="662" t="s">
        <v>3030</v>
      </c>
      <c r="D899" s="743" t="s">
        <v>4453</v>
      </c>
      <c r="E899" s="744" t="s">
        <v>3054</v>
      </c>
      <c r="F899" s="662" t="s">
        <v>3025</v>
      </c>
      <c r="G899" s="662" t="s">
        <v>3710</v>
      </c>
      <c r="H899" s="662" t="s">
        <v>631</v>
      </c>
      <c r="I899" s="662" t="s">
        <v>3829</v>
      </c>
      <c r="J899" s="662" t="s">
        <v>3830</v>
      </c>
      <c r="K899" s="662" t="s">
        <v>3831</v>
      </c>
      <c r="L899" s="663">
        <v>754.04</v>
      </c>
      <c r="M899" s="663">
        <v>30915.639999999996</v>
      </c>
      <c r="N899" s="662">
        <v>41</v>
      </c>
      <c r="O899" s="745">
        <v>11</v>
      </c>
      <c r="P899" s="663">
        <v>16588.879999999997</v>
      </c>
      <c r="Q899" s="678">
        <v>0.53658536585365857</v>
      </c>
      <c r="R899" s="662">
        <v>22</v>
      </c>
      <c r="S899" s="678">
        <v>0.53658536585365857</v>
      </c>
      <c r="T899" s="745">
        <v>7</v>
      </c>
      <c r="U899" s="701">
        <v>0.63636363636363635</v>
      </c>
    </row>
    <row r="900" spans="1:21" ht="14.4" customHeight="1" x14ac:dyDescent="0.3">
      <c r="A900" s="661">
        <v>7</v>
      </c>
      <c r="B900" s="662" t="s">
        <v>2765</v>
      </c>
      <c r="C900" s="662" t="s">
        <v>3030</v>
      </c>
      <c r="D900" s="743" t="s">
        <v>4453</v>
      </c>
      <c r="E900" s="744" t="s">
        <v>3054</v>
      </c>
      <c r="F900" s="662" t="s">
        <v>3025</v>
      </c>
      <c r="G900" s="662" t="s">
        <v>3710</v>
      </c>
      <c r="H900" s="662" t="s">
        <v>631</v>
      </c>
      <c r="I900" s="662" t="s">
        <v>3711</v>
      </c>
      <c r="J900" s="662" t="s">
        <v>3712</v>
      </c>
      <c r="K900" s="662" t="s">
        <v>3713</v>
      </c>
      <c r="L900" s="663">
        <v>1131.06</v>
      </c>
      <c r="M900" s="663">
        <v>18096.96</v>
      </c>
      <c r="N900" s="662">
        <v>16</v>
      </c>
      <c r="O900" s="745">
        <v>4</v>
      </c>
      <c r="P900" s="663">
        <v>5655.2999999999993</v>
      </c>
      <c r="Q900" s="678">
        <v>0.3125</v>
      </c>
      <c r="R900" s="662">
        <v>5</v>
      </c>
      <c r="S900" s="678">
        <v>0.3125</v>
      </c>
      <c r="T900" s="745">
        <v>2</v>
      </c>
      <c r="U900" s="701">
        <v>0.5</v>
      </c>
    </row>
    <row r="901" spans="1:21" ht="14.4" customHeight="1" x14ac:dyDescent="0.3">
      <c r="A901" s="661">
        <v>7</v>
      </c>
      <c r="B901" s="662" t="s">
        <v>2765</v>
      </c>
      <c r="C901" s="662" t="s">
        <v>3030</v>
      </c>
      <c r="D901" s="743" t="s">
        <v>4453</v>
      </c>
      <c r="E901" s="744" t="s">
        <v>3054</v>
      </c>
      <c r="F901" s="662" t="s">
        <v>3025</v>
      </c>
      <c r="G901" s="662" t="s">
        <v>3710</v>
      </c>
      <c r="H901" s="662" t="s">
        <v>631</v>
      </c>
      <c r="I901" s="662" t="s">
        <v>3832</v>
      </c>
      <c r="J901" s="662" t="s">
        <v>3833</v>
      </c>
      <c r="K901" s="662" t="s">
        <v>3834</v>
      </c>
      <c r="L901" s="663">
        <v>1508.08</v>
      </c>
      <c r="M901" s="663">
        <v>51274.720000000001</v>
      </c>
      <c r="N901" s="662">
        <v>34</v>
      </c>
      <c r="O901" s="745">
        <v>6</v>
      </c>
      <c r="P901" s="663">
        <v>24129.279999999999</v>
      </c>
      <c r="Q901" s="678">
        <v>0.47058823529411764</v>
      </c>
      <c r="R901" s="662">
        <v>16</v>
      </c>
      <c r="S901" s="678">
        <v>0.47058823529411764</v>
      </c>
      <c r="T901" s="745">
        <v>3</v>
      </c>
      <c r="U901" s="701">
        <v>0.5</v>
      </c>
    </row>
    <row r="902" spans="1:21" ht="14.4" customHeight="1" x14ac:dyDescent="0.3">
      <c r="A902" s="661">
        <v>7</v>
      </c>
      <c r="B902" s="662" t="s">
        <v>2765</v>
      </c>
      <c r="C902" s="662" t="s">
        <v>3030</v>
      </c>
      <c r="D902" s="743" t="s">
        <v>4453</v>
      </c>
      <c r="E902" s="744" t="s">
        <v>3054</v>
      </c>
      <c r="F902" s="662" t="s">
        <v>3025</v>
      </c>
      <c r="G902" s="662" t="s">
        <v>3710</v>
      </c>
      <c r="H902" s="662" t="s">
        <v>573</v>
      </c>
      <c r="I902" s="662" t="s">
        <v>3835</v>
      </c>
      <c r="J902" s="662" t="s">
        <v>3836</v>
      </c>
      <c r="K902" s="662" t="s">
        <v>3837</v>
      </c>
      <c r="L902" s="663">
        <v>1292.6500000000001</v>
      </c>
      <c r="M902" s="663">
        <v>6463.25</v>
      </c>
      <c r="N902" s="662">
        <v>5</v>
      </c>
      <c r="O902" s="745">
        <v>1</v>
      </c>
      <c r="P902" s="663"/>
      <c r="Q902" s="678">
        <v>0</v>
      </c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7</v>
      </c>
      <c r="B903" s="662" t="s">
        <v>2765</v>
      </c>
      <c r="C903" s="662" t="s">
        <v>3030</v>
      </c>
      <c r="D903" s="743" t="s">
        <v>4453</v>
      </c>
      <c r="E903" s="744" t="s">
        <v>3054</v>
      </c>
      <c r="F903" s="662" t="s">
        <v>3025</v>
      </c>
      <c r="G903" s="662" t="s">
        <v>3710</v>
      </c>
      <c r="H903" s="662" t="s">
        <v>573</v>
      </c>
      <c r="I903" s="662" t="s">
        <v>3838</v>
      </c>
      <c r="J903" s="662" t="s">
        <v>3839</v>
      </c>
      <c r="K903" s="662" t="s">
        <v>3840</v>
      </c>
      <c r="L903" s="663">
        <v>646.32000000000005</v>
      </c>
      <c r="M903" s="663">
        <v>16158</v>
      </c>
      <c r="N903" s="662">
        <v>25</v>
      </c>
      <c r="O903" s="745">
        <v>6</v>
      </c>
      <c r="P903" s="663">
        <v>12280.08</v>
      </c>
      <c r="Q903" s="678">
        <v>0.76</v>
      </c>
      <c r="R903" s="662">
        <v>19</v>
      </c>
      <c r="S903" s="678">
        <v>0.76</v>
      </c>
      <c r="T903" s="745">
        <v>5</v>
      </c>
      <c r="U903" s="701">
        <v>0.83333333333333337</v>
      </c>
    </row>
    <row r="904" spans="1:21" ht="14.4" customHeight="1" x14ac:dyDescent="0.3">
      <c r="A904" s="661">
        <v>7</v>
      </c>
      <c r="B904" s="662" t="s">
        <v>2765</v>
      </c>
      <c r="C904" s="662" t="s">
        <v>3030</v>
      </c>
      <c r="D904" s="743" t="s">
        <v>4453</v>
      </c>
      <c r="E904" s="744" t="s">
        <v>3054</v>
      </c>
      <c r="F904" s="662" t="s">
        <v>3025</v>
      </c>
      <c r="G904" s="662" t="s">
        <v>3180</v>
      </c>
      <c r="H904" s="662" t="s">
        <v>631</v>
      </c>
      <c r="I904" s="662" t="s">
        <v>2035</v>
      </c>
      <c r="J904" s="662" t="s">
        <v>2036</v>
      </c>
      <c r="K904" s="662" t="s">
        <v>2064</v>
      </c>
      <c r="L904" s="663">
        <v>65.989999999999995</v>
      </c>
      <c r="M904" s="663">
        <v>725.88999999999987</v>
      </c>
      <c r="N904" s="662">
        <v>11</v>
      </c>
      <c r="O904" s="745">
        <v>3.5</v>
      </c>
      <c r="P904" s="663">
        <v>395.93999999999994</v>
      </c>
      <c r="Q904" s="678">
        <v>0.54545454545454541</v>
      </c>
      <c r="R904" s="662">
        <v>6</v>
      </c>
      <c r="S904" s="678">
        <v>0.54545454545454541</v>
      </c>
      <c r="T904" s="745">
        <v>2</v>
      </c>
      <c r="U904" s="701">
        <v>0.5714285714285714</v>
      </c>
    </row>
    <row r="905" spans="1:21" ht="14.4" customHeight="1" x14ac:dyDescent="0.3">
      <c r="A905" s="661">
        <v>7</v>
      </c>
      <c r="B905" s="662" t="s">
        <v>2765</v>
      </c>
      <c r="C905" s="662" t="s">
        <v>3030</v>
      </c>
      <c r="D905" s="743" t="s">
        <v>4453</v>
      </c>
      <c r="E905" s="744" t="s">
        <v>3054</v>
      </c>
      <c r="F905" s="662" t="s">
        <v>3025</v>
      </c>
      <c r="G905" s="662" t="s">
        <v>3184</v>
      </c>
      <c r="H905" s="662" t="s">
        <v>573</v>
      </c>
      <c r="I905" s="662" t="s">
        <v>4325</v>
      </c>
      <c r="J905" s="662" t="s">
        <v>4211</v>
      </c>
      <c r="K905" s="662" t="s">
        <v>1106</v>
      </c>
      <c r="L905" s="663">
        <v>113.66</v>
      </c>
      <c r="M905" s="663">
        <v>113.66</v>
      </c>
      <c r="N905" s="662">
        <v>1</v>
      </c>
      <c r="O905" s="745">
        <v>0.5</v>
      </c>
      <c r="P905" s="663">
        <v>113.66</v>
      </c>
      <c r="Q905" s="678">
        <v>1</v>
      </c>
      <c r="R905" s="662">
        <v>1</v>
      </c>
      <c r="S905" s="678">
        <v>1</v>
      </c>
      <c r="T905" s="745">
        <v>0.5</v>
      </c>
      <c r="U905" s="701">
        <v>1</v>
      </c>
    </row>
    <row r="906" spans="1:21" ht="14.4" customHeight="1" x14ac:dyDescent="0.3">
      <c r="A906" s="661">
        <v>7</v>
      </c>
      <c r="B906" s="662" t="s">
        <v>2765</v>
      </c>
      <c r="C906" s="662" t="s">
        <v>3030</v>
      </c>
      <c r="D906" s="743" t="s">
        <v>4453</v>
      </c>
      <c r="E906" s="744" t="s">
        <v>3054</v>
      </c>
      <c r="F906" s="662" t="s">
        <v>3025</v>
      </c>
      <c r="G906" s="662" t="s">
        <v>3380</v>
      </c>
      <c r="H906" s="662" t="s">
        <v>573</v>
      </c>
      <c r="I906" s="662" t="s">
        <v>3842</v>
      </c>
      <c r="J906" s="662" t="s">
        <v>3843</v>
      </c>
      <c r="K906" s="662" t="s">
        <v>3844</v>
      </c>
      <c r="L906" s="663">
        <v>0</v>
      </c>
      <c r="M906" s="663">
        <v>0</v>
      </c>
      <c r="N906" s="662">
        <v>2</v>
      </c>
      <c r="O906" s="745">
        <v>1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7</v>
      </c>
      <c r="B907" s="662" t="s">
        <v>2765</v>
      </c>
      <c r="C907" s="662" t="s">
        <v>3030</v>
      </c>
      <c r="D907" s="743" t="s">
        <v>4453</v>
      </c>
      <c r="E907" s="744" t="s">
        <v>3054</v>
      </c>
      <c r="F907" s="662" t="s">
        <v>3025</v>
      </c>
      <c r="G907" s="662" t="s">
        <v>3380</v>
      </c>
      <c r="H907" s="662" t="s">
        <v>573</v>
      </c>
      <c r="I907" s="662" t="s">
        <v>3845</v>
      </c>
      <c r="J907" s="662" t="s">
        <v>3843</v>
      </c>
      <c r="K907" s="662" t="s">
        <v>3846</v>
      </c>
      <c r="L907" s="663">
        <v>140.94999999999999</v>
      </c>
      <c r="M907" s="663">
        <v>140.94999999999999</v>
      </c>
      <c r="N907" s="662">
        <v>1</v>
      </c>
      <c r="O907" s="745">
        <v>1</v>
      </c>
      <c r="P907" s="663"/>
      <c r="Q907" s="678">
        <v>0</v>
      </c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7</v>
      </c>
      <c r="B908" s="662" t="s">
        <v>2765</v>
      </c>
      <c r="C908" s="662" t="s">
        <v>3030</v>
      </c>
      <c r="D908" s="743" t="s">
        <v>4453</v>
      </c>
      <c r="E908" s="744" t="s">
        <v>3054</v>
      </c>
      <c r="F908" s="662" t="s">
        <v>3025</v>
      </c>
      <c r="G908" s="662" t="s">
        <v>3380</v>
      </c>
      <c r="H908" s="662" t="s">
        <v>573</v>
      </c>
      <c r="I908" s="662" t="s">
        <v>4032</v>
      </c>
      <c r="J908" s="662" t="s">
        <v>4033</v>
      </c>
      <c r="K908" s="662" t="s">
        <v>4034</v>
      </c>
      <c r="L908" s="663">
        <v>211.42</v>
      </c>
      <c r="M908" s="663">
        <v>422.84</v>
      </c>
      <c r="N908" s="662">
        <v>2</v>
      </c>
      <c r="O908" s="745">
        <v>1.5</v>
      </c>
      <c r="P908" s="663">
        <v>211.42</v>
      </c>
      <c r="Q908" s="678">
        <v>0.5</v>
      </c>
      <c r="R908" s="662">
        <v>1</v>
      </c>
      <c r="S908" s="678">
        <v>0.5</v>
      </c>
      <c r="T908" s="745">
        <v>1</v>
      </c>
      <c r="U908" s="701">
        <v>0.66666666666666663</v>
      </c>
    </row>
    <row r="909" spans="1:21" ht="14.4" customHeight="1" x14ac:dyDescent="0.3">
      <c r="A909" s="661">
        <v>7</v>
      </c>
      <c r="B909" s="662" t="s">
        <v>2765</v>
      </c>
      <c r="C909" s="662" t="s">
        <v>3030</v>
      </c>
      <c r="D909" s="743" t="s">
        <v>4453</v>
      </c>
      <c r="E909" s="744" t="s">
        <v>3054</v>
      </c>
      <c r="F909" s="662" t="s">
        <v>3025</v>
      </c>
      <c r="G909" s="662" t="s">
        <v>3380</v>
      </c>
      <c r="H909" s="662" t="s">
        <v>573</v>
      </c>
      <c r="I909" s="662" t="s">
        <v>4326</v>
      </c>
      <c r="J909" s="662" t="s">
        <v>4033</v>
      </c>
      <c r="K909" s="662" t="s">
        <v>4327</v>
      </c>
      <c r="L909" s="663">
        <v>0</v>
      </c>
      <c r="M909" s="663">
        <v>0</v>
      </c>
      <c r="N909" s="662">
        <v>1</v>
      </c>
      <c r="O909" s="745">
        <v>0.5</v>
      </c>
      <c r="P909" s="663"/>
      <c r="Q909" s="678"/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7</v>
      </c>
      <c r="B910" s="662" t="s">
        <v>2765</v>
      </c>
      <c r="C910" s="662" t="s">
        <v>3030</v>
      </c>
      <c r="D910" s="743" t="s">
        <v>4453</v>
      </c>
      <c r="E910" s="744" t="s">
        <v>3054</v>
      </c>
      <c r="F910" s="662" t="s">
        <v>3025</v>
      </c>
      <c r="G910" s="662" t="s">
        <v>3380</v>
      </c>
      <c r="H910" s="662" t="s">
        <v>573</v>
      </c>
      <c r="I910" s="662" t="s">
        <v>4035</v>
      </c>
      <c r="J910" s="662" t="s">
        <v>3382</v>
      </c>
      <c r="K910" s="662" t="s">
        <v>4036</v>
      </c>
      <c r="L910" s="663">
        <v>0</v>
      </c>
      <c r="M910" s="663">
        <v>0</v>
      </c>
      <c r="N910" s="662">
        <v>3</v>
      </c>
      <c r="O910" s="745">
        <v>0.5</v>
      </c>
      <c r="P910" s="663"/>
      <c r="Q910" s="678"/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7</v>
      </c>
      <c r="B911" s="662" t="s">
        <v>2765</v>
      </c>
      <c r="C911" s="662" t="s">
        <v>3030</v>
      </c>
      <c r="D911" s="743" t="s">
        <v>4453</v>
      </c>
      <c r="E911" s="744" t="s">
        <v>3054</v>
      </c>
      <c r="F911" s="662" t="s">
        <v>3025</v>
      </c>
      <c r="G911" s="662" t="s">
        <v>3380</v>
      </c>
      <c r="H911" s="662" t="s">
        <v>573</v>
      </c>
      <c r="I911" s="662" t="s">
        <v>4037</v>
      </c>
      <c r="J911" s="662" t="s">
        <v>4033</v>
      </c>
      <c r="K911" s="662" t="s">
        <v>4038</v>
      </c>
      <c r="L911" s="663">
        <v>0</v>
      </c>
      <c r="M911" s="663">
        <v>0</v>
      </c>
      <c r="N911" s="662">
        <v>3</v>
      </c>
      <c r="O911" s="745">
        <v>0.5</v>
      </c>
      <c r="P911" s="663"/>
      <c r="Q911" s="678"/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7</v>
      </c>
      <c r="B912" s="662" t="s">
        <v>2765</v>
      </c>
      <c r="C912" s="662" t="s">
        <v>3030</v>
      </c>
      <c r="D912" s="743" t="s">
        <v>4453</v>
      </c>
      <c r="E912" s="744" t="s">
        <v>3054</v>
      </c>
      <c r="F912" s="662" t="s">
        <v>3025</v>
      </c>
      <c r="G912" s="662" t="s">
        <v>3188</v>
      </c>
      <c r="H912" s="662" t="s">
        <v>573</v>
      </c>
      <c r="I912" s="662" t="s">
        <v>3189</v>
      </c>
      <c r="J912" s="662" t="s">
        <v>3190</v>
      </c>
      <c r="K912" s="662" t="s">
        <v>3191</v>
      </c>
      <c r="L912" s="663">
        <v>72.64</v>
      </c>
      <c r="M912" s="663">
        <v>145.28</v>
      </c>
      <c r="N912" s="662">
        <v>2</v>
      </c>
      <c r="O912" s="745">
        <v>1</v>
      </c>
      <c r="P912" s="663">
        <v>145.28</v>
      </c>
      <c r="Q912" s="678">
        <v>1</v>
      </c>
      <c r="R912" s="662">
        <v>2</v>
      </c>
      <c r="S912" s="678">
        <v>1</v>
      </c>
      <c r="T912" s="745">
        <v>1</v>
      </c>
      <c r="U912" s="701">
        <v>1</v>
      </c>
    </row>
    <row r="913" spans="1:21" ht="14.4" customHeight="1" x14ac:dyDescent="0.3">
      <c r="A913" s="661">
        <v>7</v>
      </c>
      <c r="B913" s="662" t="s">
        <v>2765</v>
      </c>
      <c r="C913" s="662" t="s">
        <v>3030</v>
      </c>
      <c r="D913" s="743" t="s">
        <v>4453</v>
      </c>
      <c r="E913" s="744" t="s">
        <v>3054</v>
      </c>
      <c r="F913" s="662" t="s">
        <v>3025</v>
      </c>
      <c r="G913" s="662" t="s">
        <v>3188</v>
      </c>
      <c r="H913" s="662" t="s">
        <v>573</v>
      </c>
      <c r="I913" s="662" t="s">
        <v>4328</v>
      </c>
      <c r="J913" s="662" t="s">
        <v>4220</v>
      </c>
      <c r="K913" s="662" t="s">
        <v>3236</v>
      </c>
      <c r="L913" s="663">
        <v>96.84</v>
      </c>
      <c r="M913" s="663">
        <v>96.84</v>
      </c>
      <c r="N913" s="662">
        <v>1</v>
      </c>
      <c r="O913" s="745">
        <v>1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7</v>
      </c>
      <c r="B914" s="662" t="s">
        <v>2765</v>
      </c>
      <c r="C914" s="662" t="s">
        <v>3030</v>
      </c>
      <c r="D914" s="743" t="s">
        <v>4453</v>
      </c>
      <c r="E914" s="744" t="s">
        <v>3054</v>
      </c>
      <c r="F914" s="662" t="s">
        <v>3025</v>
      </c>
      <c r="G914" s="662" t="s">
        <v>3188</v>
      </c>
      <c r="H914" s="662" t="s">
        <v>573</v>
      </c>
      <c r="I914" s="662" t="s">
        <v>4329</v>
      </c>
      <c r="J914" s="662" t="s">
        <v>4330</v>
      </c>
      <c r="K914" s="662" t="s">
        <v>3987</v>
      </c>
      <c r="L914" s="663">
        <v>64.56</v>
      </c>
      <c r="M914" s="663">
        <v>64.56</v>
      </c>
      <c r="N914" s="662">
        <v>1</v>
      </c>
      <c r="O914" s="745">
        <v>0.5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7</v>
      </c>
      <c r="B915" s="662" t="s">
        <v>2765</v>
      </c>
      <c r="C915" s="662" t="s">
        <v>3030</v>
      </c>
      <c r="D915" s="743" t="s">
        <v>4453</v>
      </c>
      <c r="E915" s="744" t="s">
        <v>3054</v>
      </c>
      <c r="F915" s="662" t="s">
        <v>3025</v>
      </c>
      <c r="G915" s="662" t="s">
        <v>3198</v>
      </c>
      <c r="H915" s="662" t="s">
        <v>573</v>
      </c>
      <c r="I915" s="662" t="s">
        <v>3199</v>
      </c>
      <c r="J915" s="662" t="s">
        <v>3200</v>
      </c>
      <c r="K915" s="662" t="s">
        <v>3201</v>
      </c>
      <c r="L915" s="663">
        <v>24.68</v>
      </c>
      <c r="M915" s="663">
        <v>863.8</v>
      </c>
      <c r="N915" s="662">
        <v>35</v>
      </c>
      <c r="O915" s="745">
        <v>10.5</v>
      </c>
      <c r="P915" s="663">
        <v>296.16000000000003</v>
      </c>
      <c r="Q915" s="678">
        <v>0.34285714285714292</v>
      </c>
      <c r="R915" s="662">
        <v>12</v>
      </c>
      <c r="S915" s="678">
        <v>0.34285714285714286</v>
      </c>
      <c r="T915" s="745">
        <v>5.5</v>
      </c>
      <c r="U915" s="701">
        <v>0.52380952380952384</v>
      </c>
    </row>
    <row r="916" spans="1:21" ht="14.4" customHeight="1" x14ac:dyDescent="0.3">
      <c r="A916" s="661">
        <v>7</v>
      </c>
      <c r="B916" s="662" t="s">
        <v>2765</v>
      </c>
      <c r="C916" s="662" t="s">
        <v>3030</v>
      </c>
      <c r="D916" s="743" t="s">
        <v>4453</v>
      </c>
      <c r="E916" s="744" t="s">
        <v>3054</v>
      </c>
      <c r="F916" s="662" t="s">
        <v>3025</v>
      </c>
      <c r="G916" s="662" t="s">
        <v>3198</v>
      </c>
      <c r="H916" s="662" t="s">
        <v>573</v>
      </c>
      <c r="I916" s="662" t="s">
        <v>3849</v>
      </c>
      <c r="J916" s="662" t="s">
        <v>3850</v>
      </c>
      <c r="K916" s="662" t="s">
        <v>3851</v>
      </c>
      <c r="L916" s="663">
        <v>74.06</v>
      </c>
      <c r="M916" s="663">
        <v>1703.38</v>
      </c>
      <c r="N916" s="662">
        <v>23</v>
      </c>
      <c r="O916" s="745">
        <v>4.5</v>
      </c>
      <c r="P916" s="663">
        <v>814.66000000000008</v>
      </c>
      <c r="Q916" s="678">
        <v>0.47826086956521741</v>
      </c>
      <c r="R916" s="662">
        <v>11</v>
      </c>
      <c r="S916" s="678">
        <v>0.47826086956521741</v>
      </c>
      <c r="T916" s="745">
        <v>2</v>
      </c>
      <c r="U916" s="701">
        <v>0.44444444444444442</v>
      </c>
    </row>
    <row r="917" spans="1:21" ht="14.4" customHeight="1" x14ac:dyDescent="0.3">
      <c r="A917" s="661">
        <v>7</v>
      </c>
      <c r="B917" s="662" t="s">
        <v>2765</v>
      </c>
      <c r="C917" s="662" t="s">
        <v>3030</v>
      </c>
      <c r="D917" s="743" t="s">
        <v>4453</v>
      </c>
      <c r="E917" s="744" t="s">
        <v>3054</v>
      </c>
      <c r="F917" s="662" t="s">
        <v>3025</v>
      </c>
      <c r="G917" s="662" t="s">
        <v>4331</v>
      </c>
      <c r="H917" s="662" t="s">
        <v>573</v>
      </c>
      <c r="I917" s="662" t="s">
        <v>906</v>
      </c>
      <c r="J917" s="662" t="s">
        <v>4332</v>
      </c>
      <c r="K917" s="662" t="s">
        <v>4333</v>
      </c>
      <c r="L917" s="663">
        <v>49.63</v>
      </c>
      <c r="M917" s="663">
        <v>49.63</v>
      </c>
      <c r="N917" s="662">
        <v>1</v>
      </c>
      <c r="O917" s="745">
        <v>0.5</v>
      </c>
      <c r="P917" s="663"/>
      <c r="Q917" s="678">
        <v>0</v>
      </c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7</v>
      </c>
      <c r="B918" s="662" t="s">
        <v>2765</v>
      </c>
      <c r="C918" s="662" t="s">
        <v>3030</v>
      </c>
      <c r="D918" s="743" t="s">
        <v>4453</v>
      </c>
      <c r="E918" s="744" t="s">
        <v>3054</v>
      </c>
      <c r="F918" s="662" t="s">
        <v>3025</v>
      </c>
      <c r="G918" s="662" t="s">
        <v>4334</v>
      </c>
      <c r="H918" s="662" t="s">
        <v>573</v>
      </c>
      <c r="I918" s="662" t="s">
        <v>4335</v>
      </c>
      <c r="J918" s="662" t="s">
        <v>4336</v>
      </c>
      <c r="K918" s="662" t="s">
        <v>4337</v>
      </c>
      <c r="L918" s="663">
        <v>798.69</v>
      </c>
      <c r="M918" s="663">
        <v>1597.38</v>
      </c>
      <c r="N918" s="662">
        <v>2</v>
      </c>
      <c r="O918" s="745">
        <v>2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7</v>
      </c>
      <c r="B919" s="662" t="s">
        <v>2765</v>
      </c>
      <c r="C919" s="662" t="s">
        <v>3030</v>
      </c>
      <c r="D919" s="743" t="s">
        <v>4453</v>
      </c>
      <c r="E919" s="744" t="s">
        <v>3054</v>
      </c>
      <c r="F919" s="662" t="s">
        <v>3025</v>
      </c>
      <c r="G919" s="662" t="s">
        <v>3202</v>
      </c>
      <c r="H919" s="662" t="s">
        <v>573</v>
      </c>
      <c r="I919" s="662" t="s">
        <v>3493</v>
      </c>
      <c r="J919" s="662" t="s">
        <v>3494</v>
      </c>
      <c r="K919" s="662" t="s">
        <v>3495</v>
      </c>
      <c r="L919" s="663">
        <v>44.28</v>
      </c>
      <c r="M919" s="663">
        <v>177.12</v>
      </c>
      <c r="N919" s="662">
        <v>4</v>
      </c>
      <c r="O919" s="745">
        <v>3.5</v>
      </c>
      <c r="P919" s="663">
        <v>88.56</v>
      </c>
      <c r="Q919" s="678">
        <v>0.5</v>
      </c>
      <c r="R919" s="662">
        <v>2</v>
      </c>
      <c r="S919" s="678">
        <v>0.5</v>
      </c>
      <c r="T919" s="745">
        <v>2</v>
      </c>
      <c r="U919" s="701">
        <v>0.5714285714285714</v>
      </c>
    </row>
    <row r="920" spans="1:21" ht="14.4" customHeight="1" x14ac:dyDescent="0.3">
      <c r="A920" s="661">
        <v>7</v>
      </c>
      <c r="B920" s="662" t="s">
        <v>2765</v>
      </c>
      <c r="C920" s="662" t="s">
        <v>3030</v>
      </c>
      <c r="D920" s="743" t="s">
        <v>4453</v>
      </c>
      <c r="E920" s="744" t="s">
        <v>3054</v>
      </c>
      <c r="F920" s="662" t="s">
        <v>3025</v>
      </c>
      <c r="G920" s="662" t="s">
        <v>3076</v>
      </c>
      <c r="H920" s="662" t="s">
        <v>573</v>
      </c>
      <c r="I920" s="662" t="s">
        <v>4338</v>
      </c>
      <c r="J920" s="662" t="s">
        <v>4339</v>
      </c>
      <c r="K920" s="662" t="s">
        <v>4340</v>
      </c>
      <c r="L920" s="663">
        <v>61.76</v>
      </c>
      <c r="M920" s="663">
        <v>61.76</v>
      </c>
      <c r="N920" s="662">
        <v>1</v>
      </c>
      <c r="O920" s="745">
        <v>0.5</v>
      </c>
      <c r="P920" s="663">
        <v>61.76</v>
      </c>
      <c r="Q920" s="678">
        <v>1</v>
      </c>
      <c r="R920" s="662">
        <v>1</v>
      </c>
      <c r="S920" s="678">
        <v>1</v>
      </c>
      <c r="T920" s="745">
        <v>0.5</v>
      </c>
      <c r="U920" s="701">
        <v>1</v>
      </c>
    </row>
    <row r="921" spans="1:21" ht="14.4" customHeight="1" x14ac:dyDescent="0.3">
      <c r="A921" s="661">
        <v>7</v>
      </c>
      <c r="B921" s="662" t="s">
        <v>2765</v>
      </c>
      <c r="C921" s="662" t="s">
        <v>3030</v>
      </c>
      <c r="D921" s="743" t="s">
        <v>4453</v>
      </c>
      <c r="E921" s="744" t="s">
        <v>3054</v>
      </c>
      <c r="F921" s="662" t="s">
        <v>3025</v>
      </c>
      <c r="G921" s="662" t="s">
        <v>3717</v>
      </c>
      <c r="H921" s="662" t="s">
        <v>573</v>
      </c>
      <c r="I921" s="662" t="s">
        <v>3718</v>
      </c>
      <c r="J921" s="662" t="s">
        <v>3719</v>
      </c>
      <c r="K921" s="662" t="s">
        <v>3720</v>
      </c>
      <c r="L921" s="663">
        <v>232.68</v>
      </c>
      <c r="M921" s="663">
        <v>9772.56</v>
      </c>
      <c r="N921" s="662">
        <v>42</v>
      </c>
      <c r="O921" s="745">
        <v>10</v>
      </c>
      <c r="P921" s="663">
        <v>8841.84</v>
      </c>
      <c r="Q921" s="678">
        <v>0.90476190476190488</v>
      </c>
      <c r="R921" s="662">
        <v>38</v>
      </c>
      <c r="S921" s="678">
        <v>0.90476190476190477</v>
      </c>
      <c r="T921" s="745">
        <v>9</v>
      </c>
      <c r="U921" s="701">
        <v>0.9</v>
      </c>
    </row>
    <row r="922" spans="1:21" ht="14.4" customHeight="1" x14ac:dyDescent="0.3">
      <c r="A922" s="661">
        <v>7</v>
      </c>
      <c r="B922" s="662" t="s">
        <v>2765</v>
      </c>
      <c r="C922" s="662" t="s">
        <v>3030</v>
      </c>
      <c r="D922" s="743" t="s">
        <v>4453</v>
      </c>
      <c r="E922" s="744" t="s">
        <v>3054</v>
      </c>
      <c r="F922" s="662" t="s">
        <v>3025</v>
      </c>
      <c r="G922" s="662" t="s">
        <v>3717</v>
      </c>
      <c r="H922" s="662" t="s">
        <v>573</v>
      </c>
      <c r="I922" s="662" t="s">
        <v>4341</v>
      </c>
      <c r="J922" s="662" t="s">
        <v>4342</v>
      </c>
      <c r="K922" s="662" t="s">
        <v>4343</v>
      </c>
      <c r="L922" s="663">
        <v>0</v>
      </c>
      <c r="M922" s="663">
        <v>0</v>
      </c>
      <c r="N922" s="662">
        <v>11</v>
      </c>
      <c r="O922" s="745">
        <v>2</v>
      </c>
      <c r="P922" s="663">
        <v>0</v>
      </c>
      <c r="Q922" s="678"/>
      <c r="R922" s="662">
        <v>11</v>
      </c>
      <c r="S922" s="678">
        <v>1</v>
      </c>
      <c r="T922" s="745">
        <v>2</v>
      </c>
      <c r="U922" s="701">
        <v>1</v>
      </c>
    </row>
    <row r="923" spans="1:21" ht="14.4" customHeight="1" x14ac:dyDescent="0.3">
      <c r="A923" s="661">
        <v>7</v>
      </c>
      <c r="B923" s="662" t="s">
        <v>2765</v>
      </c>
      <c r="C923" s="662" t="s">
        <v>3030</v>
      </c>
      <c r="D923" s="743" t="s">
        <v>4453</v>
      </c>
      <c r="E923" s="744" t="s">
        <v>3054</v>
      </c>
      <c r="F923" s="662" t="s">
        <v>3025</v>
      </c>
      <c r="G923" s="662" t="s">
        <v>3717</v>
      </c>
      <c r="H923" s="662" t="s">
        <v>573</v>
      </c>
      <c r="I923" s="662" t="s">
        <v>3721</v>
      </c>
      <c r="J923" s="662" t="s">
        <v>3722</v>
      </c>
      <c r="K923" s="662" t="s">
        <v>3723</v>
      </c>
      <c r="L923" s="663">
        <v>969.48</v>
      </c>
      <c r="M923" s="663">
        <v>969.48</v>
      </c>
      <c r="N923" s="662">
        <v>1</v>
      </c>
      <c r="O923" s="745">
        <v>1</v>
      </c>
      <c r="P923" s="663">
        <v>969.48</v>
      </c>
      <c r="Q923" s="678">
        <v>1</v>
      </c>
      <c r="R923" s="662">
        <v>1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7</v>
      </c>
      <c r="B924" s="662" t="s">
        <v>2765</v>
      </c>
      <c r="C924" s="662" t="s">
        <v>3030</v>
      </c>
      <c r="D924" s="743" t="s">
        <v>4453</v>
      </c>
      <c r="E924" s="744" t="s">
        <v>3054</v>
      </c>
      <c r="F924" s="662" t="s">
        <v>3025</v>
      </c>
      <c r="G924" s="662" t="s">
        <v>3717</v>
      </c>
      <c r="H924" s="662" t="s">
        <v>573</v>
      </c>
      <c r="I924" s="662" t="s">
        <v>4222</v>
      </c>
      <c r="J924" s="662" t="s">
        <v>4223</v>
      </c>
      <c r="K924" s="662" t="s">
        <v>4224</v>
      </c>
      <c r="L924" s="663">
        <v>1454.23</v>
      </c>
      <c r="M924" s="663">
        <v>40718.44</v>
      </c>
      <c r="N924" s="662">
        <v>28</v>
      </c>
      <c r="O924" s="745">
        <v>8</v>
      </c>
      <c r="P924" s="663">
        <v>23267.68</v>
      </c>
      <c r="Q924" s="678">
        <v>0.5714285714285714</v>
      </c>
      <c r="R924" s="662">
        <v>16</v>
      </c>
      <c r="S924" s="678">
        <v>0.5714285714285714</v>
      </c>
      <c r="T924" s="745">
        <v>6</v>
      </c>
      <c r="U924" s="701">
        <v>0.75</v>
      </c>
    </row>
    <row r="925" spans="1:21" ht="14.4" customHeight="1" x14ac:dyDescent="0.3">
      <c r="A925" s="661">
        <v>7</v>
      </c>
      <c r="B925" s="662" t="s">
        <v>2765</v>
      </c>
      <c r="C925" s="662" t="s">
        <v>3030</v>
      </c>
      <c r="D925" s="743" t="s">
        <v>4453</v>
      </c>
      <c r="E925" s="744" t="s">
        <v>3054</v>
      </c>
      <c r="F925" s="662" t="s">
        <v>3025</v>
      </c>
      <c r="G925" s="662" t="s">
        <v>3717</v>
      </c>
      <c r="H925" s="662" t="s">
        <v>573</v>
      </c>
      <c r="I925" s="662" t="s">
        <v>4045</v>
      </c>
      <c r="J925" s="662" t="s">
        <v>4046</v>
      </c>
      <c r="K925" s="662" t="s">
        <v>4047</v>
      </c>
      <c r="L925" s="663">
        <v>1938.97</v>
      </c>
      <c r="M925" s="663">
        <v>48474.25</v>
      </c>
      <c r="N925" s="662">
        <v>25</v>
      </c>
      <c r="O925" s="745">
        <v>8</v>
      </c>
      <c r="P925" s="663">
        <v>36840.43</v>
      </c>
      <c r="Q925" s="678">
        <v>0.76</v>
      </c>
      <c r="R925" s="662">
        <v>19</v>
      </c>
      <c r="S925" s="678">
        <v>0.76</v>
      </c>
      <c r="T925" s="745">
        <v>7</v>
      </c>
      <c r="U925" s="701">
        <v>0.875</v>
      </c>
    </row>
    <row r="926" spans="1:21" ht="14.4" customHeight="1" x14ac:dyDescent="0.3">
      <c r="A926" s="661">
        <v>7</v>
      </c>
      <c r="B926" s="662" t="s">
        <v>2765</v>
      </c>
      <c r="C926" s="662" t="s">
        <v>3030</v>
      </c>
      <c r="D926" s="743" t="s">
        <v>4453</v>
      </c>
      <c r="E926" s="744" t="s">
        <v>3054</v>
      </c>
      <c r="F926" s="662" t="s">
        <v>3025</v>
      </c>
      <c r="G926" s="662" t="s">
        <v>3717</v>
      </c>
      <c r="H926" s="662" t="s">
        <v>573</v>
      </c>
      <c r="I926" s="662" t="s">
        <v>3856</v>
      </c>
      <c r="J926" s="662" t="s">
        <v>3857</v>
      </c>
      <c r="K926" s="662" t="s">
        <v>3858</v>
      </c>
      <c r="L926" s="663">
        <v>7096.12</v>
      </c>
      <c r="M926" s="663">
        <v>7096.12</v>
      </c>
      <c r="N926" s="662">
        <v>1</v>
      </c>
      <c r="O926" s="745">
        <v>1</v>
      </c>
      <c r="P926" s="663">
        <v>7096.12</v>
      </c>
      <c r="Q926" s="678">
        <v>1</v>
      </c>
      <c r="R926" s="662">
        <v>1</v>
      </c>
      <c r="S926" s="678">
        <v>1</v>
      </c>
      <c r="T926" s="745">
        <v>1</v>
      </c>
      <c r="U926" s="701">
        <v>1</v>
      </c>
    </row>
    <row r="927" spans="1:21" ht="14.4" customHeight="1" x14ac:dyDescent="0.3">
      <c r="A927" s="661">
        <v>7</v>
      </c>
      <c r="B927" s="662" t="s">
        <v>2765</v>
      </c>
      <c r="C927" s="662" t="s">
        <v>3030</v>
      </c>
      <c r="D927" s="743" t="s">
        <v>4453</v>
      </c>
      <c r="E927" s="744" t="s">
        <v>3054</v>
      </c>
      <c r="F927" s="662" t="s">
        <v>3025</v>
      </c>
      <c r="G927" s="662" t="s">
        <v>3717</v>
      </c>
      <c r="H927" s="662" t="s">
        <v>573</v>
      </c>
      <c r="I927" s="662" t="s">
        <v>3859</v>
      </c>
      <c r="J927" s="662" t="s">
        <v>3860</v>
      </c>
      <c r="K927" s="662" t="s">
        <v>3858</v>
      </c>
      <c r="L927" s="663">
        <v>7096.12</v>
      </c>
      <c r="M927" s="663">
        <v>14192.24</v>
      </c>
      <c r="N927" s="662">
        <v>2</v>
      </c>
      <c r="O927" s="745">
        <v>1</v>
      </c>
      <c r="P927" s="663">
        <v>14192.24</v>
      </c>
      <c r="Q927" s="678">
        <v>1</v>
      </c>
      <c r="R927" s="662">
        <v>2</v>
      </c>
      <c r="S927" s="678">
        <v>1</v>
      </c>
      <c r="T927" s="745">
        <v>1</v>
      </c>
      <c r="U927" s="701">
        <v>1</v>
      </c>
    </row>
    <row r="928" spans="1:21" ht="14.4" customHeight="1" x14ac:dyDescent="0.3">
      <c r="A928" s="661">
        <v>7</v>
      </c>
      <c r="B928" s="662" t="s">
        <v>2765</v>
      </c>
      <c r="C928" s="662" t="s">
        <v>3030</v>
      </c>
      <c r="D928" s="743" t="s">
        <v>4453</v>
      </c>
      <c r="E928" s="744" t="s">
        <v>3054</v>
      </c>
      <c r="F928" s="662" t="s">
        <v>3025</v>
      </c>
      <c r="G928" s="662" t="s">
        <v>3717</v>
      </c>
      <c r="H928" s="662" t="s">
        <v>573</v>
      </c>
      <c r="I928" s="662" t="s">
        <v>4051</v>
      </c>
      <c r="J928" s="662" t="s">
        <v>4049</v>
      </c>
      <c r="K928" s="662" t="s">
        <v>4052</v>
      </c>
      <c r="L928" s="663">
        <v>5322.08</v>
      </c>
      <c r="M928" s="663">
        <v>15966.24</v>
      </c>
      <c r="N928" s="662">
        <v>3</v>
      </c>
      <c r="O928" s="745">
        <v>2</v>
      </c>
      <c r="P928" s="663">
        <v>15966.24</v>
      </c>
      <c r="Q928" s="678">
        <v>1</v>
      </c>
      <c r="R928" s="662">
        <v>3</v>
      </c>
      <c r="S928" s="678">
        <v>1</v>
      </c>
      <c r="T928" s="745">
        <v>2</v>
      </c>
      <c r="U928" s="701">
        <v>1</v>
      </c>
    </row>
    <row r="929" spans="1:21" ht="14.4" customHeight="1" x14ac:dyDescent="0.3">
      <c r="A929" s="661">
        <v>7</v>
      </c>
      <c r="B929" s="662" t="s">
        <v>2765</v>
      </c>
      <c r="C929" s="662" t="s">
        <v>3030</v>
      </c>
      <c r="D929" s="743" t="s">
        <v>4453</v>
      </c>
      <c r="E929" s="744" t="s">
        <v>3054</v>
      </c>
      <c r="F929" s="662" t="s">
        <v>3025</v>
      </c>
      <c r="G929" s="662" t="s">
        <v>3717</v>
      </c>
      <c r="H929" s="662" t="s">
        <v>573</v>
      </c>
      <c r="I929" s="662" t="s">
        <v>4056</v>
      </c>
      <c r="J929" s="662" t="s">
        <v>4057</v>
      </c>
      <c r="K929" s="662" t="s">
        <v>4058</v>
      </c>
      <c r="L929" s="663">
        <v>484.75</v>
      </c>
      <c r="M929" s="663">
        <v>1939</v>
      </c>
      <c r="N929" s="662">
        <v>4</v>
      </c>
      <c r="O929" s="745">
        <v>1</v>
      </c>
      <c r="P929" s="663">
        <v>1939</v>
      </c>
      <c r="Q929" s="678">
        <v>1</v>
      </c>
      <c r="R929" s="662">
        <v>4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7</v>
      </c>
      <c r="B930" s="662" t="s">
        <v>2765</v>
      </c>
      <c r="C930" s="662" t="s">
        <v>3030</v>
      </c>
      <c r="D930" s="743" t="s">
        <v>4453</v>
      </c>
      <c r="E930" s="744" t="s">
        <v>3054</v>
      </c>
      <c r="F930" s="662" t="s">
        <v>3025</v>
      </c>
      <c r="G930" s="662" t="s">
        <v>3717</v>
      </c>
      <c r="H930" s="662" t="s">
        <v>573</v>
      </c>
      <c r="I930" s="662" t="s">
        <v>3724</v>
      </c>
      <c r="J930" s="662" t="s">
        <v>3725</v>
      </c>
      <c r="K930" s="662" t="s">
        <v>3726</v>
      </c>
      <c r="L930" s="663">
        <v>1454.23</v>
      </c>
      <c r="M930" s="663">
        <v>39264.210000000006</v>
      </c>
      <c r="N930" s="662">
        <v>27</v>
      </c>
      <c r="O930" s="745">
        <v>5</v>
      </c>
      <c r="P930" s="663">
        <v>26176.140000000003</v>
      </c>
      <c r="Q930" s="678">
        <v>0.66666666666666663</v>
      </c>
      <c r="R930" s="662">
        <v>18</v>
      </c>
      <c r="S930" s="678">
        <v>0.66666666666666663</v>
      </c>
      <c r="T930" s="745">
        <v>3</v>
      </c>
      <c r="U930" s="701">
        <v>0.6</v>
      </c>
    </row>
    <row r="931" spans="1:21" ht="14.4" customHeight="1" x14ac:dyDescent="0.3">
      <c r="A931" s="661">
        <v>7</v>
      </c>
      <c r="B931" s="662" t="s">
        <v>2765</v>
      </c>
      <c r="C931" s="662" t="s">
        <v>3030</v>
      </c>
      <c r="D931" s="743" t="s">
        <v>4453</v>
      </c>
      <c r="E931" s="744" t="s">
        <v>3054</v>
      </c>
      <c r="F931" s="662" t="s">
        <v>3025</v>
      </c>
      <c r="G931" s="662" t="s">
        <v>3717</v>
      </c>
      <c r="H931" s="662" t="s">
        <v>573</v>
      </c>
      <c r="I931" s="662" t="s">
        <v>3727</v>
      </c>
      <c r="J931" s="662" t="s">
        <v>3728</v>
      </c>
      <c r="K931" s="662" t="s">
        <v>3729</v>
      </c>
      <c r="L931" s="663">
        <v>1938.97</v>
      </c>
      <c r="M931" s="663">
        <v>23267.64</v>
      </c>
      <c r="N931" s="662">
        <v>12</v>
      </c>
      <c r="O931" s="745">
        <v>2</v>
      </c>
      <c r="P931" s="663"/>
      <c r="Q931" s="678">
        <v>0</v>
      </c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7</v>
      </c>
      <c r="B932" s="662" t="s">
        <v>2765</v>
      </c>
      <c r="C932" s="662" t="s">
        <v>3030</v>
      </c>
      <c r="D932" s="743" t="s">
        <v>4453</v>
      </c>
      <c r="E932" s="744" t="s">
        <v>3054</v>
      </c>
      <c r="F932" s="662" t="s">
        <v>3025</v>
      </c>
      <c r="G932" s="662" t="s">
        <v>3717</v>
      </c>
      <c r="H932" s="662" t="s">
        <v>573</v>
      </c>
      <c r="I932" s="662" t="s">
        <v>3730</v>
      </c>
      <c r="J932" s="662" t="s">
        <v>3731</v>
      </c>
      <c r="K932" s="662" t="s">
        <v>3732</v>
      </c>
      <c r="L932" s="663">
        <v>1938.97</v>
      </c>
      <c r="M932" s="663">
        <v>104704.38</v>
      </c>
      <c r="N932" s="662">
        <v>54</v>
      </c>
      <c r="O932" s="745">
        <v>9</v>
      </c>
      <c r="P932" s="663">
        <v>71741.89</v>
      </c>
      <c r="Q932" s="678">
        <v>0.68518518518518512</v>
      </c>
      <c r="R932" s="662">
        <v>37</v>
      </c>
      <c r="S932" s="678">
        <v>0.68518518518518523</v>
      </c>
      <c r="T932" s="745">
        <v>6</v>
      </c>
      <c r="U932" s="701">
        <v>0.66666666666666663</v>
      </c>
    </row>
    <row r="933" spans="1:21" ht="14.4" customHeight="1" x14ac:dyDescent="0.3">
      <c r="A933" s="661">
        <v>7</v>
      </c>
      <c r="B933" s="662" t="s">
        <v>2765</v>
      </c>
      <c r="C933" s="662" t="s">
        <v>3030</v>
      </c>
      <c r="D933" s="743" t="s">
        <v>4453</v>
      </c>
      <c r="E933" s="744" t="s">
        <v>3054</v>
      </c>
      <c r="F933" s="662" t="s">
        <v>3025</v>
      </c>
      <c r="G933" s="662" t="s">
        <v>3717</v>
      </c>
      <c r="H933" s="662" t="s">
        <v>573</v>
      </c>
      <c r="I933" s="662" t="s">
        <v>3864</v>
      </c>
      <c r="J933" s="662" t="s">
        <v>3865</v>
      </c>
      <c r="K933" s="662" t="s">
        <v>3866</v>
      </c>
      <c r="L933" s="663">
        <v>1454.23</v>
      </c>
      <c r="M933" s="663">
        <v>59623.430000000015</v>
      </c>
      <c r="N933" s="662">
        <v>41</v>
      </c>
      <c r="O933" s="745">
        <v>7</v>
      </c>
      <c r="P933" s="663">
        <v>42172.670000000013</v>
      </c>
      <c r="Q933" s="678">
        <v>0.70731707317073178</v>
      </c>
      <c r="R933" s="662">
        <v>29</v>
      </c>
      <c r="S933" s="678">
        <v>0.70731707317073167</v>
      </c>
      <c r="T933" s="745">
        <v>5</v>
      </c>
      <c r="U933" s="701">
        <v>0.7142857142857143</v>
      </c>
    </row>
    <row r="934" spans="1:21" ht="14.4" customHeight="1" x14ac:dyDescent="0.3">
      <c r="A934" s="661">
        <v>7</v>
      </c>
      <c r="B934" s="662" t="s">
        <v>2765</v>
      </c>
      <c r="C934" s="662" t="s">
        <v>3030</v>
      </c>
      <c r="D934" s="743" t="s">
        <v>4453</v>
      </c>
      <c r="E934" s="744" t="s">
        <v>3054</v>
      </c>
      <c r="F934" s="662" t="s">
        <v>3025</v>
      </c>
      <c r="G934" s="662" t="s">
        <v>3717</v>
      </c>
      <c r="H934" s="662" t="s">
        <v>573</v>
      </c>
      <c r="I934" s="662" t="s">
        <v>3867</v>
      </c>
      <c r="J934" s="662" t="s">
        <v>3868</v>
      </c>
      <c r="K934" s="662" t="s">
        <v>3869</v>
      </c>
      <c r="L934" s="663">
        <v>484.75</v>
      </c>
      <c r="M934" s="663">
        <v>13573</v>
      </c>
      <c r="N934" s="662">
        <v>28</v>
      </c>
      <c r="O934" s="745">
        <v>7</v>
      </c>
      <c r="P934" s="663">
        <v>11634</v>
      </c>
      <c r="Q934" s="678">
        <v>0.8571428571428571</v>
      </c>
      <c r="R934" s="662">
        <v>24</v>
      </c>
      <c r="S934" s="678">
        <v>0.8571428571428571</v>
      </c>
      <c r="T934" s="745">
        <v>6</v>
      </c>
      <c r="U934" s="701">
        <v>0.8571428571428571</v>
      </c>
    </row>
    <row r="935" spans="1:21" ht="14.4" customHeight="1" x14ac:dyDescent="0.3">
      <c r="A935" s="661">
        <v>7</v>
      </c>
      <c r="B935" s="662" t="s">
        <v>2765</v>
      </c>
      <c r="C935" s="662" t="s">
        <v>3030</v>
      </c>
      <c r="D935" s="743" t="s">
        <v>4453</v>
      </c>
      <c r="E935" s="744" t="s">
        <v>3054</v>
      </c>
      <c r="F935" s="662" t="s">
        <v>3025</v>
      </c>
      <c r="G935" s="662" t="s">
        <v>3717</v>
      </c>
      <c r="H935" s="662" t="s">
        <v>573</v>
      </c>
      <c r="I935" s="662" t="s">
        <v>3733</v>
      </c>
      <c r="J935" s="662" t="s">
        <v>3734</v>
      </c>
      <c r="K935" s="662" t="s">
        <v>3735</v>
      </c>
      <c r="L935" s="663">
        <v>969.48</v>
      </c>
      <c r="M935" s="663">
        <v>50412.960000000006</v>
      </c>
      <c r="N935" s="662">
        <v>52</v>
      </c>
      <c r="O935" s="745">
        <v>10</v>
      </c>
      <c r="P935" s="663">
        <v>26175.960000000003</v>
      </c>
      <c r="Q935" s="678">
        <v>0.51923076923076927</v>
      </c>
      <c r="R935" s="662">
        <v>27</v>
      </c>
      <c r="S935" s="678">
        <v>0.51923076923076927</v>
      </c>
      <c r="T935" s="745">
        <v>5</v>
      </c>
      <c r="U935" s="701">
        <v>0.5</v>
      </c>
    </row>
    <row r="936" spans="1:21" ht="14.4" customHeight="1" x14ac:dyDescent="0.3">
      <c r="A936" s="661">
        <v>7</v>
      </c>
      <c r="B936" s="662" t="s">
        <v>2765</v>
      </c>
      <c r="C936" s="662" t="s">
        <v>3030</v>
      </c>
      <c r="D936" s="743" t="s">
        <v>4453</v>
      </c>
      <c r="E936" s="744" t="s">
        <v>3054</v>
      </c>
      <c r="F936" s="662" t="s">
        <v>3025</v>
      </c>
      <c r="G936" s="662" t="s">
        <v>3717</v>
      </c>
      <c r="H936" s="662" t="s">
        <v>573</v>
      </c>
      <c r="I936" s="662" t="s">
        <v>3870</v>
      </c>
      <c r="J936" s="662" t="s">
        <v>3871</v>
      </c>
      <c r="K936" s="662" t="s">
        <v>3872</v>
      </c>
      <c r="L936" s="663">
        <v>1938.97</v>
      </c>
      <c r="M936" s="663">
        <v>21328.67</v>
      </c>
      <c r="N936" s="662">
        <v>11</v>
      </c>
      <c r="O936" s="745">
        <v>3</v>
      </c>
      <c r="P936" s="663">
        <v>3877.94</v>
      </c>
      <c r="Q936" s="678">
        <v>0.18181818181818182</v>
      </c>
      <c r="R936" s="662">
        <v>2</v>
      </c>
      <c r="S936" s="678">
        <v>0.18181818181818182</v>
      </c>
      <c r="T936" s="745">
        <v>1</v>
      </c>
      <c r="U936" s="701">
        <v>0.33333333333333331</v>
      </c>
    </row>
    <row r="937" spans="1:21" ht="14.4" customHeight="1" x14ac:dyDescent="0.3">
      <c r="A937" s="661">
        <v>7</v>
      </c>
      <c r="B937" s="662" t="s">
        <v>2765</v>
      </c>
      <c r="C937" s="662" t="s">
        <v>3030</v>
      </c>
      <c r="D937" s="743" t="s">
        <v>4453</v>
      </c>
      <c r="E937" s="744" t="s">
        <v>3054</v>
      </c>
      <c r="F937" s="662" t="s">
        <v>3025</v>
      </c>
      <c r="G937" s="662" t="s">
        <v>3717</v>
      </c>
      <c r="H937" s="662" t="s">
        <v>573</v>
      </c>
      <c r="I937" s="662" t="s">
        <v>4059</v>
      </c>
      <c r="J937" s="662" t="s">
        <v>4060</v>
      </c>
      <c r="K937" s="662" t="s">
        <v>4061</v>
      </c>
      <c r="L937" s="663">
        <v>969.48</v>
      </c>
      <c r="M937" s="663">
        <v>4847.3999999999996</v>
      </c>
      <c r="N937" s="662">
        <v>5</v>
      </c>
      <c r="O937" s="745">
        <v>2</v>
      </c>
      <c r="P937" s="663">
        <v>4847.3999999999996</v>
      </c>
      <c r="Q937" s="678">
        <v>1</v>
      </c>
      <c r="R937" s="662">
        <v>5</v>
      </c>
      <c r="S937" s="678">
        <v>1</v>
      </c>
      <c r="T937" s="745">
        <v>2</v>
      </c>
      <c r="U937" s="701">
        <v>1</v>
      </c>
    </row>
    <row r="938" spans="1:21" ht="14.4" customHeight="1" x14ac:dyDescent="0.3">
      <c r="A938" s="661">
        <v>7</v>
      </c>
      <c r="B938" s="662" t="s">
        <v>2765</v>
      </c>
      <c r="C938" s="662" t="s">
        <v>3030</v>
      </c>
      <c r="D938" s="743" t="s">
        <v>4453</v>
      </c>
      <c r="E938" s="744" t="s">
        <v>3054</v>
      </c>
      <c r="F938" s="662" t="s">
        <v>3025</v>
      </c>
      <c r="G938" s="662" t="s">
        <v>3717</v>
      </c>
      <c r="H938" s="662" t="s">
        <v>573</v>
      </c>
      <c r="I938" s="662" t="s">
        <v>4062</v>
      </c>
      <c r="J938" s="662" t="s">
        <v>4063</v>
      </c>
      <c r="K938" s="662" t="s">
        <v>4064</v>
      </c>
      <c r="L938" s="663">
        <v>484.75</v>
      </c>
      <c r="M938" s="663">
        <v>4362.75</v>
      </c>
      <c r="N938" s="662">
        <v>9</v>
      </c>
      <c r="O938" s="745">
        <v>3</v>
      </c>
      <c r="P938" s="663">
        <v>484.75</v>
      </c>
      <c r="Q938" s="678">
        <v>0.1111111111111111</v>
      </c>
      <c r="R938" s="662">
        <v>1</v>
      </c>
      <c r="S938" s="678">
        <v>0.1111111111111111</v>
      </c>
      <c r="T938" s="745">
        <v>1</v>
      </c>
      <c r="U938" s="701">
        <v>0.33333333333333331</v>
      </c>
    </row>
    <row r="939" spans="1:21" ht="14.4" customHeight="1" x14ac:dyDescent="0.3">
      <c r="A939" s="661">
        <v>7</v>
      </c>
      <c r="B939" s="662" t="s">
        <v>2765</v>
      </c>
      <c r="C939" s="662" t="s">
        <v>3030</v>
      </c>
      <c r="D939" s="743" t="s">
        <v>4453</v>
      </c>
      <c r="E939" s="744" t="s">
        <v>3054</v>
      </c>
      <c r="F939" s="662" t="s">
        <v>3025</v>
      </c>
      <c r="G939" s="662" t="s">
        <v>3717</v>
      </c>
      <c r="H939" s="662" t="s">
        <v>573</v>
      </c>
      <c r="I939" s="662" t="s">
        <v>4065</v>
      </c>
      <c r="J939" s="662" t="s">
        <v>4066</v>
      </c>
      <c r="K939" s="662" t="s">
        <v>3726</v>
      </c>
      <c r="L939" s="663">
        <v>0</v>
      </c>
      <c r="M939" s="663">
        <v>0</v>
      </c>
      <c r="N939" s="662">
        <v>6</v>
      </c>
      <c r="O939" s="745">
        <v>1</v>
      </c>
      <c r="P939" s="663"/>
      <c r="Q939" s="678"/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7</v>
      </c>
      <c r="B940" s="662" t="s">
        <v>2765</v>
      </c>
      <c r="C940" s="662" t="s">
        <v>3030</v>
      </c>
      <c r="D940" s="743" t="s">
        <v>4453</v>
      </c>
      <c r="E940" s="744" t="s">
        <v>3054</v>
      </c>
      <c r="F940" s="662" t="s">
        <v>3025</v>
      </c>
      <c r="G940" s="662" t="s">
        <v>3717</v>
      </c>
      <c r="H940" s="662" t="s">
        <v>573</v>
      </c>
      <c r="I940" s="662" t="s">
        <v>4067</v>
      </c>
      <c r="J940" s="662" t="s">
        <v>4057</v>
      </c>
      <c r="K940" s="662" t="s">
        <v>4058</v>
      </c>
      <c r="L940" s="663">
        <v>484.75</v>
      </c>
      <c r="M940" s="663">
        <v>4847.5</v>
      </c>
      <c r="N940" s="662">
        <v>10</v>
      </c>
      <c r="O940" s="745">
        <v>3</v>
      </c>
      <c r="P940" s="663">
        <v>484.75</v>
      </c>
      <c r="Q940" s="678">
        <v>0.1</v>
      </c>
      <c r="R940" s="662">
        <v>1</v>
      </c>
      <c r="S940" s="678">
        <v>0.1</v>
      </c>
      <c r="T940" s="745">
        <v>1</v>
      </c>
      <c r="U940" s="701">
        <v>0.33333333333333331</v>
      </c>
    </row>
    <row r="941" spans="1:21" ht="14.4" customHeight="1" x14ac:dyDescent="0.3">
      <c r="A941" s="661">
        <v>7</v>
      </c>
      <c r="B941" s="662" t="s">
        <v>2765</v>
      </c>
      <c r="C941" s="662" t="s">
        <v>3030</v>
      </c>
      <c r="D941" s="743" t="s">
        <v>4453</v>
      </c>
      <c r="E941" s="744" t="s">
        <v>3054</v>
      </c>
      <c r="F941" s="662" t="s">
        <v>3025</v>
      </c>
      <c r="G941" s="662" t="s">
        <v>3717</v>
      </c>
      <c r="H941" s="662" t="s">
        <v>573</v>
      </c>
      <c r="I941" s="662" t="s">
        <v>4068</v>
      </c>
      <c r="J941" s="662" t="s">
        <v>4066</v>
      </c>
      <c r="K941" s="662" t="s">
        <v>3726</v>
      </c>
      <c r="L941" s="663">
        <v>969.48</v>
      </c>
      <c r="M941" s="663">
        <v>11633.76</v>
      </c>
      <c r="N941" s="662">
        <v>12</v>
      </c>
      <c r="O941" s="745">
        <v>3</v>
      </c>
      <c r="P941" s="663">
        <v>11633.76</v>
      </c>
      <c r="Q941" s="678">
        <v>1</v>
      </c>
      <c r="R941" s="662">
        <v>12</v>
      </c>
      <c r="S941" s="678">
        <v>1</v>
      </c>
      <c r="T941" s="745">
        <v>3</v>
      </c>
      <c r="U941" s="701">
        <v>1</v>
      </c>
    </row>
    <row r="942" spans="1:21" ht="14.4" customHeight="1" x14ac:dyDescent="0.3">
      <c r="A942" s="661">
        <v>7</v>
      </c>
      <c r="B942" s="662" t="s">
        <v>2765</v>
      </c>
      <c r="C942" s="662" t="s">
        <v>3030</v>
      </c>
      <c r="D942" s="743" t="s">
        <v>4453</v>
      </c>
      <c r="E942" s="744" t="s">
        <v>3054</v>
      </c>
      <c r="F942" s="662" t="s">
        <v>3025</v>
      </c>
      <c r="G942" s="662" t="s">
        <v>3717</v>
      </c>
      <c r="H942" s="662" t="s">
        <v>573</v>
      </c>
      <c r="I942" s="662" t="s">
        <v>4344</v>
      </c>
      <c r="J942" s="662" t="s">
        <v>4223</v>
      </c>
      <c r="K942" s="662" t="s">
        <v>4345</v>
      </c>
      <c r="L942" s="663">
        <v>0</v>
      </c>
      <c r="M942" s="663">
        <v>0</v>
      </c>
      <c r="N942" s="662">
        <v>6</v>
      </c>
      <c r="O942" s="745">
        <v>1</v>
      </c>
      <c r="P942" s="663"/>
      <c r="Q942" s="678"/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7</v>
      </c>
      <c r="B943" s="662" t="s">
        <v>2765</v>
      </c>
      <c r="C943" s="662" t="s">
        <v>3030</v>
      </c>
      <c r="D943" s="743" t="s">
        <v>4453</v>
      </c>
      <c r="E943" s="744" t="s">
        <v>3054</v>
      </c>
      <c r="F943" s="662" t="s">
        <v>3025</v>
      </c>
      <c r="G943" s="662" t="s">
        <v>3717</v>
      </c>
      <c r="H943" s="662" t="s">
        <v>573</v>
      </c>
      <c r="I943" s="662" t="s">
        <v>4346</v>
      </c>
      <c r="J943" s="662" t="s">
        <v>4347</v>
      </c>
      <c r="K943" s="662" t="s">
        <v>4348</v>
      </c>
      <c r="L943" s="663">
        <v>242.37</v>
      </c>
      <c r="M943" s="663">
        <v>969.48</v>
      </c>
      <c r="N943" s="662">
        <v>4</v>
      </c>
      <c r="O943" s="745">
        <v>1</v>
      </c>
      <c r="P943" s="663">
        <v>969.48</v>
      </c>
      <c r="Q943" s="678">
        <v>1</v>
      </c>
      <c r="R943" s="662">
        <v>4</v>
      </c>
      <c r="S943" s="678">
        <v>1</v>
      </c>
      <c r="T943" s="745">
        <v>1</v>
      </c>
      <c r="U943" s="701">
        <v>1</v>
      </c>
    </row>
    <row r="944" spans="1:21" ht="14.4" customHeight="1" x14ac:dyDescent="0.3">
      <c r="A944" s="661">
        <v>7</v>
      </c>
      <c r="B944" s="662" t="s">
        <v>2765</v>
      </c>
      <c r="C944" s="662" t="s">
        <v>3030</v>
      </c>
      <c r="D944" s="743" t="s">
        <v>4453</v>
      </c>
      <c r="E944" s="744" t="s">
        <v>3054</v>
      </c>
      <c r="F944" s="662" t="s">
        <v>3025</v>
      </c>
      <c r="G944" s="662" t="s">
        <v>4075</v>
      </c>
      <c r="H944" s="662" t="s">
        <v>631</v>
      </c>
      <c r="I944" s="662" t="s">
        <v>4076</v>
      </c>
      <c r="J944" s="662" t="s">
        <v>4077</v>
      </c>
      <c r="K944" s="662" t="s">
        <v>4078</v>
      </c>
      <c r="L944" s="663">
        <v>0</v>
      </c>
      <c r="M944" s="663">
        <v>0</v>
      </c>
      <c r="N944" s="662">
        <v>2</v>
      </c>
      <c r="O944" s="745">
        <v>0.5</v>
      </c>
      <c r="P944" s="663">
        <v>0</v>
      </c>
      <c r="Q944" s="678"/>
      <c r="R944" s="662">
        <v>2</v>
      </c>
      <c r="S944" s="678">
        <v>1</v>
      </c>
      <c r="T944" s="745">
        <v>0.5</v>
      </c>
      <c r="U944" s="701">
        <v>1</v>
      </c>
    </row>
    <row r="945" spans="1:21" ht="14.4" customHeight="1" x14ac:dyDescent="0.3">
      <c r="A945" s="661">
        <v>7</v>
      </c>
      <c r="B945" s="662" t="s">
        <v>2765</v>
      </c>
      <c r="C945" s="662" t="s">
        <v>3030</v>
      </c>
      <c r="D945" s="743" t="s">
        <v>4453</v>
      </c>
      <c r="E945" s="744" t="s">
        <v>3054</v>
      </c>
      <c r="F945" s="662" t="s">
        <v>3025</v>
      </c>
      <c r="G945" s="662" t="s">
        <v>4079</v>
      </c>
      <c r="H945" s="662" t="s">
        <v>573</v>
      </c>
      <c r="I945" s="662" t="s">
        <v>4349</v>
      </c>
      <c r="J945" s="662" t="s">
        <v>4081</v>
      </c>
      <c r="K945" s="662" t="s">
        <v>4350</v>
      </c>
      <c r="L945" s="663">
        <v>30.2</v>
      </c>
      <c r="M945" s="663">
        <v>60.4</v>
      </c>
      <c r="N945" s="662">
        <v>2</v>
      </c>
      <c r="O945" s="745">
        <v>1</v>
      </c>
      <c r="P945" s="663">
        <v>60.4</v>
      </c>
      <c r="Q945" s="678">
        <v>1</v>
      </c>
      <c r="R945" s="662">
        <v>2</v>
      </c>
      <c r="S945" s="678">
        <v>1</v>
      </c>
      <c r="T945" s="745">
        <v>1</v>
      </c>
      <c r="U945" s="701">
        <v>1</v>
      </c>
    </row>
    <row r="946" spans="1:21" ht="14.4" customHeight="1" x14ac:dyDescent="0.3">
      <c r="A946" s="661">
        <v>7</v>
      </c>
      <c r="B946" s="662" t="s">
        <v>2765</v>
      </c>
      <c r="C946" s="662" t="s">
        <v>3030</v>
      </c>
      <c r="D946" s="743" t="s">
        <v>4453</v>
      </c>
      <c r="E946" s="744" t="s">
        <v>3054</v>
      </c>
      <c r="F946" s="662" t="s">
        <v>3025</v>
      </c>
      <c r="G946" s="662" t="s">
        <v>4079</v>
      </c>
      <c r="H946" s="662" t="s">
        <v>573</v>
      </c>
      <c r="I946" s="662" t="s">
        <v>4080</v>
      </c>
      <c r="J946" s="662" t="s">
        <v>4081</v>
      </c>
      <c r="K946" s="662" t="s">
        <v>4082</v>
      </c>
      <c r="L946" s="663">
        <v>0</v>
      </c>
      <c r="M946" s="663">
        <v>0</v>
      </c>
      <c r="N946" s="662">
        <v>2</v>
      </c>
      <c r="O946" s="745">
        <v>0.5</v>
      </c>
      <c r="P946" s="663">
        <v>0</v>
      </c>
      <c r="Q946" s="678"/>
      <c r="R946" s="662">
        <v>2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7</v>
      </c>
      <c r="B947" s="662" t="s">
        <v>2765</v>
      </c>
      <c r="C947" s="662" t="s">
        <v>3030</v>
      </c>
      <c r="D947" s="743" t="s">
        <v>4453</v>
      </c>
      <c r="E947" s="744" t="s">
        <v>3054</v>
      </c>
      <c r="F947" s="662" t="s">
        <v>3025</v>
      </c>
      <c r="G947" s="662" t="s">
        <v>3736</v>
      </c>
      <c r="H947" s="662" t="s">
        <v>573</v>
      </c>
      <c r="I947" s="662" t="s">
        <v>4351</v>
      </c>
      <c r="J947" s="662" t="s">
        <v>4352</v>
      </c>
      <c r="K947" s="662" t="s">
        <v>4353</v>
      </c>
      <c r="L947" s="663">
        <v>956.13</v>
      </c>
      <c r="M947" s="663">
        <v>1912.26</v>
      </c>
      <c r="N947" s="662">
        <v>2</v>
      </c>
      <c r="O947" s="745">
        <v>0.5</v>
      </c>
      <c r="P947" s="663"/>
      <c r="Q947" s="678">
        <v>0</v>
      </c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7</v>
      </c>
      <c r="B948" s="662" t="s">
        <v>2765</v>
      </c>
      <c r="C948" s="662" t="s">
        <v>3030</v>
      </c>
      <c r="D948" s="743" t="s">
        <v>4453</v>
      </c>
      <c r="E948" s="744" t="s">
        <v>3054</v>
      </c>
      <c r="F948" s="662" t="s">
        <v>3025</v>
      </c>
      <c r="G948" s="662" t="s">
        <v>3736</v>
      </c>
      <c r="H948" s="662" t="s">
        <v>573</v>
      </c>
      <c r="I948" s="662" t="s">
        <v>4241</v>
      </c>
      <c r="J948" s="662" t="s">
        <v>4242</v>
      </c>
      <c r="K948" s="662" t="s">
        <v>3744</v>
      </c>
      <c r="L948" s="663">
        <v>848.49</v>
      </c>
      <c r="M948" s="663">
        <v>3393.96</v>
      </c>
      <c r="N948" s="662">
        <v>4</v>
      </c>
      <c r="O948" s="745">
        <v>1.5</v>
      </c>
      <c r="P948" s="663"/>
      <c r="Q948" s="678">
        <v>0</v>
      </c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7</v>
      </c>
      <c r="B949" s="662" t="s">
        <v>2765</v>
      </c>
      <c r="C949" s="662" t="s">
        <v>3030</v>
      </c>
      <c r="D949" s="743" t="s">
        <v>4453</v>
      </c>
      <c r="E949" s="744" t="s">
        <v>3054</v>
      </c>
      <c r="F949" s="662" t="s">
        <v>3025</v>
      </c>
      <c r="G949" s="662" t="s">
        <v>3736</v>
      </c>
      <c r="H949" s="662" t="s">
        <v>573</v>
      </c>
      <c r="I949" s="662" t="s">
        <v>4354</v>
      </c>
      <c r="J949" s="662" t="s">
        <v>4355</v>
      </c>
      <c r="K949" s="662" t="s">
        <v>3744</v>
      </c>
      <c r="L949" s="663">
        <v>848.49</v>
      </c>
      <c r="M949" s="663">
        <v>1696.98</v>
      </c>
      <c r="N949" s="662">
        <v>2</v>
      </c>
      <c r="O949" s="745">
        <v>0.5</v>
      </c>
      <c r="P949" s="663">
        <v>1696.98</v>
      </c>
      <c r="Q949" s="678">
        <v>1</v>
      </c>
      <c r="R949" s="662">
        <v>2</v>
      </c>
      <c r="S949" s="678">
        <v>1</v>
      </c>
      <c r="T949" s="745">
        <v>0.5</v>
      </c>
      <c r="U949" s="701">
        <v>1</v>
      </c>
    </row>
    <row r="950" spans="1:21" ht="14.4" customHeight="1" x14ac:dyDescent="0.3">
      <c r="A950" s="661">
        <v>7</v>
      </c>
      <c r="B950" s="662" t="s">
        <v>2765</v>
      </c>
      <c r="C950" s="662" t="s">
        <v>3030</v>
      </c>
      <c r="D950" s="743" t="s">
        <v>4453</v>
      </c>
      <c r="E950" s="744" t="s">
        <v>3054</v>
      </c>
      <c r="F950" s="662" t="s">
        <v>3025</v>
      </c>
      <c r="G950" s="662" t="s">
        <v>3736</v>
      </c>
      <c r="H950" s="662" t="s">
        <v>631</v>
      </c>
      <c r="I950" s="662" t="s">
        <v>3737</v>
      </c>
      <c r="J950" s="662" t="s">
        <v>3738</v>
      </c>
      <c r="K950" s="662" t="s">
        <v>3739</v>
      </c>
      <c r="L950" s="663">
        <v>565.94000000000005</v>
      </c>
      <c r="M950" s="663">
        <v>3395.6400000000003</v>
      </c>
      <c r="N950" s="662">
        <v>6</v>
      </c>
      <c r="O950" s="745">
        <v>2</v>
      </c>
      <c r="P950" s="663">
        <v>2263.7600000000002</v>
      </c>
      <c r="Q950" s="678">
        <v>0.66666666666666663</v>
      </c>
      <c r="R950" s="662">
        <v>4</v>
      </c>
      <c r="S950" s="678">
        <v>0.66666666666666663</v>
      </c>
      <c r="T950" s="745">
        <v>1</v>
      </c>
      <c r="U950" s="701">
        <v>0.5</v>
      </c>
    </row>
    <row r="951" spans="1:21" ht="14.4" customHeight="1" x14ac:dyDescent="0.3">
      <c r="A951" s="661">
        <v>7</v>
      </c>
      <c r="B951" s="662" t="s">
        <v>2765</v>
      </c>
      <c r="C951" s="662" t="s">
        <v>3030</v>
      </c>
      <c r="D951" s="743" t="s">
        <v>4453</v>
      </c>
      <c r="E951" s="744" t="s">
        <v>3054</v>
      </c>
      <c r="F951" s="662" t="s">
        <v>3025</v>
      </c>
      <c r="G951" s="662" t="s">
        <v>3736</v>
      </c>
      <c r="H951" s="662" t="s">
        <v>631</v>
      </c>
      <c r="I951" s="662" t="s">
        <v>2089</v>
      </c>
      <c r="J951" s="662" t="s">
        <v>2987</v>
      </c>
      <c r="K951" s="662" t="s">
        <v>2988</v>
      </c>
      <c r="L951" s="663">
        <v>107.42</v>
      </c>
      <c r="M951" s="663">
        <v>214.84</v>
      </c>
      <c r="N951" s="662">
        <v>2</v>
      </c>
      <c r="O951" s="745">
        <v>0.5</v>
      </c>
      <c r="P951" s="663">
        <v>214.84</v>
      </c>
      <c r="Q951" s="678">
        <v>1</v>
      </c>
      <c r="R951" s="662">
        <v>2</v>
      </c>
      <c r="S951" s="678">
        <v>1</v>
      </c>
      <c r="T951" s="745">
        <v>0.5</v>
      </c>
      <c r="U951" s="701">
        <v>1</v>
      </c>
    </row>
    <row r="952" spans="1:21" ht="14.4" customHeight="1" x14ac:dyDescent="0.3">
      <c r="A952" s="661">
        <v>7</v>
      </c>
      <c r="B952" s="662" t="s">
        <v>2765</v>
      </c>
      <c r="C952" s="662" t="s">
        <v>3030</v>
      </c>
      <c r="D952" s="743" t="s">
        <v>4453</v>
      </c>
      <c r="E952" s="744" t="s">
        <v>3054</v>
      </c>
      <c r="F952" s="662" t="s">
        <v>3025</v>
      </c>
      <c r="G952" s="662" t="s">
        <v>3736</v>
      </c>
      <c r="H952" s="662" t="s">
        <v>631</v>
      </c>
      <c r="I952" s="662" t="s">
        <v>3876</v>
      </c>
      <c r="J952" s="662" t="s">
        <v>2987</v>
      </c>
      <c r="K952" s="662" t="s">
        <v>3877</v>
      </c>
      <c r="L952" s="663">
        <v>537.12</v>
      </c>
      <c r="M952" s="663">
        <v>4296.96</v>
      </c>
      <c r="N952" s="662">
        <v>8</v>
      </c>
      <c r="O952" s="745">
        <v>3.5</v>
      </c>
      <c r="P952" s="663">
        <v>1611.3600000000001</v>
      </c>
      <c r="Q952" s="678">
        <v>0.375</v>
      </c>
      <c r="R952" s="662">
        <v>3</v>
      </c>
      <c r="S952" s="678">
        <v>0.375</v>
      </c>
      <c r="T952" s="745">
        <v>1.5</v>
      </c>
      <c r="U952" s="701">
        <v>0.42857142857142855</v>
      </c>
    </row>
    <row r="953" spans="1:21" ht="14.4" customHeight="1" x14ac:dyDescent="0.3">
      <c r="A953" s="661">
        <v>7</v>
      </c>
      <c r="B953" s="662" t="s">
        <v>2765</v>
      </c>
      <c r="C953" s="662" t="s">
        <v>3030</v>
      </c>
      <c r="D953" s="743" t="s">
        <v>4453</v>
      </c>
      <c r="E953" s="744" t="s">
        <v>3054</v>
      </c>
      <c r="F953" s="662" t="s">
        <v>3025</v>
      </c>
      <c r="G953" s="662" t="s">
        <v>3736</v>
      </c>
      <c r="H953" s="662" t="s">
        <v>631</v>
      </c>
      <c r="I953" s="662" t="s">
        <v>3740</v>
      </c>
      <c r="J953" s="662" t="s">
        <v>3741</v>
      </c>
      <c r="K953" s="662" t="s">
        <v>3742</v>
      </c>
      <c r="L953" s="663">
        <v>424.24</v>
      </c>
      <c r="M953" s="663">
        <v>848.48</v>
      </c>
      <c r="N953" s="662">
        <v>2</v>
      </c>
      <c r="O953" s="745">
        <v>1</v>
      </c>
      <c r="P953" s="663">
        <v>848.48</v>
      </c>
      <c r="Q953" s="678">
        <v>1</v>
      </c>
      <c r="R953" s="662">
        <v>2</v>
      </c>
      <c r="S953" s="678">
        <v>1</v>
      </c>
      <c r="T953" s="745">
        <v>1</v>
      </c>
      <c r="U953" s="701">
        <v>1</v>
      </c>
    </row>
    <row r="954" spans="1:21" ht="14.4" customHeight="1" x14ac:dyDescent="0.3">
      <c r="A954" s="661">
        <v>7</v>
      </c>
      <c r="B954" s="662" t="s">
        <v>2765</v>
      </c>
      <c r="C954" s="662" t="s">
        <v>3030</v>
      </c>
      <c r="D954" s="743" t="s">
        <v>4453</v>
      </c>
      <c r="E954" s="744" t="s">
        <v>3054</v>
      </c>
      <c r="F954" s="662" t="s">
        <v>3025</v>
      </c>
      <c r="G954" s="662" t="s">
        <v>3736</v>
      </c>
      <c r="H954" s="662" t="s">
        <v>631</v>
      </c>
      <c r="I954" s="662" t="s">
        <v>3743</v>
      </c>
      <c r="J954" s="662" t="s">
        <v>3741</v>
      </c>
      <c r="K954" s="662" t="s">
        <v>3744</v>
      </c>
      <c r="L954" s="663">
        <v>848.49</v>
      </c>
      <c r="M954" s="663">
        <v>86545.98000000001</v>
      </c>
      <c r="N954" s="662">
        <v>102</v>
      </c>
      <c r="O954" s="745">
        <v>42</v>
      </c>
      <c r="P954" s="663">
        <v>46666.950000000004</v>
      </c>
      <c r="Q954" s="678">
        <v>0.53921568627450978</v>
      </c>
      <c r="R954" s="662">
        <v>55</v>
      </c>
      <c r="S954" s="678">
        <v>0.53921568627450978</v>
      </c>
      <c r="T954" s="745">
        <v>24</v>
      </c>
      <c r="U954" s="701">
        <v>0.5714285714285714</v>
      </c>
    </row>
    <row r="955" spans="1:21" ht="14.4" customHeight="1" x14ac:dyDescent="0.3">
      <c r="A955" s="661">
        <v>7</v>
      </c>
      <c r="B955" s="662" t="s">
        <v>2765</v>
      </c>
      <c r="C955" s="662" t="s">
        <v>3030</v>
      </c>
      <c r="D955" s="743" t="s">
        <v>4453</v>
      </c>
      <c r="E955" s="744" t="s">
        <v>3054</v>
      </c>
      <c r="F955" s="662" t="s">
        <v>3025</v>
      </c>
      <c r="G955" s="662" t="s">
        <v>3133</v>
      </c>
      <c r="H955" s="662" t="s">
        <v>573</v>
      </c>
      <c r="I955" s="662" t="s">
        <v>852</v>
      </c>
      <c r="J955" s="662" t="s">
        <v>853</v>
      </c>
      <c r="K955" s="662" t="s">
        <v>3134</v>
      </c>
      <c r="L955" s="663">
        <v>107.27</v>
      </c>
      <c r="M955" s="663">
        <v>321.81</v>
      </c>
      <c r="N955" s="662">
        <v>3</v>
      </c>
      <c r="O955" s="745">
        <v>0.5</v>
      </c>
      <c r="P955" s="663">
        <v>321.81</v>
      </c>
      <c r="Q955" s="678">
        <v>1</v>
      </c>
      <c r="R955" s="662">
        <v>3</v>
      </c>
      <c r="S955" s="678">
        <v>1</v>
      </c>
      <c r="T955" s="745">
        <v>0.5</v>
      </c>
      <c r="U955" s="701">
        <v>1</v>
      </c>
    </row>
    <row r="956" spans="1:21" ht="14.4" customHeight="1" x14ac:dyDescent="0.3">
      <c r="A956" s="661">
        <v>7</v>
      </c>
      <c r="B956" s="662" t="s">
        <v>2765</v>
      </c>
      <c r="C956" s="662" t="s">
        <v>3030</v>
      </c>
      <c r="D956" s="743" t="s">
        <v>4453</v>
      </c>
      <c r="E956" s="744" t="s">
        <v>3054</v>
      </c>
      <c r="F956" s="662" t="s">
        <v>3025</v>
      </c>
      <c r="G956" s="662" t="s">
        <v>3878</v>
      </c>
      <c r="H956" s="662" t="s">
        <v>573</v>
      </c>
      <c r="I956" s="662" t="s">
        <v>3879</v>
      </c>
      <c r="J956" s="662" t="s">
        <v>3880</v>
      </c>
      <c r="K956" s="662" t="s">
        <v>3328</v>
      </c>
      <c r="L956" s="663">
        <v>0</v>
      </c>
      <c r="M956" s="663">
        <v>0</v>
      </c>
      <c r="N956" s="662">
        <v>3</v>
      </c>
      <c r="O956" s="745">
        <v>2</v>
      </c>
      <c r="P956" s="663">
        <v>0</v>
      </c>
      <c r="Q956" s="678"/>
      <c r="R956" s="662">
        <v>2</v>
      </c>
      <c r="S956" s="678">
        <v>0.66666666666666663</v>
      </c>
      <c r="T956" s="745">
        <v>1</v>
      </c>
      <c r="U956" s="701">
        <v>0.5</v>
      </c>
    </row>
    <row r="957" spans="1:21" ht="14.4" customHeight="1" x14ac:dyDescent="0.3">
      <c r="A957" s="661">
        <v>7</v>
      </c>
      <c r="B957" s="662" t="s">
        <v>2765</v>
      </c>
      <c r="C957" s="662" t="s">
        <v>3030</v>
      </c>
      <c r="D957" s="743" t="s">
        <v>4453</v>
      </c>
      <c r="E957" s="744" t="s">
        <v>3054</v>
      </c>
      <c r="F957" s="662" t="s">
        <v>3025</v>
      </c>
      <c r="G957" s="662" t="s">
        <v>3308</v>
      </c>
      <c r="H957" s="662" t="s">
        <v>573</v>
      </c>
      <c r="I957" s="662" t="s">
        <v>4356</v>
      </c>
      <c r="J957" s="662" t="s">
        <v>4357</v>
      </c>
      <c r="K957" s="662" t="s">
        <v>4090</v>
      </c>
      <c r="L957" s="663">
        <v>0</v>
      </c>
      <c r="M957" s="663">
        <v>0</v>
      </c>
      <c r="N957" s="662">
        <v>1</v>
      </c>
      <c r="O957" s="745">
        <v>1</v>
      </c>
      <c r="P957" s="663">
        <v>0</v>
      </c>
      <c r="Q957" s="678"/>
      <c r="R957" s="662">
        <v>1</v>
      </c>
      <c r="S957" s="678">
        <v>1</v>
      </c>
      <c r="T957" s="745">
        <v>1</v>
      </c>
      <c r="U957" s="701">
        <v>1</v>
      </c>
    </row>
    <row r="958" spans="1:21" ht="14.4" customHeight="1" x14ac:dyDescent="0.3">
      <c r="A958" s="661">
        <v>7</v>
      </c>
      <c r="B958" s="662" t="s">
        <v>2765</v>
      </c>
      <c r="C958" s="662" t="s">
        <v>3030</v>
      </c>
      <c r="D958" s="743" t="s">
        <v>4453</v>
      </c>
      <c r="E958" s="744" t="s">
        <v>3054</v>
      </c>
      <c r="F958" s="662" t="s">
        <v>3025</v>
      </c>
      <c r="G958" s="662" t="s">
        <v>3308</v>
      </c>
      <c r="H958" s="662" t="s">
        <v>573</v>
      </c>
      <c r="I958" s="662" t="s">
        <v>4358</v>
      </c>
      <c r="J958" s="662" t="s">
        <v>4357</v>
      </c>
      <c r="K958" s="662" t="s">
        <v>3311</v>
      </c>
      <c r="L958" s="663">
        <v>72.22</v>
      </c>
      <c r="M958" s="663">
        <v>72.22</v>
      </c>
      <c r="N958" s="662">
        <v>1</v>
      </c>
      <c r="O958" s="745">
        <v>1</v>
      </c>
      <c r="P958" s="663">
        <v>72.22</v>
      </c>
      <c r="Q958" s="678">
        <v>1</v>
      </c>
      <c r="R958" s="662">
        <v>1</v>
      </c>
      <c r="S958" s="678">
        <v>1</v>
      </c>
      <c r="T958" s="745">
        <v>1</v>
      </c>
      <c r="U958" s="701">
        <v>1</v>
      </c>
    </row>
    <row r="959" spans="1:21" ht="14.4" customHeight="1" x14ac:dyDescent="0.3">
      <c r="A959" s="661">
        <v>7</v>
      </c>
      <c r="B959" s="662" t="s">
        <v>2765</v>
      </c>
      <c r="C959" s="662" t="s">
        <v>3030</v>
      </c>
      <c r="D959" s="743" t="s">
        <v>4453</v>
      </c>
      <c r="E959" s="744" t="s">
        <v>3054</v>
      </c>
      <c r="F959" s="662" t="s">
        <v>3025</v>
      </c>
      <c r="G959" s="662" t="s">
        <v>3745</v>
      </c>
      <c r="H959" s="662" t="s">
        <v>573</v>
      </c>
      <c r="I959" s="662" t="s">
        <v>4359</v>
      </c>
      <c r="J959" s="662" t="s">
        <v>4360</v>
      </c>
      <c r="K959" s="662" t="s">
        <v>4361</v>
      </c>
      <c r="L959" s="663">
        <v>291.85000000000002</v>
      </c>
      <c r="M959" s="663">
        <v>291.85000000000002</v>
      </c>
      <c r="N959" s="662">
        <v>1</v>
      </c>
      <c r="O959" s="745">
        <v>1</v>
      </c>
      <c r="P959" s="663">
        <v>291.85000000000002</v>
      </c>
      <c r="Q959" s="678">
        <v>1</v>
      </c>
      <c r="R959" s="662">
        <v>1</v>
      </c>
      <c r="S959" s="678">
        <v>1</v>
      </c>
      <c r="T959" s="745">
        <v>1</v>
      </c>
      <c r="U959" s="701">
        <v>1</v>
      </c>
    </row>
    <row r="960" spans="1:21" ht="14.4" customHeight="1" x14ac:dyDescent="0.3">
      <c r="A960" s="661">
        <v>7</v>
      </c>
      <c r="B960" s="662" t="s">
        <v>2765</v>
      </c>
      <c r="C960" s="662" t="s">
        <v>3030</v>
      </c>
      <c r="D960" s="743" t="s">
        <v>4453</v>
      </c>
      <c r="E960" s="744" t="s">
        <v>3054</v>
      </c>
      <c r="F960" s="662" t="s">
        <v>3025</v>
      </c>
      <c r="G960" s="662" t="s">
        <v>3745</v>
      </c>
      <c r="H960" s="662" t="s">
        <v>573</v>
      </c>
      <c r="I960" s="662" t="s">
        <v>3746</v>
      </c>
      <c r="J960" s="662" t="s">
        <v>3747</v>
      </c>
      <c r="K960" s="662" t="s">
        <v>3748</v>
      </c>
      <c r="L960" s="663">
        <v>838.65</v>
      </c>
      <c r="M960" s="663">
        <v>34384.649999999994</v>
      </c>
      <c r="N960" s="662">
        <v>41</v>
      </c>
      <c r="O960" s="745">
        <v>9</v>
      </c>
      <c r="P960" s="663">
        <v>6709.2</v>
      </c>
      <c r="Q960" s="678">
        <v>0.19512195121951223</v>
      </c>
      <c r="R960" s="662">
        <v>8</v>
      </c>
      <c r="S960" s="678">
        <v>0.1951219512195122</v>
      </c>
      <c r="T960" s="745">
        <v>2</v>
      </c>
      <c r="U960" s="701">
        <v>0.22222222222222221</v>
      </c>
    </row>
    <row r="961" spans="1:21" ht="14.4" customHeight="1" x14ac:dyDescent="0.3">
      <c r="A961" s="661">
        <v>7</v>
      </c>
      <c r="B961" s="662" t="s">
        <v>2765</v>
      </c>
      <c r="C961" s="662" t="s">
        <v>3030</v>
      </c>
      <c r="D961" s="743" t="s">
        <v>4453</v>
      </c>
      <c r="E961" s="744" t="s">
        <v>3054</v>
      </c>
      <c r="F961" s="662" t="s">
        <v>3025</v>
      </c>
      <c r="G961" s="662" t="s">
        <v>3745</v>
      </c>
      <c r="H961" s="662" t="s">
        <v>573</v>
      </c>
      <c r="I961" s="662" t="s">
        <v>3749</v>
      </c>
      <c r="J961" s="662" t="s">
        <v>3750</v>
      </c>
      <c r="K961" s="662" t="s">
        <v>3751</v>
      </c>
      <c r="L961" s="663">
        <v>1677.3</v>
      </c>
      <c r="M961" s="663">
        <v>26836.799999999999</v>
      </c>
      <c r="N961" s="662">
        <v>16</v>
      </c>
      <c r="O961" s="745">
        <v>7</v>
      </c>
      <c r="P961" s="663">
        <v>10063.799999999999</v>
      </c>
      <c r="Q961" s="678">
        <v>0.375</v>
      </c>
      <c r="R961" s="662">
        <v>6</v>
      </c>
      <c r="S961" s="678">
        <v>0.375</v>
      </c>
      <c r="T961" s="745">
        <v>3</v>
      </c>
      <c r="U961" s="701">
        <v>0.42857142857142855</v>
      </c>
    </row>
    <row r="962" spans="1:21" ht="14.4" customHeight="1" x14ac:dyDescent="0.3">
      <c r="A962" s="661">
        <v>7</v>
      </c>
      <c r="B962" s="662" t="s">
        <v>2765</v>
      </c>
      <c r="C962" s="662" t="s">
        <v>3030</v>
      </c>
      <c r="D962" s="743" t="s">
        <v>4453</v>
      </c>
      <c r="E962" s="744" t="s">
        <v>3054</v>
      </c>
      <c r="F962" s="662" t="s">
        <v>3025</v>
      </c>
      <c r="G962" s="662" t="s">
        <v>3745</v>
      </c>
      <c r="H962" s="662" t="s">
        <v>573</v>
      </c>
      <c r="I962" s="662" t="s">
        <v>3881</v>
      </c>
      <c r="J962" s="662" t="s">
        <v>3753</v>
      </c>
      <c r="K962" s="662" t="s">
        <v>3882</v>
      </c>
      <c r="L962" s="663">
        <v>908.53</v>
      </c>
      <c r="M962" s="663">
        <v>1817.06</v>
      </c>
      <c r="N962" s="662">
        <v>2</v>
      </c>
      <c r="O962" s="745">
        <v>1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7</v>
      </c>
      <c r="B963" s="662" t="s">
        <v>2765</v>
      </c>
      <c r="C963" s="662" t="s">
        <v>3030</v>
      </c>
      <c r="D963" s="743" t="s">
        <v>4453</v>
      </c>
      <c r="E963" s="744" t="s">
        <v>3054</v>
      </c>
      <c r="F963" s="662" t="s">
        <v>3025</v>
      </c>
      <c r="G963" s="662" t="s">
        <v>3745</v>
      </c>
      <c r="H963" s="662" t="s">
        <v>573</v>
      </c>
      <c r="I963" s="662" t="s">
        <v>3752</v>
      </c>
      <c r="J963" s="662" t="s">
        <v>3753</v>
      </c>
      <c r="K963" s="662" t="s">
        <v>3754</v>
      </c>
      <c r="L963" s="663">
        <v>454.27</v>
      </c>
      <c r="M963" s="663">
        <v>15899.449999999999</v>
      </c>
      <c r="N963" s="662">
        <v>35</v>
      </c>
      <c r="O963" s="745">
        <v>9</v>
      </c>
      <c r="P963" s="663">
        <v>4996.9699999999993</v>
      </c>
      <c r="Q963" s="678">
        <v>0.31428571428571428</v>
      </c>
      <c r="R963" s="662">
        <v>11</v>
      </c>
      <c r="S963" s="678">
        <v>0.31428571428571428</v>
      </c>
      <c r="T963" s="745">
        <v>4</v>
      </c>
      <c r="U963" s="701">
        <v>0.44444444444444442</v>
      </c>
    </row>
    <row r="964" spans="1:21" ht="14.4" customHeight="1" x14ac:dyDescent="0.3">
      <c r="A964" s="661">
        <v>7</v>
      </c>
      <c r="B964" s="662" t="s">
        <v>2765</v>
      </c>
      <c r="C964" s="662" t="s">
        <v>3030</v>
      </c>
      <c r="D964" s="743" t="s">
        <v>4453</v>
      </c>
      <c r="E964" s="744" t="s">
        <v>3054</v>
      </c>
      <c r="F964" s="662" t="s">
        <v>3025</v>
      </c>
      <c r="G964" s="662" t="s">
        <v>3745</v>
      </c>
      <c r="H964" s="662" t="s">
        <v>573</v>
      </c>
      <c r="I964" s="662" t="s">
        <v>3755</v>
      </c>
      <c r="J964" s="662" t="s">
        <v>3756</v>
      </c>
      <c r="K964" s="662" t="s">
        <v>3757</v>
      </c>
      <c r="L964" s="663">
        <v>4714.62</v>
      </c>
      <c r="M964" s="663">
        <v>47146.2</v>
      </c>
      <c r="N964" s="662">
        <v>10</v>
      </c>
      <c r="O964" s="745">
        <v>3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7</v>
      </c>
      <c r="B965" s="662" t="s">
        <v>2765</v>
      </c>
      <c r="C965" s="662" t="s">
        <v>3030</v>
      </c>
      <c r="D965" s="743" t="s">
        <v>4453</v>
      </c>
      <c r="E965" s="744" t="s">
        <v>3054</v>
      </c>
      <c r="F965" s="662" t="s">
        <v>3025</v>
      </c>
      <c r="G965" s="662" t="s">
        <v>3745</v>
      </c>
      <c r="H965" s="662" t="s">
        <v>573</v>
      </c>
      <c r="I965" s="662" t="s">
        <v>3885</v>
      </c>
      <c r="J965" s="662" t="s">
        <v>3750</v>
      </c>
      <c r="K965" s="662" t="s">
        <v>3886</v>
      </c>
      <c r="L965" s="663">
        <v>3354.59</v>
      </c>
      <c r="M965" s="663">
        <v>23482.13</v>
      </c>
      <c r="N965" s="662">
        <v>7</v>
      </c>
      <c r="O965" s="745">
        <v>2</v>
      </c>
      <c r="P965" s="663">
        <v>6709.18</v>
      </c>
      <c r="Q965" s="678">
        <v>0.2857142857142857</v>
      </c>
      <c r="R965" s="662">
        <v>2</v>
      </c>
      <c r="S965" s="678">
        <v>0.2857142857142857</v>
      </c>
      <c r="T965" s="745">
        <v>1</v>
      </c>
      <c r="U965" s="701">
        <v>0.5</v>
      </c>
    </row>
    <row r="966" spans="1:21" ht="14.4" customHeight="1" x14ac:dyDescent="0.3">
      <c r="A966" s="661">
        <v>7</v>
      </c>
      <c r="B966" s="662" t="s">
        <v>2765</v>
      </c>
      <c r="C966" s="662" t="s">
        <v>3030</v>
      </c>
      <c r="D966" s="743" t="s">
        <v>4453</v>
      </c>
      <c r="E966" s="744" t="s">
        <v>3054</v>
      </c>
      <c r="F966" s="662" t="s">
        <v>3025</v>
      </c>
      <c r="G966" s="662" t="s">
        <v>3891</v>
      </c>
      <c r="H966" s="662" t="s">
        <v>573</v>
      </c>
      <c r="I966" s="662" t="s">
        <v>1163</v>
      </c>
      <c r="J966" s="662" t="s">
        <v>1164</v>
      </c>
      <c r="K966" s="662" t="s">
        <v>3892</v>
      </c>
      <c r="L966" s="663">
        <v>60.9</v>
      </c>
      <c r="M966" s="663">
        <v>243.6</v>
      </c>
      <c r="N966" s="662">
        <v>4</v>
      </c>
      <c r="O966" s="745">
        <v>1.5</v>
      </c>
      <c r="P966" s="663">
        <v>121.8</v>
      </c>
      <c r="Q966" s="678">
        <v>0.5</v>
      </c>
      <c r="R966" s="662">
        <v>2</v>
      </c>
      <c r="S966" s="678">
        <v>0.5</v>
      </c>
      <c r="T966" s="745">
        <v>1</v>
      </c>
      <c r="U966" s="701">
        <v>0.66666666666666663</v>
      </c>
    </row>
    <row r="967" spans="1:21" ht="14.4" customHeight="1" x14ac:dyDescent="0.3">
      <c r="A967" s="661">
        <v>7</v>
      </c>
      <c r="B967" s="662" t="s">
        <v>2765</v>
      </c>
      <c r="C967" s="662" t="s">
        <v>3030</v>
      </c>
      <c r="D967" s="743" t="s">
        <v>4453</v>
      </c>
      <c r="E967" s="744" t="s">
        <v>3054</v>
      </c>
      <c r="F967" s="662" t="s">
        <v>3025</v>
      </c>
      <c r="G967" s="662" t="s">
        <v>3080</v>
      </c>
      <c r="H967" s="662" t="s">
        <v>573</v>
      </c>
      <c r="I967" s="662" t="s">
        <v>4147</v>
      </c>
      <c r="J967" s="662" t="s">
        <v>3082</v>
      </c>
      <c r="K967" s="662"/>
      <c r="L967" s="663">
        <v>0</v>
      </c>
      <c r="M967" s="663">
        <v>0</v>
      </c>
      <c r="N967" s="662">
        <v>10</v>
      </c>
      <c r="O967" s="745">
        <v>3</v>
      </c>
      <c r="P967" s="663">
        <v>0</v>
      </c>
      <c r="Q967" s="678"/>
      <c r="R967" s="662">
        <v>10</v>
      </c>
      <c r="S967" s="678">
        <v>1</v>
      </c>
      <c r="T967" s="745">
        <v>3</v>
      </c>
      <c r="U967" s="701">
        <v>1</v>
      </c>
    </row>
    <row r="968" spans="1:21" ht="14.4" customHeight="1" x14ac:dyDescent="0.3">
      <c r="A968" s="661">
        <v>7</v>
      </c>
      <c r="B968" s="662" t="s">
        <v>2765</v>
      </c>
      <c r="C968" s="662" t="s">
        <v>3030</v>
      </c>
      <c r="D968" s="743" t="s">
        <v>4453</v>
      </c>
      <c r="E968" s="744" t="s">
        <v>3054</v>
      </c>
      <c r="F968" s="662" t="s">
        <v>3025</v>
      </c>
      <c r="G968" s="662" t="s">
        <v>3080</v>
      </c>
      <c r="H968" s="662" t="s">
        <v>573</v>
      </c>
      <c r="I968" s="662" t="s">
        <v>4147</v>
      </c>
      <c r="J968" s="662" t="s">
        <v>3082</v>
      </c>
      <c r="K968" s="662"/>
      <c r="L968" s="663">
        <v>583.70000000000005</v>
      </c>
      <c r="M968" s="663">
        <v>3502.2000000000003</v>
      </c>
      <c r="N968" s="662">
        <v>6</v>
      </c>
      <c r="O968" s="745">
        <v>2</v>
      </c>
      <c r="P968" s="663">
        <v>3502.2000000000003</v>
      </c>
      <c r="Q968" s="678">
        <v>1</v>
      </c>
      <c r="R968" s="662">
        <v>6</v>
      </c>
      <c r="S968" s="678">
        <v>1</v>
      </c>
      <c r="T968" s="745">
        <v>2</v>
      </c>
      <c r="U968" s="701">
        <v>1</v>
      </c>
    </row>
    <row r="969" spans="1:21" ht="14.4" customHeight="1" x14ac:dyDescent="0.3">
      <c r="A969" s="661">
        <v>7</v>
      </c>
      <c r="B969" s="662" t="s">
        <v>2765</v>
      </c>
      <c r="C969" s="662" t="s">
        <v>3030</v>
      </c>
      <c r="D969" s="743" t="s">
        <v>4453</v>
      </c>
      <c r="E969" s="744" t="s">
        <v>3054</v>
      </c>
      <c r="F969" s="662" t="s">
        <v>3025</v>
      </c>
      <c r="G969" s="662" t="s">
        <v>3080</v>
      </c>
      <c r="H969" s="662" t="s">
        <v>573</v>
      </c>
      <c r="I969" s="662" t="s">
        <v>4147</v>
      </c>
      <c r="J969" s="662" t="s">
        <v>3082</v>
      </c>
      <c r="K969" s="662"/>
      <c r="L969" s="663">
        <v>583.69999999999993</v>
      </c>
      <c r="M969" s="663">
        <v>1751.1</v>
      </c>
      <c r="N969" s="662">
        <v>3</v>
      </c>
      <c r="O969" s="745">
        <v>1</v>
      </c>
      <c r="P969" s="663">
        <v>1751.1</v>
      </c>
      <c r="Q969" s="678">
        <v>1</v>
      </c>
      <c r="R969" s="662">
        <v>3</v>
      </c>
      <c r="S969" s="678">
        <v>1</v>
      </c>
      <c r="T969" s="745">
        <v>1</v>
      </c>
      <c r="U969" s="701">
        <v>1</v>
      </c>
    </row>
    <row r="970" spans="1:21" ht="14.4" customHeight="1" x14ac:dyDescent="0.3">
      <c r="A970" s="661">
        <v>7</v>
      </c>
      <c r="B970" s="662" t="s">
        <v>2765</v>
      </c>
      <c r="C970" s="662" t="s">
        <v>3030</v>
      </c>
      <c r="D970" s="743" t="s">
        <v>4453</v>
      </c>
      <c r="E970" s="744" t="s">
        <v>3054</v>
      </c>
      <c r="F970" s="662" t="s">
        <v>3025</v>
      </c>
      <c r="G970" s="662" t="s">
        <v>3080</v>
      </c>
      <c r="H970" s="662" t="s">
        <v>573</v>
      </c>
      <c r="I970" s="662" t="s">
        <v>4091</v>
      </c>
      <c r="J970" s="662" t="s">
        <v>3082</v>
      </c>
      <c r="K970" s="662"/>
      <c r="L970" s="663">
        <v>0</v>
      </c>
      <c r="M970" s="663">
        <v>0</v>
      </c>
      <c r="N970" s="662">
        <v>1</v>
      </c>
      <c r="O970" s="745">
        <v>1</v>
      </c>
      <c r="P970" s="663"/>
      <c r="Q970" s="678"/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7</v>
      </c>
      <c r="B971" s="662" t="s">
        <v>2765</v>
      </c>
      <c r="C971" s="662" t="s">
        <v>3030</v>
      </c>
      <c r="D971" s="743" t="s">
        <v>4453</v>
      </c>
      <c r="E971" s="744" t="s">
        <v>3054</v>
      </c>
      <c r="F971" s="662" t="s">
        <v>3025</v>
      </c>
      <c r="G971" s="662" t="s">
        <v>3080</v>
      </c>
      <c r="H971" s="662" t="s">
        <v>573</v>
      </c>
      <c r="I971" s="662" t="s">
        <v>4091</v>
      </c>
      <c r="J971" s="662" t="s">
        <v>3082</v>
      </c>
      <c r="K971" s="662"/>
      <c r="L971" s="663">
        <v>908.53</v>
      </c>
      <c r="M971" s="663">
        <v>1817.06</v>
      </c>
      <c r="N971" s="662">
        <v>2</v>
      </c>
      <c r="O971" s="745">
        <v>2</v>
      </c>
      <c r="P971" s="663">
        <v>908.53</v>
      </c>
      <c r="Q971" s="678">
        <v>0.5</v>
      </c>
      <c r="R971" s="662">
        <v>1</v>
      </c>
      <c r="S971" s="678">
        <v>0.5</v>
      </c>
      <c r="T971" s="745">
        <v>1</v>
      </c>
      <c r="U971" s="701">
        <v>0.5</v>
      </c>
    </row>
    <row r="972" spans="1:21" ht="14.4" customHeight="1" x14ac:dyDescent="0.3">
      <c r="A972" s="661">
        <v>7</v>
      </c>
      <c r="B972" s="662" t="s">
        <v>2765</v>
      </c>
      <c r="C972" s="662" t="s">
        <v>3030</v>
      </c>
      <c r="D972" s="743" t="s">
        <v>4453</v>
      </c>
      <c r="E972" s="744" t="s">
        <v>3054</v>
      </c>
      <c r="F972" s="662" t="s">
        <v>3025</v>
      </c>
      <c r="G972" s="662" t="s">
        <v>3080</v>
      </c>
      <c r="H972" s="662" t="s">
        <v>573</v>
      </c>
      <c r="I972" s="662" t="s">
        <v>4362</v>
      </c>
      <c r="J972" s="662" t="s">
        <v>3082</v>
      </c>
      <c r="K972" s="662"/>
      <c r="L972" s="663">
        <v>0</v>
      </c>
      <c r="M972" s="663">
        <v>0</v>
      </c>
      <c r="N972" s="662">
        <v>5</v>
      </c>
      <c r="O972" s="745">
        <v>3</v>
      </c>
      <c r="P972" s="663">
        <v>0</v>
      </c>
      <c r="Q972" s="678"/>
      <c r="R972" s="662">
        <v>4</v>
      </c>
      <c r="S972" s="678">
        <v>0.8</v>
      </c>
      <c r="T972" s="745">
        <v>2</v>
      </c>
      <c r="U972" s="701">
        <v>0.66666666666666663</v>
      </c>
    </row>
    <row r="973" spans="1:21" ht="14.4" customHeight="1" x14ac:dyDescent="0.3">
      <c r="A973" s="661">
        <v>7</v>
      </c>
      <c r="B973" s="662" t="s">
        <v>2765</v>
      </c>
      <c r="C973" s="662" t="s">
        <v>3030</v>
      </c>
      <c r="D973" s="743" t="s">
        <v>4453</v>
      </c>
      <c r="E973" s="744" t="s">
        <v>3054</v>
      </c>
      <c r="F973" s="662" t="s">
        <v>3025</v>
      </c>
      <c r="G973" s="662" t="s">
        <v>3080</v>
      </c>
      <c r="H973" s="662" t="s">
        <v>573</v>
      </c>
      <c r="I973" s="662" t="s">
        <v>4362</v>
      </c>
      <c r="J973" s="662" t="s">
        <v>3082</v>
      </c>
      <c r="K973" s="662"/>
      <c r="L973" s="663">
        <v>1677.3</v>
      </c>
      <c r="M973" s="663">
        <v>15095.699999999999</v>
      </c>
      <c r="N973" s="662">
        <v>9</v>
      </c>
      <c r="O973" s="745">
        <v>3</v>
      </c>
      <c r="P973" s="663">
        <v>15095.699999999999</v>
      </c>
      <c r="Q973" s="678">
        <v>1</v>
      </c>
      <c r="R973" s="662">
        <v>9</v>
      </c>
      <c r="S973" s="678">
        <v>1</v>
      </c>
      <c r="T973" s="745">
        <v>3</v>
      </c>
      <c r="U973" s="701">
        <v>1</v>
      </c>
    </row>
    <row r="974" spans="1:21" ht="14.4" customHeight="1" x14ac:dyDescent="0.3">
      <c r="A974" s="661">
        <v>7</v>
      </c>
      <c r="B974" s="662" t="s">
        <v>2765</v>
      </c>
      <c r="C974" s="662" t="s">
        <v>3030</v>
      </c>
      <c r="D974" s="743" t="s">
        <v>4453</v>
      </c>
      <c r="E974" s="744" t="s">
        <v>3054</v>
      </c>
      <c r="F974" s="662" t="s">
        <v>3025</v>
      </c>
      <c r="G974" s="662" t="s">
        <v>3080</v>
      </c>
      <c r="H974" s="662" t="s">
        <v>573</v>
      </c>
      <c r="I974" s="662" t="s">
        <v>4363</v>
      </c>
      <c r="J974" s="662" t="s">
        <v>3082</v>
      </c>
      <c r="K974" s="662"/>
      <c r="L974" s="663">
        <v>0</v>
      </c>
      <c r="M974" s="663">
        <v>0</v>
      </c>
      <c r="N974" s="662">
        <v>1</v>
      </c>
      <c r="O974" s="745">
        <v>1</v>
      </c>
      <c r="P974" s="663">
        <v>0</v>
      </c>
      <c r="Q974" s="678"/>
      <c r="R974" s="662">
        <v>1</v>
      </c>
      <c r="S974" s="678">
        <v>1</v>
      </c>
      <c r="T974" s="745">
        <v>1</v>
      </c>
      <c r="U974" s="701">
        <v>1</v>
      </c>
    </row>
    <row r="975" spans="1:21" ht="14.4" customHeight="1" x14ac:dyDescent="0.3">
      <c r="A975" s="661">
        <v>7</v>
      </c>
      <c r="B975" s="662" t="s">
        <v>2765</v>
      </c>
      <c r="C975" s="662" t="s">
        <v>3030</v>
      </c>
      <c r="D975" s="743" t="s">
        <v>4453</v>
      </c>
      <c r="E975" s="744" t="s">
        <v>3054</v>
      </c>
      <c r="F975" s="662" t="s">
        <v>3025</v>
      </c>
      <c r="G975" s="662" t="s">
        <v>3080</v>
      </c>
      <c r="H975" s="662" t="s">
        <v>573</v>
      </c>
      <c r="I975" s="662" t="s">
        <v>4154</v>
      </c>
      <c r="J975" s="662" t="s">
        <v>3082</v>
      </c>
      <c r="K975" s="662"/>
      <c r="L975" s="663">
        <v>0</v>
      </c>
      <c r="M975" s="663">
        <v>0</v>
      </c>
      <c r="N975" s="662">
        <v>6</v>
      </c>
      <c r="O975" s="745">
        <v>2</v>
      </c>
      <c r="P975" s="663">
        <v>0</v>
      </c>
      <c r="Q975" s="678"/>
      <c r="R975" s="662">
        <v>3</v>
      </c>
      <c r="S975" s="678">
        <v>0.5</v>
      </c>
      <c r="T975" s="745">
        <v>1</v>
      </c>
      <c r="U975" s="701">
        <v>0.5</v>
      </c>
    </row>
    <row r="976" spans="1:21" ht="14.4" customHeight="1" x14ac:dyDescent="0.3">
      <c r="A976" s="661">
        <v>7</v>
      </c>
      <c r="B976" s="662" t="s">
        <v>2765</v>
      </c>
      <c r="C976" s="662" t="s">
        <v>3030</v>
      </c>
      <c r="D976" s="743" t="s">
        <v>4453</v>
      </c>
      <c r="E976" s="744" t="s">
        <v>3054</v>
      </c>
      <c r="F976" s="662" t="s">
        <v>3025</v>
      </c>
      <c r="G976" s="662" t="s">
        <v>3080</v>
      </c>
      <c r="H976" s="662" t="s">
        <v>573</v>
      </c>
      <c r="I976" s="662" t="s">
        <v>4156</v>
      </c>
      <c r="J976" s="662" t="s">
        <v>3082</v>
      </c>
      <c r="K976" s="662"/>
      <c r="L976" s="663">
        <v>151.43</v>
      </c>
      <c r="M976" s="663">
        <v>1514.3000000000002</v>
      </c>
      <c r="N976" s="662">
        <v>10</v>
      </c>
      <c r="O976" s="745">
        <v>3</v>
      </c>
      <c r="P976" s="663">
        <v>757.15000000000009</v>
      </c>
      <c r="Q976" s="678">
        <v>0.5</v>
      </c>
      <c r="R976" s="662">
        <v>5</v>
      </c>
      <c r="S976" s="678">
        <v>0.5</v>
      </c>
      <c r="T976" s="745">
        <v>1</v>
      </c>
      <c r="U976" s="701">
        <v>0.33333333333333331</v>
      </c>
    </row>
    <row r="977" spans="1:21" ht="14.4" customHeight="1" x14ac:dyDescent="0.3">
      <c r="A977" s="661">
        <v>7</v>
      </c>
      <c r="B977" s="662" t="s">
        <v>2765</v>
      </c>
      <c r="C977" s="662" t="s">
        <v>3030</v>
      </c>
      <c r="D977" s="743" t="s">
        <v>4453</v>
      </c>
      <c r="E977" s="744" t="s">
        <v>3054</v>
      </c>
      <c r="F977" s="662" t="s">
        <v>3025</v>
      </c>
      <c r="G977" s="662" t="s">
        <v>3080</v>
      </c>
      <c r="H977" s="662" t="s">
        <v>573</v>
      </c>
      <c r="I977" s="662" t="s">
        <v>4364</v>
      </c>
      <c r="J977" s="662" t="s">
        <v>3082</v>
      </c>
      <c r="K977" s="662"/>
      <c r="L977" s="663">
        <v>0</v>
      </c>
      <c r="M977" s="663">
        <v>0</v>
      </c>
      <c r="N977" s="662">
        <v>5</v>
      </c>
      <c r="O977" s="745">
        <v>1</v>
      </c>
      <c r="P977" s="663">
        <v>0</v>
      </c>
      <c r="Q977" s="678"/>
      <c r="R977" s="662">
        <v>3</v>
      </c>
      <c r="S977" s="678">
        <v>0.6</v>
      </c>
      <c r="T977" s="745">
        <v>1</v>
      </c>
      <c r="U977" s="701">
        <v>1</v>
      </c>
    </row>
    <row r="978" spans="1:21" ht="14.4" customHeight="1" x14ac:dyDescent="0.3">
      <c r="A978" s="661">
        <v>7</v>
      </c>
      <c r="B978" s="662" t="s">
        <v>2765</v>
      </c>
      <c r="C978" s="662" t="s">
        <v>3030</v>
      </c>
      <c r="D978" s="743" t="s">
        <v>4453</v>
      </c>
      <c r="E978" s="744" t="s">
        <v>3054</v>
      </c>
      <c r="F978" s="662" t="s">
        <v>3025</v>
      </c>
      <c r="G978" s="662" t="s">
        <v>3080</v>
      </c>
      <c r="H978" s="662" t="s">
        <v>573</v>
      </c>
      <c r="I978" s="662" t="s">
        <v>4365</v>
      </c>
      <c r="J978" s="662" t="s">
        <v>3082</v>
      </c>
      <c r="K978" s="662"/>
      <c r="L978" s="663">
        <v>0</v>
      </c>
      <c r="M978" s="663">
        <v>0</v>
      </c>
      <c r="N978" s="662">
        <v>1</v>
      </c>
      <c r="O978" s="745">
        <v>1</v>
      </c>
      <c r="P978" s="663">
        <v>0</v>
      </c>
      <c r="Q978" s="678"/>
      <c r="R978" s="662">
        <v>1</v>
      </c>
      <c r="S978" s="678">
        <v>1</v>
      </c>
      <c r="T978" s="745">
        <v>1</v>
      </c>
      <c r="U978" s="701">
        <v>1</v>
      </c>
    </row>
    <row r="979" spans="1:21" ht="14.4" customHeight="1" x14ac:dyDescent="0.3">
      <c r="A979" s="661">
        <v>7</v>
      </c>
      <c r="B979" s="662" t="s">
        <v>2765</v>
      </c>
      <c r="C979" s="662" t="s">
        <v>3030</v>
      </c>
      <c r="D979" s="743" t="s">
        <v>4453</v>
      </c>
      <c r="E979" s="744" t="s">
        <v>3054</v>
      </c>
      <c r="F979" s="662" t="s">
        <v>3025</v>
      </c>
      <c r="G979" s="662" t="s">
        <v>3080</v>
      </c>
      <c r="H979" s="662" t="s">
        <v>573</v>
      </c>
      <c r="I979" s="662" t="s">
        <v>4366</v>
      </c>
      <c r="J979" s="662" t="s">
        <v>3082</v>
      </c>
      <c r="K979" s="662"/>
      <c r="L979" s="663">
        <v>0</v>
      </c>
      <c r="M979" s="663">
        <v>0</v>
      </c>
      <c r="N979" s="662">
        <v>1</v>
      </c>
      <c r="O979" s="745">
        <v>1</v>
      </c>
      <c r="P979" s="663">
        <v>0</v>
      </c>
      <c r="Q979" s="678"/>
      <c r="R979" s="662">
        <v>1</v>
      </c>
      <c r="S979" s="678">
        <v>1</v>
      </c>
      <c r="T979" s="745">
        <v>1</v>
      </c>
      <c r="U979" s="701">
        <v>1</v>
      </c>
    </row>
    <row r="980" spans="1:21" ht="14.4" customHeight="1" x14ac:dyDescent="0.3">
      <c r="A980" s="661">
        <v>7</v>
      </c>
      <c r="B980" s="662" t="s">
        <v>2765</v>
      </c>
      <c r="C980" s="662" t="s">
        <v>3030</v>
      </c>
      <c r="D980" s="743" t="s">
        <v>4453</v>
      </c>
      <c r="E980" s="744" t="s">
        <v>3054</v>
      </c>
      <c r="F980" s="662" t="s">
        <v>3025</v>
      </c>
      <c r="G980" s="662" t="s">
        <v>3080</v>
      </c>
      <c r="H980" s="662" t="s">
        <v>573</v>
      </c>
      <c r="I980" s="662" t="s">
        <v>4094</v>
      </c>
      <c r="J980" s="662" t="s">
        <v>3082</v>
      </c>
      <c r="K980" s="662"/>
      <c r="L980" s="663">
        <v>0</v>
      </c>
      <c r="M980" s="663">
        <v>0</v>
      </c>
      <c r="N980" s="662">
        <v>1</v>
      </c>
      <c r="O980" s="745">
        <v>1</v>
      </c>
      <c r="P980" s="663"/>
      <c r="Q980" s="678"/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7</v>
      </c>
      <c r="B981" s="662" t="s">
        <v>2765</v>
      </c>
      <c r="C981" s="662" t="s">
        <v>3030</v>
      </c>
      <c r="D981" s="743" t="s">
        <v>4453</v>
      </c>
      <c r="E981" s="744" t="s">
        <v>3054</v>
      </c>
      <c r="F981" s="662" t="s">
        <v>3025</v>
      </c>
      <c r="G981" s="662" t="s">
        <v>4367</v>
      </c>
      <c r="H981" s="662" t="s">
        <v>573</v>
      </c>
      <c r="I981" s="662" t="s">
        <v>4368</v>
      </c>
      <c r="J981" s="662" t="s">
        <v>4369</v>
      </c>
      <c r="K981" s="662" t="s">
        <v>4370</v>
      </c>
      <c r="L981" s="663">
        <v>0</v>
      </c>
      <c r="M981" s="663">
        <v>0</v>
      </c>
      <c r="N981" s="662">
        <v>1</v>
      </c>
      <c r="O981" s="745">
        <v>1</v>
      </c>
      <c r="P981" s="663"/>
      <c r="Q981" s="678"/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7</v>
      </c>
      <c r="B982" s="662" t="s">
        <v>2765</v>
      </c>
      <c r="C982" s="662" t="s">
        <v>3030</v>
      </c>
      <c r="D982" s="743" t="s">
        <v>4453</v>
      </c>
      <c r="E982" s="744" t="s">
        <v>3054</v>
      </c>
      <c r="F982" s="662" t="s">
        <v>3025</v>
      </c>
      <c r="G982" s="662" t="s">
        <v>4095</v>
      </c>
      <c r="H982" s="662" t="s">
        <v>573</v>
      </c>
      <c r="I982" s="662" t="s">
        <v>4096</v>
      </c>
      <c r="J982" s="662" t="s">
        <v>4097</v>
      </c>
      <c r="K982" s="662" t="s">
        <v>4098</v>
      </c>
      <c r="L982" s="663">
        <v>6822.19</v>
      </c>
      <c r="M982" s="663">
        <v>54577.520000000004</v>
      </c>
      <c r="N982" s="662">
        <v>8</v>
      </c>
      <c r="O982" s="745">
        <v>8</v>
      </c>
      <c r="P982" s="663">
        <v>54577.520000000004</v>
      </c>
      <c r="Q982" s="678">
        <v>1</v>
      </c>
      <c r="R982" s="662">
        <v>8</v>
      </c>
      <c r="S982" s="678">
        <v>1</v>
      </c>
      <c r="T982" s="745">
        <v>8</v>
      </c>
      <c r="U982" s="701">
        <v>1</v>
      </c>
    </row>
    <row r="983" spans="1:21" ht="14.4" customHeight="1" x14ac:dyDescent="0.3">
      <c r="A983" s="661">
        <v>7</v>
      </c>
      <c r="B983" s="662" t="s">
        <v>2765</v>
      </c>
      <c r="C983" s="662" t="s">
        <v>3030</v>
      </c>
      <c r="D983" s="743" t="s">
        <v>4453</v>
      </c>
      <c r="E983" s="744" t="s">
        <v>3054</v>
      </c>
      <c r="F983" s="662" t="s">
        <v>3025</v>
      </c>
      <c r="G983" s="662" t="s">
        <v>4371</v>
      </c>
      <c r="H983" s="662" t="s">
        <v>573</v>
      </c>
      <c r="I983" s="662" t="s">
        <v>4372</v>
      </c>
      <c r="J983" s="662" t="s">
        <v>4373</v>
      </c>
      <c r="K983" s="662" t="s">
        <v>4374</v>
      </c>
      <c r="L983" s="663">
        <v>0</v>
      </c>
      <c r="M983" s="663">
        <v>0</v>
      </c>
      <c r="N983" s="662">
        <v>1</v>
      </c>
      <c r="O983" s="745">
        <v>0.5</v>
      </c>
      <c r="P983" s="663">
        <v>0</v>
      </c>
      <c r="Q983" s="678"/>
      <c r="R983" s="662">
        <v>1</v>
      </c>
      <c r="S983" s="678">
        <v>1</v>
      </c>
      <c r="T983" s="745">
        <v>0.5</v>
      </c>
      <c r="U983" s="701">
        <v>1</v>
      </c>
    </row>
    <row r="984" spans="1:21" ht="14.4" customHeight="1" x14ac:dyDescent="0.3">
      <c r="A984" s="661">
        <v>7</v>
      </c>
      <c r="B984" s="662" t="s">
        <v>2765</v>
      </c>
      <c r="C984" s="662" t="s">
        <v>3030</v>
      </c>
      <c r="D984" s="743" t="s">
        <v>4453</v>
      </c>
      <c r="E984" s="744" t="s">
        <v>3054</v>
      </c>
      <c r="F984" s="662" t="s">
        <v>3025</v>
      </c>
      <c r="G984" s="662" t="s">
        <v>3758</v>
      </c>
      <c r="H984" s="662" t="s">
        <v>573</v>
      </c>
      <c r="I984" s="662" t="s">
        <v>1763</v>
      </c>
      <c r="J984" s="662" t="s">
        <v>1764</v>
      </c>
      <c r="K984" s="662" t="s">
        <v>1765</v>
      </c>
      <c r="L984" s="663">
        <v>105.08</v>
      </c>
      <c r="M984" s="663">
        <v>1471.1200000000001</v>
      </c>
      <c r="N984" s="662">
        <v>14</v>
      </c>
      <c r="O984" s="745">
        <v>5</v>
      </c>
      <c r="P984" s="663"/>
      <c r="Q984" s="678">
        <v>0</v>
      </c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7</v>
      </c>
      <c r="B985" s="662" t="s">
        <v>2765</v>
      </c>
      <c r="C985" s="662" t="s">
        <v>3030</v>
      </c>
      <c r="D985" s="743" t="s">
        <v>4453</v>
      </c>
      <c r="E985" s="744" t="s">
        <v>3054</v>
      </c>
      <c r="F985" s="662" t="s">
        <v>3025</v>
      </c>
      <c r="G985" s="662" t="s">
        <v>3758</v>
      </c>
      <c r="H985" s="662" t="s">
        <v>573</v>
      </c>
      <c r="I985" s="662" t="s">
        <v>3893</v>
      </c>
      <c r="J985" s="662" t="s">
        <v>1764</v>
      </c>
      <c r="K985" s="662" t="s">
        <v>1765</v>
      </c>
      <c r="L985" s="663">
        <v>105.08</v>
      </c>
      <c r="M985" s="663">
        <v>1366.04</v>
      </c>
      <c r="N985" s="662">
        <v>13</v>
      </c>
      <c r="O985" s="745">
        <v>3.5</v>
      </c>
      <c r="P985" s="663">
        <v>420.32</v>
      </c>
      <c r="Q985" s="678">
        <v>0.30769230769230771</v>
      </c>
      <c r="R985" s="662">
        <v>4</v>
      </c>
      <c r="S985" s="678">
        <v>0.30769230769230771</v>
      </c>
      <c r="T985" s="745">
        <v>1</v>
      </c>
      <c r="U985" s="701">
        <v>0.2857142857142857</v>
      </c>
    </row>
    <row r="986" spans="1:21" ht="14.4" customHeight="1" x14ac:dyDescent="0.3">
      <c r="A986" s="661">
        <v>7</v>
      </c>
      <c r="B986" s="662" t="s">
        <v>2765</v>
      </c>
      <c r="C986" s="662" t="s">
        <v>3030</v>
      </c>
      <c r="D986" s="743" t="s">
        <v>4453</v>
      </c>
      <c r="E986" s="744" t="s">
        <v>3054</v>
      </c>
      <c r="F986" s="662" t="s">
        <v>3025</v>
      </c>
      <c r="G986" s="662" t="s">
        <v>3365</v>
      </c>
      <c r="H986" s="662" t="s">
        <v>573</v>
      </c>
      <c r="I986" s="662" t="s">
        <v>3605</v>
      </c>
      <c r="J986" s="662" t="s">
        <v>3606</v>
      </c>
      <c r="K986" s="662" t="s">
        <v>3607</v>
      </c>
      <c r="L986" s="663">
        <v>0</v>
      </c>
      <c r="M986" s="663">
        <v>0</v>
      </c>
      <c r="N986" s="662">
        <v>1</v>
      </c>
      <c r="O986" s="745">
        <v>1</v>
      </c>
      <c r="P986" s="663">
        <v>0</v>
      </c>
      <c r="Q986" s="678"/>
      <c r="R986" s="662">
        <v>1</v>
      </c>
      <c r="S986" s="678">
        <v>1</v>
      </c>
      <c r="T986" s="745">
        <v>1</v>
      </c>
      <c r="U986" s="701">
        <v>1</v>
      </c>
    </row>
    <row r="987" spans="1:21" ht="14.4" customHeight="1" x14ac:dyDescent="0.3">
      <c r="A987" s="661">
        <v>7</v>
      </c>
      <c r="B987" s="662" t="s">
        <v>2765</v>
      </c>
      <c r="C987" s="662" t="s">
        <v>3030</v>
      </c>
      <c r="D987" s="743" t="s">
        <v>4453</v>
      </c>
      <c r="E987" s="744" t="s">
        <v>3054</v>
      </c>
      <c r="F987" s="662" t="s">
        <v>3025</v>
      </c>
      <c r="G987" s="662" t="s">
        <v>3762</v>
      </c>
      <c r="H987" s="662" t="s">
        <v>573</v>
      </c>
      <c r="I987" s="662" t="s">
        <v>795</v>
      </c>
      <c r="J987" s="662" t="s">
        <v>3896</v>
      </c>
      <c r="K987" s="662" t="s">
        <v>3897</v>
      </c>
      <c r="L987" s="663">
        <v>23.61</v>
      </c>
      <c r="M987" s="663">
        <v>377.76</v>
      </c>
      <c r="N987" s="662">
        <v>16</v>
      </c>
      <c r="O987" s="745">
        <v>8</v>
      </c>
      <c r="P987" s="663">
        <v>165.26999999999998</v>
      </c>
      <c r="Q987" s="678">
        <v>0.43749999999999994</v>
      </c>
      <c r="R987" s="662">
        <v>7</v>
      </c>
      <c r="S987" s="678">
        <v>0.4375</v>
      </c>
      <c r="T987" s="745">
        <v>4.5</v>
      </c>
      <c r="U987" s="701">
        <v>0.5625</v>
      </c>
    </row>
    <row r="988" spans="1:21" ht="14.4" customHeight="1" x14ac:dyDescent="0.3">
      <c r="A988" s="661">
        <v>7</v>
      </c>
      <c r="B988" s="662" t="s">
        <v>2765</v>
      </c>
      <c r="C988" s="662" t="s">
        <v>3030</v>
      </c>
      <c r="D988" s="743" t="s">
        <v>4453</v>
      </c>
      <c r="E988" s="744" t="s">
        <v>3054</v>
      </c>
      <c r="F988" s="662" t="s">
        <v>3025</v>
      </c>
      <c r="G988" s="662" t="s">
        <v>3762</v>
      </c>
      <c r="H988" s="662" t="s">
        <v>573</v>
      </c>
      <c r="I988" s="662" t="s">
        <v>3763</v>
      </c>
      <c r="J988" s="662" t="s">
        <v>3764</v>
      </c>
      <c r="K988" s="662" t="s">
        <v>3161</v>
      </c>
      <c r="L988" s="663">
        <v>37.369999999999997</v>
      </c>
      <c r="M988" s="663">
        <v>523.17999999999995</v>
      </c>
      <c r="N988" s="662">
        <v>14</v>
      </c>
      <c r="O988" s="745">
        <v>4.5</v>
      </c>
      <c r="P988" s="663">
        <v>74.739999999999995</v>
      </c>
      <c r="Q988" s="678">
        <v>0.14285714285714285</v>
      </c>
      <c r="R988" s="662">
        <v>2</v>
      </c>
      <c r="S988" s="678">
        <v>0.14285714285714285</v>
      </c>
      <c r="T988" s="745">
        <v>0.5</v>
      </c>
      <c r="U988" s="701">
        <v>0.1111111111111111</v>
      </c>
    </row>
    <row r="989" spans="1:21" ht="14.4" customHeight="1" x14ac:dyDescent="0.3">
      <c r="A989" s="661">
        <v>7</v>
      </c>
      <c r="B989" s="662" t="s">
        <v>2765</v>
      </c>
      <c r="C989" s="662" t="s">
        <v>3030</v>
      </c>
      <c r="D989" s="743" t="s">
        <v>4453</v>
      </c>
      <c r="E989" s="744" t="s">
        <v>3054</v>
      </c>
      <c r="F989" s="662" t="s">
        <v>3025</v>
      </c>
      <c r="G989" s="662" t="s">
        <v>3898</v>
      </c>
      <c r="H989" s="662" t="s">
        <v>573</v>
      </c>
      <c r="I989" s="662" t="s">
        <v>3899</v>
      </c>
      <c r="J989" s="662" t="s">
        <v>3900</v>
      </c>
      <c r="K989" s="662" t="s">
        <v>884</v>
      </c>
      <c r="L989" s="663">
        <v>0</v>
      </c>
      <c r="M989" s="663">
        <v>0</v>
      </c>
      <c r="N989" s="662">
        <v>9</v>
      </c>
      <c r="O989" s="745">
        <v>4</v>
      </c>
      <c r="P989" s="663">
        <v>0</v>
      </c>
      <c r="Q989" s="678"/>
      <c r="R989" s="662">
        <v>7</v>
      </c>
      <c r="S989" s="678">
        <v>0.77777777777777779</v>
      </c>
      <c r="T989" s="745">
        <v>3</v>
      </c>
      <c r="U989" s="701">
        <v>0.75</v>
      </c>
    </row>
    <row r="990" spans="1:21" ht="14.4" customHeight="1" x14ac:dyDescent="0.3">
      <c r="A990" s="661">
        <v>7</v>
      </c>
      <c r="B990" s="662" t="s">
        <v>2765</v>
      </c>
      <c r="C990" s="662" t="s">
        <v>3030</v>
      </c>
      <c r="D990" s="743" t="s">
        <v>4453</v>
      </c>
      <c r="E990" s="744" t="s">
        <v>3054</v>
      </c>
      <c r="F990" s="662" t="s">
        <v>3025</v>
      </c>
      <c r="G990" s="662" t="s">
        <v>3898</v>
      </c>
      <c r="H990" s="662" t="s">
        <v>573</v>
      </c>
      <c r="I990" s="662" t="s">
        <v>4251</v>
      </c>
      <c r="J990" s="662" t="s">
        <v>4252</v>
      </c>
      <c r="K990" s="662" t="s">
        <v>1019</v>
      </c>
      <c r="L990" s="663">
        <v>0</v>
      </c>
      <c r="M990" s="663">
        <v>0</v>
      </c>
      <c r="N990" s="662">
        <v>8</v>
      </c>
      <c r="O990" s="745">
        <v>1</v>
      </c>
      <c r="P990" s="663">
        <v>0</v>
      </c>
      <c r="Q990" s="678"/>
      <c r="R990" s="662">
        <v>8</v>
      </c>
      <c r="S990" s="678">
        <v>1</v>
      </c>
      <c r="T990" s="745">
        <v>1</v>
      </c>
      <c r="U990" s="701">
        <v>1</v>
      </c>
    </row>
    <row r="991" spans="1:21" ht="14.4" customHeight="1" x14ac:dyDescent="0.3">
      <c r="A991" s="661">
        <v>7</v>
      </c>
      <c r="B991" s="662" t="s">
        <v>2765</v>
      </c>
      <c r="C991" s="662" t="s">
        <v>3030</v>
      </c>
      <c r="D991" s="743" t="s">
        <v>4453</v>
      </c>
      <c r="E991" s="744" t="s">
        <v>3054</v>
      </c>
      <c r="F991" s="662" t="s">
        <v>3025</v>
      </c>
      <c r="G991" s="662" t="s">
        <v>3901</v>
      </c>
      <c r="H991" s="662" t="s">
        <v>573</v>
      </c>
      <c r="I991" s="662" t="s">
        <v>4104</v>
      </c>
      <c r="J991" s="662" t="s">
        <v>3903</v>
      </c>
      <c r="K991" s="662" t="s">
        <v>3904</v>
      </c>
      <c r="L991" s="663">
        <v>1567.35</v>
      </c>
      <c r="M991" s="663">
        <v>14106.15</v>
      </c>
      <c r="N991" s="662">
        <v>9</v>
      </c>
      <c r="O991" s="745">
        <v>4.5</v>
      </c>
      <c r="P991" s="663">
        <v>12538.8</v>
      </c>
      <c r="Q991" s="678">
        <v>0.88888888888888884</v>
      </c>
      <c r="R991" s="662">
        <v>8</v>
      </c>
      <c r="S991" s="678">
        <v>0.88888888888888884</v>
      </c>
      <c r="T991" s="745">
        <v>3.5</v>
      </c>
      <c r="U991" s="701">
        <v>0.77777777777777779</v>
      </c>
    </row>
    <row r="992" spans="1:21" ht="14.4" customHeight="1" x14ac:dyDescent="0.3">
      <c r="A992" s="661">
        <v>7</v>
      </c>
      <c r="B992" s="662" t="s">
        <v>2765</v>
      </c>
      <c r="C992" s="662" t="s">
        <v>3030</v>
      </c>
      <c r="D992" s="743" t="s">
        <v>4453</v>
      </c>
      <c r="E992" s="744" t="s">
        <v>3054</v>
      </c>
      <c r="F992" s="662" t="s">
        <v>3025</v>
      </c>
      <c r="G992" s="662" t="s">
        <v>3765</v>
      </c>
      <c r="H992" s="662" t="s">
        <v>631</v>
      </c>
      <c r="I992" s="662" t="s">
        <v>3766</v>
      </c>
      <c r="J992" s="662" t="s">
        <v>3767</v>
      </c>
      <c r="K992" s="662" t="s">
        <v>3768</v>
      </c>
      <c r="L992" s="663">
        <v>113.66</v>
      </c>
      <c r="M992" s="663">
        <v>454.64</v>
      </c>
      <c r="N992" s="662">
        <v>4</v>
      </c>
      <c r="O992" s="745">
        <v>2</v>
      </c>
      <c r="P992" s="663"/>
      <c r="Q992" s="678">
        <v>0</v>
      </c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7</v>
      </c>
      <c r="B993" s="662" t="s">
        <v>2765</v>
      </c>
      <c r="C993" s="662" t="s">
        <v>3030</v>
      </c>
      <c r="D993" s="743" t="s">
        <v>4453</v>
      </c>
      <c r="E993" s="744" t="s">
        <v>3054</v>
      </c>
      <c r="F993" s="662" t="s">
        <v>3025</v>
      </c>
      <c r="G993" s="662" t="s">
        <v>4105</v>
      </c>
      <c r="H993" s="662" t="s">
        <v>573</v>
      </c>
      <c r="I993" s="662" t="s">
        <v>4258</v>
      </c>
      <c r="J993" s="662" t="s">
        <v>4107</v>
      </c>
      <c r="K993" s="662" t="s">
        <v>4259</v>
      </c>
      <c r="L993" s="663">
        <v>64.56</v>
      </c>
      <c r="M993" s="663">
        <v>516.48</v>
      </c>
      <c r="N993" s="662">
        <v>8</v>
      </c>
      <c r="O993" s="745">
        <v>2</v>
      </c>
      <c r="P993" s="663">
        <v>64.56</v>
      </c>
      <c r="Q993" s="678">
        <v>0.125</v>
      </c>
      <c r="R993" s="662">
        <v>1</v>
      </c>
      <c r="S993" s="678">
        <v>0.125</v>
      </c>
      <c r="T993" s="745">
        <v>1</v>
      </c>
      <c r="U993" s="701">
        <v>0.5</v>
      </c>
    </row>
    <row r="994" spans="1:21" ht="14.4" customHeight="1" x14ac:dyDescent="0.3">
      <c r="A994" s="661">
        <v>7</v>
      </c>
      <c r="B994" s="662" t="s">
        <v>2765</v>
      </c>
      <c r="C994" s="662" t="s">
        <v>3030</v>
      </c>
      <c r="D994" s="743" t="s">
        <v>4453</v>
      </c>
      <c r="E994" s="744" t="s">
        <v>3054</v>
      </c>
      <c r="F994" s="662" t="s">
        <v>3025</v>
      </c>
      <c r="G994" s="662" t="s">
        <v>4105</v>
      </c>
      <c r="H994" s="662" t="s">
        <v>573</v>
      </c>
      <c r="I994" s="662" t="s">
        <v>4258</v>
      </c>
      <c r="J994" s="662" t="s">
        <v>4107</v>
      </c>
      <c r="K994" s="662" t="s">
        <v>4259</v>
      </c>
      <c r="L994" s="663">
        <v>48.72</v>
      </c>
      <c r="M994" s="663">
        <v>146.16</v>
      </c>
      <c r="N994" s="662">
        <v>3</v>
      </c>
      <c r="O994" s="745">
        <v>1.5</v>
      </c>
      <c r="P994" s="663">
        <v>146.16</v>
      </c>
      <c r="Q994" s="678">
        <v>1</v>
      </c>
      <c r="R994" s="662">
        <v>3</v>
      </c>
      <c r="S994" s="678">
        <v>1</v>
      </c>
      <c r="T994" s="745">
        <v>1.5</v>
      </c>
      <c r="U994" s="701">
        <v>1</v>
      </c>
    </row>
    <row r="995" spans="1:21" ht="14.4" customHeight="1" x14ac:dyDescent="0.3">
      <c r="A995" s="661">
        <v>7</v>
      </c>
      <c r="B995" s="662" t="s">
        <v>2765</v>
      </c>
      <c r="C995" s="662" t="s">
        <v>3030</v>
      </c>
      <c r="D995" s="743" t="s">
        <v>4453</v>
      </c>
      <c r="E995" s="744" t="s">
        <v>3054</v>
      </c>
      <c r="F995" s="662" t="s">
        <v>3025</v>
      </c>
      <c r="G995" s="662" t="s">
        <v>4375</v>
      </c>
      <c r="H995" s="662" t="s">
        <v>631</v>
      </c>
      <c r="I995" s="662" t="s">
        <v>4376</v>
      </c>
      <c r="J995" s="662" t="s">
        <v>4377</v>
      </c>
      <c r="K995" s="662" t="s">
        <v>4378</v>
      </c>
      <c r="L995" s="663">
        <v>54.98</v>
      </c>
      <c r="M995" s="663">
        <v>54.98</v>
      </c>
      <c r="N995" s="662">
        <v>1</v>
      </c>
      <c r="O995" s="745">
        <v>0.5</v>
      </c>
      <c r="P995" s="663">
        <v>54.98</v>
      </c>
      <c r="Q995" s="678">
        <v>1</v>
      </c>
      <c r="R995" s="662">
        <v>1</v>
      </c>
      <c r="S995" s="678">
        <v>1</v>
      </c>
      <c r="T995" s="745">
        <v>0.5</v>
      </c>
      <c r="U995" s="701">
        <v>1</v>
      </c>
    </row>
    <row r="996" spans="1:21" ht="14.4" customHeight="1" x14ac:dyDescent="0.3">
      <c r="A996" s="661">
        <v>7</v>
      </c>
      <c r="B996" s="662" t="s">
        <v>2765</v>
      </c>
      <c r="C996" s="662" t="s">
        <v>3030</v>
      </c>
      <c r="D996" s="743" t="s">
        <v>4453</v>
      </c>
      <c r="E996" s="744" t="s">
        <v>3054</v>
      </c>
      <c r="F996" s="662" t="s">
        <v>3025</v>
      </c>
      <c r="G996" s="662" t="s">
        <v>4379</v>
      </c>
      <c r="H996" s="662" t="s">
        <v>573</v>
      </c>
      <c r="I996" s="662" t="s">
        <v>4380</v>
      </c>
      <c r="J996" s="662" t="s">
        <v>4381</v>
      </c>
      <c r="K996" s="662" t="s">
        <v>2882</v>
      </c>
      <c r="L996" s="663">
        <v>38.56</v>
      </c>
      <c r="M996" s="663">
        <v>77.12</v>
      </c>
      <c r="N996" s="662">
        <v>2</v>
      </c>
      <c r="O996" s="745">
        <v>1.5</v>
      </c>
      <c r="P996" s="663">
        <v>38.56</v>
      </c>
      <c r="Q996" s="678">
        <v>0.5</v>
      </c>
      <c r="R996" s="662">
        <v>1</v>
      </c>
      <c r="S996" s="678">
        <v>0.5</v>
      </c>
      <c r="T996" s="745">
        <v>0.5</v>
      </c>
      <c r="U996" s="701">
        <v>0.33333333333333331</v>
      </c>
    </row>
    <row r="997" spans="1:21" ht="14.4" customHeight="1" x14ac:dyDescent="0.3">
      <c r="A997" s="661">
        <v>7</v>
      </c>
      <c r="B997" s="662" t="s">
        <v>2765</v>
      </c>
      <c r="C997" s="662" t="s">
        <v>3030</v>
      </c>
      <c r="D997" s="743" t="s">
        <v>4453</v>
      </c>
      <c r="E997" s="744" t="s">
        <v>3054</v>
      </c>
      <c r="F997" s="662" t="s">
        <v>3025</v>
      </c>
      <c r="G997" s="662" t="s">
        <v>3147</v>
      </c>
      <c r="H997" s="662" t="s">
        <v>631</v>
      </c>
      <c r="I997" s="662" t="s">
        <v>2135</v>
      </c>
      <c r="J997" s="662" t="s">
        <v>2136</v>
      </c>
      <c r="K997" s="662" t="s">
        <v>2137</v>
      </c>
      <c r="L997" s="663">
        <v>96.84</v>
      </c>
      <c r="M997" s="663">
        <v>96.84</v>
      </c>
      <c r="N997" s="662">
        <v>1</v>
      </c>
      <c r="O997" s="745">
        <v>0.5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7</v>
      </c>
      <c r="B998" s="662" t="s">
        <v>2765</v>
      </c>
      <c r="C998" s="662" t="s">
        <v>3030</v>
      </c>
      <c r="D998" s="743" t="s">
        <v>4453</v>
      </c>
      <c r="E998" s="744" t="s">
        <v>3054</v>
      </c>
      <c r="F998" s="662" t="s">
        <v>3025</v>
      </c>
      <c r="G998" s="662" t="s">
        <v>3147</v>
      </c>
      <c r="H998" s="662" t="s">
        <v>573</v>
      </c>
      <c r="I998" s="662" t="s">
        <v>4109</v>
      </c>
      <c r="J998" s="662" t="s">
        <v>4110</v>
      </c>
      <c r="K998" s="662" t="s">
        <v>4111</v>
      </c>
      <c r="L998" s="663">
        <v>64.56</v>
      </c>
      <c r="M998" s="663">
        <v>193.68</v>
      </c>
      <c r="N998" s="662">
        <v>3</v>
      </c>
      <c r="O998" s="745">
        <v>0.5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7</v>
      </c>
      <c r="B999" s="662" t="s">
        <v>2765</v>
      </c>
      <c r="C999" s="662" t="s">
        <v>3030</v>
      </c>
      <c r="D999" s="743" t="s">
        <v>4453</v>
      </c>
      <c r="E999" s="744" t="s">
        <v>3054</v>
      </c>
      <c r="F999" s="662" t="s">
        <v>3025</v>
      </c>
      <c r="G999" s="662" t="s">
        <v>4112</v>
      </c>
      <c r="H999" s="662" t="s">
        <v>573</v>
      </c>
      <c r="I999" s="662" t="s">
        <v>4113</v>
      </c>
      <c r="J999" s="662" t="s">
        <v>2608</v>
      </c>
      <c r="K999" s="662" t="s">
        <v>2609</v>
      </c>
      <c r="L999" s="663">
        <v>66.97</v>
      </c>
      <c r="M999" s="663">
        <v>66.97</v>
      </c>
      <c r="N999" s="662">
        <v>1</v>
      </c>
      <c r="O999" s="745">
        <v>1</v>
      </c>
      <c r="P999" s="663">
        <v>66.97</v>
      </c>
      <c r="Q999" s="678">
        <v>1</v>
      </c>
      <c r="R999" s="662">
        <v>1</v>
      </c>
      <c r="S999" s="678">
        <v>1</v>
      </c>
      <c r="T999" s="745">
        <v>1</v>
      </c>
      <c r="U999" s="701">
        <v>1</v>
      </c>
    </row>
    <row r="1000" spans="1:21" ht="14.4" customHeight="1" x14ac:dyDescent="0.3">
      <c r="A1000" s="661">
        <v>7</v>
      </c>
      <c r="B1000" s="662" t="s">
        <v>2765</v>
      </c>
      <c r="C1000" s="662" t="s">
        <v>3030</v>
      </c>
      <c r="D1000" s="743" t="s">
        <v>4453</v>
      </c>
      <c r="E1000" s="744" t="s">
        <v>3054</v>
      </c>
      <c r="F1000" s="662" t="s">
        <v>3025</v>
      </c>
      <c r="G1000" s="662" t="s">
        <v>4112</v>
      </c>
      <c r="H1000" s="662" t="s">
        <v>573</v>
      </c>
      <c r="I1000" s="662" t="s">
        <v>2607</v>
      </c>
      <c r="J1000" s="662" t="s">
        <v>2608</v>
      </c>
      <c r="K1000" s="662" t="s">
        <v>2609</v>
      </c>
      <c r="L1000" s="663">
        <v>66.97</v>
      </c>
      <c r="M1000" s="663">
        <v>133.94</v>
      </c>
      <c r="N1000" s="662">
        <v>2</v>
      </c>
      <c r="O1000" s="745">
        <v>1.5</v>
      </c>
      <c r="P1000" s="663">
        <v>66.97</v>
      </c>
      <c r="Q1000" s="678">
        <v>0.5</v>
      </c>
      <c r="R1000" s="662">
        <v>1</v>
      </c>
      <c r="S1000" s="678">
        <v>0.5</v>
      </c>
      <c r="T1000" s="745">
        <v>1</v>
      </c>
      <c r="U1000" s="701">
        <v>0.66666666666666663</v>
      </c>
    </row>
    <row r="1001" spans="1:21" ht="14.4" customHeight="1" x14ac:dyDescent="0.3">
      <c r="A1001" s="661">
        <v>7</v>
      </c>
      <c r="B1001" s="662" t="s">
        <v>2765</v>
      </c>
      <c r="C1001" s="662" t="s">
        <v>3030</v>
      </c>
      <c r="D1001" s="743" t="s">
        <v>4453</v>
      </c>
      <c r="E1001" s="744" t="s">
        <v>3054</v>
      </c>
      <c r="F1001" s="662" t="s">
        <v>3025</v>
      </c>
      <c r="G1001" s="662" t="s">
        <v>3769</v>
      </c>
      <c r="H1001" s="662" t="s">
        <v>573</v>
      </c>
      <c r="I1001" s="662" t="s">
        <v>4117</v>
      </c>
      <c r="J1001" s="662" t="s">
        <v>3910</v>
      </c>
      <c r="K1001" s="662" t="s">
        <v>3911</v>
      </c>
      <c r="L1001" s="663">
        <v>127</v>
      </c>
      <c r="M1001" s="663">
        <v>508</v>
      </c>
      <c r="N1001" s="662">
        <v>4</v>
      </c>
      <c r="O1001" s="745">
        <v>2</v>
      </c>
      <c r="P1001" s="663">
        <v>381</v>
      </c>
      <c r="Q1001" s="678">
        <v>0.75</v>
      </c>
      <c r="R1001" s="662">
        <v>3</v>
      </c>
      <c r="S1001" s="678">
        <v>0.75</v>
      </c>
      <c r="T1001" s="745">
        <v>1</v>
      </c>
      <c r="U1001" s="701">
        <v>0.5</v>
      </c>
    </row>
    <row r="1002" spans="1:21" ht="14.4" customHeight="1" x14ac:dyDescent="0.3">
      <c r="A1002" s="661">
        <v>7</v>
      </c>
      <c r="B1002" s="662" t="s">
        <v>2765</v>
      </c>
      <c r="C1002" s="662" t="s">
        <v>3030</v>
      </c>
      <c r="D1002" s="743" t="s">
        <v>4453</v>
      </c>
      <c r="E1002" s="744" t="s">
        <v>3054</v>
      </c>
      <c r="F1002" s="662" t="s">
        <v>3025</v>
      </c>
      <c r="G1002" s="662" t="s">
        <v>3769</v>
      </c>
      <c r="H1002" s="662" t="s">
        <v>573</v>
      </c>
      <c r="I1002" s="662" t="s">
        <v>3770</v>
      </c>
      <c r="J1002" s="662" t="s">
        <v>3771</v>
      </c>
      <c r="K1002" s="662" t="s">
        <v>3772</v>
      </c>
      <c r="L1002" s="663">
        <v>701.65</v>
      </c>
      <c r="M1002" s="663">
        <v>14734.65</v>
      </c>
      <c r="N1002" s="662">
        <v>21</v>
      </c>
      <c r="O1002" s="745">
        <v>4</v>
      </c>
      <c r="P1002" s="663">
        <v>14734.65</v>
      </c>
      <c r="Q1002" s="678">
        <v>1</v>
      </c>
      <c r="R1002" s="662">
        <v>21</v>
      </c>
      <c r="S1002" s="678">
        <v>1</v>
      </c>
      <c r="T1002" s="745">
        <v>4</v>
      </c>
      <c r="U1002" s="701">
        <v>1</v>
      </c>
    </row>
    <row r="1003" spans="1:21" ht="14.4" customHeight="1" x14ac:dyDescent="0.3">
      <c r="A1003" s="661">
        <v>7</v>
      </c>
      <c r="B1003" s="662" t="s">
        <v>2765</v>
      </c>
      <c r="C1003" s="662" t="s">
        <v>3030</v>
      </c>
      <c r="D1003" s="743" t="s">
        <v>4453</v>
      </c>
      <c r="E1003" s="744" t="s">
        <v>3054</v>
      </c>
      <c r="F1003" s="662" t="s">
        <v>3025</v>
      </c>
      <c r="G1003" s="662" t="s">
        <v>3769</v>
      </c>
      <c r="H1003" s="662" t="s">
        <v>573</v>
      </c>
      <c r="I1003" s="662" t="s">
        <v>3773</v>
      </c>
      <c r="J1003" s="662" t="s">
        <v>3774</v>
      </c>
      <c r="K1003" s="662" t="s">
        <v>2064</v>
      </c>
      <c r="L1003" s="663">
        <v>208.18</v>
      </c>
      <c r="M1003" s="663">
        <v>1665.44</v>
      </c>
      <c r="N1003" s="662">
        <v>8</v>
      </c>
      <c r="O1003" s="745">
        <v>6</v>
      </c>
      <c r="P1003" s="663">
        <v>416.36</v>
      </c>
      <c r="Q1003" s="678">
        <v>0.25</v>
      </c>
      <c r="R1003" s="662">
        <v>2</v>
      </c>
      <c r="S1003" s="678">
        <v>0.25</v>
      </c>
      <c r="T1003" s="745">
        <v>2</v>
      </c>
      <c r="U1003" s="701">
        <v>0.33333333333333331</v>
      </c>
    </row>
    <row r="1004" spans="1:21" ht="14.4" customHeight="1" x14ac:dyDescent="0.3">
      <c r="A1004" s="661">
        <v>7</v>
      </c>
      <c r="B1004" s="662" t="s">
        <v>2765</v>
      </c>
      <c r="C1004" s="662" t="s">
        <v>3030</v>
      </c>
      <c r="D1004" s="743" t="s">
        <v>4453</v>
      </c>
      <c r="E1004" s="744" t="s">
        <v>3054</v>
      </c>
      <c r="F1004" s="662" t="s">
        <v>3025</v>
      </c>
      <c r="G1004" s="662" t="s">
        <v>3769</v>
      </c>
      <c r="H1004" s="662" t="s">
        <v>573</v>
      </c>
      <c r="I1004" s="662" t="s">
        <v>3907</v>
      </c>
      <c r="J1004" s="662" t="s">
        <v>3908</v>
      </c>
      <c r="K1004" s="662" t="s">
        <v>977</v>
      </c>
      <c r="L1004" s="663">
        <v>383.18</v>
      </c>
      <c r="M1004" s="663">
        <v>766.36</v>
      </c>
      <c r="N1004" s="662">
        <v>2</v>
      </c>
      <c r="O1004" s="745">
        <v>2</v>
      </c>
      <c r="P1004" s="663">
        <v>766.36</v>
      </c>
      <c r="Q1004" s="678">
        <v>1</v>
      </c>
      <c r="R1004" s="662">
        <v>2</v>
      </c>
      <c r="S1004" s="678">
        <v>1</v>
      </c>
      <c r="T1004" s="745">
        <v>2</v>
      </c>
      <c r="U1004" s="701">
        <v>1</v>
      </c>
    </row>
    <row r="1005" spans="1:21" ht="14.4" customHeight="1" x14ac:dyDescent="0.3">
      <c r="A1005" s="661">
        <v>7</v>
      </c>
      <c r="B1005" s="662" t="s">
        <v>2765</v>
      </c>
      <c r="C1005" s="662" t="s">
        <v>3030</v>
      </c>
      <c r="D1005" s="743" t="s">
        <v>4453</v>
      </c>
      <c r="E1005" s="744" t="s">
        <v>3054</v>
      </c>
      <c r="F1005" s="662" t="s">
        <v>3025</v>
      </c>
      <c r="G1005" s="662" t="s">
        <v>3769</v>
      </c>
      <c r="H1005" s="662" t="s">
        <v>573</v>
      </c>
      <c r="I1005" s="662" t="s">
        <v>3915</v>
      </c>
      <c r="J1005" s="662" t="s">
        <v>3906</v>
      </c>
      <c r="K1005" s="662" t="s">
        <v>3809</v>
      </c>
      <c r="L1005" s="663">
        <v>389.92</v>
      </c>
      <c r="M1005" s="663">
        <v>2339.52</v>
      </c>
      <c r="N1005" s="662">
        <v>6</v>
      </c>
      <c r="O1005" s="745">
        <v>1</v>
      </c>
      <c r="P1005" s="663">
        <v>2339.52</v>
      </c>
      <c r="Q1005" s="678">
        <v>1</v>
      </c>
      <c r="R1005" s="662">
        <v>6</v>
      </c>
      <c r="S1005" s="678">
        <v>1</v>
      </c>
      <c r="T1005" s="745">
        <v>1</v>
      </c>
      <c r="U1005" s="701">
        <v>1</v>
      </c>
    </row>
    <row r="1006" spans="1:21" ht="14.4" customHeight="1" x14ac:dyDescent="0.3">
      <c r="A1006" s="661">
        <v>7</v>
      </c>
      <c r="B1006" s="662" t="s">
        <v>2765</v>
      </c>
      <c r="C1006" s="662" t="s">
        <v>3030</v>
      </c>
      <c r="D1006" s="743" t="s">
        <v>4453</v>
      </c>
      <c r="E1006" s="744" t="s">
        <v>3054</v>
      </c>
      <c r="F1006" s="662" t="s">
        <v>3025</v>
      </c>
      <c r="G1006" s="662" t="s">
        <v>3769</v>
      </c>
      <c r="H1006" s="662" t="s">
        <v>573</v>
      </c>
      <c r="I1006" s="662" t="s">
        <v>4118</v>
      </c>
      <c r="J1006" s="662" t="s">
        <v>3913</v>
      </c>
      <c r="K1006" s="662" t="s">
        <v>3914</v>
      </c>
      <c r="L1006" s="663">
        <v>233.95</v>
      </c>
      <c r="M1006" s="663">
        <v>1403.6999999999998</v>
      </c>
      <c r="N1006" s="662">
        <v>6</v>
      </c>
      <c r="O1006" s="745">
        <v>1</v>
      </c>
      <c r="P1006" s="663">
        <v>1403.6999999999998</v>
      </c>
      <c r="Q1006" s="678">
        <v>1</v>
      </c>
      <c r="R1006" s="662">
        <v>6</v>
      </c>
      <c r="S1006" s="678">
        <v>1</v>
      </c>
      <c r="T1006" s="745">
        <v>1</v>
      </c>
      <c r="U1006" s="701">
        <v>1</v>
      </c>
    </row>
    <row r="1007" spans="1:21" ht="14.4" customHeight="1" x14ac:dyDescent="0.3">
      <c r="A1007" s="661">
        <v>7</v>
      </c>
      <c r="B1007" s="662" t="s">
        <v>2765</v>
      </c>
      <c r="C1007" s="662" t="s">
        <v>3030</v>
      </c>
      <c r="D1007" s="743" t="s">
        <v>4453</v>
      </c>
      <c r="E1007" s="744" t="s">
        <v>3054</v>
      </c>
      <c r="F1007" s="662" t="s">
        <v>3025</v>
      </c>
      <c r="G1007" s="662" t="s">
        <v>3651</v>
      </c>
      <c r="H1007" s="662" t="s">
        <v>573</v>
      </c>
      <c r="I1007" s="662" t="s">
        <v>3703</v>
      </c>
      <c r="J1007" s="662" t="s">
        <v>3704</v>
      </c>
      <c r="K1007" s="662" t="s">
        <v>3705</v>
      </c>
      <c r="L1007" s="663">
        <v>115.13</v>
      </c>
      <c r="M1007" s="663">
        <v>115.13</v>
      </c>
      <c r="N1007" s="662">
        <v>1</v>
      </c>
      <c r="O1007" s="745">
        <v>0.5</v>
      </c>
      <c r="P1007" s="663">
        <v>115.13</v>
      </c>
      <c r="Q1007" s="678">
        <v>1</v>
      </c>
      <c r="R1007" s="662">
        <v>1</v>
      </c>
      <c r="S1007" s="678">
        <v>1</v>
      </c>
      <c r="T1007" s="745">
        <v>0.5</v>
      </c>
      <c r="U1007" s="701">
        <v>1</v>
      </c>
    </row>
    <row r="1008" spans="1:21" ht="14.4" customHeight="1" x14ac:dyDescent="0.3">
      <c r="A1008" s="661">
        <v>7</v>
      </c>
      <c r="B1008" s="662" t="s">
        <v>2765</v>
      </c>
      <c r="C1008" s="662" t="s">
        <v>3030</v>
      </c>
      <c r="D1008" s="743" t="s">
        <v>4453</v>
      </c>
      <c r="E1008" s="744" t="s">
        <v>3054</v>
      </c>
      <c r="F1008" s="662" t="s">
        <v>3025</v>
      </c>
      <c r="G1008" s="662" t="s">
        <v>3919</v>
      </c>
      <c r="H1008" s="662" t="s">
        <v>573</v>
      </c>
      <c r="I1008" s="662" t="s">
        <v>932</v>
      </c>
      <c r="J1008" s="662" t="s">
        <v>3921</v>
      </c>
      <c r="K1008" s="662" t="s">
        <v>3121</v>
      </c>
      <c r="L1008" s="663">
        <v>57.28</v>
      </c>
      <c r="M1008" s="663">
        <v>57.28</v>
      </c>
      <c r="N1008" s="662">
        <v>1</v>
      </c>
      <c r="O1008" s="745">
        <v>0.5</v>
      </c>
      <c r="P1008" s="663">
        <v>57.28</v>
      </c>
      <c r="Q1008" s="678">
        <v>1</v>
      </c>
      <c r="R1008" s="662">
        <v>1</v>
      </c>
      <c r="S1008" s="678">
        <v>1</v>
      </c>
      <c r="T1008" s="745">
        <v>0.5</v>
      </c>
      <c r="U1008" s="701">
        <v>1</v>
      </c>
    </row>
    <row r="1009" spans="1:21" ht="14.4" customHeight="1" x14ac:dyDescent="0.3">
      <c r="A1009" s="661">
        <v>7</v>
      </c>
      <c r="B1009" s="662" t="s">
        <v>2765</v>
      </c>
      <c r="C1009" s="662" t="s">
        <v>3030</v>
      </c>
      <c r="D1009" s="743" t="s">
        <v>4453</v>
      </c>
      <c r="E1009" s="744" t="s">
        <v>3054</v>
      </c>
      <c r="F1009" s="662" t="s">
        <v>3025</v>
      </c>
      <c r="G1009" s="662" t="s">
        <v>3150</v>
      </c>
      <c r="H1009" s="662" t="s">
        <v>573</v>
      </c>
      <c r="I1009" s="662" t="s">
        <v>3151</v>
      </c>
      <c r="J1009" s="662" t="s">
        <v>1956</v>
      </c>
      <c r="K1009" s="662" t="s">
        <v>3152</v>
      </c>
      <c r="L1009" s="663">
        <v>48.42</v>
      </c>
      <c r="M1009" s="663">
        <v>145.26</v>
      </c>
      <c r="N1009" s="662">
        <v>3</v>
      </c>
      <c r="O1009" s="745">
        <v>1.5</v>
      </c>
      <c r="P1009" s="663">
        <v>145.26</v>
      </c>
      <c r="Q1009" s="678">
        <v>1</v>
      </c>
      <c r="R1009" s="662">
        <v>3</v>
      </c>
      <c r="S1009" s="678">
        <v>1</v>
      </c>
      <c r="T1009" s="745">
        <v>1.5</v>
      </c>
      <c r="U1009" s="701">
        <v>1</v>
      </c>
    </row>
    <row r="1010" spans="1:21" ht="14.4" customHeight="1" x14ac:dyDescent="0.3">
      <c r="A1010" s="661">
        <v>7</v>
      </c>
      <c r="B1010" s="662" t="s">
        <v>2765</v>
      </c>
      <c r="C1010" s="662" t="s">
        <v>3030</v>
      </c>
      <c r="D1010" s="743" t="s">
        <v>4453</v>
      </c>
      <c r="E1010" s="744" t="s">
        <v>3054</v>
      </c>
      <c r="F1010" s="662" t="s">
        <v>3025</v>
      </c>
      <c r="G1010" s="662" t="s">
        <v>3150</v>
      </c>
      <c r="H1010" s="662" t="s">
        <v>573</v>
      </c>
      <c r="I1010" s="662" t="s">
        <v>652</v>
      </c>
      <c r="J1010" s="662" t="s">
        <v>653</v>
      </c>
      <c r="K1010" s="662" t="s">
        <v>2979</v>
      </c>
      <c r="L1010" s="663">
        <v>36.54</v>
      </c>
      <c r="M1010" s="663">
        <v>36.54</v>
      </c>
      <c r="N1010" s="662">
        <v>1</v>
      </c>
      <c r="O1010" s="745">
        <v>1</v>
      </c>
      <c r="P1010" s="663">
        <v>36.54</v>
      </c>
      <c r="Q1010" s="678">
        <v>1</v>
      </c>
      <c r="R1010" s="662">
        <v>1</v>
      </c>
      <c r="S1010" s="678">
        <v>1</v>
      </c>
      <c r="T1010" s="745">
        <v>1</v>
      </c>
      <c r="U1010" s="701">
        <v>1</v>
      </c>
    </row>
    <row r="1011" spans="1:21" ht="14.4" customHeight="1" x14ac:dyDescent="0.3">
      <c r="A1011" s="661">
        <v>7</v>
      </c>
      <c r="B1011" s="662" t="s">
        <v>2765</v>
      </c>
      <c r="C1011" s="662" t="s">
        <v>3030</v>
      </c>
      <c r="D1011" s="743" t="s">
        <v>4453</v>
      </c>
      <c r="E1011" s="744" t="s">
        <v>3054</v>
      </c>
      <c r="F1011" s="662" t="s">
        <v>3025</v>
      </c>
      <c r="G1011" s="662" t="s">
        <v>3150</v>
      </c>
      <c r="H1011" s="662" t="s">
        <v>573</v>
      </c>
      <c r="I1011" s="662" t="s">
        <v>4382</v>
      </c>
      <c r="J1011" s="662" t="s">
        <v>1956</v>
      </c>
      <c r="K1011" s="662" t="s">
        <v>4383</v>
      </c>
      <c r="L1011" s="663">
        <v>24.22</v>
      </c>
      <c r="M1011" s="663">
        <v>24.22</v>
      </c>
      <c r="N1011" s="662">
        <v>1</v>
      </c>
      <c r="O1011" s="745">
        <v>0.5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7</v>
      </c>
      <c r="B1012" s="662" t="s">
        <v>2765</v>
      </c>
      <c r="C1012" s="662" t="s">
        <v>3030</v>
      </c>
      <c r="D1012" s="743" t="s">
        <v>4453</v>
      </c>
      <c r="E1012" s="744" t="s">
        <v>3054</v>
      </c>
      <c r="F1012" s="662" t="s">
        <v>3025</v>
      </c>
      <c r="G1012" s="662" t="s">
        <v>3782</v>
      </c>
      <c r="H1012" s="662" t="s">
        <v>573</v>
      </c>
      <c r="I1012" s="662" t="s">
        <v>3923</v>
      </c>
      <c r="J1012" s="662" t="s">
        <v>3924</v>
      </c>
      <c r="K1012" s="662" t="s">
        <v>3925</v>
      </c>
      <c r="L1012" s="663">
        <v>1677.3</v>
      </c>
      <c r="M1012" s="663">
        <v>20127.599999999999</v>
      </c>
      <c r="N1012" s="662">
        <v>12</v>
      </c>
      <c r="O1012" s="745">
        <v>2</v>
      </c>
      <c r="P1012" s="663">
        <v>5031.8999999999996</v>
      </c>
      <c r="Q1012" s="678">
        <v>0.25</v>
      </c>
      <c r="R1012" s="662">
        <v>3</v>
      </c>
      <c r="S1012" s="678">
        <v>0.25</v>
      </c>
      <c r="T1012" s="745">
        <v>1</v>
      </c>
      <c r="U1012" s="701">
        <v>0.5</v>
      </c>
    </row>
    <row r="1013" spans="1:21" ht="14.4" customHeight="1" x14ac:dyDescent="0.3">
      <c r="A1013" s="661">
        <v>7</v>
      </c>
      <c r="B1013" s="662" t="s">
        <v>2765</v>
      </c>
      <c r="C1013" s="662" t="s">
        <v>3030</v>
      </c>
      <c r="D1013" s="743" t="s">
        <v>4453</v>
      </c>
      <c r="E1013" s="744" t="s">
        <v>3054</v>
      </c>
      <c r="F1013" s="662" t="s">
        <v>3025</v>
      </c>
      <c r="G1013" s="662" t="s">
        <v>3782</v>
      </c>
      <c r="H1013" s="662" t="s">
        <v>573</v>
      </c>
      <c r="I1013" s="662" t="s">
        <v>4125</v>
      </c>
      <c r="J1013" s="662" t="s">
        <v>3924</v>
      </c>
      <c r="K1013" s="662" t="s">
        <v>3791</v>
      </c>
      <c r="L1013" s="663">
        <v>3354.59</v>
      </c>
      <c r="M1013" s="663">
        <v>221402.93999999994</v>
      </c>
      <c r="N1013" s="662">
        <v>66</v>
      </c>
      <c r="O1013" s="745">
        <v>22</v>
      </c>
      <c r="P1013" s="663">
        <v>194566.21999999994</v>
      </c>
      <c r="Q1013" s="678">
        <v>0.87878787878787878</v>
      </c>
      <c r="R1013" s="662">
        <v>58</v>
      </c>
      <c r="S1013" s="678">
        <v>0.87878787878787878</v>
      </c>
      <c r="T1013" s="745">
        <v>19</v>
      </c>
      <c r="U1013" s="701">
        <v>0.86363636363636365</v>
      </c>
    </row>
    <row r="1014" spans="1:21" ht="14.4" customHeight="1" x14ac:dyDescent="0.3">
      <c r="A1014" s="661">
        <v>7</v>
      </c>
      <c r="B1014" s="662" t="s">
        <v>2765</v>
      </c>
      <c r="C1014" s="662" t="s">
        <v>3030</v>
      </c>
      <c r="D1014" s="743" t="s">
        <v>4453</v>
      </c>
      <c r="E1014" s="744" t="s">
        <v>3054</v>
      </c>
      <c r="F1014" s="662" t="s">
        <v>3025</v>
      </c>
      <c r="G1014" s="662" t="s">
        <v>3782</v>
      </c>
      <c r="H1014" s="662" t="s">
        <v>573</v>
      </c>
      <c r="I1014" s="662" t="s">
        <v>3783</v>
      </c>
      <c r="J1014" s="662" t="s">
        <v>3784</v>
      </c>
      <c r="K1014" s="662" t="s">
        <v>3785</v>
      </c>
      <c r="L1014" s="663">
        <v>454.27</v>
      </c>
      <c r="M1014" s="663">
        <v>11356.75</v>
      </c>
      <c r="N1014" s="662">
        <v>25</v>
      </c>
      <c r="O1014" s="745">
        <v>6</v>
      </c>
      <c r="P1014" s="663">
        <v>8631.1299999999992</v>
      </c>
      <c r="Q1014" s="678">
        <v>0.7599999999999999</v>
      </c>
      <c r="R1014" s="662">
        <v>19</v>
      </c>
      <c r="S1014" s="678">
        <v>0.76</v>
      </c>
      <c r="T1014" s="745">
        <v>4</v>
      </c>
      <c r="U1014" s="701">
        <v>0.66666666666666663</v>
      </c>
    </row>
    <row r="1015" spans="1:21" ht="14.4" customHeight="1" x14ac:dyDescent="0.3">
      <c r="A1015" s="661">
        <v>7</v>
      </c>
      <c r="B1015" s="662" t="s">
        <v>2765</v>
      </c>
      <c r="C1015" s="662" t="s">
        <v>3030</v>
      </c>
      <c r="D1015" s="743" t="s">
        <v>4453</v>
      </c>
      <c r="E1015" s="744" t="s">
        <v>3054</v>
      </c>
      <c r="F1015" s="662" t="s">
        <v>3025</v>
      </c>
      <c r="G1015" s="662" t="s">
        <v>3782</v>
      </c>
      <c r="H1015" s="662" t="s">
        <v>573</v>
      </c>
      <c r="I1015" s="662" t="s">
        <v>3926</v>
      </c>
      <c r="J1015" s="662" t="s">
        <v>3784</v>
      </c>
      <c r="K1015" s="662" t="s">
        <v>3927</v>
      </c>
      <c r="L1015" s="663">
        <v>908.53</v>
      </c>
      <c r="M1015" s="663">
        <v>29981.489999999998</v>
      </c>
      <c r="N1015" s="662">
        <v>33</v>
      </c>
      <c r="O1015" s="745">
        <v>11</v>
      </c>
      <c r="P1015" s="663">
        <v>17262.07</v>
      </c>
      <c r="Q1015" s="678">
        <v>0.5757575757575758</v>
      </c>
      <c r="R1015" s="662">
        <v>19</v>
      </c>
      <c r="S1015" s="678">
        <v>0.5757575757575758</v>
      </c>
      <c r="T1015" s="745">
        <v>7</v>
      </c>
      <c r="U1015" s="701">
        <v>0.63636363636363635</v>
      </c>
    </row>
    <row r="1016" spans="1:21" ht="14.4" customHeight="1" x14ac:dyDescent="0.3">
      <c r="A1016" s="661">
        <v>7</v>
      </c>
      <c r="B1016" s="662" t="s">
        <v>2765</v>
      </c>
      <c r="C1016" s="662" t="s">
        <v>3030</v>
      </c>
      <c r="D1016" s="743" t="s">
        <v>4453</v>
      </c>
      <c r="E1016" s="744" t="s">
        <v>3054</v>
      </c>
      <c r="F1016" s="662" t="s">
        <v>3025</v>
      </c>
      <c r="G1016" s="662" t="s">
        <v>3782</v>
      </c>
      <c r="H1016" s="662" t="s">
        <v>573</v>
      </c>
      <c r="I1016" s="662" t="s">
        <v>3928</v>
      </c>
      <c r="J1016" s="662" t="s">
        <v>3929</v>
      </c>
      <c r="K1016" s="662" t="s">
        <v>3930</v>
      </c>
      <c r="L1016" s="663">
        <v>291.85000000000002</v>
      </c>
      <c r="M1016" s="663">
        <v>3794.05</v>
      </c>
      <c r="N1016" s="662">
        <v>13</v>
      </c>
      <c r="O1016" s="745">
        <v>5</v>
      </c>
      <c r="P1016" s="663">
        <v>1167.4000000000001</v>
      </c>
      <c r="Q1016" s="678">
        <v>0.30769230769230771</v>
      </c>
      <c r="R1016" s="662">
        <v>4</v>
      </c>
      <c r="S1016" s="678">
        <v>0.30769230769230771</v>
      </c>
      <c r="T1016" s="745">
        <v>2</v>
      </c>
      <c r="U1016" s="701">
        <v>0.4</v>
      </c>
    </row>
    <row r="1017" spans="1:21" ht="14.4" customHeight="1" x14ac:dyDescent="0.3">
      <c r="A1017" s="661">
        <v>7</v>
      </c>
      <c r="B1017" s="662" t="s">
        <v>2765</v>
      </c>
      <c r="C1017" s="662" t="s">
        <v>3030</v>
      </c>
      <c r="D1017" s="743" t="s">
        <v>4453</v>
      </c>
      <c r="E1017" s="744" t="s">
        <v>3054</v>
      </c>
      <c r="F1017" s="662" t="s">
        <v>3025</v>
      </c>
      <c r="G1017" s="662" t="s">
        <v>3782</v>
      </c>
      <c r="H1017" s="662" t="s">
        <v>573</v>
      </c>
      <c r="I1017" s="662" t="s">
        <v>3933</v>
      </c>
      <c r="J1017" s="662" t="s">
        <v>3787</v>
      </c>
      <c r="K1017" s="662" t="s">
        <v>3934</v>
      </c>
      <c r="L1017" s="663">
        <v>838.65</v>
      </c>
      <c r="M1017" s="663">
        <v>22643.55</v>
      </c>
      <c r="N1017" s="662">
        <v>27</v>
      </c>
      <c r="O1017" s="745">
        <v>6</v>
      </c>
      <c r="P1017" s="663">
        <v>10063.799999999999</v>
      </c>
      <c r="Q1017" s="678">
        <v>0.44444444444444442</v>
      </c>
      <c r="R1017" s="662">
        <v>12</v>
      </c>
      <c r="S1017" s="678">
        <v>0.44444444444444442</v>
      </c>
      <c r="T1017" s="745">
        <v>3</v>
      </c>
      <c r="U1017" s="701">
        <v>0.5</v>
      </c>
    </row>
    <row r="1018" spans="1:21" ht="14.4" customHeight="1" x14ac:dyDescent="0.3">
      <c r="A1018" s="661">
        <v>7</v>
      </c>
      <c r="B1018" s="662" t="s">
        <v>2765</v>
      </c>
      <c r="C1018" s="662" t="s">
        <v>3030</v>
      </c>
      <c r="D1018" s="743" t="s">
        <v>4453</v>
      </c>
      <c r="E1018" s="744" t="s">
        <v>3054</v>
      </c>
      <c r="F1018" s="662" t="s">
        <v>3025</v>
      </c>
      <c r="G1018" s="662" t="s">
        <v>3782</v>
      </c>
      <c r="H1018" s="662" t="s">
        <v>573</v>
      </c>
      <c r="I1018" s="662" t="s">
        <v>3786</v>
      </c>
      <c r="J1018" s="662" t="s">
        <v>3787</v>
      </c>
      <c r="K1018" s="662" t="s">
        <v>3788</v>
      </c>
      <c r="L1018" s="663">
        <v>1677.3</v>
      </c>
      <c r="M1018" s="663">
        <v>75478.500000000015</v>
      </c>
      <c r="N1018" s="662">
        <v>45</v>
      </c>
      <c r="O1018" s="745">
        <v>20</v>
      </c>
      <c r="P1018" s="663">
        <v>51996.300000000017</v>
      </c>
      <c r="Q1018" s="678">
        <v>0.68888888888888899</v>
      </c>
      <c r="R1018" s="662">
        <v>31</v>
      </c>
      <c r="S1018" s="678">
        <v>0.68888888888888888</v>
      </c>
      <c r="T1018" s="745">
        <v>15</v>
      </c>
      <c r="U1018" s="701">
        <v>0.75</v>
      </c>
    </row>
    <row r="1019" spans="1:21" ht="14.4" customHeight="1" x14ac:dyDescent="0.3">
      <c r="A1019" s="661">
        <v>7</v>
      </c>
      <c r="B1019" s="662" t="s">
        <v>2765</v>
      </c>
      <c r="C1019" s="662" t="s">
        <v>3030</v>
      </c>
      <c r="D1019" s="743" t="s">
        <v>4453</v>
      </c>
      <c r="E1019" s="744" t="s">
        <v>3054</v>
      </c>
      <c r="F1019" s="662" t="s">
        <v>3025</v>
      </c>
      <c r="G1019" s="662" t="s">
        <v>3782</v>
      </c>
      <c r="H1019" s="662" t="s">
        <v>573</v>
      </c>
      <c r="I1019" s="662" t="s">
        <v>3935</v>
      </c>
      <c r="J1019" s="662" t="s">
        <v>3936</v>
      </c>
      <c r="K1019" s="662" t="s">
        <v>3788</v>
      </c>
      <c r="L1019" s="663">
        <v>1677.3</v>
      </c>
      <c r="M1019" s="663">
        <v>31868.7</v>
      </c>
      <c r="N1019" s="662">
        <v>19</v>
      </c>
      <c r="O1019" s="745">
        <v>7</v>
      </c>
      <c r="P1019" s="663">
        <v>25159.5</v>
      </c>
      <c r="Q1019" s="678">
        <v>0.78947368421052633</v>
      </c>
      <c r="R1019" s="662">
        <v>15</v>
      </c>
      <c r="S1019" s="678">
        <v>0.78947368421052633</v>
      </c>
      <c r="T1019" s="745">
        <v>6</v>
      </c>
      <c r="U1019" s="701">
        <v>0.8571428571428571</v>
      </c>
    </row>
    <row r="1020" spans="1:21" ht="14.4" customHeight="1" x14ac:dyDescent="0.3">
      <c r="A1020" s="661">
        <v>7</v>
      </c>
      <c r="B1020" s="662" t="s">
        <v>2765</v>
      </c>
      <c r="C1020" s="662" t="s">
        <v>3030</v>
      </c>
      <c r="D1020" s="743" t="s">
        <v>4453</v>
      </c>
      <c r="E1020" s="744" t="s">
        <v>3054</v>
      </c>
      <c r="F1020" s="662" t="s">
        <v>3025</v>
      </c>
      <c r="G1020" s="662" t="s">
        <v>3782</v>
      </c>
      <c r="H1020" s="662" t="s">
        <v>573</v>
      </c>
      <c r="I1020" s="662" t="s">
        <v>4126</v>
      </c>
      <c r="J1020" s="662" t="s">
        <v>4127</v>
      </c>
      <c r="K1020" s="662" t="s">
        <v>3785</v>
      </c>
      <c r="L1020" s="663">
        <v>0</v>
      </c>
      <c r="M1020" s="663">
        <v>0</v>
      </c>
      <c r="N1020" s="662">
        <v>6</v>
      </c>
      <c r="O1020" s="745">
        <v>1</v>
      </c>
      <c r="P1020" s="663">
        <v>0</v>
      </c>
      <c r="Q1020" s="678"/>
      <c r="R1020" s="662">
        <v>6</v>
      </c>
      <c r="S1020" s="678">
        <v>1</v>
      </c>
      <c r="T1020" s="745">
        <v>1</v>
      </c>
      <c r="U1020" s="701">
        <v>1</v>
      </c>
    </row>
    <row r="1021" spans="1:21" ht="14.4" customHeight="1" x14ac:dyDescent="0.3">
      <c r="A1021" s="661">
        <v>7</v>
      </c>
      <c r="B1021" s="662" t="s">
        <v>2765</v>
      </c>
      <c r="C1021" s="662" t="s">
        <v>3030</v>
      </c>
      <c r="D1021" s="743" t="s">
        <v>4453</v>
      </c>
      <c r="E1021" s="744" t="s">
        <v>3054</v>
      </c>
      <c r="F1021" s="662" t="s">
        <v>3025</v>
      </c>
      <c r="G1021" s="662" t="s">
        <v>3782</v>
      </c>
      <c r="H1021" s="662" t="s">
        <v>573</v>
      </c>
      <c r="I1021" s="662" t="s">
        <v>4264</v>
      </c>
      <c r="J1021" s="662" t="s">
        <v>4127</v>
      </c>
      <c r="K1021" s="662" t="s">
        <v>3927</v>
      </c>
      <c r="L1021" s="663">
        <v>908.53</v>
      </c>
      <c r="M1021" s="663">
        <v>4542.6499999999996</v>
      </c>
      <c r="N1021" s="662">
        <v>5</v>
      </c>
      <c r="O1021" s="745">
        <v>4</v>
      </c>
      <c r="P1021" s="663">
        <v>2725.59</v>
      </c>
      <c r="Q1021" s="678">
        <v>0.60000000000000009</v>
      </c>
      <c r="R1021" s="662">
        <v>3</v>
      </c>
      <c r="S1021" s="678">
        <v>0.6</v>
      </c>
      <c r="T1021" s="745">
        <v>3</v>
      </c>
      <c r="U1021" s="701">
        <v>0.75</v>
      </c>
    </row>
    <row r="1022" spans="1:21" ht="14.4" customHeight="1" x14ac:dyDescent="0.3">
      <c r="A1022" s="661">
        <v>7</v>
      </c>
      <c r="B1022" s="662" t="s">
        <v>2765</v>
      </c>
      <c r="C1022" s="662" t="s">
        <v>3030</v>
      </c>
      <c r="D1022" s="743" t="s">
        <v>4453</v>
      </c>
      <c r="E1022" s="744" t="s">
        <v>3054</v>
      </c>
      <c r="F1022" s="662" t="s">
        <v>3025</v>
      </c>
      <c r="G1022" s="662" t="s">
        <v>3782</v>
      </c>
      <c r="H1022" s="662" t="s">
        <v>573</v>
      </c>
      <c r="I1022" s="662" t="s">
        <v>4384</v>
      </c>
      <c r="J1022" s="662" t="s">
        <v>4385</v>
      </c>
      <c r="K1022" s="662" t="s">
        <v>4386</v>
      </c>
      <c r="L1022" s="663">
        <v>291.85000000000002</v>
      </c>
      <c r="M1022" s="663">
        <v>1751.1000000000001</v>
      </c>
      <c r="N1022" s="662">
        <v>6</v>
      </c>
      <c r="O1022" s="745">
        <v>1</v>
      </c>
      <c r="P1022" s="663">
        <v>1751.1000000000001</v>
      </c>
      <c r="Q1022" s="678">
        <v>1</v>
      </c>
      <c r="R1022" s="662">
        <v>6</v>
      </c>
      <c r="S1022" s="678">
        <v>1</v>
      </c>
      <c r="T1022" s="745">
        <v>1</v>
      </c>
      <c r="U1022" s="701">
        <v>1</v>
      </c>
    </row>
    <row r="1023" spans="1:21" ht="14.4" customHeight="1" x14ac:dyDescent="0.3">
      <c r="A1023" s="661">
        <v>7</v>
      </c>
      <c r="B1023" s="662" t="s">
        <v>2765</v>
      </c>
      <c r="C1023" s="662" t="s">
        <v>3030</v>
      </c>
      <c r="D1023" s="743" t="s">
        <v>4453</v>
      </c>
      <c r="E1023" s="744" t="s">
        <v>3054</v>
      </c>
      <c r="F1023" s="662" t="s">
        <v>3025</v>
      </c>
      <c r="G1023" s="662" t="s">
        <v>3782</v>
      </c>
      <c r="H1023" s="662" t="s">
        <v>573</v>
      </c>
      <c r="I1023" s="662" t="s">
        <v>4128</v>
      </c>
      <c r="J1023" s="662" t="s">
        <v>3948</v>
      </c>
      <c r="K1023" s="662" t="s">
        <v>4129</v>
      </c>
      <c r="L1023" s="663">
        <v>0</v>
      </c>
      <c r="M1023" s="663">
        <v>0</v>
      </c>
      <c r="N1023" s="662">
        <v>11</v>
      </c>
      <c r="O1023" s="745">
        <v>4</v>
      </c>
      <c r="P1023" s="663">
        <v>0</v>
      </c>
      <c r="Q1023" s="678"/>
      <c r="R1023" s="662">
        <v>3</v>
      </c>
      <c r="S1023" s="678">
        <v>0.27272727272727271</v>
      </c>
      <c r="T1023" s="745">
        <v>1</v>
      </c>
      <c r="U1023" s="701">
        <v>0.25</v>
      </c>
    </row>
    <row r="1024" spans="1:21" ht="14.4" customHeight="1" x14ac:dyDescent="0.3">
      <c r="A1024" s="661">
        <v>7</v>
      </c>
      <c r="B1024" s="662" t="s">
        <v>2765</v>
      </c>
      <c r="C1024" s="662" t="s">
        <v>3030</v>
      </c>
      <c r="D1024" s="743" t="s">
        <v>4453</v>
      </c>
      <c r="E1024" s="744" t="s">
        <v>3054</v>
      </c>
      <c r="F1024" s="662" t="s">
        <v>3025</v>
      </c>
      <c r="G1024" s="662" t="s">
        <v>3782</v>
      </c>
      <c r="H1024" s="662" t="s">
        <v>573</v>
      </c>
      <c r="I1024" s="662" t="s">
        <v>3789</v>
      </c>
      <c r="J1024" s="662" t="s">
        <v>3790</v>
      </c>
      <c r="K1024" s="662" t="s">
        <v>3791</v>
      </c>
      <c r="L1024" s="663">
        <v>3354.59</v>
      </c>
      <c r="M1024" s="663">
        <v>43609.67</v>
      </c>
      <c r="N1024" s="662">
        <v>13</v>
      </c>
      <c r="O1024" s="745">
        <v>5</v>
      </c>
      <c r="P1024" s="663">
        <v>23482.13</v>
      </c>
      <c r="Q1024" s="678">
        <v>0.53846153846153855</v>
      </c>
      <c r="R1024" s="662">
        <v>7</v>
      </c>
      <c r="S1024" s="678">
        <v>0.53846153846153844</v>
      </c>
      <c r="T1024" s="745">
        <v>3</v>
      </c>
      <c r="U1024" s="701">
        <v>0.6</v>
      </c>
    </row>
    <row r="1025" spans="1:21" ht="14.4" customHeight="1" x14ac:dyDescent="0.3">
      <c r="A1025" s="661">
        <v>7</v>
      </c>
      <c r="B1025" s="662" t="s">
        <v>2765</v>
      </c>
      <c r="C1025" s="662" t="s">
        <v>3030</v>
      </c>
      <c r="D1025" s="743" t="s">
        <v>4453</v>
      </c>
      <c r="E1025" s="744" t="s">
        <v>3054</v>
      </c>
      <c r="F1025" s="662" t="s">
        <v>3025</v>
      </c>
      <c r="G1025" s="662" t="s">
        <v>3782</v>
      </c>
      <c r="H1025" s="662" t="s">
        <v>573</v>
      </c>
      <c r="I1025" s="662" t="s">
        <v>3939</v>
      </c>
      <c r="J1025" s="662" t="s">
        <v>3790</v>
      </c>
      <c r="K1025" s="662" t="s">
        <v>3940</v>
      </c>
      <c r="L1025" s="663">
        <v>0</v>
      </c>
      <c r="M1025" s="663">
        <v>0</v>
      </c>
      <c r="N1025" s="662">
        <v>10</v>
      </c>
      <c r="O1025" s="745">
        <v>3</v>
      </c>
      <c r="P1025" s="663">
        <v>0</v>
      </c>
      <c r="Q1025" s="678"/>
      <c r="R1025" s="662">
        <v>10</v>
      </c>
      <c r="S1025" s="678">
        <v>1</v>
      </c>
      <c r="T1025" s="745">
        <v>3</v>
      </c>
      <c r="U1025" s="701">
        <v>1</v>
      </c>
    </row>
    <row r="1026" spans="1:21" ht="14.4" customHeight="1" x14ac:dyDescent="0.3">
      <c r="A1026" s="661">
        <v>7</v>
      </c>
      <c r="B1026" s="662" t="s">
        <v>2765</v>
      </c>
      <c r="C1026" s="662" t="s">
        <v>3030</v>
      </c>
      <c r="D1026" s="743" t="s">
        <v>4453</v>
      </c>
      <c r="E1026" s="744" t="s">
        <v>3054</v>
      </c>
      <c r="F1026" s="662" t="s">
        <v>3025</v>
      </c>
      <c r="G1026" s="662" t="s">
        <v>3782</v>
      </c>
      <c r="H1026" s="662" t="s">
        <v>573</v>
      </c>
      <c r="I1026" s="662" t="s">
        <v>3946</v>
      </c>
      <c r="J1026" s="662" t="s">
        <v>3945</v>
      </c>
      <c r="K1026" s="662" t="s">
        <v>3927</v>
      </c>
      <c r="L1026" s="663">
        <v>908.53</v>
      </c>
      <c r="M1026" s="663">
        <v>3634.12</v>
      </c>
      <c r="N1026" s="662">
        <v>4</v>
      </c>
      <c r="O1026" s="745">
        <v>2</v>
      </c>
      <c r="P1026" s="663">
        <v>3634.12</v>
      </c>
      <c r="Q1026" s="678">
        <v>1</v>
      </c>
      <c r="R1026" s="662">
        <v>4</v>
      </c>
      <c r="S1026" s="678">
        <v>1</v>
      </c>
      <c r="T1026" s="745">
        <v>2</v>
      </c>
      <c r="U1026" s="701">
        <v>1</v>
      </c>
    </row>
    <row r="1027" spans="1:21" ht="14.4" customHeight="1" x14ac:dyDescent="0.3">
      <c r="A1027" s="661">
        <v>7</v>
      </c>
      <c r="B1027" s="662" t="s">
        <v>2765</v>
      </c>
      <c r="C1027" s="662" t="s">
        <v>3030</v>
      </c>
      <c r="D1027" s="743" t="s">
        <v>4453</v>
      </c>
      <c r="E1027" s="744" t="s">
        <v>3054</v>
      </c>
      <c r="F1027" s="662" t="s">
        <v>3025</v>
      </c>
      <c r="G1027" s="662" t="s">
        <v>3782</v>
      </c>
      <c r="H1027" s="662" t="s">
        <v>573</v>
      </c>
      <c r="I1027" s="662" t="s">
        <v>3949</v>
      </c>
      <c r="J1027" s="662" t="s">
        <v>3948</v>
      </c>
      <c r="K1027" s="662" t="s">
        <v>3788</v>
      </c>
      <c r="L1027" s="663">
        <v>1677.3</v>
      </c>
      <c r="M1027" s="663">
        <v>40255.199999999997</v>
      </c>
      <c r="N1027" s="662">
        <v>24</v>
      </c>
      <c r="O1027" s="745">
        <v>5</v>
      </c>
      <c r="P1027" s="663">
        <v>30191.399999999998</v>
      </c>
      <c r="Q1027" s="678">
        <v>0.75</v>
      </c>
      <c r="R1027" s="662">
        <v>18</v>
      </c>
      <c r="S1027" s="678">
        <v>0.75</v>
      </c>
      <c r="T1027" s="745">
        <v>4</v>
      </c>
      <c r="U1027" s="701">
        <v>0.8</v>
      </c>
    </row>
    <row r="1028" spans="1:21" ht="14.4" customHeight="1" x14ac:dyDescent="0.3">
      <c r="A1028" s="661">
        <v>7</v>
      </c>
      <c r="B1028" s="662" t="s">
        <v>2765</v>
      </c>
      <c r="C1028" s="662" t="s">
        <v>3030</v>
      </c>
      <c r="D1028" s="743" t="s">
        <v>4453</v>
      </c>
      <c r="E1028" s="744" t="s">
        <v>3054</v>
      </c>
      <c r="F1028" s="662" t="s">
        <v>3025</v>
      </c>
      <c r="G1028" s="662" t="s">
        <v>3782</v>
      </c>
      <c r="H1028" s="662" t="s">
        <v>573</v>
      </c>
      <c r="I1028" s="662" t="s">
        <v>4387</v>
      </c>
      <c r="J1028" s="662" t="s">
        <v>4388</v>
      </c>
      <c r="K1028" s="662" t="s">
        <v>4389</v>
      </c>
      <c r="L1028" s="663">
        <v>908.53</v>
      </c>
      <c r="M1028" s="663">
        <v>7268.24</v>
      </c>
      <c r="N1028" s="662">
        <v>8</v>
      </c>
      <c r="O1028" s="745">
        <v>3</v>
      </c>
      <c r="P1028" s="663">
        <v>5451.18</v>
      </c>
      <c r="Q1028" s="678">
        <v>0.75000000000000011</v>
      </c>
      <c r="R1028" s="662">
        <v>6</v>
      </c>
      <c r="S1028" s="678">
        <v>0.75</v>
      </c>
      <c r="T1028" s="745">
        <v>2</v>
      </c>
      <c r="U1028" s="701">
        <v>0.66666666666666663</v>
      </c>
    </row>
    <row r="1029" spans="1:21" ht="14.4" customHeight="1" x14ac:dyDescent="0.3">
      <c r="A1029" s="661">
        <v>7</v>
      </c>
      <c r="B1029" s="662" t="s">
        <v>2765</v>
      </c>
      <c r="C1029" s="662" t="s">
        <v>3030</v>
      </c>
      <c r="D1029" s="743" t="s">
        <v>4453</v>
      </c>
      <c r="E1029" s="744" t="s">
        <v>3054</v>
      </c>
      <c r="F1029" s="662" t="s">
        <v>3025</v>
      </c>
      <c r="G1029" s="662" t="s">
        <v>3782</v>
      </c>
      <c r="H1029" s="662" t="s">
        <v>573</v>
      </c>
      <c r="I1029" s="662" t="s">
        <v>3950</v>
      </c>
      <c r="J1029" s="662" t="s">
        <v>3945</v>
      </c>
      <c r="K1029" s="662" t="s">
        <v>3951</v>
      </c>
      <c r="L1029" s="663">
        <v>0</v>
      </c>
      <c r="M1029" s="663">
        <v>0</v>
      </c>
      <c r="N1029" s="662">
        <v>2</v>
      </c>
      <c r="O1029" s="745">
        <v>1</v>
      </c>
      <c r="P1029" s="663">
        <v>0</v>
      </c>
      <c r="Q1029" s="678"/>
      <c r="R1029" s="662">
        <v>2</v>
      </c>
      <c r="S1029" s="678">
        <v>1</v>
      </c>
      <c r="T1029" s="745">
        <v>1</v>
      </c>
      <c r="U1029" s="701">
        <v>1</v>
      </c>
    </row>
    <row r="1030" spans="1:21" ht="14.4" customHeight="1" x14ac:dyDescent="0.3">
      <c r="A1030" s="661">
        <v>7</v>
      </c>
      <c r="B1030" s="662" t="s">
        <v>2765</v>
      </c>
      <c r="C1030" s="662" t="s">
        <v>3030</v>
      </c>
      <c r="D1030" s="743" t="s">
        <v>4453</v>
      </c>
      <c r="E1030" s="744" t="s">
        <v>3054</v>
      </c>
      <c r="F1030" s="662" t="s">
        <v>3025</v>
      </c>
      <c r="G1030" s="662" t="s">
        <v>3782</v>
      </c>
      <c r="H1030" s="662" t="s">
        <v>573</v>
      </c>
      <c r="I1030" s="662" t="s">
        <v>4390</v>
      </c>
      <c r="J1030" s="662" t="s">
        <v>4391</v>
      </c>
      <c r="K1030" s="662" t="s">
        <v>4392</v>
      </c>
      <c r="L1030" s="663">
        <v>838.65</v>
      </c>
      <c r="M1030" s="663">
        <v>2515.9499999999998</v>
      </c>
      <c r="N1030" s="662">
        <v>3</v>
      </c>
      <c r="O1030" s="745">
        <v>1</v>
      </c>
      <c r="P1030" s="663">
        <v>2515.9499999999998</v>
      </c>
      <c r="Q1030" s="678">
        <v>1</v>
      </c>
      <c r="R1030" s="662">
        <v>3</v>
      </c>
      <c r="S1030" s="678">
        <v>1</v>
      </c>
      <c r="T1030" s="745">
        <v>1</v>
      </c>
      <c r="U1030" s="701">
        <v>1</v>
      </c>
    </row>
    <row r="1031" spans="1:21" ht="14.4" customHeight="1" x14ac:dyDescent="0.3">
      <c r="A1031" s="661">
        <v>7</v>
      </c>
      <c r="B1031" s="662" t="s">
        <v>2765</v>
      </c>
      <c r="C1031" s="662" t="s">
        <v>3030</v>
      </c>
      <c r="D1031" s="743" t="s">
        <v>4453</v>
      </c>
      <c r="E1031" s="744" t="s">
        <v>3054</v>
      </c>
      <c r="F1031" s="662" t="s">
        <v>3025</v>
      </c>
      <c r="G1031" s="662" t="s">
        <v>3792</v>
      </c>
      <c r="H1031" s="662" t="s">
        <v>573</v>
      </c>
      <c r="I1031" s="662" t="s">
        <v>3954</v>
      </c>
      <c r="J1031" s="662" t="s">
        <v>3955</v>
      </c>
      <c r="K1031" s="662" t="s">
        <v>3956</v>
      </c>
      <c r="L1031" s="663">
        <v>1112.45</v>
      </c>
      <c r="M1031" s="663">
        <v>7787.1500000000005</v>
      </c>
      <c r="N1031" s="662">
        <v>7</v>
      </c>
      <c r="O1031" s="745">
        <v>2</v>
      </c>
      <c r="P1031" s="663">
        <v>7787.1500000000005</v>
      </c>
      <c r="Q1031" s="678">
        <v>1</v>
      </c>
      <c r="R1031" s="662">
        <v>7</v>
      </c>
      <c r="S1031" s="678">
        <v>1</v>
      </c>
      <c r="T1031" s="745">
        <v>2</v>
      </c>
      <c r="U1031" s="701">
        <v>1</v>
      </c>
    </row>
    <row r="1032" spans="1:21" ht="14.4" customHeight="1" x14ac:dyDescent="0.3">
      <c r="A1032" s="661">
        <v>7</v>
      </c>
      <c r="B1032" s="662" t="s">
        <v>2765</v>
      </c>
      <c r="C1032" s="662" t="s">
        <v>3030</v>
      </c>
      <c r="D1032" s="743" t="s">
        <v>4453</v>
      </c>
      <c r="E1032" s="744" t="s">
        <v>3054</v>
      </c>
      <c r="F1032" s="662" t="s">
        <v>3025</v>
      </c>
      <c r="G1032" s="662" t="s">
        <v>3792</v>
      </c>
      <c r="H1032" s="662" t="s">
        <v>573</v>
      </c>
      <c r="I1032" s="662" t="s">
        <v>3957</v>
      </c>
      <c r="J1032" s="662" t="s">
        <v>3958</v>
      </c>
      <c r="K1032" s="662" t="s">
        <v>3956</v>
      </c>
      <c r="L1032" s="663">
        <v>2146.12</v>
      </c>
      <c r="M1032" s="663">
        <v>2146.12</v>
      </c>
      <c r="N1032" s="662">
        <v>1</v>
      </c>
      <c r="O1032" s="745">
        <v>1</v>
      </c>
      <c r="P1032" s="663">
        <v>2146.12</v>
      </c>
      <c r="Q1032" s="678">
        <v>1</v>
      </c>
      <c r="R1032" s="662">
        <v>1</v>
      </c>
      <c r="S1032" s="678">
        <v>1</v>
      </c>
      <c r="T1032" s="745">
        <v>1</v>
      </c>
      <c r="U1032" s="701">
        <v>1</v>
      </c>
    </row>
    <row r="1033" spans="1:21" ht="14.4" customHeight="1" x14ac:dyDescent="0.3">
      <c r="A1033" s="661">
        <v>7</v>
      </c>
      <c r="B1033" s="662" t="s">
        <v>2765</v>
      </c>
      <c r="C1033" s="662" t="s">
        <v>3030</v>
      </c>
      <c r="D1033" s="743" t="s">
        <v>4453</v>
      </c>
      <c r="E1033" s="744" t="s">
        <v>3054</v>
      </c>
      <c r="F1033" s="662" t="s">
        <v>3025</v>
      </c>
      <c r="G1033" s="662" t="s">
        <v>3792</v>
      </c>
      <c r="H1033" s="662" t="s">
        <v>573</v>
      </c>
      <c r="I1033" s="662" t="s">
        <v>3959</v>
      </c>
      <c r="J1033" s="662" t="s">
        <v>3794</v>
      </c>
      <c r="K1033" s="662" t="s">
        <v>3956</v>
      </c>
      <c r="L1033" s="663">
        <v>3690.52</v>
      </c>
      <c r="M1033" s="663">
        <v>36905.199999999997</v>
      </c>
      <c r="N1033" s="662">
        <v>10</v>
      </c>
      <c r="O1033" s="745">
        <v>4</v>
      </c>
      <c r="P1033" s="663">
        <v>11071.56</v>
      </c>
      <c r="Q1033" s="678">
        <v>0.3</v>
      </c>
      <c r="R1033" s="662">
        <v>3</v>
      </c>
      <c r="S1033" s="678">
        <v>0.3</v>
      </c>
      <c r="T1033" s="745">
        <v>2</v>
      </c>
      <c r="U1033" s="701">
        <v>0.5</v>
      </c>
    </row>
    <row r="1034" spans="1:21" ht="14.4" customHeight="1" x14ac:dyDescent="0.3">
      <c r="A1034" s="661">
        <v>7</v>
      </c>
      <c r="B1034" s="662" t="s">
        <v>2765</v>
      </c>
      <c r="C1034" s="662" t="s">
        <v>3030</v>
      </c>
      <c r="D1034" s="743" t="s">
        <v>4453</v>
      </c>
      <c r="E1034" s="744" t="s">
        <v>3054</v>
      </c>
      <c r="F1034" s="662" t="s">
        <v>3025</v>
      </c>
      <c r="G1034" s="662" t="s">
        <v>3792</v>
      </c>
      <c r="H1034" s="662" t="s">
        <v>573</v>
      </c>
      <c r="I1034" s="662" t="s">
        <v>3793</v>
      </c>
      <c r="J1034" s="662" t="s">
        <v>3794</v>
      </c>
      <c r="K1034" s="662" t="s">
        <v>3795</v>
      </c>
      <c r="L1034" s="663">
        <v>0</v>
      </c>
      <c r="M1034" s="663">
        <v>0</v>
      </c>
      <c r="N1034" s="662">
        <v>6</v>
      </c>
      <c r="O1034" s="745">
        <v>1</v>
      </c>
      <c r="P1034" s="663"/>
      <c r="Q1034" s="678"/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7</v>
      </c>
      <c r="B1035" s="662" t="s">
        <v>2765</v>
      </c>
      <c r="C1035" s="662" t="s">
        <v>3030</v>
      </c>
      <c r="D1035" s="743" t="s">
        <v>4453</v>
      </c>
      <c r="E1035" s="744" t="s">
        <v>3054</v>
      </c>
      <c r="F1035" s="662" t="s">
        <v>3025</v>
      </c>
      <c r="G1035" s="662" t="s">
        <v>3261</v>
      </c>
      <c r="H1035" s="662" t="s">
        <v>631</v>
      </c>
      <c r="I1035" s="662" t="s">
        <v>4133</v>
      </c>
      <c r="J1035" s="662" t="s">
        <v>1989</v>
      </c>
      <c r="K1035" s="662" t="s">
        <v>4134</v>
      </c>
      <c r="L1035" s="663">
        <v>0</v>
      </c>
      <c r="M1035" s="663">
        <v>0</v>
      </c>
      <c r="N1035" s="662">
        <v>2</v>
      </c>
      <c r="O1035" s="745">
        <v>0.5</v>
      </c>
      <c r="P1035" s="663">
        <v>0</v>
      </c>
      <c r="Q1035" s="678"/>
      <c r="R1035" s="662">
        <v>2</v>
      </c>
      <c r="S1035" s="678">
        <v>1</v>
      </c>
      <c r="T1035" s="745">
        <v>0.5</v>
      </c>
      <c r="U1035" s="701">
        <v>1</v>
      </c>
    </row>
    <row r="1036" spans="1:21" ht="14.4" customHeight="1" x14ac:dyDescent="0.3">
      <c r="A1036" s="661">
        <v>7</v>
      </c>
      <c r="B1036" s="662" t="s">
        <v>2765</v>
      </c>
      <c r="C1036" s="662" t="s">
        <v>3030</v>
      </c>
      <c r="D1036" s="743" t="s">
        <v>4453</v>
      </c>
      <c r="E1036" s="744" t="s">
        <v>3054</v>
      </c>
      <c r="F1036" s="662" t="s">
        <v>3025</v>
      </c>
      <c r="G1036" s="662" t="s">
        <v>3153</v>
      </c>
      <c r="H1036" s="662" t="s">
        <v>573</v>
      </c>
      <c r="I1036" s="662" t="s">
        <v>1824</v>
      </c>
      <c r="J1036" s="662" t="s">
        <v>1825</v>
      </c>
      <c r="K1036" s="662" t="s">
        <v>1826</v>
      </c>
      <c r="L1036" s="663">
        <v>108.44</v>
      </c>
      <c r="M1036" s="663">
        <v>433.76</v>
      </c>
      <c r="N1036" s="662">
        <v>4</v>
      </c>
      <c r="O1036" s="745">
        <v>2.5</v>
      </c>
      <c r="P1036" s="663">
        <v>108.44</v>
      </c>
      <c r="Q1036" s="678">
        <v>0.25</v>
      </c>
      <c r="R1036" s="662">
        <v>1</v>
      </c>
      <c r="S1036" s="678">
        <v>0.25</v>
      </c>
      <c r="T1036" s="745">
        <v>0.5</v>
      </c>
      <c r="U1036" s="701">
        <v>0.2</v>
      </c>
    </row>
    <row r="1037" spans="1:21" ht="14.4" customHeight="1" x14ac:dyDescent="0.3">
      <c r="A1037" s="661">
        <v>7</v>
      </c>
      <c r="B1037" s="662" t="s">
        <v>2765</v>
      </c>
      <c r="C1037" s="662" t="s">
        <v>3030</v>
      </c>
      <c r="D1037" s="743" t="s">
        <v>4453</v>
      </c>
      <c r="E1037" s="744" t="s">
        <v>3054</v>
      </c>
      <c r="F1037" s="662" t="s">
        <v>3025</v>
      </c>
      <c r="G1037" s="662" t="s">
        <v>3153</v>
      </c>
      <c r="H1037" s="662" t="s">
        <v>573</v>
      </c>
      <c r="I1037" s="662" t="s">
        <v>1152</v>
      </c>
      <c r="J1037" s="662" t="s">
        <v>1153</v>
      </c>
      <c r="K1037" s="662" t="s">
        <v>1019</v>
      </c>
      <c r="L1037" s="663">
        <v>43.37</v>
      </c>
      <c r="M1037" s="663">
        <v>303.58999999999997</v>
      </c>
      <c r="N1037" s="662">
        <v>7</v>
      </c>
      <c r="O1037" s="745">
        <v>2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7</v>
      </c>
      <c r="B1038" s="662" t="s">
        <v>2765</v>
      </c>
      <c r="C1038" s="662" t="s">
        <v>3030</v>
      </c>
      <c r="D1038" s="743" t="s">
        <v>4453</v>
      </c>
      <c r="E1038" s="744" t="s">
        <v>3054</v>
      </c>
      <c r="F1038" s="662" t="s">
        <v>3025</v>
      </c>
      <c r="G1038" s="662" t="s">
        <v>3264</v>
      </c>
      <c r="H1038" s="662" t="s">
        <v>573</v>
      </c>
      <c r="I1038" s="662" t="s">
        <v>691</v>
      </c>
      <c r="J1038" s="662" t="s">
        <v>3375</v>
      </c>
      <c r="K1038" s="662" t="s">
        <v>3376</v>
      </c>
      <c r="L1038" s="663">
        <v>24.78</v>
      </c>
      <c r="M1038" s="663">
        <v>74.34</v>
      </c>
      <c r="N1038" s="662">
        <v>3</v>
      </c>
      <c r="O1038" s="745">
        <v>0.5</v>
      </c>
      <c r="P1038" s="663">
        <v>74.34</v>
      </c>
      <c r="Q1038" s="678">
        <v>1</v>
      </c>
      <c r="R1038" s="662">
        <v>3</v>
      </c>
      <c r="S1038" s="678">
        <v>1</v>
      </c>
      <c r="T1038" s="745">
        <v>0.5</v>
      </c>
      <c r="U1038" s="701">
        <v>1</v>
      </c>
    </row>
    <row r="1039" spans="1:21" ht="14.4" customHeight="1" x14ac:dyDescent="0.3">
      <c r="A1039" s="661">
        <v>7</v>
      </c>
      <c r="B1039" s="662" t="s">
        <v>2765</v>
      </c>
      <c r="C1039" s="662" t="s">
        <v>3030</v>
      </c>
      <c r="D1039" s="743" t="s">
        <v>4453</v>
      </c>
      <c r="E1039" s="744" t="s">
        <v>3054</v>
      </c>
      <c r="F1039" s="662" t="s">
        <v>3025</v>
      </c>
      <c r="G1039" s="662" t="s">
        <v>3264</v>
      </c>
      <c r="H1039" s="662" t="s">
        <v>573</v>
      </c>
      <c r="I1039" s="662" t="s">
        <v>1335</v>
      </c>
      <c r="J1039" s="662" t="s">
        <v>3265</v>
      </c>
      <c r="K1039" s="662" t="s">
        <v>3266</v>
      </c>
      <c r="L1039" s="663">
        <v>99.11</v>
      </c>
      <c r="M1039" s="663">
        <v>297.33</v>
      </c>
      <c r="N1039" s="662">
        <v>3</v>
      </c>
      <c r="O1039" s="745">
        <v>0.5</v>
      </c>
      <c r="P1039" s="663">
        <v>297.33</v>
      </c>
      <c r="Q1039" s="678">
        <v>1</v>
      </c>
      <c r="R1039" s="662">
        <v>3</v>
      </c>
      <c r="S1039" s="678">
        <v>1</v>
      </c>
      <c r="T1039" s="745">
        <v>0.5</v>
      </c>
      <c r="U1039" s="701">
        <v>1</v>
      </c>
    </row>
    <row r="1040" spans="1:21" ht="14.4" customHeight="1" x14ac:dyDescent="0.3">
      <c r="A1040" s="661">
        <v>7</v>
      </c>
      <c r="B1040" s="662" t="s">
        <v>2765</v>
      </c>
      <c r="C1040" s="662" t="s">
        <v>3030</v>
      </c>
      <c r="D1040" s="743" t="s">
        <v>4453</v>
      </c>
      <c r="E1040" s="744" t="s">
        <v>3054</v>
      </c>
      <c r="F1040" s="662" t="s">
        <v>3025</v>
      </c>
      <c r="G1040" s="662" t="s">
        <v>3264</v>
      </c>
      <c r="H1040" s="662" t="s">
        <v>573</v>
      </c>
      <c r="I1040" s="662" t="s">
        <v>4393</v>
      </c>
      <c r="J1040" s="662" t="s">
        <v>4272</v>
      </c>
      <c r="K1040" s="662" t="s">
        <v>4394</v>
      </c>
      <c r="L1040" s="663">
        <v>218.41</v>
      </c>
      <c r="M1040" s="663">
        <v>218.41</v>
      </c>
      <c r="N1040" s="662">
        <v>1</v>
      </c>
      <c r="O1040" s="745">
        <v>0.5</v>
      </c>
      <c r="P1040" s="663"/>
      <c r="Q1040" s="678">
        <v>0</v>
      </c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7</v>
      </c>
      <c r="B1041" s="662" t="s">
        <v>2765</v>
      </c>
      <c r="C1041" s="662" t="s">
        <v>3030</v>
      </c>
      <c r="D1041" s="743" t="s">
        <v>4453</v>
      </c>
      <c r="E1041" s="744" t="s">
        <v>3054</v>
      </c>
      <c r="F1041" s="662" t="s">
        <v>3025</v>
      </c>
      <c r="G1041" s="662" t="s">
        <v>3584</v>
      </c>
      <c r="H1041" s="662" t="s">
        <v>573</v>
      </c>
      <c r="I1041" s="662" t="s">
        <v>3960</v>
      </c>
      <c r="J1041" s="662" t="s">
        <v>1113</v>
      </c>
      <c r="K1041" s="662" t="s">
        <v>3961</v>
      </c>
      <c r="L1041" s="663">
        <v>1286.2</v>
      </c>
      <c r="M1041" s="663">
        <v>7717.2000000000007</v>
      </c>
      <c r="N1041" s="662">
        <v>6</v>
      </c>
      <c r="O1041" s="745">
        <v>3</v>
      </c>
      <c r="P1041" s="663">
        <v>5144.8</v>
      </c>
      <c r="Q1041" s="678">
        <v>0.66666666666666663</v>
      </c>
      <c r="R1041" s="662">
        <v>4</v>
      </c>
      <c r="S1041" s="678">
        <v>0.66666666666666663</v>
      </c>
      <c r="T1041" s="745">
        <v>2</v>
      </c>
      <c r="U1041" s="701">
        <v>0.66666666666666663</v>
      </c>
    </row>
    <row r="1042" spans="1:21" ht="14.4" customHeight="1" x14ac:dyDescent="0.3">
      <c r="A1042" s="661">
        <v>7</v>
      </c>
      <c r="B1042" s="662" t="s">
        <v>2765</v>
      </c>
      <c r="C1042" s="662" t="s">
        <v>3030</v>
      </c>
      <c r="D1042" s="743" t="s">
        <v>4453</v>
      </c>
      <c r="E1042" s="744" t="s">
        <v>3054</v>
      </c>
      <c r="F1042" s="662" t="s">
        <v>3025</v>
      </c>
      <c r="G1042" s="662" t="s">
        <v>3584</v>
      </c>
      <c r="H1042" s="662" t="s">
        <v>573</v>
      </c>
      <c r="I1042" s="662" t="s">
        <v>3796</v>
      </c>
      <c r="J1042" s="662" t="s">
        <v>3797</v>
      </c>
      <c r="K1042" s="662" t="s">
        <v>3798</v>
      </c>
      <c r="L1042" s="663">
        <v>1715.48</v>
      </c>
      <c r="M1042" s="663">
        <v>104644.28000000001</v>
      </c>
      <c r="N1042" s="662">
        <v>61</v>
      </c>
      <c r="O1042" s="745">
        <v>22</v>
      </c>
      <c r="P1042" s="663">
        <v>75481.12000000001</v>
      </c>
      <c r="Q1042" s="678">
        <v>0.72131147540983609</v>
      </c>
      <c r="R1042" s="662">
        <v>44</v>
      </c>
      <c r="S1042" s="678">
        <v>0.72131147540983609</v>
      </c>
      <c r="T1042" s="745">
        <v>16</v>
      </c>
      <c r="U1042" s="701">
        <v>0.72727272727272729</v>
      </c>
    </row>
    <row r="1043" spans="1:21" ht="14.4" customHeight="1" x14ac:dyDescent="0.3">
      <c r="A1043" s="661">
        <v>7</v>
      </c>
      <c r="B1043" s="662" t="s">
        <v>2765</v>
      </c>
      <c r="C1043" s="662" t="s">
        <v>3030</v>
      </c>
      <c r="D1043" s="743" t="s">
        <v>4453</v>
      </c>
      <c r="E1043" s="744" t="s">
        <v>3054</v>
      </c>
      <c r="F1043" s="662" t="s">
        <v>3025</v>
      </c>
      <c r="G1043" s="662" t="s">
        <v>3584</v>
      </c>
      <c r="H1043" s="662" t="s">
        <v>573</v>
      </c>
      <c r="I1043" s="662" t="s">
        <v>4274</v>
      </c>
      <c r="J1043" s="662" t="s">
        <v>3965</v>
      </c>
      <c r="K1043" s="662" t="s">
        <v>4275</v>
      </c>
      <c r="L1043" s="663">
        <v>661.63</v>
      </c>
      <c r="M1043" s="663">
        <v>1984.8899999999999</v>
      </c>
      <c r="N1043" s="662">
        <v>3</v>
      </c>
      <c r="O1043" s="745">
        <v>1</v>
      </c>
      <c r="P1043" s="663"/>
      <c r="Q1043" s="678">
        <v>0</v>
      </c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7</v>
      </c>
      <c r="B1044" s="662" t="s">
        <v>2765</v>
      </c>
      <c r="C1044" s="662" t="s">
        <v>3030</v>
      </c>
      <c r="D1044" s="743" t="s">
        <v>4453</v>
      </c>
      <c r="E1044" s="744" t="s">
        <v>3054</v>
      </c>
      <c r="F1044" s="662" t="s">
        <v>3025</v>
      </c>
      <c r="G1044" s="662" t="s">
        <v>3270</v>
      </c>
      <c r="H1044" s="662" t="s">
        <v>573</v>
      </c>
      <c r="I1044" s="662" t="s">
        <v>833</v>
      </c>
      <c r="J1044" s="662" t="s">
        <v>3271</v>
      </c>
      <c r="K1044" s="662" t="s">
        <v>3272</v>
      </c>
      <c r="L1044" s="663">
        <v>0</v>
      </c>
      <c r="M1044" s="663">
        <v>0</v>
      </c>
      <c r="N1044" s="662">
        <v>22</v>
      </c>
      <c r="O1044" s="745">
        <v>8.5</v>
      </c>
      <c r="P1044" s="663">
        <v>0</v>
      </c>
      <c r="Q1044" s="678"/>
      <c r="R1044" s="662">
        <v>9</v>
      </c>
      <c r="S1044" s="678">
        <v>0.40909090909090912</v>
      </c>
      <c r="T1044" s="745">
        <v>3.5</v>
      </c>
      <c r="U1044" s="701">
        <v>0.41176470588235292</v>
      </c>
    </row>
    <row r="1045" spans="1:21" ht="14.4" customHeight="1" x14ac:dyDescent="0.3">
      <c r="A1045" s="661">
        <v>7</v>
      </c>
      <c r="B1045" s="662" t="s">
        <v>2765</v>
      </c>
      <c r="C1045" s="662" t="s">
        <v>3030</v>
      </c>
      <c r="D1045" s="743" t="s">
        <v>4453</v>
      </c>
      <c r="E1045" s="744" t="s">
        <v>3054</v>
      </c>
      <c r="F1045" s="662" t="s">
        <v>3025</v>
      </c>
      <c r="G1045" s="662" t="s">
        <v>3270</v>
      </c>
      <c r="H1045" s="662" t="s">
        <v>573</v>
      </c>
      <c r="I1045" s="662" t="s">
        <v>4140</v>
      </c>
      <c r="J1045" s="662" t="s">
        <v>3800</v>
      </c>
      <c r="K1045" s="662" t="s">
        <v>4141</v>
      </c>
      <c r="L1045" s="663">
        <v>16.440000000000001</v>
      </c>
      <c r="M1045" s="663">
        <v>476.76</v>
      </c>
      <c r="N1045" s="662">
        <v>29</v>
      </c>
      <c r="O1045" s="745">
        <v>12.5</v>
      </c>
      <c r="P1045" s="663">
        <v>180.84</v>
      </c>
      <c r="Q1045" s="678">
        <v>0.37931034482758624</v>
      </c>
      <c r="R1045" s="662">
        <v>11</v>
      </c>
      <c r="S1045" s="678">
        <v>0.37931034482758619</v>
      </c>
      <c r="T1045" s="745">
        <v>5</v>
      </c>
      <c r="U1045" s="701">
        <v>0.4</v>
      </c>
    </row>
    <row r="1046" spans="1:21" ht="14.4" customHeight="1" x14ac:dyDescent="0.3">
      <c r="A1046" s="661">
        <v>7</v>
      </c>
      <c r="B1046" s="662" t="s">
        <v>2765</v>
      </c>
      <c r="C1046" s="662" t="s">
        <v>3030</v>
      </c>
      <c r="D1046" s="743" t="s">
        <v>4453</v>
      </c>
      <c r="E1046" s="744" t="s">
        <v>3054</v>
      </c>
      <c r="F1046" s="662" t="s">
        <v>3025</v>
      </c>
      <c r="G1046" s="662" t="s">
        <v>3273</v>
      </c>
      <c r="H1046" s="662" t="s">
        <v>573</v>
      </c>
      <c r="I1046" s="662" t="s">
        <v>4280</v>
      </c>
      <c r="J1046" s="662" t="s">
        <v>4281</v>
      </c>
      <c r="K1046" s="662" t="s">
        <v>3410</v>
      </c>
      <c r="L1046" s="663">
        <v>120.77</v>
      </c>
      <c r="M1046" s="663">
        <v>362.31</v>
      </c>
      <c r="N1046" s="662">
        <v>3</v>
      </c>
      <c r="O1046" s="745">
        <v>1</v>
      </c>
      <c r="P1046" s="663"/>
      <c r="Q1046" s="678">
        <v>0</v>
      </c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7</v>
      </c>
      <c r="B1047" s="662" t="s">
        <v>2765</v>
      </c>
      <c r="C1047" s="662" t="s">
        <v>3030</v>
      </c>
      <c r="D1047" s="743" t="s">
        <v>4453</v>
      </c>
      <c r="E1047" s="744" t="s">
        <v>3054</v>
      </c>
      <c r="F1047" s="662" t="s">
        <v>3025</v>
      </c>
      <c r="G1047" s="662" t="s">
        <v>3273</v>
      </c>
      <c r="H1047" s="662" t="s">
        <v>631</v>
      </c>
      <c r="I1047" s="662" t="s">
        <v>3274</v>
      </c>
      <c r="J1047" s="662" t="s">
        <v>3275</v>
      </c>
      <c r="K1047" s="662" t="s">
        <v>3276</v>
      </c>
      <c r="L1047" s="663">
        <v>409.77</v>
      </c>
      <c r="M1047" s="663">
        <v>1639.08</v>
      </c>
      <c r="N1047" s="662">
        <v>4</v>
      </c>
      <c r="O1047" s="745">
        <v>1.5</v>
      </c>
      <c r="P1047" s="663">
        <v>1639.08</v>
      </c>
      <c r="Q1047" s="678">
        <v>1</v>
      </c>
      <c r="R1047" s="662">
        <v>4</v>
      </c>
      <c r="S1047" s="678">
        <v>1</v>
      </c>
      <c r="T1047" s="745">
        <v>1.5</v>
      </c>
      <c r="U1047" s="701">
        <v>1</v>
      </c>
    </row>
    <row r="1048" spans="1:21" ht="14.4" customHeight="1" x14ac:dyDescent="0.3">
      <c r="A1048" s="661">
        <v>7</v>
      </c>
      <c r="B1048" s="662" t="s">
        <v>2765</v>
      </c>
      <c r="C1048" s="662" t="s">
        <v>3030</v>
      </c>
      <c r="D1048" s="743" t="s">
        <v>4453</v>
      </c>
      <c r="E1048" s="744" t="s">
        <v>3054</v>
      </c>
      <c r="F1048" s="662" t="s">
        <v>3025</v>
      </c>
      <c r="G1048" s="662" t="s">
        <v>3273</v>
      </c>
      <c r="H1048" s="662" t="s">
        <v>573</v>
      </c>
      <c r="I1048" s="662" t="s">
        <v>4144</v>
      </c>
      <c r="J1048" s="662" t="s">
        <v>4145</v>
      </c>
      <c r="K1048" s="662" t="s">
        <v>4146</v>
      </c>
      <c r="L1048" s="663">
        <v>0</v>
      </c>
      <c r="M1048" s="663">
        <v>0</v>
      </c>
      <c r="N1048" s="662">
        <v>2</v>
      </c>
      <c r="O1048" s="745">
        <v>1</v>
      </c>
      <c r="P1048" s="663">
        <v>0</v>
      </c>
      <c r="Q1048" s="678"/>
      <c r="R1048" s="662">
        <v>2</v>
      </c>
      <c r="S1048" s="678">
        <v>1</v>
      </c>
      <c r="T1048" s="745">
        <v>1</v>
      </c>
      <c r="U1048" s="701">
        <v>1</v>
      </c>
    </row>
    <row r="1049" spans="1:21" ht="14.4" customHeight="1" x14ac:dyDescent="0.3">
      <c r="A1049" s="661">
        <v>7</v>
      </c>
      <c r="B1049" s="662" t="s">
        <v>2765</v>
      </c>
      <c r="C1049" s="662" t="s">
        <v>3030</v>
      </c>
      <c r="D1049" s="743" t="s">
        <v>4453</v>
      </c>
      <c r="E1049" s="744" t="s">
        <v>3054</v>
      </c>
      <c r="F1049" s="662" t="s">
        <v>3025</v>
      </c>
      <c r="G1049" s="662" t="s">
        <v>3802</v>
      </c>
      <c r="H1049" s="662" t="s">
        <v>573</v>
      </c>
      <c r="I1049" s="662" t="s">
        <v>4147</v>
      </c>
      <c r="J1049" s="662" t="s">
        <v>3082</v>
      </c>
      <c r="K1049" s="662"/>
      <c r="L1049" s="663">
        <v>583.70000000000005</v>
      </c>
      <c r="M1049" s="663">
        <v>2918.5</v>
      </c>
      <c r="N1049" s="662">
        <v>5</v>
      </c>
      <c r="O1049" s="745">
        <v>2</v>
      </c>
      <c r="P1049" s="663">
        <v>2918.5</v>
      </c>
      <c r="Q1049" s="678">
        <v>1</v>
      </c>
      <c r="R1049" s="662">
        <v>5</v>
      </c>
      <c r="S1049" s="678">
        <v>1</v>
      </c>
      <c r="T1049" s="745">
        <v>2</v>
      </c>
      <c r="U1049" s="701">
        <v>1</v>
      </c>
    </row>
    <row r="1050" spans="1:21" ht="14.4" customHeight="1" x14ac:dyDescent="0.3">
      <c r="A1050" s="661">
        <v>7</v>
      </c>
      <c r="B1050" s="662" t="s">
        <v>2765</v>
      </c>
      <c r="C1050" s="662" t="s">
        <v>3030</v>
      </c>
      <c r="D1050" s="743" t="s">
        <v>4453</v>
      </c>
      <c r="E1050" s="744" t="s">
        <v>3054</v>
      </c>
      <c r="F1050" s="662" t="s">
        <v>3025</v>
      </c>
      <c r="G1050" s="662" t="s">
        <v>3802</v>
      </c>
      <c r="H1050" s="662" t="s">
        <v>573</v>
      </c>
      <c r="I1050" s="662" t="s">
        <v>4091</v>
      </c>
      <c r="J1050" s="662" t="s">
        <v>3082</v>
      </c>
      <c r="K1050" s="662"/>
      <c r="L1050" s="663">
        <v>908.53</v>
      </c>
      <c r="M1050" s="663">
        <v>5451.1799999999994</v>
      </c>
      <c r="N1050" s="662">
        <v>6</v>
      </c>
      <c r="O1050" s="745">
        <v>4</v>
      </c>
      <c r="P1050" s="663">
        <v>4542.6499999999996</v>
      </c>
      <c r="Q1050" s="678">
        <v>0.83333333333333337</v>
      </c>
      <c r="R1050" s="662">
        <v>5</v>
      </c>
      <c r="S1050" s="678">
        <v>0.83333333333333337</v>
      </c>
      <c r="T1050" s="745">
        <v>3</v>
      </c>
      <c r="U1050" s="701">
        <v>0.75</v>
      </c>
    </row>
    <row r="1051" spans="1:21" ht="14.4" customHeight="1" x14ac:dyDescent="0.3">
      <c r="A1051" s="661">
        <v>7</v>
      </c>
      <c r="B1051" s="662" t="s">
        <v>2765</v>
      </c>
      <c r="C1051" s="662" t="s">
        <v>3030</v>
      </c>
      <c r="D1051" s="743" t="s">
        <v>4453</v>
      </c>
      <c r="E1051" s="744" t="s">
        <v>3054</v>
      </c>
      <c r="F1051" s="662" t="s">
        <v>3025</v>
      </c>
      <c r="G1051" s="662" t="s">
        <v>3802</v>
      </c>
      <c r="H1051" s="662" t="s">
        <v>573</v>
      </c>
      <c r="I1051" s="662" t="s">
        <v>4395</v>
      </c>
      <c r="J1051" s="662" t="s">
        <v>3082</v>
      </c>
      <c r="K1051" s="662"/>
      <c r="L1051" s="663">
        <v>1257.97</v>
      </c>
      <c r="M1051" s="663">
        <v>1257.97</v>
      </c>
      <c r="N1051" s="662">
        <v>1</v>
      </c>
      <c r="O1051" s="745">
        <v>1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7</v>
      </c>
      <c r="B1052" s="662" t="s">
        <v>2765</v>
      </c>
      <c r="C1052" s="662" t="s">
        <v>3030</v>
      </c>
      <c r="D1052" s="743" t="s">
        <v>4453</v>
      </c>
      <c r="E1052" s="744" t="s">
        <v>3054</v>
      </c>
      <c r="F1052" s="662" t="s">
        <v>3025</v>
      </c>
      <c r="G1052" s="662" t="s">
        <v>3802</v>
      </c>
      <c r="H1052" s="662" t="s">
        <v>573</v>
      </c>
      <c r="I1052" s="662" t="s">
        <v>4362</v>
      </c>
      <c r="J1052" s="662" t="s">
        <v>3082</v>
      </c>
      <c r="K1052" s="662"/>
      <c r="L1052" s="663">
        <v>1677.3</v>
      </c>
      <c r="M1052" s="663">
        <v>11741.099999999999</v>
      </c>
      <c r="N1052" s="662">
        <v>7</v>
      </c>
      <c r="O1052" s="745">
        <v>3</v>
      </c>
      <c r="P1052" s="663">
        <v>10063.799999999999</v>
      </c>
      <c r="Q1052" s="678">
        <v>0.85714285714285721</v>
      </c>
      <c r="R1052" s="662">
        <v>6</v>
      </c>
      <c r="S1052" s="678">
        <v>0.8571428571428571</v>
      </c>
      <c r="T1052" s="745">
        <v>2</v>
      </c>
      <c r="U1052" s="701">
        <v>0.66666666666666663</v>
      </c>
    </row>
    <row r="1053" spans="1:21" ht="14.4" customHeight="1" x14ac:dyDescent="0.3">
      <c r="A1053" s="661">
        <v>7</v>
      </c>
      <c r="B1053" s="662" t="s">
        <v>2765</v>
      </c>
      <c r="C1053" s="662" t="s">
        <v>3030</v>
      </c>
      <c r="D1053" s="743" t="s">
        <v>4453</v>
      </c>
      <c r="E1053" s="744" t="s">
        <v>3054</v>
      </c>
      <c r="F1053" s="662" t="s">
        <v>3025</v>
      </c>
      <c r="G1053" s="662" t="s">
        <v>3802</v>
      </c>
      <c r="H1053" s="662" t="s">
        <v>573</v>
      </c>
      <c r="I1053" s="662" t="s">
        <v>4148</v>
      </c>
      <c r="J1053" s="662" t="s">
        <v>4149</v>
      </c>
      <c r="K1053" s="662" t="s">
        <v>4150</v>
      </c>
      <c r="L1053" s="663">
        <v>583.70000000000005</v>
      </c>
      <c r="M1053" s="663">
        <v>3502.2000000000003</v>
      </c>
      <c r="N1053" s="662">
        <v>6</v>
      </c>
      <c r="O1053" s="745">
        <v>5</v>
      </c>
      <c r="P1053" s="663">
        <v>2334.8000000000002</v>
      </c>
      <c r="Q1053" s="678">
        <v>0.66666666666666663</v>
      </c>
      <c r="R1053" s="662">
        <v>4</v>
      </c>
      <c r="S1053" s="678">
        <v>0.66666666666666663</v>
      </c>
      <c r="T1053" s="745">
        <v>3</v>
      </c>
      <c r="U1053" s="701">
        <v>0.6</v>
      </c>
    </row>
    <row r="1054" spans="1:21" ht="14.4" customHeight="1" x14ac:dyDescent="0.3">
      <c r="A1054" s="661">
        <v>7</v>
      </c>
      <c r="B1054" s="662" t="s">
        <v>2765</v>
      </c>
      <c r="C1054" s="662" t="s">
        <v>3030</v>
      </c>
      <c r="D1054" s="743" t="s">
        <v>4453</v>
      </c>
      <c r="E1054" s="744" t="s">
        <v>3054</v>
      </c>
      <c r="F1054" s="662" t="s">
        <v>3025</v>
      </c>
      <c r="G1054" s="662" t="s">
        <v>3802</v>
      </c>
      <c r="H1054" s="662" t="s">
        <v>573</v>
      </c>
      <c r="I1054" s="662" t="s">
        <v>3970</v>
      </c>
      <c r="J1054" s="662" t="s">
        <v>3971</v>
      </c>
      <c r="K1054" s="662" t="s">
        <v>3972</v>
      </c>
      <c r="L1054" s="663">
        <v>908.53</v>
      </c>
      <c r="M1054" s="663">
        <v>13627.95</v>
      </c>
      <c r="N1054" s="662">
        <v>15</v>
      </c>
      <c r="O1054" s="745">
        <v>9</v>
      </c>
      <c r="P1054" s="663">
        <v>9993.83</v>
      </c>
      <c r="Q1054" s="678">
        <v>0.73333333333333328</v>
      </c>
      <c r="R1054" s="662">
        <v>11</v>
      </c>
      <c r="S1054" s="678">
        <v>0.73333333333333328</v>
      </c>
      <c r="T1054" s="745">
        <v>5</v>
      </c>
      <c r="U1054" s="701">
        <v>0.55555555555555558</v>
      </c>
    </row>
    <row r="1055" spans="1:21" ht="14.4" customHeight="1" x14ac:dyDescent="0.3">
      <c r="A1055" s="661">
        <v>7</v>
      </c>
      <c r="B1055" s="662" t="s">
        <v>2765</v>
      </c>
      <c r="C1055" s="662" t="s">
        <v>3030</v>
      </c>
      <c r="D1055" s="743" t="s">
        <v>4453</v>
      </c>
      <c r="E1055" s="744" t="s">
        <v>3054</v>
      </c>
      <c r="F1055" s="662" t="s">
        <v>3025</v>
      </c>
      <c r="G1055" s="662" t="s">
        <v>3802</v>
      </c>
      <c r="H1055" s="662" t="s">
        <v>573</v>
      </c>
      <c r="I1055" s="662" t="s">
        <v>4151</v>
      </c>
      <c r="J1055" s="662" t="s">
        <v>4152</v>
      </c>
      <c r="K1055" s="662" t="s">
        <v>4153</v>
      </c>
      <c r="L1055" s="663">
        <v>1677.3</v>
      </c>
      <c r="M1055" s="663">
        <v>6709.2</v>
      </c>
      <c r="N1055" s="662">
        <v>4</v>
      </c>
      <c r="O1055" s="745">
        <v>3</v>
      </c>
      <c r="P1055" s="663"/>
      <c r="Q1055" s="678">
        <v>0</v>
      </c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7</v>
      </c>
      <c r="B1056" s="662" t="s">
        <v>2765</v>
      </c>
      <c r="C1056" s="662" t="s">
        <v>3030</v>
      </c>
      <c r="D1056" s="743" t="s">
        <v>4453</v>
      </c>
      <c r="E1056" s="744" t="s">
        <v>3054</v>
      </c>
      <c r="F1056" s="662" t="s">
        <v>3025</v>
      </c>
      <c r="G1056" s="662" t="s">
        <v>3802</v>
      </c>
      <c r="H1056" s="662" t="s">
        <v>573</v>
      </c>
      <c r="I1056" s="662" t="s">
        <v>4243</v>
      </c>
      <c r="J1056" s="662" t="s">
        <v>3082</v>
      </c>
      <c r="K1056" s="662"/>
      <c r="L1056" s="663">
        <v>0</v>
      </c>
      <c r="M1056" s="663">
        <v>0</v>
      </c>
      <c r="N1056" s="662">
        <v>3</v>
      </c>
      <c r="O1056" s="745">
        <v>1</v>
      </c>
      <c r="P1056" s="663"/>
      <c r="Q1056" s="678"/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7</v>
      </c>
      <c r="B1057" s="662" t="s">
        <v>2765</v>
      </c>
      <c r="C1057" s="662" t="s">
        <v>3030</v>
      </c>
      <c r="D1057" s="743" t="s">
        <v>4453</v>
      </c>
      <c r="E1057" s="744" t="s">
        <v>3054</v>
      </c>
      <c r="F1057" s="662" t="s">
        <v>3025</v>
      </c>
      <c r="G1057" s="662" t="s">
        <v>3802</v>
      </c>
      <c r="H1057" s="662" t="s">
        <v>573</v>
      </c>
      <c r="I1057" s="662" t="s">
        <v>4154</v>
      </c>
      <c r="J1057" s="662" t="s">
        <v>3082</v>
      </c>
      <c r="K1057" s="662"/>
      <c r="L1057" s="663">
        <v>0</v>
      </c>
      <c r="M1057" s="663">
        <v>0</v>
      </c>
      <c r="N1057" s="662">
        <v>3</v>
      </c>
      <c r="O1057" s="745">
        <v>2</v>
      </c>
      <c r="P1057" s="663"/>
      <c r="Q1057" s="678"/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7</v>
      </c>
      <c r="B1058" s="662" t="s">
        <v>2765</v>
      </c>
      <c r="C1058" s="662" t="s">
        <v>3030</v>
      </c>
      <c r="D1058" s="743" t="s">
        <v>4453</v>
      </c>
      <c r="E1058" s="744" t="s">
        <v>3054</v>
      </c>
      <c r="F1058" s="662" t="s">
        <v>3025</v>
      </c>
      <c r="G1058" s="662" t="s">
        <v>3802</v>
      </c>
      <c r="H1058" s="662" t="s">
        <v>573</v>
      </c>
      <c r="I1058" s="662" t="s">
        <v>4155</v>
      </c>
      <c r="J1058" s="662" t="s">
        <v>3082</v>
      </c>
      <c r="K1058" s="662"/>
      <c r="L1058" s="663">
        <v>2096.62</v>
      </c>
      <c r="M1058" s="663">
        <v>2096.62</v>
      </c>
      <c r="N1058" s="662">
        <v>1</v>
      </c>
      <c r="O1058" s="745">
        <v>1</v>
      </c>
      <c r="P1058" s="663">
        <v>2096.62</v>
      </c>
      <c r="Q1058" s="678">
        <v>1</v>
      </c>
      <c r="R1058" s="662">
        <v>1</v>
      </c>
      <c r="S1058" s="678">
        <v>1</v>
      </c>
      <c r="T1058" s="745">
        <v>1</v>
      </c>
      <c r="U1058" s="701">
        <v>1</v>
      </c>
    </row>
    <row r="1059" spans="1:21" ht="14.4" customHeight="1" x14ac:dyDescent="0.3">
      <c r="A1059" s="661">
        <v>7</v>
      </c>
      <c r="B1059" s="662" t="s">
        <v>2765</v>
      </c>
      <c r="C1059" s="662" t="s">
        <v>3030</v>
      </c>
      <c r="D1059" s="743" t="s">
        <v>4453</v>
      </c>
      <c r="E1059" s="744" t="s">
        <v>3054</v>
      </c>
      <c r="F1059" s="662" t="s">
        <v>3025</v>
      </c>
      <c r="G1059" s="662" t="s">
        <v>3802</v>
      </c>
      <c r="H1059" s="662" t="s">
        <v>573</v>
      </c>
      <c r="I1059" s="662" t="s">
        <v>4282</v>
      </c>
      <c r="J1059" s="662" t="s">
        <v>4167</v>
      </c>
      <c r="K1059" s="662" t="s">
        <v>4283</v>
      </c>
      <c r="L1059" s="663">
        <v>0</v>
      </c>
      <c r="M1059" s="663">
        <v>0</v>
      </c>
      <c r="N1059" s="662">
        <v>2</v>
      </c>
      <c r="O1059" s="745">
        <v>2</v>
      </c>
      <c r="P1059" s="663">
        <v>0</v>
      </c>
      <c r="Q1059" s="678"/>
      <c r="R1059" s="662">
        <v>2</v>
      </c>
      <c r="S1059" s="678">
        <v>1</v>
      </c>
      <c r="T1059" s="745">
        <v>2</v>
      </c>
      <c r="U1059" s="701">
        <v>1</v>
      </c>
    </row>
    <row r="1060" spans="1:21" ht="14.4" customHeight="1" x14ac:dyDescent="0.3">
      <c r="A1060" s="661">
        <v>7</v>
      </c>
      <c r="B1060" s="662" t="s">
        <v>2765</v>
      </c>
      <c r="C1060" s="662" t="s">
        <v>3030</v>
      </c>
      <c r="D1060" s="743" t="s">
        <v>4453</v>
      </c>
      <c r="E1060" s="744" t="s">
        <v>3054</v>
      </c>
      <c r="F1060" s="662" t="s">
        <v>3025</v>
      </c>
      <c r="G1060" s="662" t="s">
        <v>3802</v>
      </c>
      <c r="H1060" s="662" t="s">
        <v>573</v>
      </c>
      <c r="I1060" s="662" t="s">
        <v>3973</v>
      </c>
      <c r="J1060" s="662" t="s">
        <v>3974</v>
      </c>
      <c r="K1060" s="662" t="s">
        <v>3975</v>
      </c>
      <c r="L1060" s="663">
        <v>1257.97</v>
      </c>
      <c r="M1060" s="663">
        <v>16353.61</v>
      </c>
      <c r="N1060" s="662">
        <v>13</v>
      </c>
      <c r="O1060" s="745">
        <v>8</v>
      </c>
      <c r="P1060" s="663">
        <v>6289.85</v>
      </c>
      <c r="Q1060" s="678">
        <v>0.38461538461538464</v>
      </c>
      <c r="R1060" s="662">
        <v>5</v>
      </c>
      <c r="S1060" s="678">
        <v>0.38461538461538464</v>
      </c>
      <c r="T1060" s="745">
        <v>5</v>
      </c>
      <c r="U1060" s="701">
        <v>0.625</v>
      </c>
    </row>
    <row r="1061" spans="1:21" ht="14.4" customHeight="1" x14ac:dyDescent="0.3">
      <c r="A1061" s="661">
        <v>7</v>
      </c>
      <c r="B1061" s="662" t="s">
        <v>2765</v>
      </c>
      <c r="C1061" s="662" t="s">
        <v>3030</v>
      </c>
      <c r="D1061" s="743" t="s">
        <v>4453</v>
      </c>
      <c r="E1061" s="744" t="s">
        <v>3054</v>
      </c>
      <c r="F1061" s="662" t="s">
        <v>3025</v>
      </c>
      <c r="G1061" s="662" t="s">
        <v>3802</v>
      </c>
      <c r="H1061" s="662" t="s">
        <v>573</v>
      </c>
      <c r="I1061" s="662" t="s">
        <v>4396</v>
      </c>
      <c r="J1061" s="662" t="s">
        <v>4152</v>
      </c>
      <c r="K1061" s="662" t="s">
        <v>4397</v>
      </c>
      <c r="L1061" s="663">
        <v>0</v>
      </c>
      <c r="M1061" s="663">
        <v>0</v>
      </c>
      <c r="N1061" s="662">
        <v>4</v>
      </c>
      <c r="O1061" s="745">
        <v>2</v>
      </c>
      <c r="P1061" s="663">
        <v>0</v>
      </c>
      <c r="Q1061" s="678"/>
      <c r="R1061" s="662">
        <v>4</v>
      </c>
      <c r="S1061" s="678">
        <v>1</v>
      </c>
      <c r="T1061" s="745">
        <v>2</v>
      </c>
      <c r="U1061" s="701">
        <v>1</v>
      </c>
    </row>
    <row r="1062" spans="1:21" ht="14.4" customHeight="1" x14ac:dyDescent="0.3">
      <c r="A1062" s="661">
        <v>7</v>
      </c>
      <c r="B1062" s="662" t="s">
        <v>2765</v>
      </c>
      <c r="C1062" s="662" t="s">
        <v>3030</v>
      </c>
      <c r="D1062" s="743" t="s">
        <v>4453</v>
      </c>
      <c r="E1062" s="744" t="s">
        <v>3054</v>
      </c>
      <c r="F1062" s="662" t="s">
        <v>3025</v>
      </c>
      <c r="G1062" s="662" t="s">
        <v>3802</v>
      </c>
      <c r="H1062" s="662" t="s">
        <v>573</v>
      </c>
      <c r="I1062" s="662" t="s">
        <v>4156</v>
      </c>
      <c r="J1062" s="662" t="s">
        <v>3082</v>
      </c>
      <c r="K1062" s="662"/>
      <c r="L1062" s="663">
        <v>151.43</v>
      </c>
      <c r="M1062" s="663">
        <v>151.43</v>
      </c>
      <c r="N1062" s="662">
        <v>1</v>
      </c>
      <c r="O1062" s="745">
        <v>1</v>
      </c>
      <c r="P1062" s="663">
        <v>151.43</v>
      </c>
      <c r="Q1062" s="678">
        <v>1</v>
      </c>
      <c r="R1062" s="662">
        <v>1</v>
      </c>
      <c r="S1062" s="678">
        <v>1</v>
      </c>
      <c r="T1062" s="745">
        <v>1</v>
      </c>
      <c r="U1062" s="701">
        <v>1</v>
      </c>
    </row>
    <row r="1063" spans="1:21" ht="14.4" customHeight="1" x14ac:dyDescent="0.3">
      <c r="A1063" s="661">
        <v>7</v>
      </c>
      <c r="B1063" s="662" t="s">
        <v>2765</v>
      </c>
      <c r="C1063" s="662" t="s">
        <v>3030</v>
      </c>
      <c r="D1063" s="743" t="s">
        <v>4453</v>
      </c>
      <c r="E1063" s="744" t="s">
        <v>3054</v>
      </c>
      <c r="F1063" s="662" t="s">
        <v>3025</v>
      </c>
      <c r="G1063" s="662" t="s">
        <v>3802</v>
      </c>
      <c r="H1063" s="662" t="s">
        <v>573</v>
      </c>
      <c r="I1063" s="662" t="s">
        <v>4364</v>
      </c>
      <c r="J1063" s="662" t="s">
        <v>3082</v>
      </c>
      <c r="K1063" s="662"/>
      <c r="L1063" s="663">
        <v>0</v>
      </c>
      <c r="M1063" s="663">
        <v>0</v>
      </c>
      <c r="N1063" s="662">
        <v>2</v>
      </c>
      <c r="O1063" s="745">
        <v>1</v>
      </c>
      <c r="P1063" s="663"/>
      <c r="Q1063" s="678"/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7</v>
      </c>
      <c r="B1064" s="662" t="s">
        <v>2765</v>
      </c>
      <c r="C1064" s="662" t="s">
        <v>3030</v>
      </c>
      <c r="D1064" s="743" t="s">
        <v>4453</v>
      </c>
      <c r="E1064" s="744" t="s">
        <v>3054</v>
      </c>
      <c r="F1064" s="662" t="s">
        <v>3025</v>
      </c>
      <c r="G1064" s="662" t="s">
        <v>3802</v>
      </c>
      <c r="H1064" s="662" t="s">
        <v>573</v>
      </c>
      <c r="I1064" s="662" t="s">
        <v>4398</v>
      </c>
      <c r="J1064" s="662" t="s">
        <v>3804</v>
      </c>
      <c r="K1064" s="662" t="s">
        <v>4399</v>
      </c>
      <c r="L1064" s="663">
        <v>0</v>
      </c>
      <c r="M1064" s="663">
        <v>0</v>
      </c>
      <c r="N1064" s="662">
        <v>8</v>
      </c>
      <c r="O1064" s="745">
        <v>2</v>
      </c>
      <c r="P1064" s="663">
        <v>0</v>
      </c>
      <c r="Q1064" s="678"/>
      <c r="R1064" s="662">
        <v>8</v>
      </c>
      <c r="S1064" s="678">
        <v>1</v>
      </c>
      <c r="T1064" s="745">
        <v>2</v>
      </c>
      <c r="U1064" s="701">
        <v>1</v>
      </c>
    </row>
    <row r="1065" spans="1:21" ht="14.4" customHeight="1" x14ac:dyDescent="0.3">
      <c r="A1065" s="661">
        <v>7</v>
      </c>
      <c r="B1065" s="662" t="s">
        <v>2765</v>
      </c>
      <c r="C1065" s="662" t="s">
        <v>3030</v>
      </c>
      <c r="D1065" s="743" t="s">
        <v>4453</v>
      </c>
      <c r="E1065" s="744" t="s">
        <v>3054</v>
      </c>
      <c r="F1065" s="662" t="s">
        <v>3025</v>
      </c>
      <c r="G1065" s="662" t="s">
        <v>3802</v>
      </c>
      <c r="H1065" s="662" t="s">
        <v>573</v>
      </c>
      <c r="I1065" s="662" t="s">
        <v>4093</v>
      </c>
      <c r="J1065" s="662" t="s">
        <v>3082</v>
      </c>
      <c r="K1065" s="662"/>
      <c r="L1065" s="663">
        <v>0</v>
      </c>
      <c r="M1065" s="663">
        <v>0</v>
      </c>
      <c r="N1065" s="662">
        <v>3</v>
      </c>
      <c r="O1065" s="745">
        <v>1</v>
      </c>
      <c r="P1065" s="663">
        <v>0</v>
      </c>
      <c r="Q1065" s="678"/>
      <c r="R1065" s="662">
        <v>3</v>
      </c>
      <c r="S1065" s="678">
        <v>1</v>
      </c>
      <c r="T1065" s="745">
        <v>1</v>
      </c>
      <c r="U1065" s="701">
        <v>1</v>
      </c>
    </row>
    <row r="1066" spans="1:21" ht="14.4" customHeight="1" x14ac:dyDescent="0.3">
      <c r="A1066" s="661">
        <v>7</v>
      </c>
      <c r="B1066" s="662" t="s">
        <v>2765</v>
      </c>
      <c r="C1066" s="662" t="s">
        <v>3030</v>
      </c>
      <c r="D1066" s="743" t="s">
        <v>4453</v>
      </c>
      <c r="E1066" s="744" t="s">
        <v>3054</v>
      </c>
      <c r="F1066" s="662" t="s">
        <v>3025</v>
      </c>
      <c r="G1066" s="662" t="s">
        <v>3802</v>
      </c>
      <c r="H1066" s="662" t="s">
        <v>573</v>
      </c>
      <c r="I1066" s="662" t="s">
        <v>4400</v>
      </c>
      <c r="J1066" s="662" t="s">
        <v>3082</v>
      </c>
      <c r="K1066" s="662"/>
      <c r="L1066" s="663">
        <v>0</v>
      </c>
      <c r="M1066" s="663">
        <v>0</v>
      </c>
      <c r="N1066" s="662">
        <v>1</v>
      </c>
      <c r="O1066" s="745">
        <v>1</v>
      </c>
      <c r="P1066" s="663">
        <v>0</v>
      </c>
      <c r="Q1066" s="678"/>
      <c r="R1066" s="662">
        <v>1</v>
      </c>
      <c r="S1066" s="678">
        <v>1</v>
      </c>
      <c r="T1066" s="745">
        <v>1</v>
      </c>
      <c r="U1066" s="701">
        <v>1</v>
      </c>
    </row>
    <row r="1067" spans="1:21" ht="14.4" customHeight="1" x14ac:dyDescent="0.3">
      <c r="A1067" s="661">
        <v>7</v>
      </c>
      <c r="B1067" s="662" t="s">
        <v>2765</v>
      </c>
      <c r="C1067" s="662" t="s">
        <v>3030</v>
      </c>
      <c r="D1067" s="743" t="s">
        <v>4453</v>
      </c>
      <c r="E1067" s="744" t="s">
        <v>3054</v>
      </c>
      <c r="F1067" s="662" t="s">
        <v>3025</v>
      </c>
      <c r="G1067" s="662" t="s">
        <v>3802</v>
      </c>
      <c r="H1067" s="662" t="s">
        <v>573</v>
      </c>
      <c r="I1067" s="662" t="s">
        <v>4159</v>
      </c>
      <c r="J1067" s="662" t="s">
        <v>3974</v>
      </c>
      <c r="K1067" s="662" t="s">
        <v>4160</v>
      </c>
      <c r="L1067" s="663">
        <v>0</v>
      </c>
      <c r="M1067" s="663">
        <v>0</v>
      </c>
      <c r="N1067" s="662">
        <v>4</v>
      </c>
      <c r="O1067" s="745">
        <v>4</v>
      </c>
      <c r="P1067" s="663">
        <v>0</v>
      </c>
      <c r="Q1067" s="678"/>
      <c r="R1067" s="662">
        <v>1</v>
      </c>
      <c r="S1067" s="678">
        <v>0.25</v>
      </c>
      <c r="T1067" s="745">
        <v>1</v>
      </c>
      <c r="U1067" s="701">
        <v>0.25</v>
      </c>
    </row>
    <row r="1068" spans="1:21" ht="14.4" customHeight="1" x14ac:dyDescent="0.3">
      <c r="A1068" s="661">
        <v>7</v>
      </c>
      <c r="B1068" s="662" t="s">
        <v>2765</v>
      </c>
      <c r="C1068" s="662" t="s">
        <v>3030</v>
      </c>
      <c r="D1068" s="743" t="s">
        <v>4453</v>
      </c>
      <c r="E1068" s="744" t="s">
        <v>3054</v>
      </c>
      <c r="F1068" s="662" t="s">
        <v>3025</v>
      </c>
      <c r="G1068" s="662" t="s">
        <v>3802</v>
      </c>
      <c r="H1068" s="662" t="s">
        <v>573</v>
      </c>
      <c r="I1068" s="662" t="s">
        <v>4163</v>
      </c>
      <c r="J1068" s="662" t="s">
        <v>3971</v>
      </c>
      <c r="K1068" s="662" t="s">
        <v>4164</v>
      </c>
      <c r="L1068" s="663">
        <v>0</v>
      </c>
      <c r="M1068" s="663">
        <v>0</v>
      </c>
      <c r="N1068" s="662">
        <v>2</v>
      </c>
      <c r="O1068" s="745">
        <v>1</v>
      </c>
      <c r="P1068" s="663">
        <v>0</v>
      </c>
      <c r="Q1068" s="678"/>
      <c r="R1068" s="662">
        <v>2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7</v>
      </c>
      <c r="B1069" s="662" t="s">
        <v>2765</v>
      </c>
      <c r="C1069" s="662" t="s">
        <v>3030</v>
      </c>
      <c r="D1069" s="743" t="s">
        <v>4453</v>
      </c>
      <c r="E1069" s="744" t="s">
        <v>3054</v>
      </c>
      <c r="F1069" s="662" t="s">
        <v>3025</v>
      </c>
      <c r="G1069" s="662" t="s">
        <v>3802</v>
      </c>
      <c r="H1069" s="662" t="s">
        <v>573</v>
      </c>
      <c r="I1069" s="662" t="s">
        <v>4166</v>
      </c>
      <c r="J1069" s="662" t="s">
        <v>4167</v>
      </c>
      <c r="K1069" s="662" t="s">
        <v>4168</v>
      </c>
      <c r="L1069" s="663">
        <v>2096.62</v>
      </c>
      <c r="M1069" s="663">
        <v>6289.86</v>
      </c>
      <c r="N1069" s="662">
        <v>3</v>
      </c>
      <c r="O1069" s="745">
        <v>1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7</v>
      </c>
      <c r="B1070" s="662" t="s">
        <v>2765</v>
      </c>
      <c r="C1070" s="662" t="s">
        <v>3030</v>
      </c>
      <c r="D1070" s="743" t="s">
        <v>4453</v>
      </c>
      <c r="E1070" s="744" t="s">
        <v>3054</v>
      </c>
      <c r="F1070" s="662" t="s">
        <v>3025</v>
      </c>
      <c r="G1070" s="662" t="s">
        <v>3802</v>
      </c>
      <c r="H1070" s="662" t="s">
        <v>573</v>
      </c>
      <c r="I1070" s="662" t="s">
        <v>3803</v>
      </c>
      <c r="J1070" s="662" t="s">
        <v>3804</v>
      </c>
      <c r="K1070" s="662" t="s">
        <v>3805</v>
      </c>
      <c r="L1070" s="663">
        <v>0</v>
      </c>
      <c r="M1070" s="663">
        <v>0</v>
      </c>
      <c r="N1070" s="662">
        <v>2</v>
      </c>
      <c r="O1070" s="745">
        <v>1</v>
      </c>
      <c r="P1070" s="663">
        <v>0</v>
      </c>
      <c r="Q1070" s="678"/>
      <c r="R1070" s="662">
        <v>2</v>
      </c>
      <c r="S1070" s="678">
        <v>1</v>
      </c>
      <c r="T1070" s="745">
        <v>1</v>
      </c>
      <c r="U1070" s="701">
        <v>1</v>
      </c>
    </row>
    <row r="1071" spans="1:21" ht="14.4" customHeight="1" x14ac:dyDescent="0.3">
      <c r="A1071" s="661">
        <v>7</v>
      </c>
      <c r="B1071" s="662" t="s">
        <v>2765</v>
      </c>
      <c r="C1071" s="662" t="s">
        <v>3030</v>
      </c>
      <c r="D1071" s="743" t="s">
        <v>4453</v>
      </c>
      <c r="E1071" s="744" t="s">
        <v>3054</v>
      </c>
      <c r="F1071" s="662" t="s">
        <v>3025</v>
      </c>
      <c r="G1071" s="662" t="s">
        <v>3802</v>
      </c>
      <c r="H1071" s="662" t="s">
        <v>573</v>
      </c>
      <c r="I1071" s="662" t="s">
        <v>3976</v>
      </c>
      <c r="J1071" s="662" t="s">
        <v>3804</v>
      </c>
      <c r="K1071" s="662" t="s">
        <v>3977</v>
      </c>
      <c r="L1071" s="663">
        <v>0</v>
      </c>
      <c r="M1071" s="663">
        <v>0</v>
      </c>
      <c r="N1071" s="662">
        <v>1</v>
      </c>
      <c r="O1071" s="745">
        <v>1</v>
      </c>
      <c r="P1071" s="663">
        <v>0</v>
      </c>
      <c r="Q1071" s="678"/>
      <c r="R1071" s="662">
        <v>1</v>
      </c>
      <c r="S1071" s="678">
        <v>1</v>
      </c>
      <c r="T1071" s="745">
        <v>1</v>
      </c>
      <c r="U1071" s="701">
        <v>1</v>
      </c>
    </row>
    <row r="1072" spans="1:21" ht="14.4" customHeight="1" x14ac:dyDescent="0.3">
      <c r="A1072" s="661">
        <v>7</v>
      </c>
      <c r="B1072" s="662" t="s">
        <v>2765</v>
      </c>
      <c r="C1072" s="662" t="s">
        <v>3030</v>
      </c>
      <c r="D1072" s="743" t="s">
        <v>4453</v>
      </c>
      <c r="E1072" s="744" t="s">
        <v>3054</v>
      </c>
      <c r="F1072" s="662" t="s">
        <v>3025</v>
      </c>
      <c r="G1072" s="662" t="s">
        <v>3802</v>
      </c>
      <c r="H1072" s="662" t="s">
        <v>573</v>
      </c>
      <c r="I1072" s="662" t="s">
        <v>4169</v>
      </c>
      <c r="J1072" s="662" t="s">
        <v>3804</v>
      </c>
      <c r="K1072" s="662" t="s">
        <v>4170</v>
      </c>
      <c r="L1072" s="663">
        <v>151.43</v>
      </c>
      <c r="M1072" s="663">
        <v>302.86</v>
      </c>
      <c r="N1072" s="662">
        <v>2</v>
      </c>
      <c r="O1072" s="745">
        <v>2</v>
      </c>
      <c r="P1072" s="663">
        <v>151.43</v>
      </c>
      <c r="Q1072" s="678">
        <v>0.5</v>
      </c>
      <c r="R1072" s="662">
        <v>1</v>
      </c>
      <c r="S1072" s="678">
        <v>0.5</v>
      </c>
      <c r="T1072" s="745">
        <v>1</v>
      </c>
      <c r="U1072" s="701">
        <v>0.5</v>
      </c>
    </row>
    <row r="1073" spans="1:21" ht="14.4" customHeight="1" x14ac:dyDescent="0.3">
      <c r="A1073" s="661">
        <v>7</v>
      </c>
      <c r="B1073" s="662" t="s">
        <v>2765</v>
      </c>
      <c r="C1073" s="662" t="s">
        <v>3030</v>
      </c>
      <c r="D1073" s="743" t="s">
        <v>4453</v>
      </c>
      <c r="E1073" s="744" t="s">
        <v>3054</v>
      </c>
      <c r="F1073" s="662" t="s">
        <v>3025</v>
      </c>
      <c r="G1073" s="662" t="s">
        <v>3802</v>
      </c>
      <c r="H1073" s="662" t="s">
        <v>573</v>
      </c>
      <c r="I1073" s="662" t="s">
        <v>4401</v>
      </c>
      <c r="J1073" s="662" t="s">
        <v>4149</v>
      </c>
      <c r="K1073" s="662" t="s">
        <v>4402</v>
      </c>
      <c r="L1073" s="663">
        <v>0</v>
      </c>
      <c r="M1073" s="663">
        <v>0</v>
      </c>
      <c r="N1073" s="662">
        <v>1</v>
      </c>
      <c r="O1073" s="745">
        <v>1</v>
      </c>
      <c r="P1073" s="663"/>
      <c r="Q1073" s="678"/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7</v>
      </c>
      <c r="B1074" s="662" t="s">
        <v>2765</v>
      </c>
      <c r="C1074" s="662" t="s">
        <v>3030</v>
      </c>
      <c r="D1074" s="743" t="s">
        <v>4453</v>
      </c>
      <c r="E1074" s="744" t="s">
        <v>3054</v>
      </c>
      <c r="F1074" s="662" t="s">
        <v>3025</v>
      </c>
      <c r="G1074" s="662" t="s">
        <v>3802</v>
      </c>
      <c r="H1074" s="662" t="s">
        <v>573</v>
      </c>
      <c r="I1074" s="662" t="s">
        <v>4403</v>
      </c>
      <c r="J1074" s="662" t="s">
        <v>3804</v>
      </c>
      <c r="K1074" s="662" t="s">
        <v>4404</v>
      </c>
      <c r="L1074" s="663">
        <v>0</v>
      </c>
      <c r="M1074" s="663">
        <v>0</v>
      </c>
      <c r="N1074" s="662">
        <v>4</v>
      </c>
      <c r="O1074" s="745">
        <v>1</v>
      </c>
      <c r="P1074" s="663">
        <v>0</v>
      </c>
      <c r="Q1074" s="678"/>
      <c r="R1074" s="662">
        <v>4</v>
      </c>
      <c r="S1074" s="678">
        <v>1</v>
      </c>
      <c r="T1074" s="745">
        <v>1</v>
      </c>
      <c r="U1074" s="701">
        <v>1</v>
      </c>
    </row>
    <row r="1075" spans="1:21" ht="14.4" customHeight="1" x14ac:dyDescent="0.3">
      <c r="A1075" s="661">
        <v>7</v>
      </c>
      <c r="B1075" s="662" t="s">
        <v>2765</v>
      </c>
      <c r="C1075" s="662" t="s">
        <v>3030</v>
      </c>
      <c r="D1075" s="743" t="s">
        <v>4453</v>
      </c>
      <c r="E1075" s="744" t="s">
        <v>3054</v>
      </c>
      <c r="F1075" s="662" t="s">
        <v>3025</v>
      </c>
      <c r="G1075" s="662" t="s">
        <v>3594</v>
      </c>
      <c r="H1075" s="662" t="s">
        <v>573</v>
      </c>
      <c r="I1075" s="662" t="s">
        <v>3595</v>
      </c>
      <c r="J1075" s="662" t="s">
        <v>3596</v>
      </c>
      <c r="K1075" s="662" t="s">
        <v>3597</v>
      </c>
      <c r="L1075" s="663">
        <v>77.13</v>
      </c>
      <c r="M1075" s="663">
        <v>308.52</v>
      </c>
      <c r="N1075" s="662">
        <v>4</v>
      </c>
      <c r="O1075" s="745">
        <v>3</v>
      </c>
      <c r="P1075" s="663">
        <v>154.26</v>
      </c>
      <c r="Q1075" s="678">
        <v>0.5</v>
      </c>
      <c r="R1075" s="662">
        <v>2</v>
      </c>
      <c r="S1075" s="678">
        <v>0.5</v>
      </c>
      <c r="T1075" s="745">
        <v>1</v>
      </c>
      <c r="U1075" s="701">
        <v>0.33333333333333331</v>
      </c>
    </row>
    <row r="1076" spans="1:21" ht="14.4" customHeight="1" x14ac:dyDescent="0.3">
      <c r="A1076" s="661">
        <v>7</v>
      </c>
      <c r="B1076" s="662" t="s">
        <v>2765</v>
      </c>
      <c r="C1076" s="662" t="s">
        <v>3030</v>
      </c>
      <c r="D1076" s="743" t="s">
        <v>4453</v>
      </c>
      <c r="E1076" s="744" t="s">
        <v>3054</v>
      </c>
      <c r="F1076" s="662" t="s">
        <v>3025</v>
      </c>
      <c r="G1076" s="662" t="s">
        <v>3118</v>
      </c>
      <c r="H1076" s="662" t="s">
        <v>573</v>
      </c>
      <c r="I1076" s="662" t="s">
        <v>4173</v>
      </c>
      <c r="J1076" s="662" t="s">
        <v>4174</v>
      </c>
      <c r="K1076" s="662" t="s">
        <v>4175</v>
      </c>
      <c r="L1076" s="663">
        <v>109.54</v>
      </c>
      <c r="M1076" s="663">
        <v>328.62</v>
      </c>
      <c r="N1076" s="662">
        <v>3</v>
      </c>
      <c r="O1076" s="745">
        <v>1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7</v>
      </c>
      <c r="B1077" s="662" t="s">
        <v>2765</v>
      </c>
      <c r="C1077" s="662" t="s">
        <v>3030</v>
      </c>
      <c r="D1077" s="743" t="s">
        <v>4453</v>
      </c>
      <c r="E1077" s="744" t="s">
        <v>3054</v>
      </c>
      <c r="F1077" s="662" t="s">
        <v>3025</v>
      </c>
      <c r="G1077" s="662" t="s">
        <v>3118</v>
      </c>
      <c r="H1077" s="662" t="s">
        <v>573</v>
      </c>
      <c r="I1077" s="662" t="s">
        <v>4405</v>
      </c>
      <c r="J1077" s="662" t="s">
        <v>4174</v>
      </c>
      <c r="K1077" s="662" t="s">
        <v>4406</v>
      </c>
      <c r="L1077" s="663">
        <v>0</v>
      </c>
      <c r="M1077" s="663">
        <v>0</v>
      </c>
      <c r="N1077" s="662">
        <v>3</v>
      </c>
      <c r="O1077" s="745">
        <v>0.5</v>
      </c>
      <c r="P1077" s="663"/>
      <c r="Q1077" s="678"/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7</v>
      </c>
      <c r="B1078" s="662" t="s">
        <v>2765</v>
      </c>
      <c r="C1078" s="662" t="s">
        <v>3030</v>
      </c>
      <c r="D1078" s="743" t="s">
        <v>4453</v>
      </c>
      <c r="E1078" s="744" t="s">
        <v>3054</v>
      </c>
      <c r="F1078" s="662" t="s">
        <v>3025</v>
      </c>
      <c r="G1078" s="662" t="s">
        <v>3118</v>
      </c>
      <c r="H1078" s="662" t="s">
        <v>573</v>
      </c>
      <c r="I1078" s="662" t="s">
        <v>4176</v>
      </c>
      <c r="J1078" s="662" t="s">
        <v>4177</v>
      </c>
      <c r="K1078" s="662" t="s">
        <v>3772</v>
      </c>
      <c r="L1078" s="663">
        <v>187.92</v>
      </c>
      <c r="M1078" s="663">
        <v>375.84</v>
      </c>
      <c r="N1078" s="662">
        <v>2</v>
      </c>
      <c r="O1078" s="745">
        <v>0.5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7</v>
      </c>
      <c r="B1079" s="662" t="s">
        <v>2765</v>
      </c>
      <c r="C1079" s="662" t="s">
        <v>3030</v>
      </c>
      <c r="D1079" s="743" t="s">
        <v>4453</v>
      </c>
      <c r="E1079" s="744" t="s">
        <v>3054</v>
      </c>
      <c r="F1079" s="662" t="s">
        <v>3025</v>
      </c>
      <c r="G1079" s="662" t="s">
        <v>3118</v>
      </c>
      <c r="H1079" s="662" t="s">
        <v>631</v>
      </c>
      <c r="I1079" s="662" t="s">
        <v>4407</v>
      </c>
      <c r="J1079" s="662" t="s">
        <v>3981</v>
      </c>
      <c r="K1079" s="662" t="s">
        <v>3168</v>
      </c>
      <c r="L1079" s="663">
        <v>31.32</v>
      </c>
      <c r="M1079" s="663">
        <v>62.64</v>
      </c>
      <c r="N1079" s="662">
        <v>2</v>
      </c>
      <c r="O1079" s="745">
        <v>1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7</v>
      </c>
      <c r="B1080" s="662" t="s">
        <v>2765</v>
      </c>
      <c r="C1080" s="662" t="s">
        <v>3030</v>
      </c>
      <c r="D1080" s="743" t="s">
        <v>4453</v>
      </c>
      <c r="E1080" s="744" t="s">
        <v>3054</v>
      </c>
      <c r="F1080" s="662" t="s">
        <v>3025</v>
      </c>
      <c r="G1080" s="662" t="s">
        <v>3118</v>
      </c>
      <c r="H1080" s="662" t="s">
        <v>631</v>
      </c>
      <c r="I1080" s="662" t="s">
        <v>3643</v>
      </c>
      <c r="J1080" s="662" t="s">
        <v>3644</v>
      </c>
      <c r="K1080" s="662" t="s">
        <v>3284</v>
      </c>
      <c r="L1080" s="663">
        <v>140.94999999999999</v>
      </c>
      <c r="M1080" s="663">
        <v>3241.8499999999995</v>
      </c>
      <c r="N1080" s="662">
        <v>23</v>
      </c>
      <c r="O1080" s="745">
        <v>7.5</v>
      </c>
      <c r="P1080" s="663">
        <v>2396.1499999999996</v>
      </c>
      <c r="Q1080" s="678">
        <v>0.73913043478260876</v>
      </c>
      <c r="R1080" s="662">
        <v>17</v>
      </c>
      <c r="S1080" s="678">
        <v>0.73913043478260865</v>
      </c>
      <c r="T1080" s="745">
        <v>4</v>
      </c>
      <c r="U1080" s="701">
        <v>0.53333333333333333</v>
      </c>
    </row>
    <row r="1081" spans="1:21" ht="14.4" customHeight="1" x14ac:dyDescent="0.3">
      <c r="A1081" s="661">
        <v>7</v>
      </c>
      <c r="B1081" s="662" t="s">
        <v>2765</v>
      </c>
      <c r="C1081" s="662" t="s">
        <v>3030</v>
      </c>
      <c r="D1081" s="743" t="s">
        <v>4453</v>
      </c>
      <c r="E1081" s="744" t="s">
        <v>3054</v>
      </c>
      <c r="F1081" s="662" t="s">
        <v>3025</v>
      </c>
      <c r="G1081" s="662" t="s">
        <v>3118</v>
      </c>
      <c r="H1081" s="662" t="s">
        <v>631</v>
      </c>
      <c r="I1081" s="662" t="s">
        <v>3806</v>
      </c>
      <c r="J1081" s="662" t="s">
        <v>3807</v>
      </c>
      <c r="K1081" s="662" t="s">
        <v>3772</v>
      </c>
      <c r="L1081" s="663">
        <v>187.92</v>
      </c>
      <c r="M1081" s="663">
        <v>6953.0400000000009</v>
      </c>
      <c r="N1081" s="662">
        <v>37</v>
      </c>
      <c r="O1081" s="745">
        <v>6.5</v>
      </c>
      <c r="P1081" s="663">
        <v>6953.0400000000009</v>
      </c>
      <c r="Q1081" s="678">
        <v>1</v>
      </c>
      <c r="R1081" s="662">
        <v>37</v>
      </c>
      <c r="S1081" s="678">
        <v>1</v>
      </c>
      <c r="T1081" s="745">
        <v>6.5</v>
      </c>
      <c r="U1081" s="701">
        <v>1</v>
      </c>
    </row>
    <row r="1082" spans="1:21" ht="14.4" customHeight="1" x14ac:dyDescent="0.3">
      <c r="A1082" s="661">
        <v>7</v>
      </c>
      <c r="B1082" s="662" t="s">
        <v>2765</v>
      </c>
      <c r="C1082" s="662" t="s">
        <v>3030</v>
      </c>
      <c r="D1082" s="743" t="s">
        <v>4453</v>
      </c>
      <c r="E1082" s="744" t="s">
        <v>3054</v>
      </c>
      <c r="F1082" s="662" t="s">
        <v>3025</v>
      </c>
      <c r="G1082" s="662" t="s">
        <v>3118</v>
      </c>
      <c r="H1082" s="662" t="s">
        <v>631</v>
      </c>
      <c r="I1082" s="662" t="s">
        <v>3808</v>
      </c>
      <c r="J1082" s="662" t="s">
        <v>3120</v>
      </c>
      <c r="K1082" s="662" t="s">
        <v>3809</v>
      </c>
      <c r="L1082" s="663">
        <v>93.96</v>
      </c>
      <c r="M1082" s="663">
        <v>2161.08</v>
      </c>
      <c r="N1082" s="662">
        <v>23</v>
      </c>
      <c r="O1082" s="745">
        <v>7</v>
      </c>
      <c r="P1082" s="663">
        <v>1221.48</v>
      </c>
      <c r="Q1082" s="678">
        <v>0.56521739130434789</v>
      </c>
      <c r="R1082" s="662">
        <v>13</v>
      </c>
      <c r="S1082" s="678">
        <v>0.56521739130434778</v>
      </c>
      <c r="T1082" s="745">
        <v>3</v>
      </c>
      <c r="U1082" s="701">
        <v>0.42857142857142855</v>
      </c>
    </row>
    <row r="1083" spans="1:21" ht="14.4" customHeight="1" x14ac:dyDescent="0.3">
      <c r="A1083" s="661">
        <v>7</v>
      </c>
      <c r="B1083" s="662" t="s">
        <v>2765</v>
      </c>
      <c r="C1083" s="662" t="s">
        <v>3030</v>
      </c>
      <c r="D1083" s="743" t="s">
        <v>4453</v>
      </c>
      <c r="E1083" s="744" t="s">
        <v>3054</v>
      </c>
      <c r="F1083" s="662" t="s">
        <v>3025</v>
      </c>
      <c r="G1083" s="662" t="s">
        <v>3118</v>
      </c>
      <c r="H1083" s="662" t="s">
        <v>631</v>
      </c>
      <c r="I1083" s="662" t="s">
        <v>3119</v>
      </c>
      <c r="J1083" s="662" t="s">
        <v>3120</v>
      </c>
      <c r="K1083" s="662" t="s">
        <v>3121</v>
      </c>
      <c r="L1083" s="663">
        <v>156.61000000000001</v>
      </c>
      <c r="M1083" s="663">
        <v>2035.93</v>
      </c>
      <c r="N1083" s="662">
        <v>13</v>
      </c>
      <c r="O1083" s="745">
        <v>3.5</v>
      </c>
      <c r="P1083" s="663">
        <v>626.44000000000005</v>
      </c>
      <c r="Q1083" s="678">
        <v>0.30769230769230771</v>
      </c>
      <c r="R1083" s="662">
        <v>4</v>
      </c>
      <c r="S1083" s="678">
        <v>0.30769230769230771</v>
      </c>
      <c r="T1083" s="745">
        <v>2</v>
      </c>
      <c r="U1083" s="701">
        <v>0.5714285714285714</v>
      </c>
    </row>
    <row r="1084" spans="1:21" ht="14.4" customHeight="1" x14ac:dyDescent="0.3">
      <c r="A1084" s="661">
        <v>7</v>
      </c>
      <c r="B1084" s="662" t="s">
        <v>2765</v>
      </c>
      <c r="C1084" s="662" t="s">
        <v>3030</v>
      </c>
      <c r="D1084" s="743" t="s">
        <v>4453</v>
      </c>
      <c r="E1084" s="744" t="s">
        <v>3054</v>
      </c>
      <c r="F1084" s="662" t="s">
        <v>3025</v>
      </c>
      <c r="G1084" s="662" t="s">
        <v>3118</v>
      </c>
      <c r="H1084" s="662" t="s">
        <v>631</v>
      </c>
      <c r="I1084" s="662" t="s">
        <v>3980</v>
      </c>
      <c r="J1084" s="662" t="s">
        <v>3981</v>
      </c>
      <c r="K1084" s="662" t="s">
        <v>3982</v>
      </c>
      <c r="L1084" s="663">
        <v>300.68</v>
      </c>
      <c r="M1084" s="663">
        <v>2104.7600000000002</v>
      </c>
      <c r="N1084" s="662">
        <v>7</v>
      </c>
      <c r="O1084" s="745">
        <v>3</v>
      </c>
      <c r="P1084" s="663">
        <v>2104.7600000000002</v>
      </c>
      <c r="Q1084" s="678">
        <v>1</v>
      </c>
      <c r="R1084" s="662">
        <v>7</v>
      </c>
      <c r="S1084" s="678">
        <v>1</v>
      </c>
      <c r="T1084" s="745">
        <v>3</v>
      </c>
      <c r="U1084" s="701">
        <v>1</v>
      </c>
    </row>
    <row r="1085" spans="1:21" ht="14.4" customHeight="1" x14ac:dyDescent="0.3">
      <c r="A1085" s="661">
        <v>7</v>
      </c>
      <c r="B1085" s="662" t="s">
        <v>2765</v>
      </c>
      <c r="C1085" s="662" t="s">
        <v>3030</v>
      </c>
      <c r="D1085" s="743" t="s">
        <v>4453</v>
      </c>
      <c r="E1085" s="744" t="s">
        <v>3054</v>
      </c>
      <c r="F1085" s="662" t="s">
        <v>3025</v>
      </c>
      <c r="G1085" s="662" t="s">
        <v>3118</v>
      </c>
      <c r="H1085" s="662" t="s">
        <v>573</v>
      </c>
      <c r="I1085" s="662" t="s">
        <v>4408</v>
      </c>
      <c r="J1085" s="662" t="s">
        <v>4409</v>
      </c>
      <c r="K1085" s="662" t="s">
        <v>3809</v>
      </c>
      <c r="L1085" s="663">
        <v>93.96</v>
      </c>
      <c r="M1085" s="663">
        <v>93.96</v>
      </c>
      <c r="N1085" s="662">
        <v>1</v>
      </c>
      <c r="O1085" s="745">
        <v>1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7</v>
      </c>
      <c r="B1086" s="662" t="s">
        <v>2765</v>
      </c>
      <c r="C1086" s="662" t="s">
        <v>3030</v>
      </c>
      <c r="D1086" s="743" t="s">
        <v>4453</v>
      </c>
      <c r="E1086" s="744" t="s">
        <v>3054</v>
      </c>
      <c r="F1086" s="662" t="s">
        <v>3025</v>
      </c>
      <c r="G1086" s="662" t="s">
        <v>3285</v>
      </c>
      <c r="H1086" s="662" t="s">
        <v>573</v>
      </c>
      <c r="I1086" s="662" t="s">
        <v>4183</v>
      </c>
      <c r="J1086" s="662" t="s">
        <v>3994</v>
      </c>
      <c r="K1086" s="662" t="s">
        <v>4184</v>
      </c>
      <c r="L1086" s="663">
        <v>25.08</v>
      </c>
      <c r="M1086" s="663">
        <v>175.56</v>
      </c>
      <c r="N1086" s="662">
        <v>7</v>
      </c>
      <c r="O1086" s="745">
        <v>2.5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7</v>
      </c>
      <c r="B1087" s="662" t="s">
        <v>2765</v>
      </c>
      <c r="C1087" s="662" t="s">
        <v>3030</v>
      </c>
      <c r="D1087" s="743" t="s">
        <v>4453</v>
      </c>
      <c r="E1087" s="744" t="s">
        <v>3054</v>
      </c>
      <c r="F1087" s="662" t="s">
        <v>3025</v>
      </c>
      <c r="G1087" s="662" t="s">
        <v>3285</v>
      </c>
      <c r="H1087" s="662" t="s">
        <v>573</v>
      </c>
      <c r="I1087" s="662" t="s">
        <v>4410</v>
      </c>
      <c r="J1087" s="662" t="s">
        <v>3287</v>
      </c>
      <c r="K1087" s="662" t="s">
        <v>3352</v>
      </c>
      <c r="L1087" s="663">
        <v>25.07</v>
      </c>
      <c r="M1087" s="663">
        <v>25.07</v>
      </c>
      <c r="N1087" s="662">
        <v>1</v>
      </c>
      <c r="O1087" s="745">
        <v>1</v>
      </c>
      <c r="P1087" s="663">
        <v>25.07</v>
      </c>
      <c r="Q1087" s="678">
        <v>1</v>
      </c>
      <c r="R1087" s="662">
        <v>1</v>
      </c>
      <c r="S1087" s="678">
        <v>1</v>
      </c>
      <c r="T1087" s="745">
        <v>1</v>
      </c>
      <c r="U1087" s="701">
        <v>1</v>
      </c>
    </row>
    <row r="1088" spans="1:21" ht="14.4" customHeight="1" x14ac:dyDescent="0.3">
      <c r="A1088" s="661">
        <v>7</v>
      </c>
      <c r="B1088" s="662" t="s">
        <v>2765</v>
      </c>
      <c r="C1088" s="662" t="s">
        <v>3030</v>
      </c>
      <c r="D1088" s="743" t="s">
        <v>4453</v>
      </c>
      <c r="E1088" s="744" t="s">
        <v>3054</v>
      </c>
      <c r="F1088" s="662" t="s">
        <v>3025</v>
      </c>
      <c r="G1088" s="662" t="s">
        <v>3285</v>
      </c>
      <c r="H1088" s="662" t="s">
        <v>573</v>
      </c>
      <c r="I1088" s="662" t="s">
        <v>4411</v>
      </c>
      <c r="J1088" s="662" t="s">
        <v>3287</v>
      </c>
      <c r="K1088" s="662" t="s">
        <v>4412</v>
      </c>
      <c r="L1088" s="663">
        <v>50.14</v>
      </c>
      <c r="M1088" s="663">
        <v>300.84000000000003</v>
      </c>
      <c r="N1088" s="662">
        <v>6</v>
      </c>
      <c r="O1088" s="745">
        <v>3</v>
      </c>
      <c r="P1088" s="663">
        <v>200.56</v>
      </c>
      <c r="Q1088" s="678">
        <v>0.66666666666666663</v>
      </c>
      <c r="R1088" s="662">
        <v>4</v>
      </c>
      <c r="S1088" s="678">
        <v>0.66666666666666663</v>
      </c>
      <c r="T1088" s="745">
        <v>1.5</v>
      </c>
      <c r="U1088" s="701">
        <v>0.5</v>
      </c>
    </row>
    <row r="1089" spans="1:21" ht="14.4" customHeight="1" x14ac:dyDescent="0.3">
      <c r="A1089" s="661">
        <v>7</v>
      </c>
      <c r="B1089" s="662" t="s">
        <v>2765</v>
      </c>
      <c r="C1089" s="662" t="s">
        <v>3030</v>
      </c>
      <c r="D1089" s="743" t="s">
        <v>4453</v>
      </c>
      <c r="E1089" s="744" t="s">
        <v>3054</v>
      </c>
      <c r="F1089" s="662" t="s">
        <v>3025</v>
      </c>
      <c r="G1089" s="662" t="s">
        <v>3285</v>
      </c>
      <c r="H1089" s="662" t="s">
        <v>573</v>
      </c>
      <c r="I1089" s="662" t="s">
        <v>3286</v>
      </c>
      <c r="J1089" s="662" t="s">
        <v>3287</v>
      </c>
      <c r="K1089" s="662" t="s">
        <v>1187</v>
      </c>
      <c r="L1089" s="663">
        <v>75.22</v>
      </c>
      <c r="M1089" s="663">
        <v>7145.8999999999987</v>
      </c>
      <c r="N1089" s="662">
        <v>95</v>
      </c>
      <c r="O1089" s="745">
        <v>34.5</v>
      </c>
      <c r="P1089" s="663">
        <v>3685.7799999999993</v>
      </c>
      <c r="Q1089" s="678">
        <v>0.51578947368421046</v>
      </c>
      <c r="R1089" s="662">
        <v>49</v>
      </c>
      <c r="S1089" s="678">
        <v>0.51578947368421058</v>
      </c>
      <c r="T1089" s="745">
        <v>18</v>
      </c>
      <c r="U1089" s="701">
        <v>0.52173913043478259</v>
      </c>
    </row>
    <row r="1090" spans="1:21" ht="14.4" customHeight="1" x14ac:dyDescent="0.3">
      <c r="A1090" s="661">
        <v>7</v>
      </c>
      <c r="B1090" s="662" t="s">
        <v>2765</v>
      </c>
      <c r="C1090" s="662" t="s">
        <v>3030</v>
      </c>
      <c r="D1090" s="743" t="s">
        <v>4453</v>
      </c>
      <c r="E1090" s="744" t="s">
        <v>3054</v>
      </c>
      <c r="F1090" s="662" t="s">
        <v>3025</v>
      </c>
      <c r="G1090" s="662" t="s">
        <v>3285</v>
      </c>
      <c r="H1090" s="662" t="s">
        <v>573</v>
      </c>
      <c r="I1090" s="662" t="s">
        <v>3990</v>
      </c>
      <c r="J1090" s="662" t="s">
        <v>3991</v>
      </c>
      <c r="K1090" s="662" t="s">
        <v>3992</v>
      </c>
      <c r="L1090" s="663">
        <v>58.32</v>
      </c>
      <c r="M1090" s="663">
        <v>116.64</v>
      </c>
      <c r="N1090" s="662">
        <v>2</v>
      </c>
      <c r="O1090" s="745">
        <v>0.5</v>
      </c>
      <c r="P1090" s="663">
        <v>116.64</v>
      </c>
      <c r="Q1090" s="678">
        <v>1</v>
      </c>
      <c r="R1090" s="662">
        <v>2</v>
      </c>
      <c r="S1090" s="678">
        <v>1</v>
      </c>
      <c r="T1090" s="745">
        <v>0.5</v>
      </c>
      <c r="U1090" s="701">
        <v>1</v>
      </c>
    </row>
    <row r="1091" spans="1:21" ht="14.4" customHeight="1" x14ac:dyDescent="0.3">
      <c r="A1091" s="661">
        <v>7</v>
      </c>
      <c r="B1091" s="662" t="s">
        <v>2765</v>
      </c>
      <c r="C1091" s="662" t="s">
        <v>3030</v>
      </c>
      <c r="D1091" s="743" t="s">
        <v>4453</v>
      </c>
      <c r="E1091" s="744" t="s">
        <v>3054</v>
      </c>
      <c r="F1091" s="662" t="s">
        <v>3025</v>
      </c>
      <c r="G1091" s="662" t="s">
        <v>3285</v>
      </c>
      <c r="H1091" s="662" t="s">
        <v>573</v>
      </c>
      <c r="I1091" s="662" t="s">
        <v>3813</v>
      </c>
      <c r="J1091" s="662" t="s">
        <v>3814</v>
      </c>
      <c r="K1091" s="662" t="s">
        <v>1187</v>
      </c>
      <c r="L1091" s="663">
        <v>58.32</v>
      </c>
      <c r="M1091" s="663">
        <v>2274.48</v>
      </c>
      <c r="N1091" s="662">
        <v>39</v>
      </c>
      <c r="O1091" s="745">
        <v>7.5</v>
      </c>
      <c r="P1091" s="663">
        <v>933.12</v>
      </c>
      <c r="Q1091" s="678">
        <v>0.41025641025641024</v>
      </c>
      <c r="R1091" s="662">
        <v>16</v>
      </c>
      <c r="S1091" s="678">
        <v>0.41025641025641024</v>
      </c>
      <c r="T1091" s="745">
        <v>3</v>
      </c>
      <c r="U1091" s="701">
        <v>0.4</v>
      </c>
    </row>
    <row r="1092" spans="1:21" ht="14.4" customHeight="1" x14ac:dyDescent="0.3">
      <c r="A1092" s="661">
        <v>7</v>
      </c>
      <c r="B1092" s="662" t="s">
        <v>2765</v>
      </c>
      <c r="C1092" s="662" t="s">
        <v>3030</v>
      </c>
      <c r="D1092" s="743" t="s">
        <v>4453</v>
      </c>
      <c r="E1092" s="744" t="s">
        <v>3054</v>
      </c>
      <c r="F1092" s="662" t="s">
        <v>3025</v>
      </c>
      <c r="G1092" s="662" t="s">
        <v>3285</v>
      </c>
      <c r="H1092" s="662" t="s">
        <v>573</v>
      </c>
      <c r="I1092" s="662" t="s">
        <v>3996</v>
      </c>
      <c r="J1092" s="662" t="s">
        <v>3287</v>
      </c>
      <c r="K1092" s="662" t="s">
        <v>1187</v>
      </c>
      <c r="L1092" s="663">
        <v>75.22</v>
      </c>
      <c r="M1092" s="663">
        <v>225.66</v>
      </c>
      <c r="N1092" s="662">
        <v>3</v>
      </c>
      <c r="O1092" s="745">
        <v>0.5</v>
      </c>
      <c r="P1092" s="663">
        <v>225.66</v>
      </c>
      <c r="Q1092" s="678">
        <v>1</v>
      </c>
      <c r="R1092" s="662">
        <v>3</v>
      </c>
      <c r="S1092" s="678">
        <v>1</v>
      </c>
      <c r="T1092" s="745">
        <v>0.5</v>
      </c>
      <c r="U1092" s="701">
        <v>1</v>
      </c>
    </row>
    <row r="1093" spans="1:21" ht="14.4" customHeight="1" x14ac:dyDescent="0.3">
      <c r="A1093" s="661">
        <v>7</v>
      </c>
      <c r="B1093" s="662" t="s">
        <v>2765</v>
      </c>
      <c r="C1093" s="662" t="s">
        <v>3030</v>
      </c>
      <c r="D1093" s="743" t="s">
        <v>4453</v>
      </c>
      <c r="E1093" s="744" t="s">
        <v>3054</v>
      </c>
      <c r="F1093" s="662" t="s">
        <v>3025</v>
      </c>
      <c r="G1093" s="662" t="s">
        <v>3285</v>
      </c>
      <c r="H1093" s="662" t="s">
        <v>573</v>
      </c>
      <c r="I1093" s="662" t="s">
        <v>4413</v>
      </c>
      <c r="J1093" s="662" t="s">
        <v>3994</v>
      </c>
      <c r="K1093" s="662" t="s">
        <v>4184</v>
      </c>
      <c r="L1093" s="663">
        <v>0</v>
      </c>
      <c r="M1093" s="663">
        <v>0</v>
      </c>
      <c r="N1093" s="662">
        <v>3</v>
      </c>
      <c r="O1093" s="745">
        <v>1.5</v>
      </c>
      <c r="P1093" s="663">
        <v>0</v>
      </c>
      <c r="Q1093" s="678"/>
      <c r="R1093" s="662">
        <v>1</v>
      </c>
      <c r="S1093" s="678">
        <v>0.33333333333333331</v>
      </c>
      <c r="T1093" s="745">
        <v>1</v>
      </c>
      <c r="U1093" s="701">
        <v>0.66666666666666663</v>
      </c>
    </row>
    <row r="1094" spans="1:21" ht="14.4" customHeight="1" x14ac:dyDescent="0.3">
      <c r="A1094" s="661">
        <v>7</v>
      </c>
      <c r="B1094" s="662" t="s">
        <v>2765</v>
      </c>
      <c r="C1094" s="662" t="s">
        <v>3030</v>
      </c>
      <c r="D1094" s="743" t="s">
        <v>4453</v>
      </c>
      <c r="E1094" s="744" t="s">
        <v>3054</v>
      </c>
      <c r="F1094" s="662" t="s">
        <v>3025</v>
      </c>
      <c r="G1094" s="662" t="s">
        <v>3285</v>
      </c>
      <c r="H1094" s="662" t="s">
        <v>573</v>
      </c>
      <c r="I1094" s="662" t="s">
        <v>3288</v>
      </c>
      <c r="J1094" s="662" t="s">
        <v>3289</v>
      </c>
      <c r="K1094" s="662" t="s">
        <v>1187</v>
      </c>
      <c r="L1094" s="663">
        <v>136.93</v>
      </c>
      <c r="M1094" s="663">
        <v>5614.130000000001</v>
      </c>
      <c r="N1094" s="662">
        <v>41</v>
      </c>
      <c r="O1094" s="745">
        <v>17.5</v>
      </c>
      <c r="P1094" s="663">
        <v>3286.3200000000006</v>
      </c>
      <c r="Q1094" s="678">
        <v>0.58536585365853655</v>
      </c>
      <c r="R1094" s="662">
        <v>24</v>
      </c>
      <c r="S1094" s="678">
        <v>0.58536585365853655</v>
      </c>
      <c r="T1094" s="745">
        <v>9</v>
      </c>
      <c r="U1094" s="701">
        <v>0.51428571428571423</v>
      </c>
    </row>
    <row r="1095" spans="1:21" ht="14.4" customHeight="1" x14ac:dyDescent="0.3">
      <c r="A1095" s="661">
        <v>7</v>
      </c>
      <c r="B1095" s="662" t="s">
        <v>2765</v>
      </c>
      <c r="C1095" s="662" t="s">
        <v>3030</v>
      </c>
      <c r="D1095" s="743" t="s">
        <v>4453</v>
      </c>
      <c r="E1095" s="744" t="s">
        <v>3054</v>
      </c>
      <c r="F1095" s="662" t="s">
        <v>3025</v>
      </c>
      <c r="G1095" s="662" t="s">
        <v>4189</v>
      </c>
      <c r="H1095" s="662" t="s">
        <v>573</v>
      </c>
      <c r="I1095" s="662" t="s">
        <v>1124</v>
      </c>
      <c r="J1095" s="662" t="s">
        <v>1125</v>
      </c>
      <c r="K1095" s="662" t="s">
        <v>4193</v>
      </c>
      <c r="L1095" s="663">
        <v>65.989999999999995</v>
      </c>
      <c r="M1095" s="663">
        <v>593.90999999999985</v>
      </c>
      <c r="N1095" s="662">
        <v>9</v>
      </c>
      <c r="O1095" s="745">
        <v>2</v>
      </c>
      <c r="P1095" s="663"/>
      <c r="Q1095" s="678">
        <v>0</v>
      </c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7</v>
      </c>
      <c r="B1096" s="662" t="s">
        <v>2765</v>
      </c>
      <c r="C1096" s="662" t="s">
        <v>3030</v>
      </c>
      <c r="D1096" s="743" t="s">
        <v>4453</v>
      </c>
      <c r="E1096" s="744" t="s">
        <v>3054</v>
      </c>
      <c r="F1096" s="662" t="s">
        <v>3025</v>
      </c>
      <c r="G1096" s="662" t="s">
        <v>3298</v>
      </c>
      <c r="H1096" s="662" t="s">
        <v>573</v>
      </c>
      <c r="I1096" s="662" t="s">
        <v>4198</v>
      </c>
      <c r="J1096" s="662" t="s">
        <v>4199</v>
      </c>
      <c r="K1096" s="662" t="s">
        <v>1849</v>
      </c>
      <c r="L1096" s="663">
        <v>0</v>
      </c>
      <c r="M1096" s="663">
        <v>0</v>
      </c>
      <c r="N1096" s="662">
        <v>2</v>
      </c>
      <c r="O1096" s="745">
        <v>1</v>
      </c>
      <c r="P1096" s="663"/>
      <c r="Q1096" s="678"/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7</v>
      </c>
      <c r="B1097" s="662" t="s">
        <v>2765</v>
      </c>
      <c r="C1097" s="662" t="s">
        <v>3030</v>
      </c>
      <c r="D1097" s="743" t="s">
        <v>4453</v>
      </c>
      <c r="E1097" s="744" t="s">
        <v>3054</v>
      </c>
      <c r="F1097" s="662" t="s">
        <v>3025</v>
      </c>
      <c r="G1097" s="662" t="s">
        <v>3298</v>
      </c>
      <c r="H1097" s="662" t="s">
        <v>573</v>
      </c>
      <c r="I1097" s="662" t="s">
        <v>4414</v>
      </c>
      <c r="J1097" s="662" t="s">
        <v>4415</v>
      </c>
      <c r="K1097" s="662" t="s">
        <v>1847</v>
      </c>
      <c r="L1097" s="663">
        <v>0</v>
      </c>
      <c r="M1097" s="663">
        <v>0</v>
      </c>
      <c r="N1097" s="662">
        <v>1</v>
      </c>
      <c r="O1097" s="745">
        <v>1</v>
      </c>
      <c r="P1097" s="663">
        <v>0</v>
      </c>
      <c r="Q1097" s="678"/>
      <c r="R1097" s="662">
        <v>1</v>
      </c>
      <c r="S1097" s="678">
        <v>1</v>
      </c>
      <c r="T1097" s="745">
        <v>1</v>
      </c>
      <c r="U1097" s="701">
        <v>1</v>
      </c>
    </row>
    <row r="1098" spans="1:21" ht="14.4" customHeight="1" x14ac:dyDescent="0.3">
      <c r="A1098" s="661">
        <v>7</v>
      </c>
      <c r="B1098" s="662" t="s">
        <v>2765</v>
      </c>
      <c r="C1098" s="662" t="s">
        <v>3030</v>
      </c>
      <c r="D1098" s="743" t="s">
        <v>4453</v>
      </c>
      <c r="E1098" s="744" t="s">
        <v>3054</v>
      </c>
      <c r="F1098" s="662" t="s">
        <v>3025</v>
      </c>
      <c r="G1098" s="662" t="s">
        <v>3298</v>
      </c>
      <c r="H1098" s="662" t="s">
        <v>573</v>
      </c>
      <c r="I1098" s="662" t="s">
        <v>4416</v>
      </c>
      <c r="J1098" s="662" t="s">
        <v>4308</v>
      </c>
      <c r="K1098" s="662" t="s">
        <v>1849</v>
      </c>
      <c r="L1098" s="663">
        <v>0</v>
      </c>
      <c r="M1098" s="663">
        <v>0</v>
      </c>
      <c r="N1098" s="662">
        <v>1</v>
      </c>
      <c r="O1098" s="745">
        <v>0.5</v>
      </c>
      <c r="P1098" s="663"/>
      <c r="Q1098" s="678"/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7</v>
      </c>
      <c r="B1099" s="662" t="s">
        <v>2765</v>
      </c>
      <c r="C1099" s="662" t="s">
        <v>3030</v>
      </c>
      <c r="D1099" s="743" t="s">
        <v>4453</v>
      </c>
      <c r="E1099" s="744" t="s">
        <v>3054</v>
      </c>
      <c r="F1099" s="662" t="s">
        <v>3025</v>
      </c>
      <c r="G1099" s="662" t="s">
        <v>3298</v>
      </c>
      <c r="H1099" s="662" t="s">
        <v>573</v>
      </c>
      <c r="I1099" s="662" t="s">
        <v>1848</v>
      </c>
      <c r="J1099" s="662" t="s">
        <v>1846</v>
      </c>
      <c r="K1099" s="662" t="s">
        <v>1849</v>
      </c>
      <c r="L1099" s="663">
        <v>0</v>
      </c>
      <c r="M1099" s="663">
        <v>0</v>
      </c>
      <c r="N1099" s="662">
        <v>2</v>
      </c>
      <c r="O1099" s="745">
        <v>1.5</v>
      </c>
      <c r="P1099" s="663">
        <v>0</v>
      </c>
      <c r="Q1099" s="678"/>
      <c r="R1099" s="662">
        <v>1</v>
      </c>
      <c r="S1099" s="678">
        <v>0.5</v>
      </c>
      <c r="T1099" s="745">
        <v>1</v>
      </c>
      <c r="U1099" s="701">
        <v>0.66666666666666663</v>
      </c>
    </row>
    <row r="1100" spans="1:21" ht="14.4" customHeight="1" x14ac:dyDescent="0.3">
      <c r="A1100" s="661">
        <v>7</v>
      </c>
      <c r="B1100" s="662" t="s">
        <v>2765</v>
      </c>
      <c r="C1100" s="662" t="s">
        <v>3030</v>
      </c>
      <c r="D1100" s="743" t="s">
        <v>4453</v>
      </c>
      <c r="E1100" s="744" t="s">
        <v>3054</v>
      </c>
      <c r="F1100" s="662" t="s">
        <v>3025</v>
      </c>
      <c r="G1100" s="662" t="s">
        <v>3298</v>
      </c>
      <c r="H1100" s="662" t="s">
        <v>573</v>
      </c>
      <c r="I1100" s="662" t="s">
        <v>1845</v>
      </c>
      <c r="J1100" s="662" t="s">
        <v>1846</v>
      </c>
      <c r="K1100" s="662" t="s">
        <v>1847</v>
      </c>
      <c r="L1100" s="663">
        <v>0</v>
      </c>
      <c r="M1100" s="663">
        <v>0</v>
      </c>
      <c r="N1100" s="662">
        <v>2</v>
      </c>
      <c r="O1100" s="745">
        <v>1.5</v>
      </c>
      <c r="P1100" s="663">
        <v>0</v>
      </c>
      <c r="Q1100" s="678"/>
      <c r="R1100" s="662">
        <v>1</v>
      </c>
      <c r="S1100" s="678">
        <v>0.5</v>
      </c>
      <c r="T1100" s="745">
        <v>0.5</v>
      </c>
      <c r="U1100" s="701">
        <v>0.33333333333333331</v>
      </c>
    </row>
    <row r="1101" spans="1:21" ht="14.4" customHeight="1" x14ac:dyDescent="0.3">
      <c r="A1101" s="661">
        <v>7</v>
      </c>
      <c r="B1101" s="662" t="s">
        <v>2765</v>
      </c>
      <c r="C1101" s="662" t="s">
        <v>3030</v>
      </c>
      <c r="D1101" s="743" t="s">
        <v>4453</v>
      </c>
      <c r="E1101" s="744" t="s">
        <v>3054</v>
      </c>
      <c r="F1101" s="662" t="s">
        <v>3025</v>
      </c>
      <c r="G1101" s="662" t="s">
        <v>3298</v>
      </c>
      <c r="H1101" s="662" t="s">
        <v>573</v>
      </c>
      <c r="I1101" s="662" t="s">
        <v>4417</v>
      </c>
      <c r="J1101" s="662" t="s">
        <v>3433</v>
      </c>
      <c r="K1101" s="662" t="s">
        <v>3434</v>
      </c>
      <c r="L1101" s="663">
        <v>0</v>
      </c>
      <c r="M1101" s="663">
        <v>0</v>
      </c>
      <c r="N1101" s="662">
        <v>1</v>
      </c>
      <c r="O1101" s="745">
        <v>0.5</v>
      </c>
      <c r="P1101" s="663"/>
      <c r="Q1101" s="678"/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7</v>
      </c>
      <c r="B1102" s="662" t="s">
        <v>2765</v>
      </c>
      <c r="C1102" s="662" t="s">
        <v>3030</v>
      </c>
      <c r="D1102" s="743" t="s">
        <v>4453</v>
      </c>
      <c r="E1102" s="744" t="s">
        <v>3054</v>
      </c>
      <c r="F1102" s="662" t="s">
        <v>3025</v>
      </c>
      <c r="G1102" s="662" t="s">
        <v>3298</v>
      </c>
      <c r="H1102" s="662" t="s">
        <v>573</v>
      </c>
      <c r="I1102" s="662" t="s">
        <v>4418</v>
      </c>
      <c r="J1102" s="662" t="s">
        <v>4199</v>
      </c>
      <c r="K1102" s="662" t="s">
        <v>2064</v>
      </c>
      <c r="L1102" s="663">
        <v>0</v>
      </c>
      <c r="M1102" s="663">
        <v>0</v>
      </c>
      <c r="N1102" s="662">
        <v>1</v>
      </c>
      <c r="O1102" s="745">
        <v>1</v>
      </c>
      <c r="P1102" s="663"/>
      <c r="Q1102" s="678"/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7</v>
      </c>
      <c r="B1103" s="662" t="s">
        <v>2765</v>
      </c>
      <c r="C1103" s="662" t="s">
        <v>3030</v>
      </c>
      <c r="D1103" s="743" t="s">
        <v>4453</v>
      </c>
      <c r="E1103" s="744" t="s">
        <v>3054</v>
      </c>
      <c r="F1103" s="662" t="s">
        <v>3025</v>
      </c>
      <c r="G1103" s="662" t="s">
        <v>3299</v>
      </c>
      <c r="H1103" s="662" t="s">
        <v>631</v>
      </c>
      <c r="I1103" s="662" t="s">
        <v>2099</v>
      </c>
      <c r="J1103" s="662" t="s">
        <v>2100</v>
      </c>
      <c r="K1103" s="662" t="s">
        <v>2101</v>
      </c>
      <c r="L1103" s="663">
        <v>133.94</v>
      </c>
      <c r="M1103" s="663">
        <v>133.94</v>
      </c>
      <c r="N1103" s="662">
        <v>1</v>
      </c>
      <c r="O1103" s="745">
        <v>0.5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7</v>
      </c>
      <c r="B1104" s="662" t="s">
        <v>2765</v>
      </c>
      <c r="C1104" s="662" t="s">
        <v>3030</v>
      </c>
      <c r="D1104" s="743" t="s">
        <v>4453</v>
      </c>
      <c r="E1104" s="744" t="s">
        <v>3056</v>
      </c>
      <c r="F1104" s="662" t="s">
        <v>3025</v>
      </c>
      <c r="G1104" s="662" t="s">
        <v>3397</v>
      </c>
      <c r="H1104" s="662" t="s">
        <v>573</v>
      </c>
      <c r="I1104" s="662" t="s">
        <v>888</v>
      </c>
      <c r="J1104" s="662" t="s">
        <v>3398</v>
      </c>
      <c r="K1104" s="662" t="s">
        <v>3399</v>
      </c>
      <c r="L1104" s="663">
        <v>123.3</v>
      </c>
      <c r="M1104" s="663">
        <v>123.3</v>
      </c>
      <c r="N1104" s="662">
        <v>1</v>
      </c>
      <c r="O1104" s="745">
        <v>1</v>
      </c>
      <c r="P1104" s="663">
        <v>123.3</v>
      </c>
      <c r="Q1104" s="678">
        <v>1</v>
      </c>
      <c r="R1104" s="662">
        <v>1</v>
      </c>
      <c r="S1104" s="678">
        <v>1</v>
      </c>
      <c r="T1104" s="745">
        <v>1</v>
      </c>
      <c r="U1104" s="701">
        <v>1</v>
      </c>
    </row>
    <row r="1105" spans="1:21" ht="14.4" customHeight="1" x14ac:dyDescent="0.3">
      <c r="A1105" s="661">
        <v>7</v>
      </c>
      <c r="B1105" s="662" t="s">
        <v>2765</v>
      </c>
      <c r="C1105" s="662" t="s">
        <v>3030</v>
      </c>
      <c r="D1105" s="743" t="s">
        <v>4453</v>
      </c>
      <c r="E1105" s="744" t="s">
        <v>3056</v>
      </c>
      <c r="F1105" s="662" t="s">
        <v>3025</v>
      </c>
      <c r="G1105" s="662" t="s">
        <v>3150</v>
      </c>
      <c r="H1105" s="662" t="s">
        <v>631</v>
      </c>
      <c r="I1105" s="662" t="s">
        <v>3463</v>
      </c>
      <c r="J1105" s="662" t="s">
        <v>1956</v>
      </c>
      <c r="K1105" s="662" t="s">
        <v>3464</v>
      </c>
      <c r="L1105" s="663">
        <v>24.22</v>
      </c>
      <c r="M1105" s="663">
        <v>24.22</v>
      </c>
      <c r="N1105" s="662">
        <v>1</v>
      </c>
      <c r="O1105" s="745">
        <v>1</v>
      </c>
      <c r="P1105" s="663">
        <v>24.22</v>
      </c>
      <c r="Q1105" s="678">
        <v>1</v>
      </c>
      <c r="R1105" s="662">
        <v>1</v>
      </c>
      <c r="S1105" s="678">
        <v>1</v>
      </c>
      <c r="T1105" s="745">
        <v>1</v>
      </c>
      <c r="U1105" s="701">
        <v>1</v>
      </c>
    </row>
    <row r="1106" spans="1:21" ht="14.4" customHeight="1" x14ac:dyDescent="0.3">
      <c r="A1106" s="661">
        <v>7</v>
      </c>
      <c r="B1106" s="662" t="s">
        <v>2765</v>
      </c>
      <c r="C1106" s="662" t="s">
        <v>3030</v>
      </c>
      <c r="D1106" s="743" t="s">
        <v>4453</v>
      </c>
      <c r="E1106" s="744" t="s">
        <v>3059</v>
      </c>
      <c r="F1106" s="662" t="s">
        <v>3025</v>
      </c>
      <c r="G1106" s="662" t="s">
        <v>3091</v>
      </c>
      <c r="H1106" s="662" t="s">
        <v>631</v>
      </c>
      <c r="I1106" s="662" t="s">
        <v>2372</v>
      </c>
      <c r="J1106" s="662" t="s">
        <v>2157</v>
      </c>
      <c r="K1106" s="662" t="s">
        <v>2923</v>
      </c>
      <c r="L1106" s="663">
        <v>154.36000000000001</v>
      </c>
      <c r="M1106" s="663">
        <v>154.36000000000001</v>
      </c>
      <c r="N1106" s="662">
        <v>1</v>
      </c>
      <c r="O1106" s="745">
        <v>0.5</v>
      </c>
      <c r="P1106" s="663">
        <v>154.36000000000001</v>
      </c>
      <c r="Q1106" s="678">
        <v>1</v>
      </c>
      <c r="R1106" s="662">
        <v>1</v>
      </c>
      <c r="S1106" s="678">
        <v>1</v>
      </c>
      <c r="T1106" s="745">
        <v>0.5</v>
      </c>
      <c r="U1106" s="701">
        <v>1</v>
      </c>
    </row>
    <row r="1107" spans="1:21" ht="14.4" customHeight="1" x14ac:dyDescent="0.3">
      <c r="A1107" s="661">
        <v>7</v>
      </c>
      <c r="B1107" s="662" t="s">
        <v>2765</v>
      </c>
      <c r="C1107" s="662" t="s">
        <v>3030</v>
      </c>
      <c r="D1107" s="743" t="s">
        <v>4453</v>
      </c>
      <c r="E1107" s="744" t="s">
        <v>3059</v>
      </c>
      <c r="F1107" s="662" t="s">
        <v>3025</v>
      </c>
      <c r="G1107" s="662" t="s">
        <v>3526</v>
      </c>
      <c r="H1107" s="662" t="s">
        <v>573</v>
      </c>
      <c r="I1107" s="662" t="s">
        <v>4419</v>
      </c>
      <c r="J1107" s="662" t="s">
        <v>4420</v>
      </c>
      <c r="K1107" s="662" t="s">
        <v>4421</v>
      </c>
      <c r="L1107" s="663">
        <v>45.86</v>
      </c>
      <c r="M1107" s="663">
        <v>275.15999999999997</v>
      </c>
      <c r="N1107" s="662">
        <v>6</v>
      </c>
      <c r="O1107" s="745">
        <v>1.5</v>
      </c>
      <c r="P1107" s="663">
        <v>275.15999999999997</v>
      </c>
      <c r="Q1107" s="678">
        <v>1</v>
      </c>
      <c r="R1107" s="662">
        <v>6</v>
      </c>
      <c r="S1107" s="678">
        <v>1</v>
      </c>
      <c r="T1107" s="745">
        <v>1.5</v>
      </c>
      <c r="U1107" s="701">
        <v>1</v>
      </c>
    </row>
    <row r="1108" spans="1:21" ht="14.4" customHeight="1" x14ac:dyDescent="0.3">
      <c r="A1108" s="661">
        <v>7</v>
      </c>
      <c r="B1108" s="662" t="s">
        <v>2765</v>
      </c>
      <c r="C1108" s="662" t="s">
        <v>3030</v>
      </c>
      <c r="D1108" s="743" t="s">
        <v>4453</v>
      </c>
      <c r="E1108" s="744" t="s">
        <v>3059</v>
      </c>
      <c r="F1108" s="662" t="s">
        <v>3025</v>
      </c>
      <c r="G1108" s="662" t="s">
        <v>3143</v>
      </c>
      <c r="H1108" s="662" t="s">
        <v>573</v>
      </c>
      <c r="I1108" s="662" t="s">
        <v>3144</v>
      </c>
      <c r="J1108" s="662" t="s">
        <v>3145</v>
      </c>
      <c r="K1108" s="662" t="s">
        <v>3146</v>
      </c>
      <c r="L1108" s="663">
        <v>73.989999999999995</v>
      </c>
      <c r="M1108" s="663">
        <v>221.96999999999997</v>
      </c>
      <c r="N1108" s="662">
        <v>3</v>
      </c>
      <c r="O1108" s="745">
        <v>0.5</v>
      </c>
      <c r="P1108" s="663">
        <v>221.96999999999997</v>
      </c>
      <c r="Q1108" s="678">
        <v>1</v>
      </c>
      <c r="R1108" s="662">
        <v>3</v>
      </c>
      <c r="S1108" s="678">
        <v>1</v>
      </c>
      <c r="T1108" s="745">
        <v>0.5</v>
      </c>
      <c r="U1108" s="701">
        <v>1</v>
      </c>
    </row>
    <row r="1109" spans="1:21" ht="14.4" customHeight="1" x14ac:dyDescent="0.3">
      <c r="A1109" s="661">
        <v>7</v>
      </c>
      <c r="B1109" s="662" t="s">
        <v>2765</v>
      </c>
      <c r="C1109" s="662" t="s">
        <v>3030</v>
      </c>
      <c r="D1109" s="743" t="s">
        <v>4453</v>
      </c>
      <c r="E1109" s="744" t="s">
        <v>3059</v>
      </c>
      <c r="F1109" s="662" t="s">
        <v>3025</v>
      </c>
      <c r="G1109" s="662" t="s">
        <v>3143</v>
      </c>
      <c r="H1109" s="662" t="s">
        <v>573</v>
      </c>
      <c r="I1109" s="662" t="s">
        <v>3530</v>
      </c>
      <c r="J1109" s="662" t="s">
        <v>3145</v>
      </c>
      <c r="K1109" s="662" t="s">
        <v>3146</v>
      </c>
      <c r="L1109" s="663">
        <v>0</v>
      </c>
      <c r="M1109" s="663">
        <v>0</v>
      </c>
      <c r="N1109" s="662">
        <v>4</v>
      </c>
      <c r="O1109" s="745">
        <v>1</v>
      </c>
      <c r="P1109" s="663">
        <v>0</v>
      </c>
      <c r="Q1109" s="678"/>
      <c r="R1109" s="662">
        <v>4</v>
      </c>
      <c r="S1109" s="678">
        <v>1</v>
      </c>
      <c r="T1109" s="745">
        <v>1</v>
      </c>
      <c r="U1109" s="701">
        <v>1</v>
      </c>
    </row>
    <row r="1110" spans="1:21" ht="14.4" customHeight="1" x14ac:dyDescent="0.3">
      <c r="A1110" s="661">
        <v>7</v>
      </c>
      <c r="B1110" s="662" t="s">
        <v>2765</v>
      </c>
      <c r="C1110" s="662" t="s">
        <v>3030</v>
      </c>
      <c r="D1110" s="743" t="s">
        <v>4453</v>
      </c>
      <c r="E1110" s="744" t="s">
        <v>3059</v>
      </c>
      <c r="F1110" s="662" t="s">
        <v>3025</v>
      </c>
      <c r="G1110" s="662" t="s">
        <v>3147</v>
      </c>
      <c r="H1110" s="662" t="s">
        <v>631</v>
      </c>
      <c r="I1110" s="662" t="s">
        <v>3148</v>
      </c>
      <c r="J1110" s="662" t="s">
        <v>2136</v>
      </c>
      <c r="K1110" s="662" t="s">
        <v>3149</v>
      </c>
      <c r="L1110" s="663">
        <v>193.68</v>
      </c>
      <c r="M1110" s="663">
        <v>193.68</v>
      </c>
      <c r="N1110" s="662">
        <v>1</v>
      </c>
      <c r="O1110" s="745">
        <v>0.5</v>
      </c>
      <c r="P1110" s="663">
        <v>193.68</v>
      </c>
      <c r="Q1110" s="678">
        <v>1</v>
      </c>
      <c r="R1110" s="662">
        <v>1</v>
      </c>
      <c r="S1110" s="678">
        <v>1</v>
      </c>
      <c r="T1110" s="745">
        <v>0.5</v>
      </c>
      <c r="U1110" s="701">
        <v>1</v>
      </c>
    </row>
    <row r="1111" spans="1:21" ht="14.4" customHeight="1" x14ac:dyDescent="0.3">
      <c r="A1111" s="661">
        <v>7</v>
      </c>
      <c r="B1111" s="662" t="s">
        <v>2765</v>
      </c>
      <c r="C1111" s="662" t="s">
        <v>3030</v>
      </c>
      <c r="D1111" s="743" t="s">
        <v>4453</v>
      </c>
      <c r="E1111" s="744" t="s">
        <v>3059</v>
      </c>
      <c r="F1111" s="662" t="s">
        <v>3025</v>
      </c>
      <c r="G1111" s="662" t="s">
        <v>4422</v>
      </c>
      <c r="H1111" s="662" t="s">
        <v>573</v>
      </c>
      <c r="I1111" s="662" t="s">
        <v>1028</v>
      </c>
      <c r="J1111" s="662" t="s">
        <v>1015</v>
      </c>
      <c r="K1111" s="662" t="s">
        <v>1029</v>
      </c>
      <c r="L1111" s="663">
        <v>0</v>
      </c>
      <c r="M1111" s="663">
        <v>0</v>
      </c>
      <c r="N1111" s="662">
        <v>3</v>
      </c>
      <c r="O1111" s="745">
        <v>0.5</v>
      </c>
      <c r="P1111" s="663">
        <v>0</v>
      </c>
      <c r="Q1111" s="678"/>
      <c r="R1111" s="662">
        <v>3</v>
      </c>
      <c r="S1111" s="678">
        <v>1</v>
      </c>
      <c r="T1111" s="745">
        <v>0.5</v>
      </c>
      <c r="U1111" s="701">
        <v>1</v>
      </c>
    </row>
    <row r="1112" spans="1:21" ht="14.4" customHeight="1" x14ac:dyDescent="0.3">
      <c r="A1112" s="661">
        <v>7</v>
      </c>
      <c r="B1112" s="662" t="s">
        <v>2765</v>
      </c>
      <c r="C1112" s="662" t="s">
        <v>3030</v>
      </c>
      <c r="D1112" s="743" t="s">
        <v>4453</v>
      </c>
      <c r="E1112" s="744" t="s">
        <v>3059</v>
      </c>
      <c r="F1112" s="662" t="s">
        <v>3025</v>
      </c>
      <c r="G1112" s="662" t="s">
        <v>4423</v>
      </c>
      <c r="H1112" s="662" t="s">
        <v>573</v>
      </c>
      <c r="I1112" s="662" t="s">
        <v>1031</v>
      </c>
      <c r="J1112" s="662" t="s">
        <v>1032</v>
      </c>
      <c r="K1112" s="662" t="s">
        <v>1033</v>
      </c>
      <c r="L1112" s="663">
        <v>246.88</v>
      </c>
      <c r="M1112" s="663">
        <v>740.64</v>
      </c>
      <c r="N1112" s="662">
        <v>3</v>
      </c>
      <c r="O1112" s="745">
        <v>0.5</v>
      </c>
      <c r="P1112" s="663">
        <v>740.64</v>
      </c>
      <c r="Q1112" s="678">
        <v>1</v>
      </c>
      <c r="R1112" s="662">
        <v>3</v>
      </c>
      <c r="S1112" s="678">
        <v>1</v>
      </c>
      <c r="T1112" s="745">
        <v>0.5</v>
      </c>
      <c r="U1112" s="701">
        <v>1</v>
      </c>
    </row>
    <row r="1113" spans="1:21" ht="14.4" customHeight="1" x14ac:dyDescent="0.3">
      <c r="A1113" s="661">
        <v>7</v>
      </c>
      <c r="B1113" s="662" t="s">
        <v>2765</v>
      </c>
      <c r="C1113" s="662" t="s">
        <v>3030</v>
      </c>
      <c r="D1113" s="743" t="s">
        <v>4453</v>
      </c>
      <c r="E1113" s="744" t="s">
        <v>3060</v>
      </c>
      <c r="F1113" s="662" t="s">
        <v>3025</v>
      </c>
      <c r="G1113" s="662" t="s">
        <v>3365</v>
      </c>
      <c r="H1113" s="662" t="s">
        <v>573</v>
      </c>
      <c r="I1113" s="662" t="s">
        <v>3605</v>
      </c>
      <c r="J1113" s="662" t="s">
        <v>3606</v>
      </c>
      <c r="K1113" s="662" t="s">
        <v>3607</v>
      </c>
      <c r="L1113" s="663">
        <v>0</v>
      </c>
      <c r="M1113" s="663">
        <v>0</v>
      </c>
      <c r="N1113" s="662">
        <v>1</v>
      </c>
      <c r="O1113" s="745">
        <v>1</v>
      </c>
      <c r="P1113" s="663"/>
      <c r="Q1113" s="678"/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7</v>
      </c>
      <c r="B1114" s="662" t="s">
        <v>2765</v>
      </c>
      <c r="C1114" s="662" t="s">
        <v>3030</v>
      </c>
      <c r="D1114" s="743" t="s">
        <v>4453</v>
      </c>
      <c r="E1114" s="744" t="s">
        <v>3064</v>
      </c>
      <c r="F1114" s="662" t="s">
        <v>3025</v>
      </c>
      <c r="G1114" s="662" t="s">
        <v>3616</v>
      </c>
      <c r="H1114" s="662" t="s">
        <v>631</v>
      </c>
      <c r="I1114" s="662" t="s">
        <v>3617</v>
      </c>
      <c r="J1114" s="662" t="s">
        <v>2029</v>
      </c>
      <c r="K1114" s="662" t="s">
        <v>3618</v>
      </c>
      <c r="L1114" s="663">
        <v>543.36</v>
      </c>
      <c r="M1114" s="663">
        <v>543.36</v>
      </c>
      <c r="N1114" s="662">
        <v>1</v>
      </c>
      <c r="O1114" s="745">
        <v>1</v>
      </c>
      <c r="P1114" s="663">
        <v>543.36</v>
      </c>
      <c r="Q1114" s="678">
        <v>1</v>
      </c>
      <c r="R1114" s="662">
        <v>1</v>
      </c>
      <c r="S1114" s="678">
        <v>1</v>
      </c>
      <c r="T1114" s="745">
        <v>1</v>
      </c>
      <c r="U1114" s="701">
        <v>1</v>
      </c>
    </row>
    <row r="1115" spans="1:21" ht="14.4" customHeight="1" x14ac:dyDescent="0.3">
      <c r="A1115" s="661">
        <v>7</v>
      </c>
      <c r="B1115" s="662" t="s">
        <v>2765</v>
      </c>
      <c r="C1115" s="662" t="s">
        <v>3030</v>
      </c>
      <c r="D1115" s="743" t="s">
        <v>4453</v>
      </c>
      <c r="E1115" s="744" t="s">
        <v>3066</v>
      </c>
      <c r="F1115" s="662" t="s">
        <v>3025</v>
      </c>
      <c r="G1115" s="662" t="s">
        <v>3252</v>
      </c>
      <c r="H1115" s="662" t="s">
        <v>631</v>
      </c>
      <c r="I1115" s="662" t="s">
        <v>2076</v>
      </c>
      <c r="J1115" s="662" t="s">
        <v>2910</v>
      </c>
      <c r="K1115" s="662" t="s">
        <v>2911</v>
      </c>
      <c r="L1115" s="663">
        <v>59.27</v>
      </c>
      <c r="M1115" s="663">
        <v>59.27</v>
      </c>
      <c r="N1115" s="662">
        <v>1</v>
      </c>
      <c r="O1115" s="745">
        <v>0.5</v>
      </c>
      <c r="P1115" s="663">
        <v>59.27</v>
      </c>
      <c r="Q1115" s="678">
        <v>1</v>
      </c>
      <c r="R1115" s="662">
        <v>1</v>
      </c>
      <c r="S1115" s="678">
        <v>1</v>
      </c>
      <c r="T1115" s="745">
        <v>0.5</v>
      </c>
      <c r="U1115" s="701">
        <v>1</v>
      </c>
    </row>
    <row r="1116" spans="1:21" ht="14.4" customHeight="1" x14ac:dyDescent="0.3">
      <c r="A1116" s="661">
        <v>7</v>
      </c>
      <c r="B1116" s="662" t="s">
        <v>2765</v>
      </c>
      <c r="C1116" s="662" t="s">
        <v>3030</v>
      </c>
      <c r="D1116" s="743" t="s">
        <v>4453</v>
      </c>
      <c r="E1116" s="744" t="s">
        <v>3066</v>
      </c>
      <c r="F1116" s="662" t="s">
        <v>3025</v>
      </c>
      <c r="G1116" s="662" t="s">
        <v>3252</v>
      </c>
      <c r="H1116" s="662" t="s">
        <v>631</v>
      </c>
      <c r="I1116" s="662" t="s">
        <v>2054</v>
      </c>
      <c r="J1116" s="662" t="s">
        <v>2913</v>
      </c>
      <c r="K1116" s="662" t="s">
        <v>2914</v>
      </c>
      <c r="L1116" s="663">
        <v>46.07</v>
      </c>
      <c r="M1116" s="663">
        <v>46.07</v>
      </c>
      <c r="N1116" s="662">
        <v>1</v>
      </c>
      <c r="O1116" s="745">
        <v>0.5</v>
      </c>
      <c r="P1116" s="663">
        <v>46.07</v>
      </c>
      <c r="Q1116" s="678">
        <v>1</v>
      </c>
      <c r="R1116" s="662">
        <v>1</v>
      </c>
      <c r="S1116" s="678">
        <v>1</v>
      </c>
      <c r="T1116" s="745">
        <v>0.5</v>
      </c>
      <c r="U1116" s="701">
        <v>1</v>
      </c>
    </row>
    <row r="1117" spans="1:21" ht="14.4" customHeight="1" x14ac:dyDescent="0.3">
      <c r="A1117" s="661">
        <v>7</v>
      </c>
      <c r="B1117" s="662" t="s">
        <v>2765</v>
      </c>
      <c r="C1117" s="662" t="s">
        <v>3030</v>
      </c>
      <c r="D1117" s="743" t="s">
        <v>4453</v>
      </c>
      <c r="E1117" s="744" t="s">
        <v>3069</v>
      </c>
      <c r="F1117" s="662" t="s">
        <v>3025</v>
      </c>
      <c r="G1117" s="662" t="s">
        <v>4424</v>
      </c>
      <c r="H1117" s="662" t="s">
        <v>573</v>
      </c>
      <c r="I1117" s="662" t="s">
        <v>4425</v>
      </c>
      <c r="J1117" s="662" t="s">
        <v>4426</v>
      </c>
      <c r="K1117" s="662" t="s">
        <v>4427</v>
      </c>
      <c r="L1117" s="663">
        <v>0</v>
      </c>
      <c r="M1117" s="663">
        <v>0</v>
      </c>
      <c r="N1117" s="662">
        <v>1</v>
      </c>
      <c r="O1117" s="745">
        <v>0.5</v>
      </c>
      <c r="P1117" s="663">
        <v>0</v>
      </c>
      <c r="Q1117" s="678"/>
      <c r="R1117" s="662">
        <v>1</v>
      </c>
      <c r="S1117" s="678">
        <v>1</v>
      </c>
      <c r="T1117" s="745">
        <v>0.5</v>
      </c>
      <c r="U1117" s="701">
        <v>1</v>
      </c>
    </row>
    <row r="1118" spans="1:21" ht="14.4" customHeight="1" x14ac:dyDescent="0.3">
      <c r="A1118" s="661">
        <v>7</v>
      </c>
      <c r="B1118" s="662" t="s">
        <v>2765</v>
      </c>
      <c r="C1118" s="662" t="s">
        <v>3030</v>
      </c>
      <c r="D1118" s="743" t="s">
        <v>4453</v>
      </c>
      <c r="E1118" s="744" t="s">
        <v>3069</v>
      </c>
      <c r="F1118" s="662" t="s">
        <v>3025</v>
      </c>
      <c r="G1118" s="662" t="s">
        <v>3184</v>
      </c>
      <c r="H1118" s="662" t="s">
        <v>573</v>
      </c>
      <c r="I1118" s="662" t="s">
        <v>4428</v>
      </c>
      <c r="J1118" s="662" t="s">
        <v>1868</v>
      </c>
      <c r="K1118" s="662" t="s">
        <v>4429</v>
      </c>
      <c r="L1118" s="663">
        <v>103.73</v>
      </c>
      <c r="M1118" s="663">
        <v>103.73</v>
      </c>
      <c r="N1118" s="662">
        <v>1</v>
      </c>
      <c r="O1118" s="745">
        <v>0.5</v>
      </c>
      <c r="P1118" s="663">
        <v>103.73</v>
      </c>
      <c r="Q1118" s="678">
        <v>1</v>
      </c>
      <c r="R1118" s="662">
        <v>1</v>
      </c>
      <c r="S1118" s="678">
        <v>1</v>
      </c>
      <c r="T1118" s="745">
        <v>0.5</v>
      </c>
      <c r="U1118" s="701">
        <v>1</v>
      </c>
    </row>
    <row r="1119" spans="1:21" ht="14.4" customHeight="1" x14ac:dyDescent="0.3">
      <c r="A1119" s="661">
        <v>7</v>
      </c>
      <c r="B1119" s="662" t="s">
        <v>2765</v>
      </c>
      <c r="C1119" s="662" t="s">
        <v>3030</v>
      </c>
      <c r="D1119" s="743" t="s">
        <v>4453</v>
      </c>
      <c r="E1119" s="744" t="s">
        <v>3069</v>
      </c>
      <c r="F1119" s="662" t="s">
        <v>3025</v>
      </c>
      <c r="G1119" s="662" t="s">
        <v>4089</v>
      </c>
      <c r="H1119" s="662" t="s">
        <v>573</v>
      </c>
      <c r="I1119" s="662" t="s">
        <v>2326</v>
      </c>
      <c r="J1119" s="662" t="s">
        <v>2314</v>
      </c>
      <c r="K1119" s="662" t="s">
        <v>4090</v>
      </c>
      <c r="L1119" s="663">
        <v>0</v>
      </c>
      <c r="M1119" s="663">
        <v>0</v>
      </c>
      <c r="N1119" s="662">
        <v>1</v>
      </c>
      <c r="O1119" s="745">
        <v>0.5</v>
      </c>
      <c r="P1119" s="663"/>
      <c r="Q1119" s="678"/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7</v>
      </c>
      <c r="B1120" s="662" t="s">
        <v>2765</v>
      </c>
      <c r="C1120" s="662" t="s">
        <v>3030</v>
      </c>
      <c r="D1120" s="743" t="s">
        <v>4453</v>
      </c>
      <c r="E1120" s="744" t="s">
        <v>3069</v>
      </c>
      <c r="F1120" s="662" t="s">
        <v>3025</v>
      </c>
      <c r="G1120" s="662" t="s">
        <v>3139</v>
      </c>
      <c r="H1120" s="662" t="s">
        <v>573</v>
      </c>
      <c r="I1120" s="662" t="s">
        <v>3140</v>
      </c>
      <c r="J1120" s="662" t="s">
        <v>3141</v>
      </c>
      <c r="K1120" s="662" t="s">
        <v>3142</v>
      </c>
      <c r="L1120" s="663">
        <v>0</v>
      </c>
      <c r="M1120" s="663">
        <v>0</v>
      </c>
      <c r="N1120" s="662">
        <v>1</v>
      </c>
      <c r="O1120" s="745">
        <v>0.5</v>
      </c>
      <c r="P1120" s="663"/>
      <c r="Q1120" s="678"/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7</v>
      </c>
      <c r="B1121" s="662" t="s">
        <v>2765</v>
      </c>
      <c r="C1121" s="662" t="s">
        <v>3030</v>
      </c>
      <c r="D1121" s="743" t="s">
        <v>4453</v>
      </c>
      <c r="E1121" s="744" t="s">
        <v>3069</v>
      </c>
      <c r="F1121" s="662" t="s">
        <v>3025</v>
      </c>
      <c r="G1121" s="662" t="s">
        <v>4430</v>
      </c>
      <c r="H1121" s="662" t="s">
        <v>573</v>
      </c>
      <c r="I1121" s="662" t="s">
        <v>4431</v>
      </c>
      <c r="J1121" s="662" t="s">
        <v>4432</v>
      </c>
      <c r="K1121" s="662" t="s">
        <v>4090</v>
      </c>
      <c r="L1121" s="663">
        <v>0</v>
      </c>
      <c r="M1121" s="663">
        <v>0</v>
      </c>
      <c r="N1121" s="662">
        <v>1</v>
      </c>
      <c r="O1121" s="745">
        <v>0.5</v>
      </c>
      <c r="P1121" s="663">
        <v>0</v>
      </c>
      <c r="Q1121" s="678"/>
      <c r="R1121" s="662">
        <v>1</v>
      </c>
      <c r="S1121" s="678">
        <v>1</v>
      </c>
      <c r="T1121" s="745">
        <v>0.5</v>
      </c>
      <c r="U1121" s="701">
        <v>1</v>
      </c>
    </row>
    <row r="1122" spans="1:21" ht="14.4" customHeight="1" x14ac:dyDescent="0.3">
      <c r="A1122" s="661">
        <v>7</v>
      </c>
      <c r="B1122" s="662" t="s">
        <v>2765</v>
      </c>
      <c r="C1122" s="662" t="s">
        <v>3030</v>
      </c>
      <c r="D1122" s="743" t="s">
        <v>4453</v>
      </c>
      <c r="E1122" s="744" t="s">
        <v>3069</v>
      </c>
      <c r="F1122" s="662" t="s">
        <v>3025</v>
      </c>
      <c r="G1122" s="662" t="s">
        <v>3153</v>
      </c>
      <c r="H1122" s="662" t="s">
        <v>573</v>
      </c>
      <c r="I1122" s="662" t="s">
        <v>3327</v>
      </c>
      <c r="J1122" s="662" t="s">
        <v>1825</v>
      </c>
      <c r="K1122" s="662" t="s">
        <v>3328</v>
      </c>
      <c r="L1122" s="663">
        <v>54.23</v>
      </c>
      <c r="M1122" s="663">
        <v>54.23</v>
      </c>
      <c r="N1122" s="662">
        <v>1</v>
      </c>
      <c r="O1122" s="745">
        <v>0.5</v>
      </c>
      <c r="P1122" s="663">
        <v>54.23</v>
      </c>
      <c r="Q1122" s="678">
        <v>1</v>
      </c>
      <c r="R1122" s="662">
        <v>1</v>
      </c>
      <c r="S1122" s="678">
        <v>1</v>
      </c>
      <c r="T1122" s="745">
        <v>0.5</v>
      </c>
      <c r="U1122" s="701">
        <v>1</v>
      </c>
    </row>
    <row r="1123" spans="1:21" ht="14.4" customHeight="1" x14ac:dyDescent="0.3">
      <c r="A1123" s="661">
        <v>7</v>
      </c>
      <c r="B1123" s="662" t="s">
        <v>2765</v>
      </c>
      <c r="C1123" s="662" t="s">
        <v>3030</v>
      </c>
      <c r="D1123" s="743" t="s">
        <v>4453</v>
      </c>
      <c r="E1123" s="744" t="s">
        <v>3070</v>
      </c>
      <c r="F1123" s="662" t="s">
        <v>3025</v>
      </c>
      <c r="G1123" s="662" t="s">
        <v>3624</v>
      </c>
      <c r="H1123" s="662" t="s">
        <v>573</v>
      </c>
      <c r="I1123" s="662" t="s">
        <v>3625</v>
      </c>
      <c r="J1123" s="662" t="s">
        <v>3626</v>
      </c>
      <c r="K1123" s="662" t="s">
        <v>3627</v>
      </c>
      <c r="L1123" s="663">
        <v>96.84</v>
      </c>
      <c r="M1123" s="663">
        <v>96.84</v>
      </c>
      <c r="N1123" s="662">
        <v>1</v>
      </c>
      <c r="O1123" s="745">
        <v>1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7</v>
      </c>
      <c r="B1124" s="662" t="s">
        <v>2765</v>
      </c>
      <c r="C1124" s="662" t="s">
        <v>3030</v>
      </c>
      <c r="D1124" s="743" t="s">
        <v>4453</v>
      </c>
      <c r="E1124" s="744" t="s">
        <v>3070</v>
      </c>
      <c r="F1124" s="662" t="s">
        <v>3025</v>
      </c>
      <c r="G1124" s="662" t="s">
        <v>3624</v>
      </c>
      <c r="H1124" s="662" t="s">
        <v>573</v>
      </c>
      <c r="I1124" s="662" t="s">
        <v>3625</v>
      </c>
      <c r="J1124" s="662" t="s">
        <v>3082</v>
      </c>
      <c r="K1124" s="662"/>
      <c r="L1124" s="663">
        <v>96.84</v>
      </c>
      <c r="M1124" s="663">
        <v>387.36</v>
      </c>
      <c r="N1124" s="662">
        <v>4</v>
      </c>
      <c r="O1124" s="745">
        <v>1.5</v>
      </c>
      <c r="P1124" s="663"/>
      <c r="Q1124" s="678">
        <v>0</v>
      </c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7</v>
      </c>
      <c r="B1125" s="662" t="s">
        <v>2765</v>
      </c>
      <c r="C1125" s="662" t="s">
        <v>3030</v>
      </c>
      <c r="D1125" s="743" t="s">
        <v>4453</v>
      </c>
      <c r="E1125" s="744" t="s">
        <v>3070</v>
      </c>
      <c r="F1125" s="662" t="s">
        <v>3025</v>
      </c>
      <c r="G1125" s="662" t="s">
        <v>3624</v>
      </c>
      <c r="H1125" s="662" t="s">
        <v>573</v>
      </c>
      <c r="I1125" s="662" t="s">
        <v>3818</v>
      </c>
      <c r="J1125" s="662" t="s">
        <v>3819</v>
      </c>
      <c r="K1125" s="662" t="s">
        <v>3820</v>
      </c>
      <c r="L1125" s="663">
        <v>0</v>
      </c>
      <c r="M1125" s="663">
        <v>0</v>
      </c>
      <c r="N1125" s="662">
        <v>2</v>
      </c>
      <c r="O1125" s="745">
        <v>1.5</v>
      </c>
      <c r="P1125" s="663">
        <v>0</v>
      </c>
      <c r="Q1125" s="678"/>
      <c r="R1125" s="662">
        <v>1</v>
      </c>
      <c r="S1125" s="678">
        <v>0.5</v>
      </c>
      <c r="T1125" s="745">
        <v>1</v>
      </c>
      <c r="U1125" s="701">
        <v>0.66666666666666663</v>
      </c>
    </row>
    <row r="1126" spans="1:21" ht="14.4" customHeight="1" x14ac:dyDescent="0.3">
      <c r="A1126" s="661">
        <v>7</v>
      </c>
      <c r="B1126" s="662" t="s">
        <v>2765</v>
      </c>
      <c r="C1126" s="662" t="s">
        <v>3030</v>
      </c>
      <c r="D1126" s="743" t="s">
        <v>4453</v>
      </c>
      <c r="E1126" s="744" t="s">
        <v>3070</v>
      </c>
      <c r="F1126" s="662" t="s">
        <v>3025</v>
      </c>
      <c r="G1126" s="662" t="s">
        <v>3343</v>
      </c>
      <c r="H1126" s="662" t="s">
        <v>573</v>
      </c>
      <c r="I1126" s="662" t="s">
        <v>1502</v>
      </c>
      <c r="J1126" s="662" t="s">
        <v>3344</v>
      </c>
      <c r="K1126" s="662" t="s">
        <v>3345</v>
      </c>
      <c r="L1126" s="663">
        <v>51.43</v>
      </c>
      <c r="M1126" s="663">
        <v>1285.7499999999998</v>
      </c>
      <c r="N1126" s="662">
        <v>25</v>
      </c>
      <c r="O1126" s="745">
        <v>11</v>
      </c>
      <c r="P1126" s="663">
        <v>771.44999999999982</v>
      </c>
      <c r="Q1126" s="678">
        <v>0.6</v>
      </c>
      <c r="R1126" s="662">
        <v>15</v>
      </c>
      <c r="S1126" s="678">
        <v>0.6</v>
      </c>
      <c r="T1126" s="745">
        <v>7</v>
      </c>
      <c r="U1126" s="701">
        <v>0.63636363636363635</v>
      </c>
    </row>
    <row r="1127" spans="1:21" ht="14.4" customHeight="1" x14ac:dyDescent="0.3">
      <c r="A1127" s="661">
        <v>7</v>
      </c>
      <c r="B1127" s="662" t="s">
        <v>2765</v>
      </c>
      <c r="C1127" s="662" t="s">
        <v>3030</v>
      </c>
      <c r="D1127" s="743" t="s">
        <v>4453</v>
      </c>
      <c r="E1127" s="744" t="s">
        <v>3070</v>
      </c>
      <c r="F1127" s="662" t="s">
        <v>3025</v>
      </c>
      <c r="G1127" s="662" t="s">
        <v>4202</v>
      </c>
      <c r="H1127" s="662" t="s">
        <v>573</v>
      </c>
      <c r="I1127" s="662" t="s">
        <v>1557</v>
      </c>
      <c r="J1127" s="662" t="s">
        <v>4324</v>
      </c>
      <c r="K1127" s="662" t="s">
        <v>2609</v>
      </c>
      <c r="L1127" s="663">
        <v>55.95</v>
      </c>
      <c r="M1127" s="663">
        <v>279.75</v>
      </c>
      <c r="N1127" s="662">
        <v>5</v>
      </c>
      <c r="O1127" s="745">
        <v>1</v>
      </c>
      <c r="P1127" s="663">
        <v>223.8</v>
      </c>
      <c r="Q1127" s="678">
        <v>0.8</v>
      </c>
      <c r="R1127" s="662">
        <v>4</v>
      </c>
      <c r="S1127" s="678">
        <v>0.8</v>
      </c>
      <c r="T1127" s="745">
        <v>0.5</v>
      </c>
      <c r="U1127" s="701">
        <v>0.5</v>
      </c>
    </row>
    <row r="1128" spans="1:21" ht="14.4" customHeight="1" x14ac:dyDescent="0.3">
      <c r="A1128" s="661">
        <v>7</v>
      </c>
      <c r="B1128" s="662" t="s">
        <v>2765</v>
      </c>
      <c r="C1128" s="662" t="s">
        <v>3030</v>
      </c>
      <c r="D1128" s="743" t="s">
        <v>4453</v>
      </c>
      <c r="E1128" s="744" t="s">
        <v>3070</v>
      </c>
      <c r="F1128" s="662" t="s">
        <v>3025</v>
      </c>
      <c r="G1128" s="662" t="s">
        <v>4012</v>
      </c>
      <c r="H1128" s="662" t="s">
        <v>573</v>
      </c>
      <c r="I1128" s="662" t="s">
        <v>4013</v>
      </c>
      <c r="J1128" s="662" t="s">
        <v>4014</v>
      </c>
      <c r="K1128" s="662" t="s">
        <v>4015</v>
      </c>
      <c r="L1128" s="663">
        <v>0</v>
      </c>
      <c r="M1128" s="663">
        <v>0</v>
      </c>
      <c r="N1128" s="662">
        <v>1</v>
      </c>
      <c r="O1128" s="745">
        <v>1</v>
      </c>
      <c r="P1128" s="663">
        <v>0</v>
      </c>
      <c r="Q1128" s="678"/>
      <c r="R1128" s="662">
        <v>1</v>
      </c>
      <c r="S1128" s="678">
        <v>1</v>
      </c>
      <c r="T1128" s="745">
        <v>1</v>
      </c>
      <c r="U1128" s="701">
        <v>1</v>
      </c>
    </row>
    <row r="1129" spans="1:21" ht="14.4" customHeight="1" x14ac:dyDescent="0.3">
      <c r="A1129" s="661">
        <v>7</v>
      </c>
      <c r="B1129" s="662" t="s">
        <v>2765</v>
      </c>
      <c r="C1129" s="662" t="s">
        <v>3030</v>
      </c>
      <c r="D1129" s="743" t="s">
        <v>4453</v>
      </c>
      <c r="E1129" s="744" t="s">
        <v>3070</v>
      </c>
      <c r="F1129" s="662" t="s">
        <v>3025</v>
      </c>
      <c r="G1129" s="662" t="s">
        <v>3377</v>
      </c>
      <c r="H1129" s="662" t="s">
        <v>573</v>
      </c>
      <c r="I1129" s="662" t="s">
        <v>4433</v>
      </c>
      <c r="J1129" s="662" t="s">
        <v>3378</v>
      </c>
      <c r="K1129" s="662" t="s">
        <v>3379</v>
      </c>
      <c r="L1129" s="663">
        <v>0</v>
      </c>
      <c r="M1129" s="663">
        <v>0</v>
      </c>
      <c r="N1129" s="662">
        <v>3</v>
      </c>
      <c r="O1129" s="745">
        <v>0.5</v>
      </c>
      <c r="P1129" s="663"/>
      <c r="Q1129" s="678"/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7</v>
      </c>
      <c r="B1130" s="662" t="s">
        <v>2765</v>
      </c>
      <c r="C1130" s="662" t="s">
        <v>3030</v>
      </c>
      <c r="D1130" s="743" t="s">
        <v>4453</v>
      </c>
      <c r="E1130" s="744" t="s">
        <v>3070</v>
      </c>
      <c r="F1130" s="662" t="s">
        <v>3025</v>
      </c>
      <c r="G1130" s="662" t="s">
        <v>3710</v>
      </c>
      <c r="H1130" s="662" t="s">
        <v>631</v>
      </c>
      <c r="I1130" s="662" t="s">
        <v>3829</v>
      </c>
      <c r="J1130" s="662" t="s">
        <v>3830</v>
      </c>
      <c r="K1130" s="662" t="s">
        <v>3831</v>
      </c>
      <c r="L1130" s="663">
        <v>754.04</v>
      </c>
      <c r="M1130" s="663">
        <v>40718.160000000003</v>
      </c>
      <c r="N1130" s="662">
        <v>54</v>
      </c>
      <c r="O1130" s="745">
        <v>11</v>
      </c>
      <c r="P1130" s="663">
        <v>31669.68</v>
      </c>
      <c r="Q1130" s="678">
        <v>0.77777777777777768</v>
      </c>
      <c r="R1130" s="662">
        <v>42</v>
      </c>
      <c r="S1130" s="678">
        <v>0.77777777777777779</v>
      </c>
      <c r="T1130" s="745">
        <v>8</v>
      </c>
      <c r="U1130" s="701">
        <v>0.72727272727272729</v>
      </c>
    </row>
    <row r="1131" spans="1:21" ht="14.4" customHeight="1" x14ac:dyDescent="0.3">
      <c r="A1131" s="661">
        <v>7</v>
      </c>
      <c r="B1131" s="662" t="s">
        <v>2765</v>
      </c>
      <c r="C1131" s="662" t="s">
        <v>3030</v>
      </c>
      <c r="D1131" s="743" t="s">
        <v>4453</v>
      </c>
      <c r="E1131" s="744" t="s">
        <v>3070</v>
      </c>
      <c r="F1131" s="662" t="s">
        <v>3025</v>
      </c>
      <c r="G1131" s="662" t="s">
        <v>3710</v>
      </c>
      <c r="H1131" s="662" t="s">
        <v>631</v>
      </c>
      <c r="I1131" s="662" t="s">
        <v>3711</v>
      </c>
      <c r="J1131" s="662" t="s">
        <v>3712</v>
      </c>
      <c r="K1131" s="662" t="s">
        <v>3713</v>
      </c>
      <c r="L1131" s="663">
        <v>1131.06</v>
      </c>
      <c r="M1131" s="663">
        <v>32800.74</v>
      </c>
      <c r="N1131" s="662">
        <v>29</v>
      </c>
      <c r="O1131" s="745">
        <v>4.5</v>
      </c>
      <c r="P1131" s="663">
        <v>26014.379999999997</v>
      </c>
      <c r="Q1131" s="678">
        <v>0.79310344827586199</v>
      </c>
      <c r="R1131" s="662">
        <v>23</v>
      </c>
      <c r="S1131" s="678">
        <v>0.7931034482758621</v>
      </c>
      <c r="T1131" s="745">
        <v>4.5</v>
      </c>
      <c r="U1131" s="701">
        <v>1</v>
      </c>
    </row>
    <row r="1132" spans="1:21" ht="14.4" customHeight="1" x14ac:dyDescent="0.3">
      <c r="A1132" s="661">
        <v>7</v>
      </c>
      <c r="B1132" s="662" t="s">
        <v>2765</v>
      </c>
      <c r="C1132" s="662" t="s">
        <v>3030</v>
      </c>
      <c r="D1132" s="743" t="s">
        <v>4453</v>
      </c>
      <c r="E1132" s="744" t="s">
        <v>3070</v>
      </c>
      <c r="F1132" s="662" t="s">
        <v>3025</v>
      </c>
      <c r="G1132" s="662" t="s">
        <v>3710</v>
      </c>
      <c r="H1132" s="662" t="s">
        <v>631</v>
      </c>
      <c r="I1132" s="662" t="s">
        <v>3832</v>
      </c>
      <c r="J1132" s="662" t="s">
        <v>3833</v>
      </c>
      <c r="K1132" s="662" t="s">
        <v>3834</v>
      </c>
      <c r="L1132" s="663">
        <v>1508.08</v>
      </c>
      <c r="M1132" s="663">
        <v>52782.799999999988</v>
      </c>
      <c r="N1132" s="662">
        <v>35</v>
      </c>
      <c r="O1132" s="745">
        <v>5</v>
      </c>
      <c r="P1132" s="663">
        <v>43734.319999999992</v>
      </c>
      <c r="Q1132" s="678">
        <v>0.82857142857142863</v>
      </c>
      <c r="R1132" s="662">
        <v>29</v>
      </c>
      <c r="S1132" s="678">
        <v>0.82857142857142863</v>
      </c>
      <c r="T1132" s="745">
        <v>4</v>
      </c>
      <c r="U1132" s="701">
        <v>0.8</v>
      </c>
    </row>
    <row r="1133" spans="1:21" ht="14.4" customHeight="1" x14ac:dyDescent="0.3">
      <c r="A1133" s="661">
        <v>7</v>
      </c>
      <c r="B1133" s="662" t="s">
        <v>2765</v>
      </c>
      <c r="C1133" s="662" t="s">
        <v>3030</v>
      </c>
      <c r="D1133" s="743" t="s">
        <v>4453</v>
      </c>
      <c r="E1133" s="744" t="s">
        <v>3070</v>
      </c>
      <c r="F1133" s="662" t="s">
        <v>3025</v>
      </c>
      <c r="G1133" s="662" t="s">
        <v>3710</v>
      </c>
      <c r="H1133" s="662" t="s">
        <v>573</v>
      </c>
      <c r="I1133" s="662" t="s">
        <v>3835</v>
      </c>
      <c r="J1133" s="662" t="s">
        <v>3836</v>
      </c>
      <c r="K1133" s="662" t="s">
        <v>3837</v>
      </c>
      <c r="L1133" s="663">
        <v>1292.6500000000001</v>
      </c>
      <c r="M1133" s="663">
        <v>15511.800000000001</v>
      </c>
      <c r="N1133" s="662">
        <v>12</v>
      </c>
      <c r="O1133" s="745">
        <v>2</v>
      </c>
      <c r="P1133" s="663">
        <v>15511.800000000001</v>
      </c>
      <c r="Q1133" s="678">
        <v>1</v>
      </c>
      <c r="R1133" s="662">
        <v>12</v>
      </c>
      <c r="S1133" s="678">
        <v>1</v>
      </c>
      <c r="T1133" s="745">
        <v>2</v>
      </c>
      <c r="U1133" s="701">
        <v>1</v>
      </c>
    </row>
    <row r="1134" spans="1:21" ht="14.4" customHeight="1" x14ac:dyDescent="0.3">
      <c r="A1134" s="661">
        <v>7</v>
      </c>
      <c r="B1134" s="662" t="s">
        <v>2765</v>
      </c>
      <c r="C1134" s="662" t="s">
        <v>3030</v>
      </c>
      <c r="D1134" s="743" t="s">
        <v>4453</v>
      </c>
      <c r="E1134" s="744" t="s">
        <v>3070</v>
      </c>
      <c r="F1134" s="662" t="s">
        <v>3025</v>
      </c>
      <c r="G1134" s="662" t="s">
        <v>3710</v>
      </c>
      <c r="H1134" s="662" t="s">
        <v>573</v>
      </c>
      <c r="I1134" s="662" t="s">
        <v>3838</v>
      </c>
      <c r="J1134" s="662" t="s">
        <v>3839</v>
      </c>
      <c r="K1134" s="662" t="s">
        <v>3840</v>
      </c>
      <c r="L1134" s="663">
        <v>646.32000000000005</v>
      </c>
      <c r="M1134" s="663">
        <v>7109.52</v>
      </c>
      <c r="N1134" s="662">
        <v>11</v>
      </c>
      <c r="O1134" s="745">
        <v>2</v>
      </c>
      <c r="P1134" s="663">
        <v>7109.52</v>
      </c>
      <c r="Q1134" s="678">
        <v>1</v>
      </c>
      <c r="R1134" s="662">
        <v>11</v>
      </c>
      <c r="S1134" s="678">
        <v>1</v>
      </c>
      <c r="T1134" s="745">
        <v>2</v>
      </c>
      <c r="U1134" s="701">
        <v>1</v>
      </c>
    </row>
    <row r="1135" spans="1:21" ht="14.4" customHeight="1" x14ac:dyDescent="0.3">
      <c r="A1135" s="661">
        <v>7</v>
      </c>
      <c r="B1135" s="662" t="s">
        <v>2765</v>
      </c>
      <c r="C1135" s="662" t="s">
        <v>3030</v>
      </c>
      <c r="D1135" s="743" t="s">
        <v>4453</v>
      </c>
      <c r="E1135" s="744" t="s">
        <v>3070</v>
      </c>
      <c r="F1135" s="662" t="s">
        <v>3025</v>
      </c>
      <c r="G1135" s="662" t="s">
        <v>3353</v>
      </c>
      <c r="H1135" s="662" t="s">
        <v>573</v>
      </c>
      <c r="I1135" s="662" t="s">
        <v>3356</v>
      </c>
      <c r="J1135" s="662" t="s">
        <v>2294</v>
      </c>
      <c r="K1135" s="662" t="s">
        <v>2930</v>
      </c>
      <c r="L1135" s="663">
        <v>0</v>
      </c>
      <c r="M1135" s="663">
        <v>0</v>
      </c>
      <c r="N1135" s="662">
        <v>2</v>
      </c>
      <c r="O1135" s="745">
        <v>1</v>
      </c>
      <c r="P1135" s="663"/>
      <c r="Q1135" s="678"/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7</v>
      </c>
      <c r="B1136" s="662" t="s">
        <v>2765</v>
      </c>
      <c r="C1136" s="662" t="s">
        <v>3030</v>
      </c>
      <c r="D1136" s="743" t="s">
        <v>4453</v>
      </c>
      <c r="E1136" s="744" t="s">
        <v>3070</v>
      </c>
      <c r="F1136" s="662" t="s">
        <v>3025</v>
      </c>
      <c r="G1136" s="662" t="s">
        <v>3449</v>
      </c>
      <c r="H1136" s="662" t="s">
        <v>631</v>
      </c>
      <c r="I1136" s="662" t="s">
        <v>3611</v>
      </c>
      <c r="J1136" s="662" t="s">
        <v>2005</v>
      </c>
      <c r="K1136" s="662" t="s">
        <v>3603</v>
      </c>
      <c r="L1136" s="663">
        <v>207.45</v>
      </c>
      <c r="M1136" s="663">
        <v>207.45</v>
      </c>
      <c r="N1136" s="662">
        <v>1</v>
      </c>
      <c r="O1136" s="745">
        <v>0.5</v>
      </c>
      <c r="P1136" s="663">
        <v>207.45</v>
      </c>
      <c r="Q1136" s="678">
        <v>1</v>
      </c>
      <c r="R1136" s="662">
        <v>1</v>
      </c>
      <c r="S1136" s="678">
        <v>1</v>
      </c>
      <c r="T1136" s="745">
        <v>0.5</v>
      </c>
      <c r="U1136" s="701">
        <v>1</v>
      </c>
    </row>
    <row r="1137" spans="1:21" ht="14.4" customHeight="1" x14ac:dyDescent="0.3">
      <c r="A1137" s="661">
        <v>7</v>
      </c>
      <c r="B1137" s="662" t="s">
        <v>2765</v>
      </c>
      <c r="C1137" s="662" t="s">
        <v>3030</v>
      </c>
      <c r="D1137" s="743" t="s">
        <v>4453</v>
      </c>
      <c r="E1137" s="744" t="s">
        <v>3070</v>
      </c>
      <c r="F1137" s="662" t="s">
        <v>3025</v>
      </c>
      <c r="G1137" s="662" t="s">
        <v>3180</v>
      </c>
      <c r="H1137" s="662" t="s">
        <v>631</v>
      </c>
      <c r="I1137" s="662" t="s">
        <v>4022</v>
      </c>
      <c r="J1137" s="662" t="s">
        <v>1967</v>
      </c>
      <c r="K1137" s="662" t="s">
        <v>977</v>
      </c>
      <c r="L1137" s="663">
        <v>132</v>
      </c>
      <c r="M1137" s="663">
        <v>660</v>
      </c>
      <c r="N1137" s="662">
        <v>5</v>
      </c>
      <c r="O1137" s="745">
        <v>1.5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7</v>
      </c>
      <c r="B1138" s="662" t="s">
        <v>2765</v>
      </c>
      <c r="C1138" s="662" t="s">
        <v>3030</v>
      </c>
      <c r="D1138" s="743" t="s">
        <v>4453</v>
      </c>
      <c r="E1138" s="744" t="s">
        <v>3070</v>
      </c>
      <c r="F1138" s="662" t="s">
        <v>3025</v>
      </c>
      <c r="G1138" s="662" t="s">
        <v>3180</v>
      </c>
      <c r="H1138" s="662" t="s">
        <v>631</v>
      </c>
      <c r="I1138" s="662" t="s">
        <v>2035</v>
      </c>
      <c r="J1138" s="662" t="s">
        <v>2036</v>
      </c>
      <c r="K1138" s="662" t="s">
        <v>2064</v>
      </c>
      <c r="L1138" s="663">
        <v>65.989999999999995</v>
      </c>
      <c r="M1138" s="663">
        <v>1055.8399999999999</v>
      </c>
      <c r="N1138" s="662">
        <v>16</v>
      </c>
      <c r="O1138" s="745">
        <v>5</v>
      </c>
      <c r="P1138" s="663">
        <v>857.86999999999989</v>
      </c>
      <c r="Q1138" s="678">
        <v>0.8125</v>
      </c>
      <c r="R1138" s="662">
        <v>13</v>
      </c>
      <c r="S1138" s="678">
        <v>0.8125</v>
      </c>
      <c r="T1138" s="745">
        <v>4</v>
      </c>
      <c r="U1138" s="701">
        <v>0.8</v>
      </c>
    </row>
    <row r="1139" spans="1:21" ht="14.4" customHeight="1" x14ac:dyDescent="0.3">
      <c r="A1139" s="661">
        <v>7</v>
      </c>
      <c r="B1139" s="662" t="s">
        <v>2765</v>
      </c>
      <c r="C1139" s="662" t="s">
        <v>3030</v>
      </c>
      <c r="D1139" s="743" t="s">
        <v>4453</v>
      </c>
      <c r="E1139" s="744" t="s">
        <v>3070</v>
      </c>
      <c r="F1139" s="662" t="s">
        <v>3025</v>
      </c>
      <c r="G1139" s="662" t="s">
        <v>3180</v>
      </c>
      <c r="H1139" s="662" t="s">
        <v>631</v>
      </c>
      <c r="I1139" s="662" t="s">
        <v>2086</v>
      </c>
      <c r="J1139" s="662" t="s">
        <v>1967</v>
      </c>
      <c r="K1139" s="662" t="s">
        <v>977</v>
      </c>
      <c r="L1139" s="663">
        <v>132</v>
      </c>
      <c r="M1139" s="663">
        <v>264</v>
      </c>
      <c r="N1139" s="662">
        <v>2</v>
      </c>
      <c r="O1139" s="745">
        <v>0.5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7</v>
      </c>
      <c r="B1140" s="662" t="s">
        <v>2765</v>
      </c>
      <c r="C1140" s="662" t="s">
        <v>3030</v>
      </c>
      <c r="D1140" s="743" t="s">
        <v>4453</v>
      </c>
      <c r="E1140" s="744" t="s">
        <v>3070</v>
      </c>
      <c r="F1140" s="662" t="s">
        <v>3025</v>
      </c>
      <c r="G1140" s="662" t="s">
        <v>3180</v>
      </c>
      <c r="H1140" s="662" t="s">
        <v>631</v>
      </c>
      <c r="I1140" s="662" t="s">
        <v>1966</v>
      </c>
      <c r="J1140" s="662" t="s">
        <v>1967</v>
      </c>
      <c r="K1140" s="662" t="s">
        <v>1968</v>
      </c>
      <c r="L1140" s="663">
        <v>264</v>
      </c>
      <c r="M1140" s="663">
        <v>528</v>
      </c>
      <c r="N1140" s="662">
        <v>2</v>
      </c>
      <c r="O1140" s="745">
        <v>1.5</v>
      </c>
      <c r="P1140" s="663">
        <v>528</v>
      </c>
      <c r="Q1140" s="678">
        <v>1</v>
      </c>
      <c r="R1140" s="662">
        <v>2</v>
      </c>
      <c r="S1140" s="678">
        <v>1</v>
      </c>
      <c r="T1140" s="745">
        <v>1.5</v>
      </c>
      <c r="U1140" s="701">
        <v>1</v>
      </c>
    </row>
    <row r="1141" spans="1:21" ht="14.4" customHeight="1" x14ac:dyDescent="0.3">
      <c r="A1141" s="661">
        <v>7</v>
      </c>
      <c r="B1141" s="662" t="s">
        <v>2765</v>
      </c>
      <c r="C1141" s="662" t="s">
        <v>3030</v>
      </c>
      <c r="D1141" s="743" t="s">
        <v>4453</v>
      </c>
      <c r="E1141" s="744" t="s">
        <v>3070</v>
      </c>
      <c r="F1141" s="662" t="s">
        <v>3025</v>
      </c>
      <c r="G1141" s="662" t="s">
        <v>3184</v>
      </c>
      <c r="H1141" s="662" t="s">
        <v>573</v>
      </c>
      <c r="I1141" s="662" t="s">
        <v>4325</v>
      </c>
      <c r="J1141" s="662" t="s">
        <v>4211</v>
      </c>
      <c r="K1141" s="662" t="s">
        <v>1106</v>
      </c>
      <c r="L1141" s="663">
        <v>69.16</v>
      </c>
      <c r="M1141" s="663">
        <v>138.32</v>
      </c>
      <c r="N1141" s="662">
        <v>2</v>
      </c>
      <c r="O1141" s="745">
        <v>1</v>
      </c>
      <c r="P1141" s="663"/>
      <c r="Q1141" s="678">
        <v>0</v>
      </c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7</v>
      </c>
      <c r="B1142" s="662" t="s">
        <v>2765</v>
      </c>
      <c r="C1142" s="662" t="s">
        <v>3030</v>
      </c>
      <c r="D1142" s="743" t="s">
        <v>4453</v>
      </c>
      <c r="E1142" s="744" t="s">
        <v>3070</v>
      </c>
      <c r="F1142" s="662" t="s">
        <v>3025</v>
      </c>
      <c r="G1142" s="662" t="s">
        <v>3380</v>
      </c>
      <c r="H1142" s="662" t="s">
        <v>573</v>
      </c>
      <c r="I1142" s="662" t="s">
        <v>4212</v>
      </c>
      <c r="J1142" s="662" t="s">
        <v>3843</v>
      </c>
      <c r="K1142" s="662" t="s">
        <v>4213</v>
      </c>
      <c r="L1142" s="663">
        <v>0</v>
      </c>
      <c r="M1142" s="663">
        <v>0</v>
      </c>
      <c r="N1142" s="662">
        <v>1</v>
      </c>
      <c r="O1142" s="745"/>
      <c r="P1142" s="663"/>
      <c r="Q1142" s="678"/>
      <c r="R1142" s="662"/>
      <c r="S1142" s="678">
        <v>0</v>
      </c>
      <c r="T1142" s="745"/>
      <c r="U1142" s="701"/>
    </row>
    <row r="1143" spans="1:21" ht="14.4" customHeight="1" x14ac:dyDescent="0.3">
      <c r="A1143" s="661">
        <v>7</v>
      </c>
      <c r="B1143" s="662" t="s">
        <v>2765</v>
      </c>
      <c r="C1143" s="662" t="s">
        <v>3030</v>
      </c>
      <c r="D1143" s="743" t="s">
        <v>4453</v>
      </c>
      <c r="E1143" s="744" t="s">
        <v>3070</v>
      </c>
      <c r="F1143" s="662" t="s">
        <v>3025</v>
      </c>
      <c r="G1143" s="662" t="s">
        <v>3380</v>
      </c>
      <c r="H1143" s="662" t="s">
        <v>573</v>
      </c>
      <c r="I1143" s="662" t="s">
        <v>3384</v>
      </c>
      <c r="J1143" s="662" t="s">
        <v>3382</v>
      </c>
      <c r="K1143" s="662" t="s">
        <v>3385</v>
      </c>
      <c r="L1143" s="663">
        <v>281.88</v>
      </c>
      <c r="M1143" s="663">
        <v>563.76</v>
      </c>
      <c r="N1143" s="662">
        <v>2</v>
      </c>
      <c r="O1143" s="745">
        <v>1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7</v>
      </c>
      <c r="B1144" s="662" t="s">
        <v>2765</v>
      </c>
      <c r="C1144" s="662" t="s">
        <v>3030</v>
      </c>
      <c r="D1144" s="743" t="s">
        <v>4453</v>
      </c>
      <c r="E1144" s="744" t="s">
        <v>3070</v>
      </c>
      <c r="F1144" s="662" t="s">
        <v>3025</v>
      </c>
      <c r="G1144" s="662" t="s">
        <v>3198</v>
      </c>
      <c r="H1144" s="662" t="s">
        <v>573</v>
      </c>
      <c r="I1144" s="662" t="s">
        <v>3199</v>
      </c>
      <c r="J1144" s="662" t="s">
        <v>3200</v>
      </c>
      <c r="K1144" s="662" t="s">
        <v>3201</v>
      </c>
      <c r="L1144" s="663">
        <v>24.68</v>
      </c>
      <c r="M1144" s="663">
        <v>567.64</v>
      </c>
      <c r="N1144" s="662">
        <v>23</v>
      </c>
      <c r="O1144" s="745">
        <v>6.5</v>
      </c>
      <c r="P1144" s="663">
        <v>419.56</v>
      </c>
      <c r="Q1144" s="678">
        <v>0.73913043478260876</v>
      </c>
      <c r="R1144" s="662">
        <v>17</v>
      </c>
      <c r="S1144" s="678">
        <v>0.73913043478260865</v>
      </c>
      <c r="T1144" s="745">
        <v>4.5</v>
      </c>
      <c r="U1144" s="701">
        <v>0.69230769230769229</v>
      </c>
    </row>
    <row r="1145" spans="1:21" ht="14.4" customHeight="1" x14ac:dyDescent="0.3">
      <c r="A1145" s="661">
        <v>7</v>
      </c>
      <c r="B1145" s="662" t="s">
        <v>2765</v>
      </c>
      <c r="C1145" s="662" t="s">
        <v>3030</v>
      </c>
      <c r="D1145" s="743" t="s">
        <v>4453</v>
      </c>
      <c r="E1145" s="744" t="s">
        <v>3070</v>
      </c>
      <c r="F1145" s="662" t="s">
        <v>3025</v>
      </c>
      <c r="G1145" s="662" t="s">
        <v>3198</v>
      </c>
      <c r="H1145" s="662" t="s">
        <v>573</v>
      </c>
      <c r="I1145" s="662" t="s">
        <v>3849</v>
      </c>
      <c r="J1145" s="662" t="s">
        <v>3850</v>
      </c>
      <c r="K1145" s="662" t="s">
        <v>3851</v>
      </c>
      <c r="L1145" s="663">
        <v>74.06</v>
      </c>
      <c r="M1145" s="663">
        <v>1110.9000000000001</v>
      </c>
      <c r="N1145" s="662">
        <v>15</v>
      </c>
      <c r="O1145" s="745">
        <v>3</v>
      </c>
      <c r="P1145" s="663">
        <v>444.36</v>
      </c>
      <c r="Q1145" s="678">
        <v>0.39999999999999997</v>
      </c>
      <c r="R1145" s="662">
        <v>6</v>
      </c>
      <c r="S1145" s="678">
        <v>0.4</v>
      </c>
      <c r="T1145" s="745">
        <v>1</v>
      </c>
      <c r="U1145" s="701">
        <v>0.33333333333333331</v>
      </c>
    </row>
    <row r="1146" spans="1:21" ht="14.4" customHeight="1" x14ac:dyDescent="0.3">
      <c r="A1146" s="661">
        <v>7</v>
      </c>
      <c r="B1146" s="662" t="s">
        <v>2765</v>
      </c>
      <c r="C1146" s="662" t="s">
        <v>3030</v>
      </c>
      <c r="D1146" s="743" t="s">
        <v>4453</v>
      </c>
      <c r="E1146" s="744" t="s">
        <v>3070</v>
      </c>
      <c r="F1146" s="662" t="s">
        <v>3025</v>
      </c>
      <c r="G1146" s="662" t="s">
        <v>4434</v>
      </c>
      <c r="H1146" s="662" t="s">
        <v>573</v>
      </c>
      <c r="I1146" s="662" t="s">
        <v>4435</v>
      </c>
      <c r="J1146" s="662" t="s">
        <v>1528</v>
      </c>
      <c r="K1146" s="662" t="s">
        <v>1007</v>
      </c>
      <c r="L1146" s="663">
        <v>0</v>
      </c>
      <c r="M1146" s="663">
        <v>0</v>
      </c>
      <c r="N1146" s="662">
        <v>2</v>
      </c>
      <c r="O1146" s="745">
        <v>1</v>
      </c>
      <c r="P1146" s="663"/>
      <c r="Q1146" s="678"/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7</v>
      </c>
      <c r="B1147" s="662" t="s">
        <v>2765</v>
      </c>
      <c r="C1147" s="662" t="s">
        <v>3030</v>
      </c>
      <c r="D1147" s="743" t="s">
        <v>4453</v>
      </c>
      <c r="E1147" s="744" t="s">
        <v>3070</v>
      </c>
      <c r="F1147" s="662" t="s">
        <v>3025</v>
      </c>
      <c r="G1147" s="662" t="s">
        <v>3852</v>
      </c>
      <c r="H1147" s="662" t="s">
        <v>631</v>
      </c>
      <c r="I1147" s="662" t="s">
        <v>2062</v>
      </c>
      <c r="J1147" s="662" t="s">
        <v>2063</v>
      </c>
      <c r="K1147" s="662" t="s">
        <v>2064</v>
      </c>
      <c r="L1147" s="663">
        <v>132</v>
      </c>
      <c r="M1147" s="663">
        <v>396</v>
      </c>
      <c r="N1147" s="662">
        <v>3</v>
      </c>
      <c r="O1147" s="745">
        <v>1.5</v>
      </c>
      <c r="P1147" s="663">
        <v>264</v>
      </c>
      <c r="Q1147" s="678">
        <v>0.66666666666666663</v>
      </c>
      <c r="R1147" s="662">
        <v>2</v>
      </c>
      <c r="S1147" s="678">
        <v>0.66666666666666663</v>
      </c>
      <c r="T1147" s="745">
        <v>1</v>
      </c>
      <c r="U1147" s="701">
        <v>0.66666666666666663</v>
      </c>
    </row>
    <row r="1148" spans="1:21" ht="14.4" customHeight="1" x14ac:dyDescent="0.3">
      <c r="A1148" s="661">
        <v>7</v>
      </c>
      <c r="B1148" s="662" t="s">
        <v>2765</v>
      </c>
      <c r="C1148" s="662" t="s">
        <v>3030</v>
      </c>
      <c r="D1148" s="743" t="s">
        <v>4453</v>
      </c>
      <c r="E1148" s="744" t="s">
        <v>3070</v>
      </c>
      <c r="F1148" s="662" t="s">
        <v>3025</v>
      </c>
      <c r="G1148" s="662" t="s">
        <v>3717</v>
      </c>
      <c r="H1148" s="662" t="s">
        <v>573</v>
      </c>
      <c r="I1148" s="662" t="s">
        <v>3718</v>
      </c>
      <c r="J1148" s="662" t="s">
        <v>3719</v>
      </c>
      <c r="K1148" s="662" t="s">
        <v>3720</v>
      </c>
      <c r="L1148" s="663">
        <v>232.68</v>
      </c>
      <c r="M1148" s="663">
        <v>5817</v>
      </c>
      <c r="N1148" s="662">
        <v>25</v>
      </c>
      <c r="O1148" s="745">
        <v>5</v>
      </c>
      <c r="P1148" s="663">
        <v>2094.12</v>
      </c>
      <c r="Q1148" s="678">
        <v>0.36</v>
      </c>
      <c r="R1148" s="662">
        <v>9</v>
      </c>
      <c r="S1148" s="678">
        <v>0.36</v>
      </c>
      <c r="T1148" s="745">
        <v>2</v>
      </c>
      <c r="U1148" s="701">
        <v>0.4</v>
      </c>
    </row>
    <row r="1149" spans="1:21" ht="14.4" customHeight="1" x14ac:dyDescent="0.3">
      <c r="A1149" s="661">
        <v>7</v>
      </c>
      <c r="B1149" s="662" t="s">
        <v>2765</v>
      </c>
      <c r="C1149" s="662" t="s">
        <v>3030</v>
      </c>
      <c r="D1149" s="743" t="s">
        <v>4453</v>
      </c>
      <c r="E1149" s="744" t="s">
        <v>3070</v>
      </c>
      <c r="F1149" s="662" t="s">
        <v>3025</v>
      </c>
      <c r="G1149" s="662" t="s">
        <v>3717</v>
      </c>
      <c r="H1149" s="662" t="s">
        <v>573</v>
      </c>
      <c r="I1149" s="662" t="s">
        <v>4222</v>
      </c>
      <c r="J1149" s="662" t="s">
        <v>4223</v>
      </c>
      <c r="K1149" s="662" t="s">
        <v>4224</v>
      </c>
      <c r="L1149" s="663">
        <v>1454.23</v>
      </c>
      <c r="M1149" s="663">
        <v>2908.46</v>
      </c>
      <c r="N1149" s="662">
        <v>2</v>
      </c>
      <c r="O1149" s="745">
        <v>1</v>
      </c>
      <c r="P1149" s="663">
        <v>2908.46</v>
      </c>
      <c r="Q1149" s="678">
        <v>1</v>
      </c>
      <c r="R1149" s="662">
        <v>2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7</v>
      </c>
      <c r="B1150" s="662" t="s">
        <v>2765</v>
      </c>
      <c r="C1150" s="662" t="s">
        <v>3030</v>
      </c>
      <c r="D1150" s="743" t="s">
        <v>4453</v>
      </c>
      <c r="E1150" s="744" t="s">
        <v>3070</v>
      </c>
      <c r="F1150" s="662" t="s">
        <v>3025</v>
      </c>
      <c r="G1150" s="662" t="s">
        <v>3717</v>
      </c>
      <c r="H1150" s="662" t="s">
        <v>573</v>
      </c>
      <c r="I1150" s="662" t="s">
        <v>4045</v>
      </c>
      <c r="J1150" s="662" t="s">
        <v>4046</v>
      </c>
      <c r="K1150" s="662" t="s">
        <v>4047</v>
      </c>
      <c r="L1150" s="663">
        <v>1938.97</v>
      </c>
      <c r="M1150" s="663">
        <v>27145.58</v>
      </c>
      <c r="N1150" s="662">
        <v>14</v>
      </c>
      <c r="O1150" s="745">
        <v>3</v>
      </c>
      <c r="P1150" s="663">
        <v>15511.76</v>
      </c>
      <c r="Q1150" s="678">
        <v>0.5714285714285714</v>
      </c>
      <c r="R1150" s="662">
        <v>8</v>
      </c>
      <c r="S1150" s="678">
        <v>0.5714285714285714</v>
      </c>
      <c r="T1150" s="745">
        <v>2</v>
      </c>
      <c r="U1150" s="701">
        <v>0.66666666666666663</v>
      </c>
    </row>
    <row r="1151" spans="1:21" ht="14.4" customHeight="1" x14ac:dyDescent="0.3">
      <c r="A1151" s="661">
        <v>7</v>
      </c>
      <c r="B1151" s="662" t="s">
        <v>2765</v>
      </c>
      <c r="C1151" s="662" t="s">
        <v>3030</v>
      </c>
      <c r="D1151" s="743" t="s">
        <v>4453</v>
      </c>
      <c r="E1151" s="744" t="s">
        <v>3070</v>
      </c>
      <c r="F1151" s="662" t="s">
        <v>3025</v>
      </c>
      <c r="G1151" s="662" t="s">
        <v>3717</v>
      </c>
      <c r="H1151" s="662" t="s">
        <v>573</v>
      </c>
      <c r="I1151" s="662" t="s">
        <v>3859</v>
      </c>
      <c r="J1151" s="662" t="s">
        <v>3860</v>
      </c>
      <c r="K1151" s="662" t="s">
        <v>3858</v>
      </c>
      <c r="L1151" s="663">
        <v>7096.12</v>
      </c>
      <c r="M1151" s="663">
        <v>35480.6</v>
      </c>
      <c r="N1151" s="662">
        <v>5</v>
      </c>
      <c r="O1151" s="745">
        <v>1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7</v>
      </c>
      <c r="B1152" s="662" t="s">
        <v>2765</v>
      </c>
      <c r="C1152" s="662" t="s">
        <v>3030</v>
      </c>
      <c r="D1152" s="743" t="s">
        <v>4453</v>
      </c>
      <c r="E1152" s="744" t="s">
        <v>3070</v>
      </c>
      <c r="F1152" s="662" t="s">
        <v>3025</v>
      </c>
      <c r="G1152" s="662" t="s">
        <v>3717</v>
      </c>
      <c r="H1152" s="662" t="s">
        <v>573</v>
      </c>
      <c r="I1152" s="662" t="s">
        <v>4048</v>
      </c>
      <c r="J1152" s="662" t="s">
        <v>4049</v>
      </c>
      <c r="K1152" s="662" t="s">
        <v>4050</v>
      </c>
      <c r="L1152" s="663">
        <v>0</v>
      </c>
      <c r="M1152" s="663">
        <v>0</v>
      </c>
      <c r="N1152" s="662">
        <v>2</v>
      </c>
      <c r="O1152" s="745"/>
      <c r="P1152" s="663">
        <v>0</v>
      </c>
      <c r="Q1152" s="678"/>
      <c r="R1152" s="662">
        <v>2</v>
      </c>
      <c r="S1152" s="678">
        <v>1</v>
      </c>
      <c r="T1152" s="745"/>
      <c r="U1152" s="701"/>
    </row>
    <row r="1153" spans="1:21" ht="14.4" customHeight="1" x14ac:dyDescent="0.3">
      <c r="A1153" s="661">
        <v>7</v>
      </c>
      <c r="B1153" s="662" t="s">
        <v>2765</v>
      </c>
      <c r="C1153" s="662" t="s">
        <v>3030</v>
      </c>
      <c r="D1153" s="743" t="s">
        <v>4453</v>
      </c>
      <c r="E1153" s="744" t="s">
        <v>3070</v>
      </c>
      <c r="F1153" s="662" t="s">
        <v>3025</v>
      </c>
      <c r="G1153" s="662" t="s">
        <v>3717</v>
      </c>
      <c r="H1153" s="662" t="s">
        <v>573</v>
      </c>
      <c r="I1153" s="662" t="s">
        <v>4051</v>
      </c>
      <c r="J1153" s="662" t="s">
        <v>4049</v>
      </c>
      <c r="K1153" s="662" t="s">
        <v>4052</v>
      </c>
      <c r="L1153" s="663">
        <v>5322.08</v>
      </c>
      <c r="M1153" s="663">
        <v>21288.32</v>
      </c>
      <c r="N1153" s="662">
        <v>4</v>
      </c>
      <c r="O1153" s="745">
        <v>2</v>
      </c>
      <c r="P1153" s="663">
        <v>21288.32</v>
      </c>
      <c r="Q1153" s="678">
        <v>1</v>
      </c>
      <c r="R1153" s="662">
        <v>4</v>
      </c>
      <c r="S1153" s="678">
        <v>1</v>
      </c>
      <c r="T1153" s="745">
        <v>2</v>
      </c>
      <c r="U1153" s="701">
        <v>1</v>
      </c>
    </row>
    <row r="1154" spans="1:21" ht="14.4" customHeight="1" x14ac:dyDescent="0.3">
      <c r="A1154" s="661">
        <v>7</v>
      </c>
      <c r="B1154" s="662" t="s">
        <v>2765</v>
      </c>
      <c r="C1154" s="662" t="s">
        <v>3030</v>
      </c>
      <c r="D1154" s="743" t="s">
        <v>4453</v>
      </c>
      <c r="E1154" s="744" t="s">
        <v>3070</v>
      </c>
      <c r="F1154" s="662" t="s">
        <v>3025</v>
      </c>
      <c r="G1154" s="662" t="s">
        <v>3717</v>
      </c>
      <c r="H1154" s="662" t="s">
        <v>573</v>
      </c>
      <c r="I1154" s="662" t="s">
        <v>4053</v>
      </c>
      <c r="J1154" s="662" t="s">
        <v>4054</v>
      </c>
      <c r="K1154" s="662" t="s">
        <v>4055</v>
      </c>
      <c r="L1154" s="663">
        <v>5322.08</v>
      </c>
      <c r="M1154" s="663">
        <v>5322.08</v>
      </c>
      <c r="N1154" s="662">
        <v>1</v>
      </c>
      <c r="O1154" s="745">
        <v>1</v>
      </c>
      <c r="P1154" s="663">
        <v>5322.08</v>
      </c>
      <c r="Q1154" s="678">
        <v>1</v>
      </c>
      <c r="R1154" s="662">
        <v>1</v>
      </c>
      <c r="S1154" s="678">
        <v>1</v>
      </c>
      <c r="T1154" s="745">
        <v>1</v>
      </c>
      <c r="U1154" s="701">
        <v>1</v>
      </c>
    </row>
    <row r="1155" spans="1:21" ht="14.4" customHeight="1" x14ac:dyDescent="0.3">
      <c r="A1155" s="661">
        <v>7</v>
      </c>
      <c r="B1155" s="662" t="s">
        <v>2765</v>
      </c>
      <c r="C1155" s="662" t="s">
        <v>3030</v>
      </c>
      <c r="D1155" s="743" t="s">
        <v>4453</v>
      </c>
      <c r="E1155" s="744" t="s">
        <v>3070</v>
      </c>
      <c r="F1155" s="662" t="s">
        <v>3025</v>
      </c>
      <c r="G1155" s="662" t="s">
        <v>3717</v>
      </c>
      <c r="H1155" s="662" t="s">
        <v>573</v>
      </c>
      <c r="I1155" s="662" t="s">
        <v>3861</v>
      </c>
      <c r="J1155" s="662" t="s">
        <v>3862</v>
      </c>
      <c r="K1155" s="662" t="s">
        <v>3863</v>
      </c>
      <c r="L1155" s="663">
        <v>969.48</v>
      </c>
      <c r="M1155" s="663">
        <v>5816.88</v>
      </c>
      <c r="N1155" s="662">
        <v>6</v>
      </c>
      <c r="O1155" s="745">
        <v>1</v>
      </c>
      <c r="P1155" s="663">
        <v>5816.88</v>
      </c>
      <c r="Q1155" s="678">
        <v>1</v>
      </c>
      <c r="R1155" s="662">
        <v>6</v>
      </c>
      <c r="S1155" s="678">
        <v>1</v>
      </c>
      <c r="T1155" s="745">
        <v>1</v>
      </c>
      <c r="U1155" s="701">
        <v>1</v>
      </c>
    </row>
    <row r="1156" spans="1:21" ht="14.4" customHeight="1" x14ac:dyDescent="0.3">
      <c r="A1156" s="661">
        <v>7</v>
      </c>
      <c r="B1156" s="662" t="s">
        <v>2765</v>
      </c>
      <c r="C1156" s="662" t="s">
        <v>3030</v>
      </c>
      <c r="D1156" s="743" t="s">
        <v>4453</v>
      </c>
      <c r="E1156" s="744" t="s">
        <v>3070</v>
      </c>
      <c r="F1156" s="662" t="s">
        <v>3025</v>
      </c>
      <c r="G1156" s="662" t="s">
        <v>3717</v>
      </c>
      <c r="H1156" s="662" t="s">
        <v>573</v>
      </c>
      <c r="I1156" s="662" t="s">
        <v>3730</v>
      </c>
      <c r="J1156" s="662" t="s">
        <v>3731</v>
      </c>
      <c r="K1156" s="662" t="s">
        <v>3732</v>
      </c>
      <c r="L1156" s="663">
        <v>1938.97</v>
      </c>
      <c r="M1156" s="663">
        <v>96948.5</v>
      </c>
      <c r="N1156" s="662">
        <v>50</v>
      </c>
      <c r="O1156" s="745">
        <v>8</v>
      </c>
      <c r="P1156" s="663">
        <v>71741.89</v>
      </c>
      <c r="Q1156" s="678">
        <v>0.74</v>
      </c>
      <c r="R1156" s="662">
        <v>37</v>
      </c>
      <c r="S1156" s="678">
        <v>0.74</v>
      </c>
      <c r="T1156" s="745">
        <v>7</v>
      </c>
      <c r="U1156" s="701">
        <v>0.875</v>
      </c>
    </row>
    <row r="1157" spans="1:21" ht="14.4" customHeight="1" x14ac:dyDescent="0.3">
      <c r="A1157" s="661">
        <v>7</v>
      </c>
      <c r="B1157" s="662" t="s">
        <v>2765</v>
      </c>
      <c r="C1157" s="662" t="s">
        <v>3030</v>
      </c>
      <c r="D1157" s="743" t="s">
        <v>4453</v>
      </c>
      <c r="E1157" s="744" t="s">
        <v>3070</v>
      </c>
      <c r="F1157" s="662" t="s">
        <v>3025</v>
      </c>
      <c r="G1157" s="662" t="s">
        <v>3717</v>
      </c>
      <c r="H1157" s="662" t="s">
        <v>573</v>
      </c>
      <c r="I1157" s="662" t="s">
        <v>3864</v>
      </c>
      <c r="J1157" s="662" t="s">
        <v>3865</v>
      </c>
      <c r="K1157" s="662" t="s">
        <v>3866</v>
      </c>
      <c r="L1157" s="663">
        <v>1454.23</v>
      </c>
      <c r="M1157" s="663">
        <v>74165.730000000025</v>
      </c>
      <c r="N1157" s="662">
        <v>51</v>
      </c>
      <c r="O1157" s="745">
        <v>8</v>
      </c>
      <c r="P1157" s="663">
        <v>69803.040000000023</v>
      </c>
      <c r="Q1157" s="678">
        <v>0.94117647058823528</v>
      </c>
      <c r="R1157" s="662">
        <v>48</v>
      </c>
      <c r="S1157" s="678">
        <v>0.94117647058823528</v>
      </c>
      <c r="T1157" s="745">
        <v>7</v>
      </c>
      <c r="U1157" s="701">
        <v>0.875</v>
      </c>
    </row>
    <row r="1158" spans="1:21" ht="14.4" customHeight="1" x14ac:dyDescent="0.3">
      <c r="A1158" s="661">
        <v>7</v>
      </c>
      <c r="B1158" s="662" t="s">
        <v>2765</v>
      </c>
      <c r="C1158" s="662" t="s">
        <v>3030</v>
      </c>
      <c r="D1158" s="743" t="s">
        <v>4453</v>
      </c>
      <c r="E1158" s="744" t="s">
        <v>3070</v>
      </c>
      <c r="F1158" s="662" t="s">
        <v>3025</v>
      </c>
      <c r="G1158" s="662" t="s">
        <v>3717</v>
      </c>
      <c r="H1158" s="662" t="s">
        <v>573</v>
      </c>
      <c r="I1158" s="662" t="s">
        <v>3867</v>
      </c>
      <c r="J1158" s="662" t="s">
        <v>3868</v>
      </c>
      <c r="K1158" s="662" t="s">
        <v>3869</v>
      </c>
      <c r="L1158" s="663">
        <v>484.75</v>
      </c>
      <c r="M1158" s="663">
        <v>12118.75</v>
      </c>
      <c r="N1158" s="662">
        <v>25</v>
      </c>
      <c r="O1158" s="745">
        <v>6</v>
      </c>
      <c r="P1158" s="663">
        <v>10179.75</v>
      </c>
      <c r="Q1158" s="678">
        <v>0.84</v>
      </c>
      <c r="R1158" s="662">
        <v>21</v>
      </c>
      <c r="S1158" s="678">
        <v>0.84</v>
      </c>
      <c r="T1158" s="745">
        <v>5</v>
      </c>
      <c r="U1158" s="701">
        <v>0.83333333333333337</v>
      </c>
    </row>
    <row r="1159" spans="1:21" ht="14.4" customHeight="1" x14ac:dyDescent="0.3">
      <c r="A1159" s="661">
        <v>7</v>
      </c>
      <c r="B1159" s="662" t="s">
        <v>2765</v>
      </c>
      <c r="C1159" s="662" t="s">
        <v>3030</v>
      </c>
      <c r="D1159" s="743" t="s">
        <v>4453</v>
      </c>
      <c r="E1159" s="744" t="s">
        <v>3070</v>
      </c>
      <c r="F1159" s="662" t="s">
        <v>3025</v>
      </c>
      <c r="G1159" s="662" t="s">
        <v>3717</v>
      </c>
      <c r="H1159" s="662" t="s">
        <v>573</v>
      </c>
      <c r="I1159" s="662" t="s">
        <v>3733</v>
      </c>
      <c r="J1159" s="662" t="s">
        <v>3734</v>
      </c>
      <c r="K1159" s="662" t="s">
        <v>3735</v>
      </c>
      <c r="L1159" s="663">
        <v>969.48</v>
      </c>
      <c r="M1159" s="663">
        <v>15511.68</v>
      </c>
      <c r="N1159" s="662">
        <v>16</v>
      </c>
      <c r="O1159" s="745">
        <v>1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7</v>
      </c>
      <c r="B1160" s="662" t="s">
        <v>2765</v>
      </c>
      <c r="C1160" s="662" t="s">
        <v>3030</v>
      </c>
      <c r="D1160" s="743" t="s">
        <v>4453</v>
      </c>
      <c r="E1160" s="744" t="s">
        <v>3070</v>
      </c>
      <c r="F1160" s="662" t="s">
        <v>3025</v>
      </c>
      <c r="G1160" s="662" t="s">
        <v>3717</v>
      </c>
      <c r="H1160" s="662" t="s">
        <v>573</v>
      </c>
      <c r="I1160" s="662" t="s">
        <v>3870</v>
      </c>
      <c r="J1160" s="662" t="s">
        <v>3871</v>
      </c>
      <c r="K1160" s="662" t="s">
        <v>3872</v>
      </c>
      <c r="L1160" s="663">
        <v>1938.97</v>
      </c>
      <c r="M1160" s="663">
        <v>11633.82</v>
      </c>
      <c r="N1160" s="662">
        <v>6</v>
      </c>
      <c r="O1160" s="745">
        <v>1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7</v>
      </c>
      <c r="B1161" s="662" t="s">
        <v>2765</v>
      </c>
      <c r="C1161" s="662" t="s">
        <v>3030</v>
      </c>
      <c r="D1161" s="743" t="s">
        <v>4453</v>
      </c>
      <c r="E1161" s="744" t="s">
        <v>3070</v>
      </c>
      <c r="F1161" s="662" t="s">
        <v>3025</v>
      </c>
      <c r="G1161" s="662" t="s">
        <v>3717</v>
      </c>
      <c r="H1161" s="662" t="s">
        <v>573</v>
      </c>
      <c r="I1161" s="662" t="s">
        <v>4059</v>
      </c>
      <c r="J1161" s="662" t="s">
        <v>4060</v>
      </c>
      <c r="K1161" s="662" t="s">
        <v>4061</v>
      </c>
      <c r="L1161" s="663">
        <v>969.48</v>
      </c>
      <c r="M1161" s="663">
        <v>3877.92</v>
      </c>
      <c r="N1161" s="662">
        <v>4</v>
      </c>
      <c r="O1161" s="745">
        <v>1</v>
      </c>
      <c r="P1161" s="663">
        <v>3877.92</v>
      </c>
      <c r="Q1161" s="678">
        <v>1</v>
      </c>
      <c r="R1161" s="662">
        <v>4</v>
      </c>
      <c r="S1161" s="678">
        <v>1</v>
      </c>
      <c r="T1161" s="745">
        <v>1</v>
      </c>
      <c r="U1161" s="701">
        <v>1</v>
      </c>
    </row>
    <row r="1162" spans="1:21" ht="14.4" customHeight="1" x14ac:dyDescent="0.3">
      <c r="A1162" s="661">
        <v>7</v>
      </c>
      <c r="B1162" s="662" t="s">
        <v>2765</v>
      </c>
      <c r="C1162" s="662" t="s">
        <v>3030</v>
      </c>
      <c r="D1162" s="743" t="s">
        <v>4453</v>
      </c>
      <c r="E1162" s="744" t="s">
        <v>3070</v>
      </c>
      <c r="F1162" s="662" t="s">
        <v>3025</v>
      </c>
      <c r="G1162" s="662" t="s">
        <v>3717</v>
      </c>
      <c r="H1162" s="662" t="s">
        <v>573</v>
      </c>
      <c r="I1162" s="662" t="s">
        <v>4068</v>
      </c>
      <c r="J1162" s="662" t="s">
        <v>4066</v>
      </c>
      <c r="K1162" s="662" t="s">
        <v>3726</v>
      </c>
      <c r="L1162" s="663">
        <v>969.48</v>
      </c>
      <c r="M1162" s="663">
        <v>3877.92</v>
      </c>
      <c r="N1162" s="662">
        <v>4</v>
      </c>
      <c r="O1162" s="745">
        <v>1</v>
      </c>
      <c r="P1162" s="663">
        <v>3877.92</v>
      </c>
      <c r="Q1162" s="678">
        <v>1</v>
      </c>
      <c r="R1162" s="662">
        <v>4</v>
      </c>
      <c r="S1162" s="678">
        <v>1</v>
      </c>
      <c r="T1162" s="745">
        <v>1</v>
      </c>
      <c r="U1162" s="701">
        <v>1</v>
      </c>
    </row>
    <row r="1163" spans="1:21" ht="14.4" customHeight="1" x14ac:dyDescent="0.3">
      <c r="A1163" s="661">
        <v>7</v>
      </c>
      <c r="B1163" s="662" t="s">
        <v>2765</v>
      </c>
      <c r="C1163" s="662" t="s">
        <v>3030</v>
      </c>
      <c r="D1163" s="743" t="s">
        <v>4453</v>
      </c>
      <c r="E1163" s="744" t="s">
        <v>3070</v>
      </c>
      <c r="F1163" s="662" t="s">
        <v>3025</v>
      </c>
      <c r="G1163" s="662" t="s">
        <v>3717</v>
      </c>
      <c r="H1163" s="662" t="s">
        <v>573</v>
      </c>
      <c r="I1163" s="662" t="s">
        <v>4436</v>
      </c>
      <c r="J1163" s="662" t="s">
        <v>4043</v>
      </c>
      <c r="K1163" s="662" t="s">
        <v>4437</v>
      </c>
      <c r="L1163" s="663">
        <v>484.75</v>
      </c>
      <c r="M1163" s="663">
        <v>8725.5</v>
      </c>
      <c r="N1163" s="662">
        <v>18</v>
      </c>
      <c r="O1163" s="745">
        <v>1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7</v>
      </c>
      <c r="B1164" s="662" t="s">
        <v>2765</v>
      </c>
      <c r="C1164" s="662" t="s">
        <v>3030</v>
      </c>
      <c r="D1164" s="743" t="s">
        <v>4453</v>
      </c>
      <c r="E1164" s="744" t="s">
        <v>3070</v>
      </c>
      <c r="F1164" s="662" t="s">
        <v>3025</v>
      </c>
      <c r="G1164" s="662" t="s">
        <v>3717</v>
      </c>
      <c r="H1164" s="662" t="s">
        <v>573</v>
      </c>
      <c r="I1164" s="662" t="s">
        <v>4236</v>
      </c>
      <c r="J1164" s="662" t="s">
        <v>4237</v>
      </c>
      <c r="K1164" s="662" t="s">
        <v>4238</v>
      </c>
      <c r="L1164" s="663">
        <v>4967.28</v>
      </c>
      <c r="M1164" s="663">
        <v>9934.56</v>
      </c>
      <c r="N1164" s="662">
        <v>2</v>
      </c>
      <c r="O1164" s="745">
        <v>1</v>
      </c>
      <c r="P1164" s="663">
        <v>9934.56</v>
      </c>
      <c r="Q1164" s="678">
        <v>1</v>
      </c>
      <c r="R1164" s="662">
        <v>2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7</v>
      </c>
      <c r="B1165" s="662" t="s">
        <v>2765</v>
      </c>
      <c r="C1165" s="662" t="s">
        <v>3030</v>
      </c>
      <c r="D1165" s="743" t="s">
        <v>4453</v>
      </c>
      <c r="E1165" s="744" t="s">
        <v>3070</v>
      </c>
      <c r="F1165" s="662" t="s">
        <v>3025</v>
      </c>
      <c r="G1165" s="662" t="s">
        <v>3736</v>
      </c>
      <c r="H1165" s="662" t="s">
        <v>573</v>
      </c>
      <c r="I1165" s="662" t="s">
        <v>4354</v>
      </c>
      <c r="J1165" s="662" t="s">
        <v>4355</v>
      </c>
      <c r="K1165" s="662" t="s">
        <v>3744</v>
      </c>
      <c r="L1165" s="663">
        <v>848.49</v>
      </c>
      <c r="M1165" s="663">
        <v>5090.9400000000005</v>
      </c>
      <c r="N1165" s="662">
        <v>6</v>
      </c>
      <c r="O1165" s="745">
        <v>2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7</v>
      </c>
      <c r="B1166" s="662" t="s">
        <v>2765</v>
      </c>
      <c r="C1166" s="662" t="s">
        <v>3030</v>
      </c>
      <c r="D1166" s="743" t="s">
        <v>4453</v>
      </c>
      <c r="E1166" s="744" t="s">
        <v>3070</v>
      </c>
      <c r="F1166" s="662" t="s">
        <v>3025</v>
      </c>
      <c r="G1166" s="662" t="s">
        <v>3736</v>
      </c>
      <c r="H1166" s="662" t="s">
        <v>631</v>
      </c>
      <c r="I1166" s="662" t="s">
        <v>3737</v>
      </c>
      <c r="J1166" s="662" t="s">
        <v>3738</v>
      </c>
      <c r="K1166" s="662" t="s">
        <v>3739</v>
      </c>
      <c r="L1166" s="663">
        <v>565.94000000000005</v>
      </c>
      <c r="M1166" s="663">
        <v>2263.7600000000002</v>
      </c>
      <c r="N1166" s="662">
        <v>4</v>
      </c>
      <c r="O1166" s="745">
        <v>1.5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7</v>
      </c>
      <c r="B1167" s="662" t="s">
        <v>2765</v>
      </c>
      <c r="C1167" s="662" t="s">
        <v>3030</v>
      </c>
      <c r="D1167" s="743" t="s">
        <v>4453</v>
      </c>
      <c r="E1167" s="744" t="s">
        <v>3070</v>
      </c>
      <c r="F1167" s="662" t="s">
        <v>3025</v>
      </c>
      <c r="G1167" s="662" t="s">
        <v>3736</v>
      </c>
      <c r="H1167" s="662" t="s">
        <v>631</v>
      </c>
      <c r="I1167" s="662" t="s">
        <v>3876</v>
      </c>
      <c r="J1167" s="662" t="s">
        <v>2987</v>
      </c>
      <c r="K1167" s="662" t="s">
        <v>3877</v>
      </c>
      <c r="L1167" s="663">
        <v>537.12</v>
      </c>
      <c r="M1167" s="663">
        <v>3759.84</v>
      </c>
      <c r="N1167" s="662">
        <v>7</v>
      </c>
      <c r="O1167" s="745">
        <v>1.5</v>
      </c>
      <c r="P1167" s="663">
        <v>1611.3600000000001</v>
      </c>
      <c r="Q1167" s="678">
        <v>0.4285714285714286</v>
      </c>
      <c r="R1167" s="662">
        <v>3</v>
      </c>
      <c r="S1167" s="678">
        <v>0.42857142857142855</v>
      </c>
      <c r="T1167" s="745">
        <v>0.5</v>
      </c>
      <c r="U1167" s="701">
        <v>0.33333333333333331</v>
      </c>
    </row>
    <row r="1168" spans="1:21" ht="14.4" customHeight="1" x14ac:dyDescent="0.3">
      <c r="A1168" s="661">
        <v>7</v>
      </c>
      <c r="B1168" s="662" t="s">
        <v>2765</v>
      </c>
      <c r="C1168" s="662" t="s">
        <v>3030</v>
      </c>
      <c r="D1168" s="743" t="s">
        <v>4453</v>
      </c>
      <c r="E1168" s="744" t="s">
        <v>3070</v>
      </c>
      <c r="F1168" s="662" t="s">
        <v>3025</v>
      </c>
      <c r="G1168" s="662" t="s">
        <v>3736</v>
      </c>
      <c r="H1168" s="662" t="s">
        <v>631</v>
      </c>
      <c r="I1168" s="662" t="s">
        <v>3740</v>
      </c>
      <c r="J1168" s="662" t="s">
        <v>3741</v>
      </c>
      <c r="K1168" s="662" t="s">
        <v>3742</v>
      </c>
      <c r="L1168" s="663">
        <v>424.24</v>
      </c>
      <c r="M1168" s="663">
        <v>2969.6799999999994</v>
      </c>
      <c r="N1168" s="662">
        <v>7</v>
      </c>
      <c r="O1168" s="745">
        <v>2.5</v>
      </c>
      <c r="P1168" s="663">
        <v>2545.4399999999996</v>
      </c>
      <c r="Q1168" s="678">
        <v>0.85714285714285721</v>
      </c>
      <c r="R1168" s="662">
        <v>6</v>
      </c>
      <c r="S1168" s="678">
        <v>0.8571428571428571</v>
      </c>
      <c r="T1168" s="745">
        <v>2</v>
      </c>
      <c r="U1168" s="701">
        <v>0.8</v>
      </c>
    </row>
    <row r="1169" spans="1:21" ht="14.4" customHeight="1" x14ac:dyDescent="0.3">
      <c r="A1169" s="661">
        <v>7</v>
      </c>
      <c r="B1169" s="662" t="s">
        <v>2765</v>
      </c>
      <c r="C1169" s="662" t="s">
        <v>3030</v>
      </c>
      <c r="D1169" s="743" t="s">
        <v>4453</v>
      </c>
      <c r="E1169" s="744" t="s">
        <v>3070</v>
      </c>
      <c r="F1169" s="662" t="s">
        <v>3025</v>
      </c>
      <c r="G1169" s="662" t="s">
        <v>3736</v>
      </c>
      <c r="H1169" s="662" t="s">
        <v>631</v>
      </c>
      <c r="I1169" s="662" t="s">
        <v>3743</v>
      </c>
      <c r="J1169" s="662" t="s">
        <v>3741</v>
      </c>
      <c r="K1169" s="662" t="s">
        <v>3744</v>
      </c>
      <c r="L1169" s="663">
        <v>848.49</v>
      </c>
      <c r="M1169" s="663">
        <v>55151.850000000006</v>
      </c>
      <c r="N1169" s="662">
        <v>65</v>
      </c>
      <c r="O1169" s="745">
        <v>18</v>
      </c>
      <c r="P1169" s="663">
        <v>33939.600000000006</v>
      </c>
      <c r="Q1169" s="678">
        <v>0.61538461538461542</v>
      </c>
      <c r="R1169" s="662">
        <v>40</v>
      </c>
      <c r="S1169" s="678">
        <v>0.61538461538461542</v>
      </c>
      <c r="T1169" s="745">
        <v>11.5</v>
      </c>
      <c r="U1169" s="701">
        <v>0.63888888888888884</v>
      </c>
    </row>
    <row r="1170" spans="1:21" ht="14.4" customHeight="1" x14ac:dyDescent="0.3">
      <c r="A1170" s="661">
        <v>7</v>
      </c>
      <c r="B1170" s="662" t="s">
        <v>2765</v>
      </c>
      <c r="C1170" s="662" t="s">
        <v>3030</v>
      </c>
      <c r="D1170" s="743" t="s">
        <v>4453</v>
      </c>
      <c r="E1170" s="744" t="s">
        <v>3070</v>
      </c>
      <c r="F1170" s="662" t="s">
        <v>3025</v>
      </c>
      <c r="G1170" s="662" t="s">
        <v>3736</v>
      </c>
      <c r="H1170" s="662" t="s">
        <v>631</v>
      </c>
      <c r="I1170" s="662" t="s">
        <v>4083</v>
      </c>
      <c r="J1170" s="662" t="s">
        <v>4084</v>
      </c>
      <c r="K1170" s="662" t="s">
        <v>4085</v>
      </c>
      <c r="L1170" s="663">
        <v>478.07</v>
      </c>
      <c r="M1170" s="663">
        <v>4780.7</v>
      </c>
      <c r="N1170" s="662">
        <v>10</v>
      </c>
      <c r="O1170" s="745">
        <v>0.5</v>
      </c>
      <c r="P1170" s="663">
        <v>2868.42</v>
      </c>
      <c r="Q1170" s="678">
        <v>0.60000000000000009</v>
      </c>
      <c r="R1170" s="662">
        <v>6</v>
      </c>
      <c r="S1170" s="678">
        <v>0.6</v>
      </c>
      <c r="T1170" s="745">
        <v>0.5</v>
      </c>
      <c r="U1170" s="701">
        <v>1</v>
      </c>
    </row>
    <row r="1171" spans="1:21" ht="14.4" customHeight="1" x14ac:dyDescent="0.3">
      <c r="A1171" s="661">
        <v>7</v>
      </c>
      <c r="B1171" s="662" t="s">
        <v>2765</v>
      </c>
      <c r="C1171" s="662" t="s">
        <v>3030</v>
      </c>
      <c r="D1171" s="743" t="s">
        <v>4453</v>
      </c>
      <c r="E1171" s="744" t="s">
        <v>3070</v>
      </c>
      <c r="F1171" s="662" t="s">
        <v>3025</v>
      </c>
      <c r="G1171" s="662" t="s">
        <v>3878</v>
      </c>
      <c r="H1171" s="662" t="s">
        <v>573</v>
      </c>
      <c r="I1171" s="662" t="s">
        <v>3879</v>
      </c>
      <c r="J1171" s="662" t="s">
        <v>3880</v>
      </c>
      <c r="K1171" s="662" t="s">
        <v>3328</v>
      </c>
      <c r="L1171" s="663">
        <v>0</v>
      </c>
      <c r="M1171" s="663">
        <v>0</v>
      </c>
      <c r="N1171" s="662">
        <v>3</v>
      </c>
      <c r="O1171" s="745">
        <v>1</v>
      </c>
      <c r="P1171" s="663"/>
      <c r="Q1171" s="678"/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7</v>
      </c>
      <c r="B1172" s="662" t="s">
        <v>2765</v>
      </c>
      <c r="C1172" s="662" t="s">
        <v>3030</v>
      </c>
      <c r="D1172" s="743" t="s">
        <v>4453</v>
      </c>
      <c r="E1172" s="744" t="s">
        <v>3070</v>
      </c>
      <c r="F1172" s="662" t="s">
        <v>3025</v>
      </c>
      <c r="G1172" s="662" t="s">
        <v>3308</v>
      </c>
      <c r="H1172" s="662" t="s">
        <v>573</v>
      </c>
      <c r="I1172" s="662" t="s">
        <v>3309</v>
      </c>
      <c r="J1172" s="662" t="s">
        <v>3310</v>
      </c>
      <c r="K1172" s="662" t="s">
        <v>3311</v>
      </c>
      <c r="L1172" s="663">
        <v>72.22</v>
      </c>
      <c r="M1172" s="663">
        <v>288.88</v>
      </c>
      <c r="N1172" s="662">
        <v>4</v>
      </c>
      <c r="O1172" s="745">
        <v>1.5</v>
      </c>
      <c r="P1172" s="663">
        <v>288.88</v>
      </c>
      <c r="Q1172" s="678">
        <v>1</v>
      </c>
      <c r="R1172" s="662">
        <v>4</v>
      </c>
      <c r="S1172" s="678">
        <v>1</v>
      </c>
      <c r="T1172" s="745">
        <v>1.5</v>
      </c>
      <c r="U1172" s="701">
        <v>1</v>
      </c>
    </row>
    <row r="1173" spans="1:21" ht="14.4" customHeight="1" x14ac:dyDescent="0.3">
      <c r="A1173" s="661">
        <v>7</v>
      </c>
      <c r="B1173" s="662" t="s">
        <v>2765</v>
      </c>
      <c r="C1173" s="662" t="s">
        <v>3030</v>
      </c>
      <c r="D1173" s="743" t="s">
        <v>4453</v>
      </c>
      <c r="E1173" s="744" t="s">
        <v>3070</v>
      </c>
      <c r="F1173" s="662" t="s">
        <v>3025</v>
      </c>
      <c r="G1173" s="662" t="s">
        <v>3308</v>
      </c>
      <c r="H1173" s="662" t="s">
        <v>573</v>
      </c>
      <c r="I1173" s="662" t="s">
        <v>4358</v>
      </c>
      <c r="J1173" s="662" t="s">
        <v>4357</v>
      </c>
      <c r="K1173" s="662" t="s">
        <v>3311</v>
      </c>
      <c r="L1173" s="663">
        <v>72.22</v>
      </c>
      <c r="M1173" s="663">
        <v>72.22</v>
      </c>
      <c r="N1173" s="662">
        <v>1</v>
      </c>
      <c r="O1173" s="745">
        <v>0.5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7</v>
      </c>
      <c r="B1174" s="662" t="s">
        <v>2765</v>
      </c>
      <c r="C1174" s="662" t="s">
        <v>3030</v>
      </c>
      <c r="D1174" s="743" t="s">
        <v>4453</v>
      </c>
      <c r="E1174" s="744" t="s">
        <v>3070</v>
      </c>
      <c r="F1174" s="662" t="s">
        <v>3025</v>
      </c>
      <c r="G1174" s="662" t="s">
        <v>3745</v>
      </c>
      <c r="H1174" s="662" t="s">
        <v>573</v>
      </c>
      <c r="I1174" s="662" t="s">
        <v>3746</v>
      </c>
      <c r="J1174" s="662" t="s">
        <v>3747</v>
      </c>
      <c r="K1174" s="662" t="s">
        <v>3748</v>
      </c>
      <c r="L1174" s="663">
        <v>838.65</v>
      </c>
      <c r="M1174" s="663">
        <v>5870.5499999999993</v>
      </c>
      <c r="N1174" s="662">
        <v>7</v>
      </c>
      <c r="O1174" s="745">
        <v>1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7</v>
      </c>
      <c r="B1175" s="662" t="s">
        <v>2765</v>
      </c>
      <c r="C1175" s="662" t="s">
        <v>3030</v>
      </c>
      <c r="D1175" s="743" t="s">
        <v>4453</v>
      </c>
      <c r="E1175" s="744" t="s">
        <v>3070</v>
      </c>
      <c r="F1175" s="662" t="s">
        <v>3025</v>
      </c>
      <c r="G1175" s="662" t="s">
        <v>3745</v>
      </c>
      <c r="H1175" s="662" t="s">
        <v>573</v>
      </c>
      <c r="I1175" s="662" t="s">
        <v>3749</v>
      </c>
      <c r="J1175" s="662" t="s">
        <v>3750</v>
      </c>
      <c r="K1175" s="662" t="s">
        <v>3751</v>
      </c>
      <c r="L1175" s="663">
        <v>1677.3</v>
      </c>
      <c r="M1175" s="663">
        <v>5031.8999999999996</v>
      </c>
      <c r="N1175" s="662">
        <v>3</v>
      </c>
      <c r="O1175" s="745">
        <v>1</v>
      </c>
      <c r="P1175" s="663">
        <v>5031.8999999999996</v>
      </c>
      <c r="Q1175" s="678">
        <v>1</v>
      </c>
      <c r="R1175" s="662">
        <v>3</v>
      </c>
      <c r="S1175" s="678">
        <v>1</v>
      </c>
      <c r="T1175" s="745">
        <v>1</v>
      </c>
      <c r="U1175" s="701">
        <v>1</v>
      </c>
    </row>
    <row r="1176" spans="1:21" ht="14.4" customHeight="1" x14ac:dyDescent="0.3">
      <c r="A1176" s="661">
        <v>7</v>
      </c>
      <c r="B1176" s="662" t="s">
        <v>2765</v>
      </c>
      <c r="C1176" s="662" t="s">
        <v>3030</v>
      </c>
      <c r="D1176" s="743" t="s">
        <v>4453</v>
      </c>
      <c r="E1176" s="744" t="s">
        <v>3070</v>
      </c>
      <c r="F1176" s="662" t="s">
        <v>3025</v>
      </c>
      <c r="G1176" s="662" t="s">
        <v>3745</v>
      </c>
      <c r="H1176" s="662" t="s">
        <v>573</v>
      </c>
      <c r="I1176" s="662" t="s">
        <v>3881</v>
      </c>
      <c r="J1176" s="662" t="s">
        <v>3753</v>
      </c>
      <c r="K1176" s="662" t="s">
        <v>3882</v>
      </c>
      <c r="L1176" s="663">
        <v>908.53</v>
      </c>
      <c r="M1176" s="663">
        <v>2725.59</v>
      </c>
      <c r="N1176" s="662">
        <v>3</v>
      </c>
      <c r="O1176" s="745">
        <v>1</v>
      </c>
      <c r="P1176" s="663">
        <v>2725.59</v>
      </c>
      <c r="Q1176" s="678">
        <v>1</v>
      </c>
      <c r="R1176" s="662">
        <v>3</v>
      </c>
      <c r="S1176" s="678">
        <v>1</v>
      </c>
      <c r="T1176" s="745">
        <v>1</v>
      </c>
      <c r="U1176" s="701">
        <v>1</v>
      </c>
    </row>
    <row r="1177" spans="1:21" ht="14.4" customHeight="1" x14ac:dyDescent="0.3">
      <c r="A1177" s="661">
        <v>7</v>
      </c>
      <c r="B1177" s="662" t="s">
        <v>2765</v>
      </c>
      <c r="C1177" s="662" t="s">
        <v>3030</v>
      </c>
      <c r="D1177" s="743" t="s">
        <v>4453</v>
      </c>
      <c r="E1177" s="744" t="s">
        <v>3070</v>
      </c>
      <c r="F1177" s="662" t="s">
        <v>3025</v>
      </c>
      <c r="G1177" s="662" t="s">
        <v>3745</v>
      </c>
      <c r="H1177" s="662" t="s">
        <v>573</v>
      </c>
      <c r="I1177" s="662" t="s">
        <v>3752</v>
      </c>
      <c r="J1177" s="662" t="s">
        <v>3753</v>
      </c>
      <c r="K1177" s="662" t="s">
        <v>3754</v>
      </c>
      <c r="L1177" s="663">
        <v>454.27</v>
      </c>
      <c r="M1177" s="663">
        <v>1362.81</v>
      </c>
      <c r="N1177" s="662">
        <v>3</v>
      </c>
      <c r="O1177" s="745">
        <v>1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7</v>
      </c>
      <c r="B1178" s="662" t="s">
        <v>2765</v>
      </c>
      <c r="C1178" s="662" t="s">
        <v>3030</v>
      </c>
      <c r="D1178" s="743" t="s">
        <v>4453</v>
      </c>
      <c r="E1178" s="744" t="s">
        <v>3070</v>
      </c>
      <c r="F1178" s="662" t="s">
        <v>3025</v>
      </c>
      <c r="G1178" s="662" t="s">
        <v>3745</v>
      </c>
      <c r="H1178" s="662" t="s">
        <v>573</v>
      </c>
      <c r="I1178" s="662" t="s">
        <v>3883</v>
      </c>
      <c r="J1178" s="662" t="s">
        <v>3747</v>
      </c>
      <c r="K1178" s="662" t="s">
        <v>3884</v>
      </c>
      <c r="L1178" s="663">
        <v>1677.3</v>
      </c>
      <c r="M1178" s="663">
        <v>5031.8999999999996</v>
      </c>
      <c r="N1178" s="662">
        <v>3</v>
      </c>
      <c r="O1178" s="745">
        <v>1</v>
      </c>
      <c r="P1178" s="663">
        <v>5031.8999999999996</v>
      </c>
      <c r="Q1178" s="678">
        <v>1</v>
      </c>
      <c r="R1178" s="662">
        <v>3</v>
      </c>
      <c r="S1178" s="678">
        <v>1</v>
      </c>
      <c r="T1178" s="745">
        <v>1</v>
      </c>
      <c r="U1178" s="701">
        <v>1</v>
      </c>
    </row>
    <row r="1179" spans="1:21" ht="14.4" customHeight="1" x14ac:dyDescent="0.3">
      <c r="A1179" s="661">
        <v>7</v>
      </c>
      <c r="B1179" s="662" t="s">
        <v>2765</v>
      </c>
      <c r="C1179" s="662" t="s">
        <v>3030</v>
      </c>
      <c r="D1179" s="743" t="s">
        <v>4453</v>
      </c>
      <c r="E1179" s="744" t="s">
        <v>3070</v>
      </c>
      <c r="F1179" s="662" t="s">
        <v>3025</v>
      </c>
      <c r="G1179" s="662" t="s">
        <v>3745</v>
      </c>
      <c r="H1179" s="662" t="s">
        <v>573</v>
      </c>
      <c r="I1179" s="662" t="s">
        <v>3755</v>
      </c>
      <c r="J1179" s="662" t="s">
        <v>3756</v>
      </c>
      <c r="K1179" s="662" t="s">
        <v>3757</v>
      </c>
      <c r="L1179" s="663">
        <v>4714.62</v>
      </c>
      <c r="M1179" s="663">
        <v>23573.1</v>
      </c>
      <c r="N1179" s="662">
        <v>5</v>
      </c>
      <c r="O1179" s="745">
        <v>1</v>
      </c>
      <c r="P1179" s="663">
        <v>14143.86</v>
      </c>
      <c r="Q1179" s="678">
        <v>0.60000000000000009</v>
      </c>
      <c r="R1179" s="662">
        <v>3</v>
      </c>
      <c r="S1179" s="678">
        <v>0.6</v>
      </c>
      <c r="T1179" s="745">
        <v>1</v>
      </c>
      <c r="U1179" s="701">
        <v>1</v>
      </c>
    </row>
    <row r="1180" spans="1:21" ht="14.4" customHeight="1" x14ac:dyDescent="0.3">
      <c r="A1180" s="661">
        <v>7</v>
      </c>
      <c r="B1180" s="662" t="s">
        <v>2765</v>
      </c>
      <c r="C1180" s="662" t="s">
        <v>3030</v>
      </c>
      <c r="D1180" s="743" t="s">
        <v>4453</v>
      </c>
      <c r="E1180" s="744" t="s">
        <v>3070</v>
      </c>
      <c r="F1180" s="662" t="s">
        <v>3025</v>
      </c>
      <c r="G1180" s="662" t="s">
        <v>3547</v>
      </c>
      <c r="H1180" s="662" t="s">
        <v>573</v>
      </c>
      <c r="I1180" s="662" t="s">
        <v>1085</v>
      </c>
      <c r="J1180" s="662" t="s">
        <v>4438</v>
      </c>
      <c r="K1180" s="662" t="s">
        <v>4439</v>
      </c>
      <c r="L1180" s="663">
        <v>48.42</v>
      </c>
      <c r="M1180" s="663">
        <v>48.42</v>
      </c>
      <c r="N1180" s="662">
        <v>1</v>
      </c>
      <c r="O1180" s="745">
        <v>0.5</v>
      </c>
      <c r="P1180" s="663">
        <v>48.42</v>
      </c>
      <c r="Q1180" s="678">
        <v>1</v>
      </c>
      <c r="R1180" s="662">
        <v>1</v>
      </c>
      <c r="S1180" s="678">
        <v>1</v>
      </c>
      <c r="T1180" s="745">
        <v>0.5</v>
      </c>
      <c r="U1180" s="701">
        <v>1</v>
      </c>
    </row>
    <row r="1181" spans="1:21" ht="14.4" customHeight="1" x14ac:dyDescent="0.3">
      <c r="A1181" s="661">
        <v>7</v>
      </c>
      <c r="B1181" s="662" t="s">
        <v>2765</v>
      </c>
      <c r="C1181" s="662" t="s">
        <v>3030</v>
      </c>
      <c r="D1181" s="743" t="s">
        <v>4453</v>
      </c>
      <c r="E1181" s="744" t="s">
        <v>3070</v>
      </c>
      <c r="F1181" s="662" t="s">
        <v>3025</v>
      </c>
      <c r="G1181" s="662" t="s">
        <v>3080</v>
      </c>
      <c r="H1181" s="662" t="s">
        <v>573</v>
      </c>
      <c r="I1181" s="662" t="s">
        <v>4147</v>
      </c>
      <c r="J1181" s="662" t="s">
        <v>3082</v>
      </c>
      <c r="K1181" s="662"/>
      <c r="L1181" s="663">
        <v>0</v>
      </c>
      <c r="M1181" s="663">
        <v>0</v>
      </c>
      <c r="N1181" s="662">
        <v>1</v>
      </c>
      <c r="O1181" s="745">
        <v>1</v>
      </c>
      <c r="P1181" s="663">
        <v>0</v>
      </c>
      <c r="Q1181" s="678"/>
      <c r="R1181" s="662">
        <v>1</v>
      </c>
      <c r="S1181" s="678">
        <v>1</v>
      </c>
      <c r="T1181" s="745">
        <v>1</v>
      </c>
      <c r="U1181" s="701">
        <v>1</v>
      </c>
    </row>
    <row r="1182" spans="1:21" ht="14.4" customHeight="1" x14ac:dyDescent="0.3">
      <c r="A1182" s="661">
        <v>7</v>
      </c>
      <c r="B1182" s="662" t="s">
        <v>2765</v>
      </c>
      <c r="C1182" s="662" t="s">
        <v>3030</v>
      </c>
      <c r="D1182" s="743" t="s">
        <v>4453</v>
      </c>
      <c r="E1182" s="744" t="s">
        <v>3070</v>
      </c>
      <c r="F1182" s="662" t="s">
        <v>3025</v>
      </c>
      <c r="G1182" s="662" t="s">
        <v>3080</v>
      </c>
      <c r="H1182" s="662" t="s">
        <v>573</v>
      </c>
      <c r="I1182" s="662" t="s">
        <v>4147</v>
      </c>
      <c r="J1182" s="662" t="s">
        <v>3082</v>
      </c>
      <c r="K1182" s="662"/>
      <c r="L1182" s="663">
        <v>583.69999999999993</v>
      </c>
      <c r="M1182" s="663">
        <v>1751.1</v>
      </c>
      <c r="N1182" s="662">
        <v>3</v>
      </c>
      <c r="O1182" s="745">
        <v>1</v>
      </c>
      <c r="P1182" s="663">
        <v>1751.1</v>
      </c>
      <c r="Q1182" s="678">
        <v>1</v>
      </c>
      <c r="R1182" s="662">
        <v>3</v>
      </c>
      <c r="S1182" s="678">
        <v>1</v>
      </c>
      <c r="T1182" s="745">
        <v>1</v>
      </c>
      <c r="U1182" s="701">
        <v>1</v>
      </c>
    </row>
    <row r="1183" spans="1:21" ht="14.4" customHeight="1" x14ac:dyDescent="0.3">
      <c r="A1183" s="661">
        <v>7</v>
      </c>
      <c r="B1183" s="662" t="s">
        <v>2765</v>
      </c>
      <c r="C1183" s="662" t="s">
        <v>3030</v>
      </c>
      <c r="D1183" s="743" t="s">
        <v>4453</v>
      </c>
      <c r="E1183" s="744" t="s">
        <v>3070</v>
      </c>
      <c r="F1183" s="662" t="s">
        <v>3025</v>
      </c>
      <c r="G1183" s="662" t="s">
        <v>3080</v>
      </c>
      <c r="H1183" s="662" t="s">
        <v>573</v>
      </c>
      <c r="I1183" s="662" t="s">
        <v>4091</v>
      </c>
      <c r="J1183" s="662" t="s">
        <v>3082</v>
      </c>
      <c r="K1183" s="662"/>
      <c r="L1183" s="663">
        <v>0</v>
      </c>
      <c r="M1183" s="663">
        <v>0</v>
      </c>
      <c r="N1183" s="662">
        <v>2</v>
      </c>
      <c r="O1183" s="745">
        <v>2</v>
      </c>
      <c r="P1183" s="663">
        <v>0</v>
      </c>
      <c r="Q1183" s="678"/>
      <c r="R1183" s="662">
        <v>1</v>
      </c>
      <c r="S1183" s="678">
        <v>0.5</v>
      </c>
      <c r="T1183" s="745">
        <v>1</v>
      </c>
      <c r="U1183" s="701">
        <v>0.5</v>
      </c>
    </row>
    <row r="1184" spans="1:21" ht="14.4" customHeight="1" x14ac:dyDescent="0.3">
      <c r="A1184" s="661">
        <v>7</v>
      </c>
      <c r="B1184" s="662" t="s">
        <v>2765</v>
      </c>
      <c r="C1184" s="662" t="s">
        <v>3030</v>
      </c>
      <c r="D1184" s="743" t="s">
        <v>4453</v>
      </c>
      <c r="E1184" s="744" t="s">
        <v>3070</v>
      </c>
      <c r="F1184" s="662" t="s">
        <v>3025</v>
      </c>
      <c r="G1184" s="662" t="s">
        <v>3080</v>
      </c>
      <c r="H1184" s="662" t="s">
        <v>573</v>
      </c>
      <c r="I1184" s="662" t="s">
        <v>4091</v>
      </c>
      <c r="J1184" s="662" t="s">
        <v>3082</v>
      </c>
      <c r="K1184" s="662"/>
      <c r="L1184" s="663">
        <v>908.53</v>
      </c>
      <c r="M1184" s="663">
        <v>1817.06</v>
      </c>
      <c r="N1184" s="662">
        <v>2</v>
      </c>
      <c r="O1184" s="745">
        <v>1</v>
      </c>
      <c r="P1184" s="663">
        <v>1817.06</v>
      </c>
      <c r="Q1184" s="678">
        <v>1</v>
      </c>
      <c r="R1184" s="662">
        <v>2</v>
      </c>
      <c r="S1184" s="678">
        <v>1</v>
      </c>
      <c r="T1184" s="745">
        <v>1</v>
      </c>
      <c r="U1184" s="701">
        <v>1</v>
      </c>
    </row>
    <row r="1185" spans="1:21" ht="14.4" customHeight="1" x14ac:dyDescent="0.3">
      <c r="A1185" s="661">
        <v>7</v>
      </c>
      <c r="B1185" s="662" t="s">
        <v>2765</v>
      </c>
      <c r="C1185" s="662" t="s">
        <v>3030</v>
      </c>
      <c r="D1185" s="743" t="s">
        <v>4453</v>
      </c>
      <c r="E1185" s="744" t="s">
        <v>3070</v>
      </c>
      <c r="F1185" s="662" t="s">
        <v>3025</v>
      </c>
      <c r="G1185" s="662" t="s">
        <v>3080</v>
      </c>
      <c r="H1185" s="662" t="s">
        <v>573</v>
      </c>
      <c r="I1185" s="662" t="s">
        <v>4395</v>
      </c>
      <c r="J1185" s="662" t="s">
        <v>3082</v>
      </c>
      <c r="K1185" s="662"/>
      <c r="L1185" s="663">
        <v>1257.97</v>
      </c>
      <c r="M1185" s="663">
        <v>3773.91</v>
      </c>
      <c r="N1185" s="662">
        <v>3</v>
      </c>
      <c r="O1185" s="745"/>
      <c r="P1185" s="663"/>
      <c r="Q1185" s="678">
        <v>0</v>
      </c>
      <c r="R1185" s="662"/>
      <c r="S1185" s="678">
        <v>0</v>
      </c>
      <c r="T1185" s="745"/>
      <c r="U1185" s="701"/>
    </row>
    <row r="1186" spans="1:21" ht="14.4" customHeight="1" x14ac:dyDescent="0.3">
      <c r="A1186" s="661">
        <v>7</v>
      </c>
      <c r="B1186" s="662" t="s">
        <v>2765</v>
      </c>
      <c r="C1186" s="662" t="s">
        <v>3030</v>
      </c>
      <c r="D1186" s="743" t="s">
        <v>4453</v>
      </c>
      <c r="E1186" s="744" t="s">
        <v>3070</v>
      </c>
      <c r="F1186" s="662" t="s">
        <v>3025</v>
      </c>
      <c r="G1186" s="662" t="s">
        <v>3080</v>
      </c>
      <c r="H1186" s="662" t="s">
        <v>573</v>
      </c>
      <c r="I1186" s="662" t="s">
        <v>4362</v>
      </c>
      <c r="J1186" s="662" t="s">
        <v>3082</v>
      </c>
      <c r="K1186" s="662"/>
      <c r="L1186" s="663">
        <v>0</v>
      </c>
      <c r="M1186" s="663">
        <v>0</v>
      </c>
      <c r="N1186" s="662">
        <v>3</v>
      </c>
      <c r="O1186" s="745">
        <v>1</v>
      </c>
      <c r="P1186" s="663">
        <v>0</v>
      </c>
      <c r="Q1186" s="678"/>
      <c r="R1186" s="662">
        <v>3</v>
      </c>
      <c r="S1186" s="678">
        <v>1</v>
      </c>
      <c r="T1186" s="745">
        <v>1</v>
      </c>
      <c r="U1186" s="701">
        <v>1</v>
      </c>
    </row>
    <row r="1187" spans="1:21" ht="14.4" customHeight="1" x14ac:dyDescent="0.3">
      <c r="A1187" s="661">
        <v>7</v>
      </c>
      <c r="B1187" s="662" t="s">
        <v>2765</v>
      </c>
      <c r="C1187" s="662" t="s">
        <v>3030</v>
      </c>
      <c r="D1187" s="743" t="s">
        <v>4453</v>
      </c>
      <c r="E1187" s="744" t="s">
        <v>3070</v>
      </c>
      <c r="F1187" s="662" t="s">
        <v>3025</v>
      </c>
      <c r="G1187" s="662" t="s">
        <v>3080</v>
      </c>
      <c r="H1187" s="662" t="s">
        <v>573</v>
      </c>
      <c r="I1187" s="662" t="s">
        <v>3815</v>
      </c>
      <c r="J1187" s="662" t="s">
        <v>3082</v>
      </c>
      <c r="K1187" s="662"/>
      <c r="L1187" s="663">
        <v>32.28</v>
      </c>
      <c r="M1187" s="663">
        <v>64.56</v>
      </c>
      <c r="N1187" s="662">
        <v>2</v>
      </c>
      <c r="O1187" s="745">
        <v>2</v>
      </c>
      <c r="P1187" s="663">
        <v>32.28</v>
      </c>
      <c r="Q1187" s="678">
        <v>0.5</v>
      </c>
      <c r="R1187" s="662">
        <v>1</v>
      </c>
      <c r="S1187" s="678">
        <v>0.5</v>
      </c>
      <c r="T1187" s="745">
        <v>1</v>
      </c>
      <c r="U1187" s="701">
        <v>0.5</v>
      </c>
    </row>
    <row r="1188" spans="1:21" ht="14.4" customHeight="1" x14ac:dyDescent="0.3">
      <c r="A1188" s="661">
        <v>7</v>
      </c>
      <c r="B1188" s="662" t="s">
        <v>2765</v>
      </c>
      <c r="C1188" s="662" t="s">
        <v>3030</v>
      </c>
      <c r="D1188" s="743" t="s">
        <v>4453</v>
      </c>
      <c r="E1188" s="744" t="s">
        <v>3070</v>
      </c>
      <c r="F1188" s="662" t="s">
        <v>3025</v>
      </c>
      <c r="G1188" s="662" t="s">
        <v>3080</v>
      </c>
      <c r="H1188" s="662" t="s">
        <v>573</v>
      </c>
      <c r="I1188" s="662" t="s">
        <v>3625</v>
      </c>
      <c r="J1188" s="662" t="s">
        <v>3082</v>
      </c>
      <c r="K1188" s="662"/>
      <c r="L1188" s="663">
        <v>96.839999999999989</v>
      </c>
      <c r="M1188" s="663">
        <v>290.52</v>
      </c>
      <c r="N1188" s="662">
        <v>3</v>
      </c>
      <c r="O1188" s="745">
        <v>0.5</v>
      </c>
      <c r="P1188" s="663">
        <v>290.52</v>
      </c>
      <c r="Q1188" s="678">
        <v>1</v>
      </c>
      <c r="R1188" s="662">
        <v>3</v>
      </c>
      <c r="S1188" s="678">
        <v>1</v>
      </c>
      <c r="T1188" s="745">
        <v>0.5</v>
      </c>
      <c r="U1188" s="701">
        <v>1</v>
      </c>
    </row>
    <row r="1189" spans="1:21" ht="14.4" customHeight="1" x14ac:dyDescent="0.3">
      <c r="A1189" s="661">
        <v>7</v>
      </c>
      <c r="B1189" s="662" t="s">
        <v>2765</v>
      </c>
      <c r="C1189" s="662" t="s">
        <v>3030</v>
      </c>
      <c r="D1189" s="743" t="s">
        <v>4453</v>
      </c>
      <c r="E1189" s="744" t="s">
        <v>3070</v>
      </c>
      <c r="F1189" s="662" t="s">
        <v>3025</v>
      </c>
      <c r="G1189" s="662" t="s">
        <v>3080</v>
      </c>
      <c r="H1189" s="662" t="s">
        <v>573</v>
      </c>
      <c r="I1189" s="662" t="s">
        <v>4364</v>
      </c>
      <c r="J1189" s="662" t="s">
        <v>3082</v>
      </c>
      <c r="K1189" s="662"/>
      <c r="L1189" s="663">
        <v>0</v>
      </c>
      <c r="M1189" s="663">
        <v>0</v>
      </c>
      <c r="N1189" s="662">
        <v>9</v>
      </c>
      <c r="O1189" s="745">
        <v>2</v>
      </c>
      <c r="P1189" s="663">
        <v>0</v>
      </c>
      <c r="Q1189" s="678"/>
      <c r="R1189" s="662">
        <v>3</v>
      </c>
      <c r="S1189" s="678">
        <v>0.33333333333333331</v>
      </c>
      <c r="T1189" s="745">
        <v>1</v>
      </c>
      <c r="U1189" s="701">
        <v>0.5</v>
      </c>
    </row>
    <row r="1190" spans="1:21" ht="14.4" customHeight="1" x14ac:dyDescent="0.3">
      <c r="A1190" s="661">
        <v>7</v>
      </c>
      <c r="B1190" s="662" t="s">
        <v>2765</v>
      </c>
      <c r="C1190" s="662" t="s">
        <v>3030</v>
      </c>
      <c r="D1190" s="743" t="s">
        <v>4453</v>
      </c>
      <c r="E1190" s="744" t="s">
        <v>3070</v>
      </c>
      <c r="F1190" s="662" t="s">
        <v>3025</v>
      </c>
      <c r="G1190" s="662" t="s">
        <v>3080</v>
      </c>
      <c r="H1190" s="662" t="s">
        <v>573</v>
      </c>
      <c r="I1190" s="662" t="s">
        <v>4440</v>
      </c>
      <c r="J1190" s="662" t="s">
        <v>3082</v>
      </c>
      <c r="K1190" s="662"/>
      <c r="L1190" s="663">
        <v>0</v>
      </c>
      <c r="M1190" s="663">
        <v>0</v>
      </c>
      <c r="N1190" s="662">
        <v>3</v>
      </c>
      <c r="O1190" s="745"/>
      <c r="P1190" s="663">
        <v>0</v>
      </c>
      <c r="Q1190" s="678"/>
      <c r="R1190" s="662">
        <v>3</v>
      </c>
      <c r="S1190" s="678">
        <v>1</v>
      </c>
      <c r="T1190" s="745"/>
      <c r="U1190" s="701"/>
    </row>
    <row r="1191" spans="1:21" ht="14.4" customHeight="1" x14ac:dyDescent="0.3">
      <c r="A1191" s="661">
        <v>7</v>
      </c>
      <c r="B1191" s="662" t="s">
        <v>2765</v>
      </c>
      <c r="C1191" s="662" t="s">
        <v>3030</v>
      </c>
      <c r="D1191" s="743" t="s">
        <v>4453</v>
      </c>
      <c r="E1191" s="744" t="s">
        <v>3070</v>
      </c>
      <c r="F1191" s="662" t="s">
        <v>3025</v>
      </c>
      <c r="G1191" s="662" t="s">
        <v>3080</v>
      </c>
      <c r="H1191" s="662" t="s">
        <v>573</v>
      </c>
      <c r="I1191" s="662" t="s">
        <v>4441</v>
      </c>
      <c r="J1191" s="662" t="s">
        <v>3082</v>
      </c>
      <c r="K1191" s="662"/>
      <c r="L1191" s="663">
        <v>0</v>
      </c>
      <c r="M1191" s="663">
        <v>0</v>
      </c>
      <c r="N1191" s="662">
        <v>3</v>
      </c>
      <c r="O1191" s="745"/>
      <c r="P1191" s="663">
        <v>0</v>
      </c>
      <c r="Q1191" s="678"/>
      <c r="R1191" s="662">
        <v>3</v>
      </c>
      <c r="S1191" s="678">
        <v>1</v>
      </c>
      <c r="T1191" s="745"/>
      <c r="U1191" s="701"/>
    </row>
    <row r="1192" spans="1:21" ht="14.4" customHeight="1" x14ac:dyDescent="0.3">
      <c r="A1192" s="661">
        <v>7</v>
      </c>
      <c r="B1192" s="662" t="s">
        <v>2765</v>
      </c>
      <c r="C1192" s="662" t="s">
        <v>3030</v>
      </c>
      <c r="D1192" s="743" t="s">
        <v>4453</v>
      </c>
      <c r="E1192" s="744" t="s">
        <v>3070</v>
      </c>
      <c r="F1192" s="662" t="s">
        <v>3025</v>
      </c>
      <c r="G1192" s="662" t="s">
        <v>3080</v>
      </c>
      <c r="H1192" s="662" t="s">
        <v>573</v>
      </c>
      <c r="I1192" s="662" t="s">
        <v>4400</v>
      </c>
      <c r="J1192" s="662" t="s">
        <v>3082</v>
      </c>
      <c r="K1192" s="662"/>
      <c r="L1192" s="663">
        <v>0</v>
      </c>
      <c r="M1192" s="663">
        <v>0</v>
      </c>
      <c r="N1192" s="662">
        <v>1</v>
      </c>
      <c r="O1192" s="745">
        <v>1</v>
      </c>
      <c r="P1192" s="663">
        <v>0</v>
      </c>
      <c r="Q1192" s="678"/>
      <c r="R1192" s="662">
        <v>1</v>
      </c>
      <c r="S1192" s="678">
        <v>1</v>
      </c>
      <c r="T1192" s="745">
        <v>1</v>
      </c>
      <c r="U1192" s="701">
        <v>1</v>
      </c>
    </row>
    <row r="1193" spans="1:21" ht="14.4" customHeight="1" x14ac:dyDescent="0.3">
      <c r="A1193" s="661">
        <v>7</v>
      </c>
      <c r="B1193" s="662" t="s">
        <v>2765</v>
      </c>
      <c r="C1193" s="662" t="s">
        <v>3030</v>
      </c>
      <c r="D1193" s="743" t="s">
        <v>4453</v>
      </c>
      <c r="E1193" s="744" t="s">
        <v>3070</v>
      </c>
      <c r="F1193" s="662" t="s">
        <v>3025</v>
      </c>
      <c r="G1193" s="662" t="s">
        <v>3758</v>
      </c>
      <c r="H1193" s="662" t="s">
        <v>573</v>
      </c>
      <c r="I1193" s="662" t="s">
        <v>3893</v>
      </c>
      <c r="J1193" s="662" t="s">
        <v>1764</v>
      </c>
      <c r="K1193" s="662" t="s">
        <v>1765</v>
      </c>
      <c r="L1193" s="663">
        <v>105.08</v>
      </c>
      <c r="M1193" s="663">
        <v>735.56</v>
      </c>
      <c r="N1193" s="662">
        <v>7</v>
      </c>
      <c r="O1193" s="745">
        <v>2</v>
      </c>
      <c r="P1193" s="663">
        <v>210.16</v>
      </c>
      <c r="Q1193" s="678">
        <v>0.28571428571428575</v>
      </c>
      <c r="R1193" s="662">
        <v>2</v>
      </c>
      <c r="S1193" s="678">
        <v>0.2857142857142857</v>
      </c>
      <c r="T1193" s="745">
        <v>1</v>
      </c>
      <c r="U1193" s="701">
        <v>0.5</v>
      </c>
    </row>
    <row r="1194" spans="1:21" ht="14.4" customHeight="1" x14ac:dyDescent="0.3">
      <c r="A1194" s="661">
        <v>7</v>
      </c>
      <c r="B1194" s="662" t="s">
        <v>2765</v>
      </c>
      <c r="C1194" s="662" t="s">
        <v>3030</v>
      </c>
      <c r="D1194" s="743" t="s">
        <v>4453</v>
      </c>
      <c r="E1194" s="744" t="s">
        <v>3070</v>
      </c>
      <c r="F1194" s="662" t="s">
        <v>3025</v>
      </c>
      <c r="G1194" s="662" t="s">
        <v>3762</v>
      </c>
      <c r="H1194" s="662" t="s">
        <v>573</v>
      </c>
      <c r="I1194" s="662" t="s">
        <v>795</v>
      </c>
      <c r="J1194" s="662" t="s">
        <v>3896</v>
      </c>
      <c r="K1194" s="662" t="s">
        <v>3897</v>
      </c>
      <c r="L1194" s="663">
        <v>23.61</v>
      </c>
      <c r="M1194" s="663">
        <v>188.88</v>
      </c>
      <c r="N1194" s="662">
        <v>8</v>
      </c>
      <c r="O1194" s="745">
        <v>2.5</v>
      </c>
      <c r="P1194" s="663">
        <v>118.05</v>
      </c>
      <c r="Q1194" s="678">
        <v>0.625</v>
      </c>
      <c r="R1194" s="662">
        <v>5</v>
      </c>
      <c r="S1194" s="678">
        <v>0.625</v>
      </c>
      <c r="T1194" s="745">
        <v>1</v>
      </c>
      <c r="U1194" s="701">
        <v>0.4</v>
      </c>
    </row>
    <row r="1195" spans="1:21" ht="14.4" customHeight="1" x14ac:dyDescent="0.3">
      <c r="A1195" s="661">
        <v>7</v>
      </c>
      <c r="B1195" s="662" t="s">
        <v>2765</v>
      </c>
      <c r="C1195" s="662" t="s">
        <v>3030</v>
      </c>
      <c r="D1195" s="743" t="s">
        <v>4453</v>
      </c>
      <c r="E1195" s="744" t="s">
        <v>3070</v>
      </c>
      <c r="F1195" s="662" t="s">
        <v>3025</v>
      </c>
      <c r="G1195" s="662" t="s">
        <v>3762</v>
      </c>
      <c r="H1195" s="662" t="s">
        <v>573</v>
      </c>
      <c r="I1195" s="662" t="s">
        <v>3763</v>
      </c>
      <c r="J1195" s="662" t="s">
        <v>3764</v>
      </c>
      <c r="K1195" s="662" t="s">
        <v>3161</v>
      </c>
      <c r="L1195" s="663">
        <v>37.369999999999997</v>
      </c>
      <c r="M1195" s="663">
        <v>186.84999999999997</v>
      </c>
      <c r="N1195" s="662">
        <v>5</v>
      </c>
      <c r="O1195" s="745">
        <v>1</v>
      </c>
      <c r="P1195" s="663">
        <v>74.739999999999995</v>
      </c>
      <c r="Q1195" s="678">
        <v>0.4</v>
      </c>
      <c r="R1195" s="662">
        <v>2</v>
      </c>
      <c r="S1195" s="678">
        <v>0.4</v>
      </c>
      <c r="T1195" s="745">
        <v>0.5</v>
      </c>
      <c r="U1195" s="701">
        <v>0.5</v>
      </c>
    </row>
    <row r="1196" spans="1:21" ht="14.4" customHeight="1" x14ac:dyDescent="0.3">
      <c r="A1196" s="661">
        <v>7</v>
      </c>
      <c r="B1196" s="662" t="s">
        <v>2765</v>
      </c>
      <c r="C1196" s="662" t="s">
        <v>3030</v>
      </c>
      <c r="D1196" s="743" t="s">
        <v>4453</v>
      </c>
      <c r="E1196" s="744" t="s">
        <v>3070</v>
      </c>
      <c r="F1196" s="662" t="s">
        <v>3025</v>
      </c>
      <c r="G1196" s="662" t="s">
        <v>3762</v>
      </c>
      <c r="H1196" s="662" t="s">
        <v>573</v>
      </c>
      <c r="I1196" s="662" t="s">
        <v>4102</v>
      </c>
      <c r="J1196" s="662" t="s">
        <v>3764</v>
      </c>
      <c r="K1196" s="662" t="s">
        <v>4103</v>
      </c>
      <c r="L1196" s="663">
        <v>0</v>
      </c>
      <c r="M1196" s="663">
        <v>0</v>
      </c>
      <c r="N1196" s="662">
        <v>1</v>
      </c>
      <c r="O1196" s="745">
        <v>0.5</v>
      </c>
      <c r="P1196" s="663">
        <v>0</v>
      </c>
      <c r="Q1196" s="678"/>
      <c r="R1196" s="662">
        <v>1</v>
      </c>
      <c r="S1196" s="678">
        <v>1</v>
      </c>
      <c r="T1196" s="745">
        <v>0.5</v>
      </c>
      <c r="U1196" s="701">
        <v>1</v>
      </c>
    </row>
    <row r="1197" spans="1:21" ht="14.4" customHeight="1" x14ac:dyDescent="0.3">
      <c r="A1197" s="661">
        <v>7</v>
      </c>
      <c r="B1197" s="662" t="s">
        <v>2765</v>
      </c>
      <c r="C1197" s="662" t="s">
        <v>3030</v>
      </c>
      <c r="D1197" s="743" t="s">
        <v>4453</v>
      </c>
      <c r="E1197" s="744" t="s">
        <v>3070</v>
      </c>
      <c r="F1197" s="662" t="s">
        <v>3025</v>
      </c>
      <c r="G1197" s="662" t="s">
        <v>3143</v>
      </c>
      <c r="H1197" s="662" t="s">
        <v>573</v>
      </c>
      <c r="I1197" s="662" t="s">
        <v>3530</v>
      </c>
      <c r="J1197" s="662" t="s">
        <v>3145</v>
      </c>
      <c r="K1197" s="662" t="s">
        <v>3146</v>
      </c>
      <c r="L1197" s="663">
        <v>0</v>
      </c>
      <c r="M1197" s="663">
        <v>0</v>
      </c>
      <c r="N1197" s="662">
        <v>2</v>
      </c>
      <c r="O1197" s="745">
        <v>0.5</v>
      </c>
      <c r="P1197" s="663">
        <v>0</v>
      </c>
      <c r="Q1197" s="678"/>
      <c r="R1197" s="662">
        <v>2</v>
      </c>
      <c r="S1197" s="678">
        <v>1</v>
      </c>
      <c r="T1197" s="745">
        <v>0.5</v>
      </c>
      <c r="U1197" s="701">
        <v>1</v>
      </c>
    </row>
    <row r="1198" spans="1:21" ht="14.4" customHeight="1" x14ac:dyDescent="0.3">
      <c r="A1198" s="661">
        <v>7</v>
      </c>
      <c r="B1198" s="662" t="s">
        <v>2765</v>
      </c>
      <c r="C1198" s="662" t="s">
        <v>3030</v>
      </c>
      <c r="D1198" s="743" t="s">
        <v>4453</v>
      </c>
      <c r="E1198" s="744" t="s">
        <v>3070</v>
      </c>
      <c r="F1198" s="662" t="s">
        <v>3025</v>
      </c>
      <c r="G1198" s="662" t="s">
        <v>3318</v>
      </c>
      <c r="H1198" s="662" t="s">
        <v>631</v>
      </c>
      <c r="I1198" s="662" t="s">
        <v>4257</v>
      </c>
      <c r="J1198" s="662" t="s">
        <v>3620</v>
      </c>
      <c r="K1198" s="662" t="s">
        <v>3610</v>
      </c>
      <c r="L1198" s="663">
        <v>207.45</v>
      </c>
      <c r="M1198" s="663">
        <v>622.34999999999991</v>
      </c>
      <c r="N1198" s="662">
        <v>3</v>
      </c>
      <c r="O1198" s="745">
        <v>1.5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7</v>
      </c>
      <c r="B1199" s="662" t="s">
        <v>2765</v>
      </c>
      <c r="C1199" s="662" t="s">
        <v>3030</v>
      </c>
      <c r="D1199" s="743" t="s">
        <v>4453</v>
      </c>
      <c r="E1199" s="744" t="s">
        <v>3070</v>
      </c>
      <c r="F1199" s="662" t="s">
        <v>3025</v>
      </c>
      <c r="G1199" s="662" t="s">
        <v>3901</v>
      </c>
      <c r="H1199" s="662" t="s">
        <v>573</v>
      </c>
      <c r="I1199" s="662" t="s">
        <v>4104</v>
      </c>
      <c r="J1199" s="662" t="s">
        <v>3903</v>
      </c>
      <c r="K1199" s="662" t="s">
        <v>3904</v>
      </c>
      <c r="L1199" s="663">
        <v>1567.35</v>
      </c>
      <c r="M1199" s="663">
        <v>7836.75</v>
      </c>
      <c r="N1199" s="662">
        <v>5</v>
      </c>
      <c r="O1199" s="745">
        <v>0.5</v>
      </c>
      <c r="P1199" s="663">
        <v>7836.75</v>
      </c>
      <c r="Q1199" s="678">
        <v>1</v>
      </c>
      <c r="R1199" s="662">
        <v>5</v>
      </c>
      <c r="S1199" s="678">
        <v>1</v>
      </c>
      <c r="T1199" s="745">
        <v>0.5</v>
      </c>
      <c r="U1199" s="701">
        <v>1</v>
      </c>
    </row>
    <row r="1200" spans="1:21" ht="14.4" customHeight="1" x14ac:dyDescent="0.3">
      <c r="A1200" s="661">
        <v>7</v>
      </c>
      <c r="B1200" s="662" t="s">
        <v>2765</v>
      </c>
      <c r="C1200" s="662" t="s">
        <v>3030</v>
      </c>
      <c r="D1200" s="743" t="s">
        <v>4453</v>
      </c>
      <c r="E1200" s="744" t="s">
        <v>3070</v>
      </c>
      <c r="F1200" s="662" t="s">
        <v>3025</v>
      </c>
      <c r="G1200" s="662" t="s">
        <v>4105</v>
      </c>
      <c r="H1200" s="662" t="s">
        <v>573</v>
      </c>
      <c r="I1200" s="662" t="s">
        <v>4258</v>
      </c>
      <c r="J1200" s="662" t="s">
        <v>4107</v>
      </c>
      <c r="K1200" s="662" t="s">
        <v>4259</v>
      </c>
      <c r="L1200" s="663">
        <v>64.56</v>
      </c>
      <c r="M1200" s="663">
        <v>129.12</v>
      </c>
      <c r="N1200" s="662">
        <v>2</v>
      </c>
      <c r="O1200" s="745">
        <v>1</v>
      </c>
      <c r="P1200" s="663">
        <v>129.12</v>
      </c>
      <c r="Q1200" s="678">
        <v>1</v>
      </c>
      <c r="R1200" s="662">
        <v>2</v>
      </c>
      <c r="S1200" s="678">
        <v>1</v>
      </c>
      <c r="T1200" s="745">
        <v>1</v>
      </c>
      <c r="U1200" s="701">
        <v>1</v>
      </c>
    </row>
    <row r="1201" spans="1:21" ht="14.4" customHeight="1" x14ac:dyDescent="0.3">
      <c r="A1201" s="661">
        <v>7</v>
      </c>
      <c r="B1201" s="662" t="s">
        <v>2765</v>
      </c>
      <c r="C1201" s="662" t="s">
        <v>3030</v>
      </c>
      <c r="D1201" s="743" t="s">
        <v>4453</v>
      </c>
      <c r="E1201" s="744" t="s">
        <v>3070</v>
      </c>
      <c r="F1201" s="662" t="s">
        <v>3025</v>
      </c>
      <c r="G1201" s="662" t="s">
        <v>4379</v>
      </c>
      <c r="H1201" s="662" t="s">
        <v>573</v>
      </c>
      <c r="I1201" s="662" t="s">
        <v>4380</v>
      </c>
      <c r="J1201" s="662" t="s">
        <v>4381</v>
      </c>
      <c r="K1201" s="662" t="s">
        <v>2882</v>
      </c>
      <c r="L1201" s="663">
        <v>38.56</v>
      </c>
      <c r="M1201" s="663">
        <v>38.56</v>
      </c>
      <c r="N1201" s="662">
        <v>1</v>
      </c>
      <c r="O1201" s="745">
        <v>0.5</v>
      </c>
      <c r="P1201" s="663">
        <v>38.56</v>
      </c>
      <c r="Q1201" s="678">
        <v>1</v>
      </c>
      <c r="R1201" s="662">
        <v>1</v>
      </c>
      <c r="S1201" s="678">
        <v>1</v>
      </c>
      <c r="T1201" s="745">
        <v>0.5</v>
      </c>
      <c r="U1201" s="701">
        <v>1</v>
      </c>
    </row>
    <row r="1202" spans="1:21" ht="14.4" customHeight="1" x14ac:dyDescent="0.3">
      <c r="A1202" s="661">
        <v>7</v>
      </c>
      <c r="B1202" s="662" t="s">
        <v>2765</v>
      </c>
      <c r="C1202" s="662" t="s">
        <v>3030</v>
      </c>
      <c r="D1202" s="743" t="s">
        <v>4453</v>
      </c>
      <c r="E1202" s="744" t="s">
        <v>3070</v>
      </c>
      <c r="F1202" s="662" t="s">
        <v>3025</v>
      </c>
      <c r="G1202" s="662" t="s">
        <v>3147</v>
      </c>
      <c r="H1202" s="662" t="s">
        <v>631</v>
      </c>
      <c r="I1202" s="662" t="s">
        <v>2135</v>
      </c>
      <c r="J1202" s="662" t="s">
        <v>2136</v>
      </c>
      <c r="K1202" s="662" t="s">
        <v>2137</v>
      </c>
      <c r="L1202" s="663">
        <v>96.84</v>
      </c>
      <c r="M1202" s="663">
        <v>290.52</v>
      </c>
      <c r="N1202" s="662">
        <v>3</v>
      </c>
      <c r="O1202" s="745">
        <v>1</v>
      </c>
      <c r="P1202" s="663">
        <v>193.68</v>
      </c>
      <c r="Q1202" s="678">
        <v>0.66666666666666674</v>
      </c>
      <c r="R1202" s="662">
        <v>2</v>
      </c>
      <c r="S1202" s="678">
        <v>0.66666666666666663</v>
      </c>
      <c r="T1202" s="745">
        <v>0.5</v>
      </c>
      <c r="U1202" s="701">
        <v>0.5</v>
      </c>
    </row>
    <row r="1203" spans="1:21" ht="14.4" customHeight="1" x14ac:dyDescent="0.3">
      <c r="A1203" s="661">
        <v>7</v>
      </c>
      <c r="B1203" s="662" t="s">
        <v>2765</v>
      </c>
      <c r="C1203" s="662" t="s">
        <v>3030</v>
      </c>
      <c r="D1203" s="743" t="s">
        <v>4453</v>
      </c>
      <c r="E1203" s="744" t="s">
        <v>3070</v>
      </c>
      <c r="F1203" s="662" t="s">
        <v>3025</v>
      </c>
      <c r="G1203" s="662" t="s">
        <v>3147</v>
      </c>
      <c r="H1203" s="662" t="s">
        <v>631</v>
      </c>
      <c r="I1203" s="662" t="s">
        <v>2135</v>
      </c>
      <c r="J1203" s="662" t="s">
        <v>2136</v>
      </c>
      <c r="K1203" s="662" t="s">
        <v>2137</v>
      </c>
      <c r="L1203" s="663">
        <v>73.069999999999993</v>
      </c>
      <c r="M1203" s="663">
        <v>438.41999999999996</v>
      </c>
      <c r="N1203" s="662">
        <v>6</v>
      </c>
      <c r="O1203" s="745">
        <v>4</v>
      </c>
      <c r="P1203" s="663">
        <v>219.20999999999998</v>
      </c>
      <c r="Q1203" s="678">
        <v>0.5</v>
      </c>
      <c r="R1203" s="662">
        <v>3</v>
      </c>
      <c r="S1203" s="678">
        <v>0.5</v>
      </c>
      <c r="T1203" s="745">
        <v>1.5</v>
      </c>
      <c r="U1203" s="701">
        <v>0.375</v>
      </c>
    </row>
    <row r="1204" spans="1:21" ht="14.4" customHeight="1" x14ac:dyDescent="0.3">
      <c r="A1204" s="661">
        <v>7</v>
      </c>
      <c r="B1204" s="662" t="s">
        <v>2765</v>
      </c>
      <c r="C1204" s="662" t="s">
        <v>3030</v>
      </c>
      <c r="D1204" s="743" t="s">
        <v>4453</v>
      </c>
      <c r="E1204" s="744" t="s">
        <v>3070</v>
      </c>
      <c r="F1204" s="662" t="s">
        <v>3025</v>
      </c>
      <c r="G1204" s="662" t="s">
        <v>3147</v>
      </c>
      <c r="H1204" s="662" t="s">
        <v>631</v>
      </c>
      <c r="I1204" s="662" t="s">
        <v>3148</v>
      </c>
      <c r="J1204" s="662" t="s">
        <v>2136</v>
      </c>
      <c r="K1204" s="662" t="s">
        <v>3149</v>
      </c>
      <c r="L1204" s="663">
        <v>193.68</v>
      </c>
      <c r="M1204" s="663">
        <v>193.68</v>
      </c>
      <c r="N1204" s="662">
        <v>1</v>
      </c>
      <c r="O1204" s="745">
        <v>1</v>
      </c>
      <c r="P1204" s="663">
        <v>193.68</v>
      </c>
      <c r="Q1204" s="678">
        <v>1</v>
      </c>
      <c r="R1204" s="662">
        <v>1</v>
      </c>
      <c r="S1204" s="678">
        <v>1</v>
      </c>
      <c r="T1204" s="745">
        <v>1</v>
      </c>
      <c r="U1204" s="701">
        <v>1</v>
      </c>
    </row>
    <row r="1205" spans="1:21" ht="14.4" customHeight="1" x14ac:dyDescent="0.3">
      <c r="A1205" s="661">
        <v>7</v>
      </c>
      <c r="B1205" s="662" t="s">
        <v>2765</v>
      </c>
      <c r="C1205" s="662" t="s">
        <v>3030</v>
      </c>
      <c r="D1205" s="743" t="s">
        <v>4453</v>
      </c>
      <c r="E1205" s="744" t="s">
        <v>3070</v>
      </c>
      <c r="F1205" s="662" t="s">
        <v>3025</v>
      </c>
      <c r="G1205" s="662" t="s">
        <v>3147</v>
      </c>
      <c r="H1205" s="662" t="s">
        <v>631</v>
      </c>
      <c r="I1205" s="662" t="s">
        <v>4442</v>
      </c>
      <c r="J1205" s="662" t="s">
        <v>2136</v>
      </c>
      <c r="K1205" s="662" t="s">
        <v>4111</v>
      </c>
      <c r="L1205" s="663">
        <v>64.56</v>
      </c>
      <c r="M1205" s="663">
        <v>64.56</v>
      </c>
      <c r="N1205" s="662">
        <v>1</v>
      </c>
      <c r="O1205" s="745">
        <v>0.5</v>
      </c>
      <c r="P1205" s="663">
        <v>64.56</v>
      </c>
      <c r="Q1205" s="678">
        <v>1</v>
      </c>
      <c r="R1205" s="662">
        <v>1</v>
      </c>
      <c r="S1205" s="678">
        <v>1</v>
      </c>
      <c r="T1205" s="745">
        <v>0.5</v>
      </c>
      <c r="U1205" s="701">
        <v>1</v>
      </c>
    </row>
    <row r="1206" spans="1:21" ht="14.4" customHeight="1" x14ac:dyDescent="0.3">
      <c r="A1206" s="661">
        <v>7</v>
      </c>
      <c r="B1206" s="662" t="s">
        <v>2765</v>
      </c>
      <c r="C1206" s="662" t="s">
        <v>3030</v>
      </c>
      <c r="D1206" s="743" t="s">
        <v>4453</v>
      </c>
      <c r="E1206" s="744" t="s">
        <v>3070</v>
      </c>
      <c r="F1206" s="662" t="s">
        <v>3025</v>
      </c>
      <c r="G1206" s="662" t="s">
        <v>3769</v>
      </c>
      <c r="H1206" s="662" t="s">
        <v>573</v>
      </c>
      <c r="I1206" s="662" t="s">
        <v>4117</v>
      </c>
      <c r="J1206" s="662" t="s">
        <v>3910</v>
      </c>
      <c r="K1206" s="662" t="s">
        <v>3911</v>
      </c>
      <c r="L1206" s="663">
        <v>127</v>
      </c>
      <c r="M1206" s="663">
        <v>2032</v>
      </c>
      <c r="N1206" s="662">
        <v>16</v>
      </c>
      <c r="O1206" s="745">
        <v>3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7</v>
      </c>
      <c r="B1207" s="662" t="s">
        <v>2765</v>
      </c>
      <c r="C1207" s="662" t="s">
        <v>3030</v>
      </c>
      <c r="D1207" s="743" t="s">
        <v>4453</v>
      </c>
      <c r="E1207" s="744" t="s">
        <v>3070</v>
      </c>
      <c r="F1207" s="662" t="s">
        <v>3025</v>
      </c>
      <c r="G1207" s="662" t="s">
        <v>3769</v>
      </c>
      <c r="H1207" s="662" t="s">
        <v>573</v>
      </c>
      <c r="I1207" s="662" t="s">
        <v>3773</v>
      </c>
      <c r="J1207" s="662" t="s">
        <v>3774</v>
      </c>
      <c r="K1207" s="662" t="s">
        <v>2064</v>
      </c>
      <c r="L1207" s="663">
        <v>208.18</v>
      </c>
      <c r="M1207" s="663">
        <v>832.72</v>
      </c>
      <c r="N1207" s="662">
        <v>4</v>
      </c>
      <c r="O1207" s="745">
        <v>2</v>
      </c>
      <c r="P1207" s="663">
        <v>624.54</v>
      </c>
      <c r="Q1207" s="678">
        <v>0.74999999999999989</v>
      </c>
      <c r="R1207" s="662">
        <v>3</v>
      </c>
      <c r="S1207" s="678">
        <v>0.75</v>
      </c>
      <c r="T1207" s="745">
        <v>1</v>
      </c>
      <c r="U1207" s="701">
        <v>0.5</v>
      </c>
    </row>
    <row r="1208" spans="1:21" ht="14.4" customHeight="1" x14ac:dyDescent="0.3">
      <c r="A1208" s="661">
        <v>7</v>
      </c>
      <c r="B1208" s="662" t="s">
        <v>2765</v>
      </c>
      <c r="C1208" s="662" t="s">
        <v>3030</v>
      </c>
      <c r="D1208" s="743" t="s">
        <v>4453</v>
      </c>
      <c r="E1208" s="744" t="s">
        <v>3070</v>
      </c>
      <c r="F1208" s="662" t="s">
        <v>3025</v>
      </c>
      <c r="G1208" s="662" t="s">
        <v>3769</v>
      </c>
      <c r="H1208" s="662" t="s">
        <v>573</v>
      </c>
      <c r="I1208" s="662" t="s">
        <v>3907</v>
      </c>
      <c r="J1208" s="662" t="s">
        <v>3908</v>
      </c>
      <c r="K1208" s="662" t="s">
        <v>977</v>
      </c>
      <c r="L1208" s="663">
        <v>383.18</v>
      </c>
      <c r="M1208" s="663">
        <v>2299.08</v>
      </c>
      <c r="N1208" s="662">
        <v>6</v>
      </c>
      <c r="O1208" s="745">
        <v>1</v>
      </c>
      <c r="P1208" s="663">
        <v>766.36</v>
      </c>
      <c r="Q1208" s="678">
        <v>0.33333333333333337</v>
      </c>
      <c r="R1208" s="662">
        <v>2</v>
      </c>
      <c r="S1208" s="678">
        <v>0.33333333333333331</v>
      </c>
      <c r="T1208" s="745"/>
      <c r="U1208" s="701">
        <v>0</v>
      </c>
    </row>
    <row r="1209" spans="1:21" ht="14.4" customHeight="1" x14ac:dyDescent="0.3">
      <c r="A1209" s="661">
        <v>7</v>
      </c>
      <c r="B1209" s="662" t="s">
        <v>2765</v>
      </c>
      <c r="C1209" s="662" t="s">
        <v>3030</v>
      </c>
      <c r="D1209" s="743" t="s">
        <v>4453</v>
      </c>
      <c r="E1209" s="744" t="s">
        <v>3070</v>
      </c>
      <c r="F1209" s="662" t="s">
        <v>3025</v>
      </c>
      <c r="G1209" s="662" t="s">
        <v>3769</v>
      </c>
      <c r="H1209" s="662" t="s">
        <v>573</v>
      </c>
      <c r="I1209" s="662" t="s">
        <v>3912</v>
      </c>
      <c r="J1209" s="662" t="s">
        <v>3913</v>
      </c>
      <c r="K1209" s="662" t="s">
        <v>3914</v>
      </c>
      <c r="L1209" s="663">
        <v>233.95</v>
      </c>
      <c r="M1209" s="663">
        <v>701.84999999999991</v>
      </c>
      <c r="N1209" s="662">
        <v>3</v>
      </c>
      <c r="O1209" s="745">
        <v>1</v>
      </c>
      <c r="P1209" s="663"/>
      <c r="Q1209" s="678">
        <v>0</v>
      </c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7</v>
      </c>
      <c r="B1210" s="662" t="s">
        <v>2765</v>
      </c>
      <c r="C1210" s="662" t="s">
        <v>3030</v>
      </c>
      <c r="D1210" s="743" t="s">
        <v>4453</v>
      </c>
      <c r="E1210" s="744" t="s">
        <v>3070</v>
      </c>
      <c r="F1210" s="662" t="s">
        <v>3025</v>
      </c>
      <c r="G1210" s="662" t="s">
        <v>3769</v>
      </c>
      <c r="H1210" s="662" t="s">
        <v>573</v>
      </c>
      <c r="I1210" s="662" t="s">
        <v>3915</v>
      </c>
      <c r="J1210" s="662" t="s">
        <v>3906</v>
      </c>
      <c r="K1210" s="662" t="s">
        <v>3809</v>
      </c>
      <c r="L1210" s="663">
        <v>389.92</v>
      </c>
      <c r="M1210" s="663">
        <v>3509.28</v>
      </c>
      <c r="N1210" s="662">
        <v>9</v>
      </c>
      <c r="O1210" s="745">
        <v>1</v>
      </c>
      <c r="P1210" s="663">
        <v>3509.28</v>
      </c>
      <c r="Q1210" s="678">
        <v>1</v>
      </c>
      <c r="R1210" s="662">
        <v>9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7</v>
      </c>
      <c r="B1211" s="662" t="s">
        <v>2765</v>
      </c>
      <c r="C1211" s="662" t="s">
        <v>3030</v>
      </c>
      <c r="D1211" s="743" t="s">
        <v>4453</v>
      </c>
      <c r="E1211" s="744" t="s">
        <v>3070</v>
      </c>
      <c r="F1211" s="662" t="s">
        <v>3025</v>
      </c>
      <c r="G1211" s="662" t="s">
        <v>3769</v>
      </c>
      <c r="H1211" s="662" t="s">
        <v>573</v>
      </c>
      <c r="I1211" s="662" t="s">
        <v>3916</v>
      </c>
      <c r="J1211" s="662" t="s">
        <v>3771</v>
      </c>
      <c r="K1211" s="662" t="s">
        <v>3772</v>
      </c>
      <c r="L1211" s="663">
        <v>701.65</v>
      </c>
      <c r="M1211" s="663">
        <v>4209.8999999999996</v>
      </c>
      <c r="N1211" s="662">
        <v>6</v>
      </c>
      <c r="O1211" s="745">
        <v>1</v>
      </c>
      <c r="P1211" s="663">
        <v>4209.8999999999996</v>
      </c>
      <c r="Q1211" s="678">
        <v>1</v>
      </c>
      <c r="R1211" s="662">
        <v>6</v>
      </c>
      <c r="S1211" s="678">
        <v>1</v>
      </c>
      <c r="T1211" s="745">
        <v>1</v>
      </c>
      <c r="U1211" s="701">
        <v>1</v>
      </c>
    </row>
    <row r="1212" spans="1:21" ht="14.4" customHeight="1" x14ac:dyDescent="0.3">
      <c r="A1212" s="661">
        <v>7</v>
      </c>
      <c r="B1212" s="662" t="s">
        <v>2765</v>
      </c>
      <c r="C1212" s="662" t="s">
        <v>3030</v>
      </c>
      <c r="D1212" s="743" t="s">
        <v>4453</v>
      </c>
      <c r="E1212" s="744" t="s">
        <v>3070</v>
      </c>
      <c r="F1212" s="662" t="s">
        <v>3025</v>
      </c>
      <c r="G1212" s="662" t="s">
        <v>3769</v>
      </c>
      <c r="H1212" s="662" t="s">
        <v>573</v>
      </c>
      <c r="I1212" s="662" t="s">
        <v>4118</v>
      </c>
      <c r="J1212" s="662" t="s">
        <v>3913</v>
      </c>
      <c r="K1212" s="662" t="s">
        <v>3914</v>
      </c>
      <c r="L1212" s="663">
        <v>233.95</v>
      </c>
      <c r="M1212" s="663">
        <v>2807.3999999999996</v>
      </c>
      <c r="N1212" s="662">
        <v>12</v>
      </c>
      <c r="O1212" s="745">
        <v>2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7</v>
      </c>
      <c r="B1213" s="662" t="s">
        <v>2765</v>
      </c>
      <c r="C1213" s="662" t="s">
        <v>3030</v>
      </c>
      <c r="D1213" s="743" t="s">
        <v>4453</v>
      </c>
      <c r="E1213" s="744" t="s">
        <v>3070</v>
      </c>
      <c r="F1213" s="662" t="s">
        <v>3025</v>
      </c>
      <c r="G1213" s="662" t="s">
        <v>3919</v>
      </c>
      <c r="H1213" s="662" t="s">
        <v>573</v>
      </c>
      <c r="I1213" s="662" t="s">
        <v>3920</v>
      </c>
      <c r="J1213" s="662" t="s">
        <v>3921</v>
      </c>
      <c r="K1213" s="662" t="s">
        <v>3922</v>
      </c>
      <c r="L1213" s="663">
        <v>134.47999999999999</v>
      </c>
      <c r="M1213" s="663">
        <v>268.95999999999998</v>
      </c>
      <c r="N1213" s="662">
        <v>2</v>
      </c>
      <c r="O1213" s="745">
        <v>0.5</v>
      </c>
      <c r="P1213" s="663">
        <v>268.95999999999998</v>
      </c>
      <c r="Q1213" s="678">
        <v>1</v>
      </c>
      <c r="R1213" s="662">
        <v>2</v>
      </c>
      <c r="S1213" s="678">
        <v>1</v>
      </c>
      <c r="T1213" s="745">
        <v>0.5</v>
      </c>
      <c r="U1213" s="701">
        <v>1</v>
      </c>
    </row>
    <row r="1214" spans="1:21" ht="14.4" customHeight="1" x14ac:dyDescent="0.3">
      <c r="A1214" s="661">
        <v>7</v>
      </c>
      <c r="B1214" s="662" t="s">
        <v>2765</v>
      </c>
      <c r="C1214" s="662" t="s">
        <v>3030</v>
      </c>
      <c r="D1214" s="743" t="s">
        <v>4453</v>
      </c>
      <c r="E1214" s="744" t="s">
        <v>3070</v>
      </c>
      <c r="F1214" s="662" t="s">
        <v>3025</v>
      </c>
      <c r="G1214" s="662" t="s">
        <v>3325</v>
      </c>
      <c r="H1214" s="662" t="s">
        <v>573</v>
      </c>
      <c r="I1214" s="662" t="s">
        <v>3326</v>
      </c>
      <c r="J1214" s="662" t="s">
        <v>1595</v>
      </c>
      <c r="K1214" s="662" t="s">
        <v>1596</v>
      </c>
      <c r="L1214" s="663">
        <v>0</v>
      </c>
      <c r="M1214" s="663">
        <v>0</v>
      </c>
      <c r="N1214" s="662">
        <v>1</v>
      </c>
      <c r="O1214" s="745">
        <v>1</v>
      </c>
      <c r="P1214" s="663"/>
      <c r="Q1214" s="678"/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7</v>
      </c>
      <c r="B1215" s="662" t="s">
        <v>2765</v>
      </c>
      <c r="C1215" s="662" t="s">
        <v>3030</v>
      </c>
      <c r="D1215" s="743" t="s">
        <v>4453</v>
      </c>
      <c r="E1215" s="744" t="s">
        <v>3070</v>
      </c>
      <c r="F1215" s="662" t="s">
        <v>3025</v>
      </c>
      <c r="G1215" s="662" t="s">
        <v>3150</v>
      </c>
      <c r="H1215" s="662" t="s">
        <v>631</v>
      </c>
      <c r="I1215" s="662" t="s">
        <v>3463</v>
      </c>
      <c r="J1215" s="662" t="s">
        <v>1956</v>
      </c>
      <c r="K1215" s="662" t="s">
        <v>3464</v>
      </c>
      <c r="L1215" s="663">
        <v>24.22</v>
      </c>
      <c r="M1215" s="663">
        <v>24.22</v>
      </c>
      <c r="N1215" s="662">
        <v>1</v>
      </c>
      <c r="O1215" s="745">
        <v>1</v>
      </c>
      <c r="P1215" s="663"/>
      <c r="Q1215" s="678">
        <v>0</v>
      </c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7</v>
      </c>
      <c r="B1216" s="662" t="s">
        <v>2765</v>
      </c>
      <c r="C1216" s="662" t="s">
        <v>3030</v>
      </c>
      <c r="D1216" s="743" t="s">
        <v>4453</v>
      </c>
      <c r="E1216" s="744" t="s">
        <v>3070</v>
      </c>
      <c r="F1216" s="662" t="s">
        <v>3025</v>
      </c>
      <c r="G1216" s="662" t="s">
        <v>3150</v>
      </c>
      <c r="H1216" s="662" t="s">
        <v>631</v>
      </c>
      <c r="I1216" s="662" t="s">
        <v>1955</v>
      </c>
      <c r="J1216" s="662" t="s">
        <v>1956</v>
      </c>
      <c r="K1216" s="662" t="s">
        <v>2978</v>
      </c>
      <c r="L1216" s="663">
        <v>48.42</v>
      </c>
      <c r="M1216" s="663">
        <v>581.04</v>
      </c>
      <c r="N1216" s="662">
        <v>12</v>
      </c>
      <c r="O1216" s="745">
        <v>1</v>
      </c>
      <c r="P1216" s="663"/>
      <c r="Q1216" s="678">
        <v>0</v>
      </c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7</v>
      </c>
      <c r="B1217" s="662" t="s">
        <v>2765</v>
      </c>
      <c r="C1217" s="662" t="s">
        <v>3030</v>
      </c>
      <c r="D1217" s="743" t="s">
        <v>4453</v>
      </c>
      <c r="E1217" s="744" t="s">
        <v>3070</v>
      </c>
      <c r="F1217" s="662" t="s">
        <v>3025</v>
      </c>
      <c r="G1217" s="662" t="s">
        <v>3150</v>
      </c>
      <c r="H1217" s="662" t="s">
        <v>573</v>
      </c>
      <c r="I1217" s="662" t="s">
        <v>3151</v>
      </c>
      <c r="J1217" s="662" t="s">
        <v>1956</v>
      </c>
      <c r="K1217" s="662" t="s">
        <v>3152</v>
      </c>
      <c r="L1217" s="663">
        <v>48.42</v>
      </c>
      <c r="M1217" s="663">
        <v>242.1</v>
      </c>
      <c r="N1217" s="662">
        <v>5</v>
      </c>
      <c r="O1217" s="745">
        <v>2</v>
      </c>
      <c r="P1217" s="663">
        <v>242.1</v>
      </c>
      <c r="Q1217" s="678">
        <v>1</v>
      </c>
      <c r="R1217" s="662">
        <v>5</v>
      </c>
      <c r="S1217" s="678">
        <v>1</v>
      </c>
      <c r="T1217" s="745">
        <v>2</v>
      </c>
      <c r="U1217" s="701">
        <v>1</v>
      </c>
    </row>
    <row r="1218" spans="1:21" ht="14.4" customHeight="1" x14ac:dyDescent="0.3">
      <c r="A1218" s="661">
        <v>7</v>
      </c>
      <c r="B1218" s="662" t="s">
        <v>2765</v>
      </c>
      <c r="C1218" s="662" t="s">
        <v>3030</v>
      </c>
      <c r="D1218" s="743" t="s">
        <v>4453</v>
      </c>
      <c r="E1218" s="744" t="s">
        <v>3070</v>
      </c>
      <c r="F1218" s="662" t="s">
        <v>3025</v>
      </c>
      <c r="G1218" s="662" t="s">
        <v>3150</v>
      </c>
      <c r="H1218" s="662" t="s">
        <v>573</v>
      </c>
      <c r="I1218" s="662" t="s">
        <v>3151</v>
      </c>
      <c r="J1218" s="662" t="s">
        <v>1956</v>
      </c>
      <c r="K1218" s="662" t="s">
        <v>3152</v>
      </c>
      <c r="L1218" s="663">
        <v>36.54</v>
      </c>
      <c r="M1218" s="663">
        <v>109.62</v>
      </c>
      <c r="N1218" s="662">
        <v>3</v>
      </c>
      <c r="O1218" s="745">
        <v>1.5</v>
      </c>
      <c r="P1218" s="663">
        <v>36.54</v>
      </c>
      <c r="Q1218" s="678">
        <v>0.33333333333333331</v>
      </c>
      <c r="R1218" s="662">
        <v>1</v>
      </c>
      <c r="S1218" s="678">
        <v>0.33333333333333331</v>
      </c>
      <c r="T1218" s="745">
        <v>0.5</v>
      </c>
      <c r="U1218" s="701">
        <v>0.33333333333333331</v>
      </c>
    </row>
    <row r="1219" spans="1:21" ht="14.4" customHeight="1" x14ac:dyDescent="0.3">
      <c r="A1219" s="661">
        <v>7</v>
      </c>
      <c r="B1219" s="662" t="s">
        <v>2765</v>
      </c>
      <c r="C1219" s="662" t="s">
        <v>3030</v>
      </c>
      <c r="D1219" s="743" t="s">
        <v>4453</v>
      </c>
      <c r="E1219" s="744" t="s">
        <v>3070</v>
      </c>
      <c r="F1219" s="662" t="s">
        <v>3025</v>
      </c>
      <c r="G1219" s="662" t="s">
        <v>3782</v>
      </c>
      <c r="H1219" s="662" t="s">
        <v>573</v>
      </c>
      <c r="I1219" s="662" t="s">
        <v>3923</v>
      </c>
      <c r="J1219" s="662" t="s">
        <v>3924</v>
      </c>
      <c r="K1219" s="662" t="s">
        <v>3925</v>
      </c>
      <c r="L1219" s="663">
        <v>1677.3</v>
      </c>
      <c r="M1219" s="663">
        <v>6709.2</v>
      </c>
      <c r="N1219" s="662">
        <v>4</v>
      </c>
      <c r="O1219" s="745">
        <v>2</v>
      </c>
      <c r="P1219" s="663">
        <v>6709.2</v>
      </c>
      <c r="Q1219" s="678">
        <v>1</v>
      </c>
      <c r="R1219" s="662">
        <v>4</v>
      </c>
      <c r="S1219" s="678">
        <v>1</v>
      </c>
      <c r="T1219" s="745">
        <v>2</v>
      </c>
      <c r="U1219" s="701">
        <v>1</v>
      </c>
    </row>
    <row r="1220" spans="1:21" ht="14.4" customHeight="1" x14ac:dyDescent="0.3">
      <c r="A1220" s="661">
        <v>7</v>
      </c>
      <c r="B1220" s="662" t="s">
        <v>2765</v>
      </c>
      <c r="C1220" s="662" t="s">
        <v>3030</v>
      </c>
      <c r="D1220" s="743" t="s">
        <v>4453</v>
      </c>
      <c r="E1220" s="744" t="s">
        <v>3070</v>
      </c>
      <c r="F1220" s="662" t="s">
        <v>3025</v>
      </c>
      <c r="G1220" s="662" t="s">
        <v>3782</v>
      </c>
      <c r="H1220" s="662" t="s">
        <v>573</v>
      </c>
      <c r="I1220" s="662" t="s">
        <v>4125</v>
      </c>
      <c r="J1220" s="662" t="s">
        <v>3924</v>
      </c>
      <c r="K1220" s="662" t="s">
        <v>3791</v>
      </c>
      <c r="L1220" s="663">
        <v>3354.59</v>
      </c>
      <c r="M1220" s="663">
        <v>114056.06</v>
      </c>
      <c r="N1220" s="662">
        <v>34</v>
      </c>
      <c r="O1220" s="745">
        <v>9</v>
      </c>
      <c r="P1220" s="663">
        <v>73800.98</v>
      </c>
      <c r="Q1220" s="678">
        <v>0.6470588235294118</v>
      </c>
      <c r="R1220" s="662">
        <v>22</v>
      </c>
      <c r="S1220" s="678">
        <v>0.6470588235294118</v>
      </c>
      <c r="T1220" s="745">
        <v>7</v>
      </c>
      <c r="U1220" s="701">
        <v>0.77777777777777779</v>
      </c>
    </row>
    <row r="1221" spans="1:21" ht="14.4" customHeight="1" x14ac:dyDescent="0.3">
      <c r="A1221" s="661">
        <v>7</v>
      </c>
      <c r="B1221" s="662" t="s">
        <v>2765</v>
      </c>
      <c r="C1221" s="662" t="s">
        <v>3030</v>
      </c>
      <c r="D1221" s="743" t="s">
        <v>4453</v>
      </c>
      <c r="E1221" s="744" t="s">
        <v>3070</v>
      </c>
      <c r="F1221" s="662" t="s">
        <v>3025</v>
      </c>
      <c r="G1221" s="662" t="s">
        <v>3782</v>
      </c>
      <c r="H1221" s="662" t="s">
        <v>573</v>
      </c>
      <c r="I1221" s="662" t="s">
        <v>3783</v>
      </c>
      <c r="J1221" s="662" t="s">
        <v>3784</v>
      </c>
      <c r="K1221" s="662" t="s">
        <v>3785</v>
      </c>
      <c r="L1221" s="663">
        <v>454.27</v>
      </c>
      <c r="M1221" s="663">
        <v>17716.53</v>
      </c>
      <c r="N1221" s="662">
        <v>39</v>
      </c>
      <c r="O1221" s="745">
        <v>5</v>
      </c>
      <c r="P1221" s="663">
        <v>17716.53</v>
      </c>
      <c r="Q1221" s="678">
        <v>1</v>
      </c>
      <c r="R1221" s="662">
        <v>39</v>
      </c>
      <c r="S1221" s="678">
        <v>1</v>
      </c>
      <c r="T1221" s="745">
        <v>5</v>
      </c>
      <c r="U1221" s="701">
        <v>1</v>
      </c>
    </row>
    <row r="1222" spans="1:21" ht="14.4" customHeight="1" x14ac:dyDescent="0.3">
      <c r="A1222" s="661">
        <v>7</v>
      </c>
      <c r="B1222" s="662" t="s">
        <v>2765</v>
      </c>
      <c r="C1222" s="662" t="s">
        <v>3030</v>
      </c>
      <c r="D1222" s="743" t="s">
        <v>4453</v>
      </c>
      <c r="E1222" s="744" t="s">
        <v>3070</v>
      </c>
      <c r="F1222" s="662" t="s">
        <v>3025</v>
      </c>
      <c r="G1222" s="662" t="s">
        <v>3782</v>
      </c>
      <c r="H1222" s="662" t="s">
        <v>573</v>
      </c>
      <c r="I1222" s="662" t="s">
        <v>3926</v>
      </c>
      <c r="J1222" s="662" t="s">
        <v>3784</v>
      </c>
      <c r="K1222" s="662" t="s">
        <v>3927</v>
      </c>
      <c r="L1222" s="663">
        <v>908.53</v>
      </c>
      <c r="M1222" s="663">
        <v>24530.309999999998</v>
      </c>
      <c r="N1222" s="662">
        <v>27</v>
      </c>
      <c r="O1222" s="745">
        <v>8</v>
      </c>
      <c r="P1222" s="663">
        <v>12719.419999999998</v>
      </c>
      <c r="Q1222" s="678">
        <v>0.51851851851851849</v>
      </c>
      <c r="R1222" s="662">
        <v>14</v>
      </c>
      <c r="S1222" s="678">
        <v>0.51851851851851849</v>
      </c>
      <c r="T1222" s="745">
        <v>4</v>
      </c>
      <c r="U1222" s="701">
        <v>0.5</v>
      </c>
    </row>
    <row r="1223" spans="1:21" ht="14.4" customHeight="1" x14ac:dyDescent="0.3">
      <c r="A1223" s="661">
        <v>7</v>
      </c>
      <c r="B1223" s="662" t="s">
        <v>2765</v>
      </c>
      <c r="C1223" s="662" t="s">
        <v>3030</v>
      </c>
      <c r="D1223" s="743" t="s">
        <v>4453</v>
      </c>
      <c r="E1223" s="744" t="s">
        <v>3070</v>
      </c>
      <c r="F1223" s="662" t="s">
        <v>3025</v>
      </c>
      <c r="G1223" s="662" t="s">
        <v>3782</v>
      </c>
      <c r="H1223" s="662" t="s">
        <v>573</v>
      </c>
      <c r="I1223" s="662" t="s">
        <v>3928</v>
      </c>
      <c r="J1223" s="662" t="s">
        <v>3929</v>
      </c>
      <c r="K1223" s="662" t="s">
        <v>3930</v>
      </c>
      <c r="L1223" s="663">
        <v>291.85000000000002</v>
      </c>
      <c r="M1223" s="663">
        <v>2918.5</v>
      </c>
      <c r="N1223" s="662">
        <v>10</v>
      </c>
      <c r="O1223" s="745">
        <v>3</v>
      </c>
      <c r="P1223" s="663">
        <v>1167.4000000000001</v>
      </c>
      <c r="Q1223" s="678">
        <v>0.4</v>
      </c>
      <c r="R1223" s="662">
        <v>4</v>
      </c>
      <c r="S1223" s="678">
        <v>0.4</v>
      </c>
      <c r="T1223" s="745">
        <v>1</v>
      </c>
      <c r="U1223" s="701">
        <v>0.33333333333333331</v>
      </c>
    </row>
    <row r="1224" spans="1:21" ht="14.4" customHeight="1" x14ac:dyDescent="0.3">
      <c r="A1224" s="661">
        <v>7</v>
      </c>
      <c r="B1224" s="662" t="s">
        <v>2765</v>
      </c>
      <c r="C1224" s="662" t="s">
        <v>3030</v>
      </c>
      <c r="D1224" s="743" t="s">
        <v>4453</v>
      </c>
      <c r="E1224" s="744" t="s">
        <v>3070</v>
      </c>
      <c r="F1224" s="662" t="s">
        <v>3025</v>
      </c>
      <c r="G1224" s="662" t="s">
        <v>3782</v>
      </c>
      <c r="H1224" s="662" t="s">
        <v>573</v>
      </c>
      <c r="I1224" s="662" t="s">
        <v>3931</v>
      </c>
      <c r="J1224" s="662" t="s">
        <v>3929</v>
      </c>
      <c r="K1224" s="662" t="s">
        <v>3932</v>
      </c>
      <c r="L1224" s="663">
        <v>583.70000000000005</v>
      </c>
      <c r="M1224" s="663">
        <v>8755.5</v>
      </c>
      <c r="N1224" s="662">
        <v>15</v>
      </c>
      <c r="O1224" s="745">
        <v>5</v>
      </c>
      <c r="P1224" s="663">
        <v>7588.1</v>
      </c>
      <c r="Q1224" s="678">
        <v>0.8666666666666667</v>
      </c>
      <c r="R1224" s="662">
        <v>13</v>
      </c>
      <c r="S1224" s="678">
        <v>0.8666666666666667</v>
      </c>
      <c r="T1224" s="745">
        <v>4</v>
      </c>
      <c r="U1224" s="701">
        <v>0.8</v>
      </c>
    </row>
    <row r="1225" spans="1:21" ht="14.4" customHeight="1" x14ac:dyDescent="0.3">
      <c r="A1225" s="661">
        <v>7</v>
      </c>
      <c r="B1225" s="662" t="s">
        <v>2765</v>
      </c>
      <c r="C1225" s="662" t="s">
        <v>3030</v>
      </c>
      <c r="D1225" s="743" t="s">
        <v>4453</v>
      </c>
      <c r="E1225" s="744" t="s">
        <v>3070</v>
      </c>
      <c r="F1225" s="662" t="s">
        <v>3025</v>
      </c>
      <c r="G1225" s="662" t="s">
        <v>3782</v>
      </c>
      <c r="H1225" s="662" t="s">
        <v>573</v>
      </c>
      <c r="I1225" s="662" t="s">
        <v>3933</v>
      </c>
      <c r="J1225" s="662" t="s">
        <v>3787</v>
      </c>
      <c r="K1225" s="662" t="s">
        <v>3934</v>
      </c>
      <c r="L1225" s="663">
        <v>838.65</v>
      </c>
      <c r="M1225" s="663">
        <v>23482.199999999997</v>
      </c>
      <c r="N1225" s="662">
        <v>28</v>
      </c>
      <c r="O1225" s="745">
        <v>4</v>
      </c>
      <c r="P1225" s="663">
        <v>23482.199999999997</v>
      </c>
      <c r="Q1225" s="678">
        <v>1</v>
      </c>
      <c r="R1225" s="662">
        <v>28</v>
      </c>
      <c r="S1225" s="678">
        <v>1</v>
      </c>
      <c r="T1225" s="745">
        <v>4</v>
      </c>
      <c r="U1225" s="701">
        <v>1</v>
      </c>
    </row>
    <row r="1226" spans="1:21" ht="14.4" customHeight="1" x14ac:dyDescent="0.3">
      <c r="A1226" s="661">
        <v>7</v>
      </c>
      <c r="B1226" s="662" t="s">
        <v>2765</v>
      </c>
      <c r="C1226" s="662" t="s">
        <v>3030</v>
      </c>
      <c r="D1226" s="743" t="s">
        <v>4453</v>
      </c>
      <c r="E1226" s="744" t="s">
        <v>3070</v>
      </c>
      <c r="F1226" s="662" t="s">
        <v>3025</v>
      </c>
      <c r="G1226" s="662" t="s">
        <v>3782</v>
      </c>
      <c r="H1226" s="662" t="s">
        <v>573</v>
      </c>
      <c r="I1226" s="662" t="s">
        <v>3786</v>
      </c>
      <c r="J1226" s="662" t="s">
        <v>3787</v>
      </c>
      <c r="K1226" s="662" t="s">
        <v>3788</v>
      </c>
      <c r="L1226" s="663">
        <v>1677.3</v>
      </c>
      <c r="M1226" s="663">
        <v>28514.1</v>
      </c>
      <c r="N1226" s="662">
        <v>17</v>
      </c>
      <c r="O1226" s="745">
        <v>5</v>
      </c>
      <c r="P1226" s="663">
        <v>26836.799999999999</v>
      </c>
      <c r="Q1226" s="678">
        <v>0.94117647058823528</v>
      </c>
      <c r="R1226" s="662">
        <v>16</v>
      </c>
      <c r="S1226" s="678">
        <v>0.94117647058823528</v>
      </c>
      <c r="T1226" s="745">
        <v>4</v>
      </c>
      <c r="U1226" s="701">
        <v>0.8</v>
      </c>
    </row>
    <row r="1227" spans="1:21" ht="14.4" customHeight="1" x14ac:dyDescent="0.3">
      <c r="A1227" s="661">
        <v>7</v>
      </c>
      <c r="B1227" s="662" t="s">
        <v>2765</v>
      </c>
      <c r="C1227" s="662" t="s">
        <v>3030</v>
      </c>
      <c r="D1227" s="743" t="s">
        <v>4453</v>
      </c>
      <c r="E1227" s="744" t="s">
        <v>3070</v>
      </c>
      <c r="F1227" s="662" t="s">
        <v>3025</v>
      </c>
      <c r="G1227" s="662" t="s">
        <v>3782</v>
      </c>
      <c r="H1227" s="662" t="s">
        <v>573</v>
      </c>
      <c r="I1227" s="662" t="s">
        <v>3935</v>
      </c>
      <c r="J1227" s="662" t="s">
        <v>3936</v>
      </c>
      <c r="K1227" s="662" t="s">
        <v>3788</v>
      </c>
      <c r="L1227" s="663">
        <v>1677.3</v>
      </c>
      <c r="M1227" s="663">
        <v>18450.3</v>
      </c>
      <c r="N1227" s="662">
        <v>11</v>
      </c>
      <c r="O1227" s="745">
        <v>5</v>
      </c>
      <c r="P1227" s="663">
        <v>15095.699999999999</v>
      </c>
      <c r="Q1227" s="678">
        <v>0.81818181818181812</v>
      </c>
      <c r="R1227" s="662">
        <v>9</v>
      </c>
      <c r="S1227" s="678">
        <v>0.81818181818181823</v>
      </c>
      <c r="T1227" s="745">
        <v>4</v>
      </c>
      <c r="U1227" s="701">
        <v>0.8</v>
      </c>
    </row>
    <row r="1228" spans="1:21" ht="14.4" customHeight="1" x14ac:dyDescent="0.3">
      <c r="A1228" s="661">
        <v>7</v>
      </c>
      <c r="B1228" s="662" t="s">
        <v>2765</v>
      </c>
      <c r="C1228" s="662" t="s">
        <v>3030</v>
      </c>
      <c r="D1228" s="743" t="s">
        <v>4453</v>
      </c>
      <c r="E1228" s="744" t="s">
        <v>3070</v>
      </c>
      <c r="F1228" s="662" t="s">
        <v>3025</v>
      </c>
      <c r="G1228" s="662" t="s">
        <v>3782</v>
      </c>
      <c r="H1228" s="662" t="s">
        <v>573</v>
      </c>
      <c r="I1228" s="662" t="s">
        <v>4126</v>
      </c>
      <c r="J1228" s="662" t="s">
        <v>4127</v>
      </c>
      <c r="K1228" s="662" t="s">
        <v>3785</v>
      </c>
      <c r="L1228" s="663">
        <v>0</v>
      </c>
      <c r="M1228" s="663">
        <v>0</v>
      </c>
      <c r="N1228" s="662">
        <v>7</v>
      </c>
      <c r="O1228" s="745">
        <v>1</v>
      </c>
      <c r="P1228" s="663"/>
      <c r="Q1228" s="678"/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7</v>
      </c>
      <c r="B1229" s="662" t="s">
        <v>2765</v>
      </c>
      <c r="C1229" s="662" t="s">
        <v>3030</v>
      </c>
      <c r="D1229" s="743" t="s">
        <v>4453</v>
      </c>
      <c r="E1229" s="744" t="s">
        <v>3070</v>
      </c>
      <c r="F1229" s="662" t="s">
        <v>3025</v>
      </c>
      <c r="G1229" s="662" t="s">
        <v>3782</v>
      </c>
      <c r="H1229" s="662" t="s">
        <v>573</v>
      </c>
      <c r="I1229" s="662" t="s">
        <v>4264</v>
      </c>
      <c r="J1229" s="662" t="s">
        <v>4127</v>
      </c>
      <c r="K1229" s="662" t="s">
        <v>3927</v>
      </c>
      <c r="L1229" s="663">
        <v>908.53</v>
      </c>
      <c r="M1229" s="663">
        <v>1817.06</v>
      </c>
      <c r="N1229" s="662">
        <v>2</v>
      </c>
      <c r="O1229" s="745">
        <v>1</v>
      </c>
      <c r="P1229" s="663">
        <v>1817.06</v>
      </c>
      <c r="Q1229" s="678">
        <v>1</v>
      </c>
      <c r="R1229" s="662">
        <v>2</v>
      </c>
      <c r="S1229" s="678">
        <v>1</v>
      </c>
      <c r="T1229" s="745">
        <v>1</v>
      </c>
      <c r="U1229" s="701">
        <v>1</v>
      </c>
    </row>
    <row r="1230" spans="1:21" ht="14.4" customHeight="1" x14ac:dyDescent="0.3">
      <c r="A1230" s="661">
        <v>7</v>
      </c>
      <c r="B1230" s="662" t="s">
        <v>2765</v>
      </c>
      <c r="C1230" s="662" t="s">
        <v>3030</v>
      </c>
      <c r="D1230" s="743" t="s">
        <v>4453</v>
      </c>
      <c r="E1230" s="744" t="s">
        <v>3070</v>
      </c>
      <c r="F1230" s="662" t="s">
        <v>3025</v>
      </c>
      <c r="G1230" s="662" t="s">
        <v>3782</v>
      </c>
      <c r="H1230" s="662" t="s">
        <v>573</v>
      </c>
      <c r="I1230" s="662" t="s">
        <v>3789</v>
      </c>
      <c r="J1230" s="662" t="s">
        <v>3790</v>
      </c>
      <c r="K1230" s="662" t="s">
        <v>3791</v>
      </c>
      <c r="L1230" s="663">
        <v>3354.59</v>
      </c>
      <c r="M1230" s="663">
        <v>26836.720000000001</v>
      </c>
      <c r="N1230" s="662">
        <v>8</v>
      </c>
      <c r="O1230" s="745">
        <v>4</v>
      </c>
      <c r="P1230" s="663">
        <v>26836.720000000001</v>
      </c>
      <c r="Q1230" s="678">
        <v>1</v>
      </c>
      <c r="R1230" s="662">
        <v>8</v>
      </c>
      <c r="S1230" s="678">
        <v>1</v>
      </c>
      <c r="T1230" s="745">
        <v>4</v>
      </c>
      <c r="U1230" s="701">
        <v>1</v>
      </c>
    </row>
    <row r="1231" spans="1:21" ht="14.4" customHeight="1" x14ac:dyDescent="0.3">
      <c r="A1231" s="661">
        <v>7</v>
      </c>
      <c r="B1231" s="662" t="s">
        <v>2765</v>
      </c>
      <c r="C1231" s="662" t="s">
        <v>3030</v>
      </c>
      <c r="D1231" s="743" t="s">
        <v>4453</v>
      </c>
      <c r="E1231" s="744" t="s">
        <v>3070</v>
      </c>
      <c r="F1231" s="662" t="s">
        <v>3025</v>
      </c>
      <c r="G1231" s="662" t="s">
        <v>3782</v>
      </c>
      <c r="H1231" s="662" t="s">
        <v>573</v>
      </c>
      <c r="I1231" s="662" t="s">
        <v>3943</v>
      </c>
      <c r="J1231" s="662" t="s">
        <v>3942</v>
      </c>
      <c r="K1231" s="662" t="s">
        <v>3932</v>
      </c>
      <c r="L1231" s="663">
        <v>583.70000000000005</v>
      </c>
      <c r="M1231" s="663">
        <v>6420.7</v>
      </c>
      <c r="N1231" s="662">
        <v>11</v>
      </c>
      <c r="O1231" s="745">
        <v>3</v>
      </c>
      <c r="P1231" s="663">
        <v>6420.7</v>
      </c>
      <c r="Q1231" s="678">
        <v>1</v>
      </c>
      <c r="R1231" s="662">
        <v>11</v>
      </c>
      <c r="S1231" s="678">
        <v>1</v>
      </c>
      <c r="T1231" s="745">
        <v>3</v>
      </c>
      <c r="U1231" s="701">
        <v>1</v>
      </c>
    </row>
    <row r="1232" spans="1:21" ht="14.4" customHeight="1" x14ac:dyDescent="0.3">
      <c r="A1232" s="661">
        <v>7</v>
      </c>
      <c r="B1232" s="662" t="s">
        <v>2765</v>
      </c>
      <c r="C1232" s="662" t="s">
        <v>3030</v>
      </c>
      <c r="D1232" s="743" t="s">
        <v>4453</v>
      </c>
      <c r="E1232" s="744" t="s">
        <v>3070</v>
      </c>
      <c r="F1232" s="662" t="s">
        <v>3025</v>
      </c>
      <c r="G1232" s="662" t="s">
        <v>3782</v>
      </c>
      <c r="H1232" s="662" t="s">
        <v>573</v>
      </c>
      <c r="I1232" s="662" t="s">
        <v>3946</v>
      </c>
      <c r="J1232" s="662" t="s">
        <v>3945</v>
      </c>
      <c r="K1232" s="662" t="s">
        <v>3927</v>
      </c>
      <c r="L1232" s="663">
        <v>908.53</v>
      </c>
      <c r="M1232" s="663">
        <v>3634.12</v>
      </c>
      <c r="N1232" s="662">
        <v>4</v>
      </c>
      <c r="O1232" s="745">
        <v>2</v>
      </c>
      <c r="P1232" s="663">
        <v>3634.12</v>
      </c>
      <c r="Q1232" s="678">
        <v>1</v>
      </c>
      <c r="R1232" s="662">
        <v>4</v>
      </c>
      <c r="S1232" s="678">
        <v>1</v>
      </c>
      <c r="T1232" s="745">
        <v>2</v>
      </c>
      <c r="U1232" s="701">
        <v>1</v>
      </c>
    </row>
    <row r="1233" spans="1:21" ht="14.4" customHeight="1" x14ac:dyDescent="0.3">
      <c r="A1233" s="661">
        <v>7</v>
      </c>
      <c r="B1233" s="662" t="s">
        <v>2765</v>
      </c>
      <c r="C1233" s="662" t="s">
        <v>3030</v>
      </c>
      <c r="D1233" s="743" t="s">
        <v>4453</v>
      </c>
      <c r="E1233" s="744" t="s">
        <v>3070</v>
      </c>
      <c r="F1233" s="662" t="s">
        <v>3025</v>
      </c>
      <c r="G1233" s="662" t="s">
        <v>3782</v>
      </c>
      <c r="H1233" s="662" t="s">
        <v>573</v>
      </c>
      <c r="I1233" s="662" t="s">
        <v>4132</v>
      </c>
      <c r="J1233" s="662" t="s">
        <v>3784</v>
      </c>
      <c r="K1233" s="662" t="s">
        <v>4131</v>
      </c>
      <c r="L1233" s="663">
        <v>0</v>
      </c>
      <c r="M1233" s="663">
        <v>0</v>
      </c>
      <c r="N1233" s="662">
        <v>3</v>
      </c>
      <c r="O1233" s="745">
        <v>1</v>
      </c>
      <c r="P1233" s="663"/>
      <c r="Q1233" s="678"/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7</v>
      </c>
      <c r="B1234" s="662" t="s">
        <v>2765</v>
      </c>
      <c r="C1234" s="662" t="s">
        <v>3030</v>
      </c>
      <c r="D1234" s="743" t="s">
        <v>4453</v>
      </c>
      <c r="E1234" s="744" t="s">
        <v>3070</v>
      </c>
      <c r="F1234" s="662" t="s">
        <v>3025</v>
      </c>
      <c r="G1234" s="662" t="s">
        <v>3792</v>
      </c>
      <c r="H1234" s="662" t="s">
        <v>573</v>
      </c>
      <c r="I1234" s="662" t="s">
        <v>3954</v>
      </c>
      <c r="J1234" s="662" t="s">
        <v>3955</v>
      </c>
      <c r="K1234" s="662" t="s">
        <v>3956</v>
      </c>
      <c r="L1234" s="663">
        <v>1112.45</v>
      </c>
      <c r="M1234" s="663">
        <v>5562.25</v>
      </c>
      <c r="N1234" s="662">
        <v>5</v>
      </c>
      <c r="O1234" s="745">
        <v>2</v>
      </c>
      <c r="P1234" s="663">
        <v>5562.25</v>
      </c>
      <c r="Q1234" s="678">
        <v>1</v>
      </c>
      <c r="R1234" s="662">
        <v>5</v>
      </c>
      <c r="S1234" s="678">
        <v>1</v>
      </c>
      <c r="T1234" s="745">
        <v>2</v>
      </c>
      <c r="U1234" s="701">
        <v>1</v>
      </c>
    </row>
    <row r="1235" spans="1:21" ht="14.4" customHeight="1" x14ac:dyDescent="0.3">
      <c r="A1235" s="661">
        <v>7</v>
      </c>
      <c r="B1235" s="662" t="s">
        <v>2765</v>
      </c>
      <c r="C1235" s="662" t="s">
        <v>3030</v>
      </c>
      <c r="D1235" s="743" t="s">
        <v>4453</v>
      </c>
      <c r="E1235" s="744" t="s">
        <v>3070</v>
      </c>
      <c r="F1235" s="662" t="s">
        <v>3025</v>
      </c>
      <c r="G1235" s="662" t="s">
        <v>3792</v>
      </c>
      <c r="H1235" s="662" t="s">
        <v>573</v>
      </c>
      <c r="I1235" s="662" t="s">
        <v>3957</v>
      </c>
      <c r="J1235" s="662" t="s">
        <v>3958</v>
      </c>
      <c r="K1235" s="662" t="s">
        <v>3956</v>
      </c>
      <c r="L1235" s="663">
        <v>2146.12</v>
      </c>
      <c r="M1235" s="663">
        <v>19315.079999999998</v>
      </c>
      <c r="N1235" s="662">
        <v>9</v>
      </c>
      <c r="O1235" s="745">
        <v>3</v>
      </c>
      <c r="P1235" s="663">
        <v>12876.72</v>
      </c>
      <c r="Q1235" s="678">
        <v>0.66666666666666674</v>
      </c>
      <c r="R1235" s="662">
        <v>6</v>
      </c>
      <c r="S1235" s="678">
        <v>0.66666666666666663</v>
      </c>
      <c r="T1235" s="745">
        <v>2</v>
      </c>
      <c r="U1235" s="701">
        <v>0.66666666666666663</v>
      </c>
    </row>
    <row r="1236" spans="1:21" ht="14.4" customHeight="1" x14ac:dyDescent="0.3">
      <c r="A1236" s="661">
        <v>7</v>
      </c>
      <c r="B1236" s="662" t="s">
        <v>2765</v>
      </c>
      <c r="C1236" s="662" t="s">
        <v>3030</v>
      </c>
      <c r="D1236" s="743" t="s">
        <v>4453</v>
      </c>
      <c r="E1236" s="744" t="s">
        <v>3070</v>
      </c>
      <c r="F1236" s="662" t="s">
        <v>3025</v>
      </c>
      <c r="G1236" s="662" t="s">
        <v>3792</v>
      </c>
      <c r="H1236" s="662" t="s">
        <v>573</v>
      </c>
      <c r="I1236" s="662" t="s">
        <v>3959</v>
      </c>
      <c r="J1236" s="662" t="s">
        <v>3794</v>
      </c>
      <c r="K1236" s="662" t="s">
        <v>3956</v>
      </c>
      <c r="L1236" s="663">
        <v>3690.52</v>
      </c>
      <c r="M1236" s="663">
        <v>73810.399999999994</v>
      </c>
      <c r="N1236" s="662">
        <v>20</v>
      </c>
      <c r="O1236" s="745">
        <v>5</v>
      </c>
      <c r="P1236" s="663">
        <v>40595.719999999994</v>
      </c>
      <c r="Q1236" s="678">
        <v>0.54999999999999993</v>
      </c>
      <c r="R1236" s="662">
        <v>11</v>
      </c>
      <c r="S1236" s="678">
        <v>0.55000000000000004</v>
      </c>
      <c r="T1236" s="745">
        <v>3</v>
      </c>
      <c r="U1236" s="701">
        <v>0.6</v>
      </c>
    </row>
    <row r="1237" spans="1:21" ht="14.4" customHeight="1" x14ac:dyDescent="0.3">
      <c r="A1237" s="661">
        <v>7</v>
      </c>
      <c r="B1237" s="662" t="s">
        <v>2765</v>
      </c>
      <c r="C1237" s="662" t="s">
        <v>3030</v>
      </c>
      <c r="D1237" s="743" t="s">
        <v>4453</v>
      </c>
      <c r="E1237" s="744" t="s">
        <v>3070</v>
      </c>
      <c r="F1237" s="662" t="s">
        <v>3025</v>
      </c>
      <c r="G1237" s="662" t="s">
        <v>3792</v>
      </c>
      <c r="H1237" s="662" t="s">
        <v>573</v>
      </c>
      <c r="I1237" s="662" t="s">
        <v>3793</v>
      </c>
      <c r="J1237" s="662" t="s">
        <v>3794</v>
      </c>
      <c r="K1237" s="662" t="s">
        <v>3795</v>
      </c>
      <c r="L1237" s="663">
        <v>0</v>
      </c>
      <c r="M1237" s="663">
        <v>0</v>
      </c>
      <c r="N1237" s="662">
        <v>6</v>
      </c>
      <c r="O1237" s="745">
        <v>1</v>
      </c>
      <c r="P1237" s="663">
        <v>0</v>
      </c>
      <c r="Q1237" s="678"/>
      <c r="R1237" s="662">
        <v>6</v>
      </c>
      <c r="S1237" s="678">
        <v>1</v>
      </c>
      <c r="T1237" s="745">
        <v>1</v>
      </c>
      <c r="U1237" s="701">
        <v>1</v>
      </c>
    </row>
    <row r="1238" spans="1:21" ht="14.4" customHeight="1" x14ac:dyDescent="0.3">
      <c r="A1238" s="661">
        <v>7</v>
      </c>
      <c r="B1238" s="662" t="s">
        <v>2765</v>
      </c>
      <c r="C1238" s="662" t="s">
        <v>3030</v>
      </c>
      <c r="D1238" s="743" t="s">
        <v>4453</v>
      </c>
      <c r="E1238" s="744" t="s">
        <v>3070</v>
      </c>
      <c r="F1238" s="662" t="s">
        <v>3025</v>
      </c>
      <c r="G1238" s="662" t="s">
        <v>3261</v>
      </c>
      <c r="H1238" s="662" t="s">
        <v>631</v>
      </c>
      <c r="I1238" s="662" t="s">
        <v>4133</v>
      </c>
      <c r="J1238" s="662" t="s">
        <v>1989</v>
      </c>
      <c r="K1238" s="662" t="s">
        <v>4134</v>
      </c>
      <c r="L1238" s="663">
        <v>0</v>
      </c>
      <c r="M1238" s="663">
        <v>0</v>
      </c>
      <c r="N1238" s="662">
        <v>2</v>
      </c>
      <c r="O1238" s="745">
        <v>0.5</v>
      </c>
      <c r="P1238" s="663">
        <v>0</v>
      </c>
      <c r="Q1238" s="678"/>
      <c r="R1238" s="662">
        <v>2</v>
      </c>
      <c r="S1238" s="678">
        <v>1</v>
      </c>
      <c r="T1238" s="745">
        <v>0.5</v>
      </c>
      <c r="U1238" s="701">
        <v>1</v>
      </c>
    </row>
    <row r="1239" spans="1:21" ht="14.4" customHeight="1" x14ac:dyDescent="0.3">
      <c r="A1239" s="661">
        <v>7</v>
      </c>
      <c r="B1239" s="662" t="s">
        <v>2765</v>
      </c>
      <c r="C1239" s="662" t="s">
        <v>3030</v>
      </c>
      <c r="D1239" s="743" t="s">
        <v>4453</v>
      </c>
      <c r="E1239" s="744" t="s">
        <v>3070</v>
      </c>
      <c r="F1239" s="662" t="s">
        <v>3025</v>
      </c>
      <c r="G1239" s="662" t="s">
        <v>3153</v>
      </c>
      <c r="H1239" s="662" t="s">
        <v>573</v>
      </c>
      <c r="I1239" s="662" t="s">
        <v>1824</v>
      </c>
      <c r="J1239" s="662" t="s">
        <v>1825</v>
      </c>
      <c r="K1239" s="662" t="s">
        <v>1826</v>
      </c>
      <c r="L1239" s="663">
        <v>108.44</v>
      </c>
      <c r="M1239" s="663">
        <v>433.76</v>
      </c>
      <c r="N1239" s="662">
        <v>4</v>
      </c>
      <c r="O1239" s="745">
        <v>1.5</v>
      </c>
      <c r="P1239" s="663">
        <v>433.76</v>
      </c>
      <c r="Q1239" s="678">
        <v>1</v>
      </c>
      <c r="R1239" s="662">
        <v>4</v>
      </c>
      <c r="S1239" s="678">
        <v>1</v>
      </c>
      <c r="T1239" s="745">
        <v>1.5</v>
      </c>
      <c r="U1239" s="701">
        <v>1</v>
      </c>
    </row>
    <row r="1240" spans="1:21" ht="14.4" customHeight="1" x14ac:dyDescent="0.3">
      <c r="A1240" s="661">
        <v>7</v>
      </c>
      <c r="B1240" s="662" t="s">
        <v>2765</v>
      </c>
      <c r="C1240" s="662" t="s">
        <v>3030</v>
      </c>
      <c r="D1240" s="743" t="s">
        <v>4453</v>
      </c>
      <c r="E1240" s="744" t="s">
        <v>3070</v>
      </c>
      <c r="F1240" s="662" t="s">
        <v>3025</v>
      </c>
      <c r="G1240" s="662" t="s">
        <v>3264</v>
      </c>
      <c r="H1240" s="662" t="s">
        <v>573</v>
      </c>
      <c r="I1240" s="662" t="s">
        <v>691</v>
      </c>
      <c r="J1240" s="662" t="s">
        <v>3375</v>
      </c>
      <c r="K1240" s="662" t="s">
        <v>3376</v>
      </c>
      <c r="L1240" s="663">
        <v>24.78</v>
      </c>
      <c r="M1240" s="663">
        <v>74.34</v>
      </c>
      <c r="N1240" s="662">
        <v>3</v>
      </c>
      <c r="O1240" s="745">
        <v>0.5</v>
      </c>
      <c r="P1240" s="663"/>
      <c r="Q1240" s="678">
        <v>0</v>
      </c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7</v>
      </c>
      <c r="B1241" s="662" t="s">
        <v>2765</v>
      </c>
      <c r="C1241" s="662" t="s">
        <v>3030</v>
      </c>
      <c r="D1241" s="743" t="s">
        <v>4453</v>
      </c>
      <c r="E1241" s="744" t="s">
        <v>3070</v>
      </c>
      <c r="F1241" s="662" t="s">
        <v>3025</v>
      </c>
      <c r="G1241" s="662" t="s">
        <v>3264</v>
      </c>
      <c r="H1241" s="662" t="s">
        <v>573</v>
      </c>
      <c r="I1241" s="662" t="s">
        <v>1335</v>
      </c>
      <c r="J1241" s="662" t="s">
        <v>3265</v>
      </c>
      <c r="K1241" s="662" t="s">
        <v>3266</v>
      </c>
      <c r="L1241" s="663">
        <v>99.11</v>
      </c>
      <c r="M1241" s="663">
        <v>495.54999999999995</v>
      </c>
      <c r="N1241" s="662">
        <v>5</v>
      </c>
      <c r="O1241" s="745">
        <v>1.5</v>
      </c>
      <c r="P1241" s="663">
        <v>495.54999999999995</v>
      </c>
      <c r="Q1241" s="678">
        <v>1</v>
      </c>
      <c r="R1241" s="662">
        <v>5</v>
      </c>
      <c r="S1241" s="678">
        <v>1</v>
      </c>
      <c r="T1241" s="745">
        <v>1.5</v>
      </c>
      <c r="U1241" s="701">
        <v>1</v>
      </c>
    </row>
    <row r="1242" spans="1:21" ht="14.4" customHeight="1" x14ac:dyDescent="0.3">
      <c r="A1242" s="661">
        <v>7</v>
      </c>
      <c r="B1242" s="662" t="s">
        <v>2765</v>
      </c>
      <c r="C1242" s="662" t="s">
        <v>3030</v>
      </c>
      <c r="D1242" s="743" t="s">
        <v>4453</v>
      </c>
      <c r="E1242" s="744" t="s">
        <v>3070</v>
      </c>
      <c r="F1242" s="662" t="s">
        <v>3025</v>
      </c>
      <c r="G1242" s="662" t="s">
        <v>3584</v>
      </c>
      <c r="H1242" s="662" t="s">
        <v>573</v>
      </c>
      <c r="I1242" s="662" t="s">
        <v>3960</v>
      </c>
      <c r="J1242" s="662" t="s">
        <v>1113</v>
      </c>
      <c r="K1242" s="662" t="s">
        <v>3961</v>
      </c>
      <c r="L1242" s="663">
        <v>1286.2</v>
      </c>
      <c r="M1242" s="663">
        <v>15434.400000000001</v>
      </c>
      <c r="N1242" s="662">
        <v>12</v>
      </c>
      <c r="O1242" s="745">
        <v>3</v>
      </c>
      <c r="P1242" s="663">
        <v>11575.800000000001</v>
      </c>
      <c r="Q1242" s="678">
        <v>0.75</v>
      </c>
      <c r="R1242" s="662">
        <v>9</v>
      </c>
      <c r="S1242" s="678">
        <v>0.75</v>
      </c>
      <c r="T1242" s="745">
        <v>2.5</v>
      </c>
      <c r="U1242" s="701">
        <v>0.83333333333333337</v>
      </c>
    </row>
    <row r="1243" spans="1:21" ht="14.4" customHeight="1" x14ac:dyDescent="0.3">
      <c r="A1243" s="661">
        <v>7</v>
      </c>
      <c r="B1243" s="662" t="s">
        <v>2765</v>
      </c>
      <c r="C1243" s="662" t="s">
        <v>3030</v>
      </c>
      <c r="D1243" s="743" t="s">
        <v>4453</v>
      </c>
      <c r="E1243" s="744" t="s">
        <v>3070</v>
      </c>
      <c r="F1243" s="662" t="s">
        <v>3025</v>
      </c>
      <c r="G1243" s="662" t="s">
        <v>3584</v>
      </c>
      <c r="H1243" s="662" t="s">
        <v>573</v>
      </c>
      <c r="I1243" s="662" t="s">
        <v>3796</v>
      </c>
      <c r="J1243" s="662" t="s">
        <v>3797</v>
      </c>
      <c r="K1243" s="662" t="s">
        <v>3798</v>
      </c>
      <c r="L1243" s="663">
        <v>1715.48</v>
      </c>
      <c r="M1243" s="663">
        <v>56610.840000000004</v>
      </c>
      <c r="N1243" s="662">
        <v>33</v>
      </c>
      <c r="O1243" s="745">
        <v>6.5</v>
      </c>
      <c r="P1243" s="663">
        <v>44602.48</v>
      </c>
      <c r="Q1243" s="678">
        <v>0.78787878787878785</v>
      </c>
      <c r="R1243" s="662">
        <v>26</v>
      </c>
      <c r="S1243" s="678">
        <v>0.78787878787878785</v>
      </c>
      <c r="T1243" s="745">
        <v>5</v>
      </c>
      <c r="U1243" s="701">
        <v>0.76923076923076927</v>
      </c>
    </row>
    <row r="1244" spans="1:21" ht="14.4" customHeight="1" x14ac:dyDescent="0.3">
      <c r="A1244" s="661">
        <v>7</v>
      </c>
      <c r="B1244" s="662" t="s">
        <v>2765</v>
      </c>
      <c r="C1244" s="662" t="s">
        <v>3030</v>
      </c>
      <c r="D1244" s="743" t="s">
        <v>4453</v>
      </c>
      <c r="E1244" s="744" t="s">
        <v>3070</v>
      </c>
      <c r="F1244" s="662" t="s">
        <v>3025</v>
      </c>
      <c r="G1244" s="662" t="s">
        <v>4443</v>
      </c>
      <c r="H1244" s="662" t="s">
        <v>573</v>
      </c>
      <c r="I1244" s="662" t="s">
        <v>4444</v>
      </c>
      <c r="J1244" s="662" t="s">
        <v>4445</v>
      </c>
      <c r="K1244" s="662" t="s">
        <v>4446</v>
      </c>
      <c r="L1244" s="663">
        <v>54.55</v>
      </c>
      <c r="M1244" s="663">
        <v>218.2</v>
      </c>
      <c r="N1244" s="662">
        <v>4</v>
      </c>
      <c r="O1244" s="745">
        <v>0.5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7</v>
      </c>
      <c r="B1245" s="662" t="s">
        <v>2765</v>
      </c>
      <c r="C1245" s="662" t="s">
        <v>3030</v>
      </c>
      <c r="D1245" s="743" t="s">
        <v>4453</v>
      </c>
      <c r="E1245" s="744" t="s">
        <v>3070</v>
      </c>
      <c r="F1245" s="662" t="s">
        <v>3025</v>
      </c>
      <c r="G1245" s="662" t="s">
        <v>3154</v>
      </c>
      <c r="H1245" s="662" t="s">
        <v>573</v>
      </c>
      <c r="I1245" s="662" t="s">
        <v>3483</v>
      </c>
      <c r="J1245" s="662" t="s">
        <v>3156</v>
      </c>
      <c r="K1245" s="662" t="s">
        <v>3484</v>
      </c>
      <c r="L1245" s="663">
        <v>0</v>
      </c>
      <c r="M1245" s="663">
        <v>0</v>
      </c>
      <c r="N1245" s="662">
        <v>1</v>
      </c>
      <c r="O1245" s="745">
        <v>1</v>
      </c>
      <c r="P1245" s="663">
        <v>0</v>
      </c>
      <c r="Q1245" s="678"/>
      <c r="R1245" s="662">
        <v>1</v>
      </c>
      <c r="S1245" s="678">
        <v>1</v>
      </c>
      <c r="T1245" s="745">
        <v>1</v>
      </c>
      <c r="U1245" s="701">
        <v>1</v>
      </c>
    </row>
    <row r="1246" spans="1:21" ht="14.4" customHeight="1" x14ac:dyDescent="0.3">
      <c r="A1246" s="661">
        <v>7</v>
      </c>
      <c r="B1246" s="662" t="s">
        <v>2765</v>
      </c>
      <c r="C1246" s="662" t="s">
        <v>3030</v>
      </c>
      <c r="D1246" s="743" t="s">
        <v>4453</v>
      </c>
      <c r="E1246" s="744" t="s">
        <v>3070</v>
      </c>
      <c r="F1246" s="662" t="s">
        <v>3025</v>
      </c>
      <c r="G1246" s="662" t="s">
        <v>3270</v>
      </c>
      <c r="H1246" s="662" t="s">
        <v>573</v>
      </c>
      <c r="I1246" s="662" t="s">
        <v>833</v>
      </c>
      <c r="J1246" s="662" t="s">
        <v>3271</v>
      </c>
      <c r="K1246" s="662" t="s">
        <v>3272</v>
      </c>
      <c r="L1246" s="663">
        <v>0</v>
      </c>
      <c r="M1246" s="663">
        <v>0</v>
      </c>
      <c r="N1246" s="662">
        <v>39</v>
      </c>
      <c r="O1246" s="745">
        <v>14.5</v>
      </c>
      <c r="P1246" s="663">
        <v>0</v>
      </c>
      <c r="Q1246" s="678"/>
      <c r="R1246" s="662">
        <v>26</v>
      </c>
      <c r="S1246" s="678">
        <v>0.66666666666666663</v>
      </c>
      <c r="T1246" s="745">
        <v>8.5</v>
      </c>
      <c r="U1246" s="701">
        <v>0.58620689655172409</v>
      </c>
    </row>
    <row r="1247" spans="1:21" ht="14.4" customHeight="1" x14ac:dyDescent="0.3">
      <c r="A1247" s="661">
        <v>7</v>
      </c>
      <c r="B1247" s="662" t="s">
        <v>2765</v>
      </c>
      <c r="C1247" s="662" t="s">
        <v>3030</v>
      </c>
      <c r="D1247" s="743" t="s">
        <v>4453</v>
      </c>
      <c r="E1247" s="744" t="s">
        <v>3070</v>
      </c>
      <c r="F1247" s="662" t="s">
        <v>3025</v>
      </c>
      <c r="G1247" s="662" t="s">
        <v>3273</v>
      </c>
      <c r="H1247" s="662" t="s">
        <v>573</v>
      </c>
      <c r="I1247" s="662" t="s">
        <v>4280</v>
      </c>
      <c r="J1247" s="662" t="s">
        <v>4281</v>
      </c>
      <c r="K1247" s="662" t="s">
        <v>3410</v>
      </c>
      <c r="L1247" s="663">
        <v>120.77</v>
      </c>
      <c r="M1247" s="663">
        <v>362.31</v>
      </c>
      <c r="N1247" s="662">
        <v>3</v>
      </c>
      <c r="O1247" s="745">
        <v>1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7</v>
      </c>
      <c r="B1248" s="662" t="s">
        <v>2765</v>
      </c>
      <c r="C1248" s="662" t="s">
        <v>3030</v>
      </c>
      <c r="D1248" s="743" t="s">
        <v>4453</v>
      </c>
      <c r="E1248" s="744" t="s">
        <v>3070</v>
      </c>
      <c r="F1248" s="662" t="s">
        <v>3025</v>
      </c>
      <c r="G1248" s="662" t="s">
        <v>3273</v>
      </c>
      <c r="H1248" s="662" t="s">
        <v>573</v>
      </c>
      <c r="I1248" s="662" t="s">
        <v>4144</v>
      </c>
      <c r="J1248" s="662" t="s">
        <v>4145</v>
      </c>
      <c r="K1248" s="662" t="s">
        <v>4146</v>
      </c>
      <c r="L1248" s="663">
        <v>0</v>
      </c>
      <c r="M1248" s="663">
        <v>0</v>
      </c>
      <c r="N1248" s="662">
        <v>3</v>
      </c>
      <c r="O1248" s="745">
        <v>0.5</v>
      </c>
      <c r="P1248" s="663"/>
      <c r="Q1248" s="678"/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7</v>
      </c>
      <c r="B1249" s="662" t="s">
        <v>2765</v>
      </c>
      <c r="C1249" s="662" t="s">
        <v>3030</v>
      </c>
      <c r="D1249" s="743" t="s">
        <v>4453</v>
      </c>
      <c r="E1249" s="744" t="s">
        <v>3070</v>
      </c>
      <c r="F1249" s="662" t="s">
        <v>3025</v>
      </c>
      <c r="G1249" s="662" t="s">
        <v>3802</v>
      </c>
      <c r="H1249" s="662" t="s">
        <v>573</v>
      </c>
      <c r="I1249" s="662" t="s">
        <v>4148</v>
      </c>
      <c r="J1249" s="662" t="s">
        <v>4149</v>
      </c>
      <c r="K1249" s="662" t="s">
        <v>4150</v>
      </c>
      <c r="L1249" s="663">
        <v>583.70000000000005</v>
      </c>
      <c r="M1249" s="663">
        <v>1751.1000000000001</v>
      </c>
      <c r="N1249" s="662">
        <v>3</v>
      </c>
      <c r="O1249" s="745">
        <v>1</v>
      </c>
      <c r="P1249" s="663">
        <v>1751.1000000000001</v>
      </c>
      <c r="Q1249" s="678">
        <v>1</v>
      </c>
      <c r="R1249" s="662">
        <v>3</v>
      </c>
      <c r="S1249" s="678">
        <v>1</v>
      </c>
      <c r="T1249" s="745">
        <v>1</v>
      </c>
      <c r="U1249" s="701">
        <v>1</v>
      </c>
    </row>
    <row r="1250" spans="1:21" ht="14.4" customHeight="1" x14ac:dyDescent="0.3">
      <c r="A1250" s="661">
        <v>7</v>
      </c>
      <c r="B1250" s="662" t="s">
        <v>2765</v>
      </c>
      <c r="C1250" s="662" t="s">
        <v>3030</v>
      </c>
      <c r="D1250" s="743" t="s">
        <v>4453</v>
      </c>
      <c r="E1250" s="744" t="s">
        <v>3070</v>
      </c>
      <c r="F1250" s="662" t="s">
        <v>3025</v>
      </c>
      <c r="G1250" s="662" t="s">
        <v>3802</v>
      </c>
      <c r="H1250" s="662" t="s">
        <v>573</v>
      </c>
      <c r="I1250" s="662" t="s">
        <v>3970</v>
      </c>
      <c r="J1250" s="662" t="s">
        <v>3971</v>
      </c>
      <c r="K1250" s="662" t="s">
        <v>3972</v>
      </c>
      <c r="L1250" s="663">
        <v>908.53</v>
      </c>
      <c r="M1250" s="663">
        <v>9993.83</v>
      </c>
      <c r="N1250" s="662">
        <v>11</v>
      </c>
      <c r="O1250" s="745">
        <v>4</v>
      </c>
      <c r="P1250" s="663">
        <v>9993.83</v>
      </c>
      <c r="Q1250" s="678">
        <v>1</v>
      </c>
      <c r="R1250" s="662">
        <v>11</v>
      </c>
      <c r="S1250" s="678">
        <v>1</v>
      </c>
      <c r="T1250" s="745">
        <v>4</v>
      </c>
      <c r="U1250" s="701">
        <v>1</v>
      </c>
    </row>
    <row r="1251" spans="1:21" ht="14.4" customHeight="1" x14ac:dyDescent="0.3">
      <c r="A1251" s="661">
        <v>7</v>
      </c>
      <c r="B1251" s="662" t="s">
        <v>2765</v>
      </c>
      <c r="C1251" s="662" t="s">
        <v>3030</v>
      </c>
      <c r="D1251" s="743" t="s">
        <v>4453</v>
      </c>
      <c r="E1251" s="744" t="s">
        <v>3070</v>
      </c>
      <c r="F1251" s="662" t="s">
        <v>3025</v>
      </c>
      <c r="G1251" s="662" t="s">
        <v>3802</v>
      </c>
      <c r="H1251" s="662" t="s">
        <v>573</v>
      </c>
      <c r="I1251" s="662" t="s">
        <v>4151</v>
      </c>
      <c r="J1251" s="662" t="s">
        <v>4152</v>
      </c>
      <c r="K1251" s="662" t="s">
        <v>4153</v>
      </c>
      <c r="L1251" s="663">
        <v>1677.3</v>
      </c>
      <c r="M1251" s="663">
        <v>1677.3</v>
      </c>
      <c r="N1251" s="662">
        <v>1</v>
      </c>
      <c r="O1251" s="745">
        <v>1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7</v>
      </c>
      <c r="B1252" s="662" t="s">
        <v>2765</v>
      </c>
      <c r="C1252" s="662" t="s">
        <v>3030</v>
      </c>
      <c r="D1252" s="743" t="s">
        <v>4453</v>
      </c>
      <c r="E1252" s="744" t="s">
        <v>3070</v>
      </c>
      <c r="F1252" s="662" t="s">
        <v>3025</v>
      </c>
      <c r="G1252" s="662" t="s">
        <v>3802</v>
      </c>
      <c r="H1252" s="662" t="s">
        <v>573</v>
      </c>
      <c r="I1252" s="662" t="s">
        <v>3973</v>
      </c>
      <c r="J1252" s="662" t="s">
        <v>3974</v>
      </c>
      <c r="K1252" s="662" t="s">
        <v>3975</v>
      </c>
      <c r="L1252" s="663">
        <v>1257.97</v>
      </c>
      <c r="M1252" s="663">
        <v>8805.7899999999991</v>
      </c>
      <c r="N1252" s="662">
        <v>7</v>
      </c>
      <c r="O1252" s="745">
        <v>4</v>
      </c>
      <c r="P1252" s="663">
        <v>1257.97</v>
      </c>
      <c r="Q1252" s="678">
        <v>0.14285714285714288</v>
      </c>
      <c r="R1252" s="662">
        <v>1</v>
      </c>
      <c r="S1252" s="678">
        <v>0.14285714285714285</v>
      </c>
      <c r="T1252" s="745">
        <v>1</v>
      </c>
      <c r="U1252" s="701">
        <v>0.25</v>
      </c>
    </row>
    <row r="1253" spans="1:21" ht="14.4" customHeight="1" x14ac:dyDescent="0.3">
      <c r="A1253" s="661">
        <v>7</v>
      </c>
      <c r="B1253" s="662" t="s">
        <v>2765</v>
      </c>
      <c r="C1253" s="662" t="s">
        <v>3030</v>
      </c>
      <c r="D1253" s="743" t="s">
        <v>4453</v>
      </c>
      <c r="E1253" s="744" t="s">
        <v>3070</v>
      </c>
      <c r="F1253" s="662" t="s">
        <v>3025</v>
      </c>
      <c r="G1253" s="662" t="s">
        <v>3802</v>
      </c>
      <c r="H1253" s="662" t="s">
        <v>573</v>
      </c>
      <c r="I1253" s="662" t="s">
        <v>4396</v>
      </c>
      <c r="J1253" s="662" t="s">
        <v>4152</v>
      </c>
      <c r="K1253" s="662" t="s">
        <v>4397</v>
      </c>
      <c r="L1253" s="663">
        <v>0</v>
      </c>
      <c r="M1253" s="663">
        <v>0</v>
      </c>
      <c r="N1253" s="662">
        <v>2</v>
      </c>
      <c r="O1253" s="745">
        <v>1</v>
      </c>
      <c r="P1253" s="663">
        <v>0</v>
      </c>
      <c r="Q1253" s="678"/>
      <c r="R1253" s="662">
        <v>2</v>
      </c>
      <c r="S1253" s="678">
        <v>1</v>
      </c>
      <c r="T1253" s="745">
        <v>1</v>
      </c>
      <c r="U1253" s="701">
        <v>1</v>
      </c>
    </row>
    <row r="1254" spans="1:21" ht="14.4" customHeight="1" x14ac:dyDescent="0.3">
      <c r="A1254" s="661">
        <v>7</v>
      </c>
      <c r="B1254" s="662" t="s">
        <v>2765</v>
      </c>
      <c r="C1254" s="662" t="s">
        <v>3030</v>
      </c>
      <c r="D1254" s="743" t="s">
        <v>4453</v>
      </c>
      <c r="E1254" s="744" t="s">
        <v>3070</v>
      </c>
      <c r="F1254" s="662" t="s">
        <v>3025</v>
      </c>
      <c r="G1254" s="662" t="s">
        <v>3802</v>
      </c>
      <c r="H1254" s="662" t="s">
        <v>573</v>
      </c>
      <c r="I1254" s="662" t="s">
        <v>4159</v>
      </c>
      <c r="J1254" s="662" t="s">
        <v>3974</v>
      </c>
      <c r="K1254" s="662" t="s">
        <v>4160</v>
      </c>
      <c r="L1254" s="663">
        <v>0</v>
      </c>
      <c r="M1254" s="663">
        <v>0</v>
      </c>
      <c r="N1254" s="662">
        <v>2</v>
      </c>
      <c r="O1254" s="745">
        <v>2</v>
      </c>
      <c r="P1254" s="663">
        <v>0</v>
      </c>
      <c r="Q1254" s="678"/>
      <c r="R1254" s="662">
        <v>1</v>
      </c>
      <c r="S1254" s="678">
        <v>0.5</v>
      </c>
      <c r="T1254" s="745">
        <v>1</v>
      </c>
      <c r="U1254" s="701">
        <v>0.5</v>
      </c>
    </row>
    <row r="1255" spans="1:21" ht="14.4" customHeight="1" x14ac:dyDescent="0.3">
      <c r="A1255" s="661">
        <v>7</v>
      </c>
      <c r="B1255" s="662" t="s">
        <v>2765</v>
      </c>
      <c r="C1255" s="662" t="s">
        <v>3030</v>
      </c>
      <c r="D1255" s="743" t="s">
        <v>4453</v>
      </c>
      <c r="E1255" s="744" t="s">
        <v>3070</v>
      </c>
      <c r="F1255" s="662" t="s">
        <v>3025</v>
      </c>
      <c r="G1255" s="662" t="s">
        <v>3802</v>
      </c>
      <c r="H1255" s="662" t="s">
        <v>573</v>
      </c>
      <c r="I1255" s="662" t="s">
        <v>4166</v>
      </c>
      <c r="J1255" s="662" t="s">
        <v>4167</v>
      </c>
      <c r="K1255" s="662" t="s">
        <v>4168</v>
      </c>
      <c r="L1255" s="663">
        <v>2096.62</v>
      </c>
      <c r="M1255" s="663">
        <v>10483.099999999999</v>
      </c>
      <c r="N1255" s="662">
        <v>5</v>
      </c>
      <c r="O1255" s="745">
        <v>1</v>
      </c>
      <c r="P1255" s="663">
        <v>10483.099999999999</v>
      </c>
      <c r="Q1255" s="678">
        <v>1</v>
      </c>
      <c r="R1255" s="662">
        <v>5</v>
      </c>
      <c r="S1255" s="678">
        <v>1</v>
      </c>
      <c r="T1255" s="745">
        <v>1</v>
      </c>
      <c r="U1255" s="701">
        <v>1</v>
      </c>
    </row>
    <row r="1256" spans="1:21" ht="14.4" customHeight="1" x14ac:dyDescent="0.3">
      <c r="A1256" s="661">
        <v>7</v>
      </c>
      <c r="B1256" s="662" t="s">
        <v>2765</v>
      </c>
      <c r="C1256" s="662" t="s">
        <v>3030</v>
      </c>
      <c r="D1256" s="743" t="s">
        <v>4453</v>
      </c>
      <c r="E1256" s="744" t="s">
        <v>3070</v>
      </c>
      <c r="F1256" s="662" t="s">
        <v>3025</v>
      </c>
      <c r="G1256" s="662" t="s">
        <v>3802</v>
      </c>
      <c r="H1256" s="662" t="s">
        <v>573</v>
      </c>
      <c r="I1256" s="662" t="s">
        <v>4169</v>
      </c>
      <c r="J1256" s="662" t="s">
        <v>3804</v>
      </c>
      <c r="K1256" s="662" t="s">
        <v>4170</v>
      </c>
      <c r="L1256" s="663">
        <v>151.43</v>
      </c>
      <c r="M1256" s="663">
        <v>302.86</v>
      </c>
      <c r="N1256" s="662">
        <v>2</v>
      </c>
      <c r="O1256" s="745">
        <v>2</v>
      </c>
      <c r="P1256" s="663">
        <v>151.43</v>
      </c>
      <c r="Q1256" s="678">
        <v>0.5</v>
      </c>
      <c r="R1256" s="662">
        <v>1</v>
      </c>
      <c r="S1256" s="678">
        <v>0.5</v>
      </c>
      <c r="T1256" s="745">
        <v>1</v>
      </c>
      <c r="U1256" s="701">
        <v>0.5</v>
      </c>
    </row>
    <row r="1257" spans="1:21" ht="14.4" customHeight="1" x14ac:dyDescent="0.3">
      <c r="A1257" s="661">
        <v>7</v>
      </c>
      <c r="B1257" s="662" t="s">
        <v>2765</v>
      </c>
      <c r="C1257" s="662" t="s">
        <v>3030</v>
      </c>
      <c r="D1257" s="743" t="s">
        <v>4453</v>
      </c>
      <c r="E1257" s="744" t="s">
        <v>3070</v>
      </c>
      <c r="F1257" s="662" t="s">
        <v>3025</v>
      </c>
      <c r="G1257" s="662" t="s">
        <v>3802</v>
      </c>
      <c r="H1257" s="662" t="s">
        <v>573</v>
      </c>
      <c r="I1257" s="662" t="s">
        <v>4401</v>
      </c>
      <c r="J1257" s="662" t="s">
        <v>4149</v>
      </c>
      <c r="K1257" s="662" t="s">
        <v>4402</v>
      </c>
      <c r="L1257" s="663">
        <v>0</v>
      </c>
      <c r="M1257" s="663">
        <v>0</v>
      </c>
      <c r="N1257" s="662">
        <v>2</v>
      </c>
      <c r="O1257" s="745">
        <v>1</v>
      </c>
      <c r="P1257" s="663">
        <v>0</v>
      </c>
      <c r="Q1257" s="678"/>
      <c r="R1257" s="662">
        <v>2</v>
      </c>
      <c r="S1257" s="678">
        <v>1</v>
      </c>
      <c r="T1257" s="745">
        <v>1</v>
      </c>
      <c r="U1257" s="701">
        <v>1</v>
      </c>
    </row>
    <row r="1258" spans="1:21" ht="14.4" customHeight="1" x14ac:dyDescent="0.3">
      <c r="A1258" s="661">
        <v>7</v>
      </c>
      <c r="B1258" s="662" t="s">
        <v>2765</v>
      </c>
      <c r="C1258" s="662" t="s">
        <v>3030</v>
      </c>
      <c r="D1258" s="743" t="s">
        <v>4453</v>
      </c>
      <c r="E1258" s="744" t="s">
        <v>3070</v>
      </c>
      <c r="F1258" s="662" t="s">
        <v>3025</v>
      </c>
      <c r="G1258" s="662" t="s">
        <v>3118</v>
      </c>
      <c r="H1258" s="662" t="s">
        <v>573</v>
      </c>
      <c r="I1258" s="662" t="s">
        <v>4173</v>
      </c>
      <c r="J1258" s="662" t="s">
        <v>4174</v>
      </c>
      <c r="K1258" s="662" t="s">
        <v>4175</v>
      </c>
      <c r="L1258" s="663">
        <v>109.54</v>
      </c>
      <c r="M1258" s="663">
        <v>328.62</v>
      </c>
      <c r="N1258" s="662">
        <v>3</v>
      </c>
      <c r="O1258" s="745">
        <v>1</v>
      </c>
      <c r="P1258" s="663"/>
      <c r="Q1258" s="678">
        <v>0</v>
      </c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7</v>
      </c>
      <c r="B1259" s="662" t="s">
        <v>2765</v>
      </c>
      <c r="C1259" s="662" t="s">
        <v>3030</v>
      </c>
      <c r="D1259" s="743" t="s">
        <v>4453</v>
      </c>
      <c r="E1259" s="744" t="s">
        <v>3070</v>
      </c>
      <c r="F1259" s="662" t="s">
        <v>3025</v>
      </c>
      <c r="G1259" s="662" t="s">
        <v>3118</v>
      </c>
      <c r="H1259" s="662" t="s">
        <v>573</v>
      </c>
      <c r="I1259" s="662" t="s">
        <v>4176</v>
      </c>
      <c r="J1259" s="662" t="s">
        <v>4177</v>
      </c>
      <c r="K1259" s="662" t="s">
        <v>3772</v>
      </c>
      <c r="L1259" s="663">
        <v>187.92</v>
      </c>
      <c r="M1259" s="663">
        <v>563.76</v>
      </c>
      <c r="N1259" s="662">
        <v>3</v>
      </c>
      <c r="O1259" s="745">
        <v>0.5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7</v>
      </c>
      <c r="B1260" s="662" t="s">
        <v>2765</v>
      </c>
      <c r="C1260" s="662" t="s">
        <v>3030</v>
      </c>
      <c r="D1260" s="743" t="s">
        <v>4453</v>
      </c>
      <c r="E1260" s="744" t="s">
        <v>3070</v>
      </c>
      <c r="F1260" s="662" t="s">
        <v>3025</v>
      </c>
      <c r="G1260" s="662" t="s">
        <v>3118</v>
      </c>
      <c r="H1260" s="662" t="s">
        <v>631</v>
      </c>
      <c r="I1260" s="662" t="s">
        <v>3643</v>
      </c>
      <c r="J1260" s="662" t="s">
        <v>3644</v>
      </c>
      <c r="K1260" s="662" t="s">
        <v>3284</v>
      </c>
      <c r="L1260" s="663">
        <v>140.94999999999999</v>
      </c>
      <c r="M1260" s="663">
        <v>704.75</v>
      </c>
      <c r="N1260" s="662">
        <v>5</v>
      </c>
      <c r="O1260" s="745">
        <v>2</v>
      </c>
      <c r="P1260" s="663"/>
      <c r="Q1260" s="678">
        <v>0</v>
      </c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7</v>
      </c>
      <c r="B1261" s="662" t="s">
        <v>2765</v>
      </c>
      <c r="C1261" s="662" t="s">
        <v>3030</v>
      </c>
      <c r="D1261" s="743" t="s">
        <v>4453</v>
      </c>
      <c r="E1261" s="744" t="s">
        <v>3070</v>
      </c>
      <c r="F1261" s="662" t="s">
        <v>3025</v>
      </c>
      <c r="G1261" s="662" t="s">
        <v>3118</v>
      </c>
      <c r="H1261" s="662" t="s">
        <v>631</v>
      </c>
      <c r="I1261" s="662" t="s">
        <v>3806</v>
      </c>
      <c r="J1261" s="662" t="s">
        <v>3807</v>
      </c>
      <c r="K1261" s="662" t="s">
        <v>3772</v>
      </c>
      <c r="L1261" s="663">
        <v>187.92</v>
      </c>
      <c r="M1261" s="663">
        <v>4134.24</v>
      </c>
      <c r="N1261" s="662">
        <v>22</v>
      </c>
      <c r="O1261" s="745">
        <v>2.5</v>
      </c>
      <c r="P1261" s="663">
        <v>3006.72</v>
      </c>
      <c r="Q1261" s="678">
        <v>0.72727272727272729</v>
      </c>
      <c r="R1261" s="662">
        <v>16</v>
      </c>
      <c r="S1261" s="678">
        <v>0.72727272727272729</v>
      </c>
      <c r="T1261" s="745">
        <v>2</v>
      </c>
      <c r="U1261" s="701">
        <v>0.8</v>
      </c>
    </row>
    <row r="1262" spans="1:21" ht="14.4" customHeight="1" x14ac:dyDescent="0.3">
      <c r="A1262" s="661">
        <v>7</v>
      </c>
      <c r="B1262" s="662" t="s">
        <v>2765</v>
      </c>
      <c r="C1262" s="662" t="s">
        <v>3030</v>
      </c>
      <c r="D1262" s="743" t="s">
        <v>4453</v>
      </c>
      <c r="E1262" s="744" t="s">
        <v>3070</v>
      </c>
      <c r="F1262" s="662" t="s">
        <v>3025</v>
      </c>
      <c r="G1262" s="662" t="s">
        <v>3118</v>
      </c>
      <c r="H1262" s="662" t="s">
        <v>631</v>
      </c>
      <c r="I1262" s="662" t="s">
        <v>3808</v>
      </c>
      <c r="J1262" s="662" t="s">
        <v>3120</v>
      </c>
      <c r="K1262" s="662" t="s">
        <v>3809</v>
      </c>
      <c r="L1262" s="663">
        <v>93.96</v>
      </c>
      <c r="M1262" s="663">
        <v>93.96</v>
      </c>
      <c r="N1262" s="662">
        <v>1</v>
      </c>
      <c r="O1262" s="745">
        <v>0.5</v>
      </c>
      <c r="P1262" s="663"/>
      <c r="Q1262" s="678">
        <v>0</v>
      </c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7</v>
      </c>
      <c r="B1263" s="662" t="s">
        <v>2765</v>
      </c>
      <c r="C1263" s="662" t="s">
        <v>3030</v>
      </c>
      <c r="D1263" s="743" t="s">
        <v>4453</v>
      </c>
      <c r="E1263" s="744" t="s">
        <v>3070</v>
      </c>
      <c r="F1263" s="662" t="s">
        <v>3025</v>
      </c>
      <c r="G1263" s="662" t="s">
        <v>3118</v>
      </c>
      <c r="H1263" s="662" t="s">
        <v>631</v>
      </c>
      <c r="I1263" s="662" t="s">
        <v>3119</v>
      </c>
      <c r="J1263" s="662" t="s">
        <v>3120</v>
      </c>
      <c r="K1263" s="662" t="s">
        <v>3121</v>
      </c>
      <c r="L1263" s="663">
        <v>156.61000000000001</v>
      </c>
      <c r="M1263" s="663">
        <v>1566.1</v>
      </c>
      <c r="N1263" s="662">
        <v>10</v>
      </c>
      <c r="O1263" s="745">
        <v>2.5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7</v>
      </c>
      <c r="B1264" s="662" t="s">
        <v>2765</v>
      </c>
      <c r="C1264" s="662" t="s">
        <v>3030</v>
      </c>
      <c r="D1264" s="743" t="s">
        <v>4453</v>
      </c>
      <c r="E1264" s="744" t="s">
        <v>3070</v>
      </c>
      <c r="F1264" s="662" t="s">
        <v>3025</v>
      </c>
      <c r="G1264" s="662" t="s">
        <v>3118</v>
      </c>
      <c r="H1264" s="662" t="s">
        <v>631</v>
      </c>
      <c r="I1264" s="662" t="s">
        <v>3980</v>
      </c>
      <c r="J1264" s="662" t="s">
        <v>3981</v>
      </c>
      <c r="K1264" s="662" t="s">
        <v>3982</v>
      </c>
      <c r="L1264" s="663">
        <v>300.68</v>
      </c>
      <c r="M1264" s="663">
        <v>2706.12</v>
      </c>
      <c r="N1264" s="662">
        <v>9</v>
      </c>
      <c r="O1264" s="745">
        <v>4</v>
      </c>
      <c r="P1264" s="663">
        <v>902.04</v>
      </c>
      <c r="Q1264" s="678">
        <v>0.33333333333333331</v>
      </c>
      <c r="R1264" s="662">
        <v>3</v>
      </c>
      <c r="S1264" s="678">
        <v>0.33333333333333331</v>
      </c>
      <c r="T1264" s="745">
        <v>2</v>
      </c>
      <c r="U1264" s="701">
        <v>0.5</v>
      </c>
    </row>
    <row r="1265" spans="1:21" ht="14.4" customHeight="1" x14ac:dyDescent="0.3">
      <c r="A1265" s="661">
        <v>7</v>
      </c>
      <c r="B1265" s="662" t="s">
        <v>2765</v>
      </c>
      <c r="C1265" s="662" t="s">
        <v>3030</v>
      </c>
      <c r="D1265" s="743" t="s">
        <v>4453</v>
      </c>
      <c r="E1265" s="744" t="s">
        <v>3070</v>
      </c>
      <c r="F1265" s="662" t="s">
        <v>3025</v>
      </c>
      <c r="G1265" s="662" t="s">
        <v>3118</v>
      </c>
      <c r="H1265" s="662" t="s">
        <v>573</v>
      </c>
      <c r="I1265" s="662" t="s">
        <v>4178</v>
      </c>
      <c r="J1265" s="662" t="s">
        <v>3985</v>
      </c>
      <c r="K1265" s="662" t="s">
        <v>3809</v>
      </c>
      <c r="L1265" s="663">
        <v>0</v>
      </c>
      <c r="M1265" s="663">
        <v>0</v>
      </c>
      <c r="N1265" s="662">
        <v>3</v>
      </c>
      <c r="O1265" s="745">
        <v>1</v>
      </c>
      <c r="P1265" s="663"/>
      <c r="Q1265" s="678"/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7</v>
      </c>
      <c r="B1266" s="662" t="s">
        <v>2765</v>
      </c>
      <c r="C1266" s="662" t="s">
        <v>3030</v>
      </c>
      <c r="D1266" s="743" t="s">
        <v>4453</v>
      </c>
      <c r="E1266" s="744" t="s">
        <v>3070</v>
      </c>
      <c r="F1266" s="662" t="s">
        <v>3025</v>
      </c>
      <c r="G1266" s="662" t="s">
        <v>3285</v>
      </c>
      <c r="H1266" s="662" t="s">
        <v>573</v>
      </c>
      <c r="I1266" s="662" t="s">
        <v>4183</v>
      </c>
      <c r="J1266" s="662" t="s">
        <v>3994</v>
      </c>
      <c r="K1266" s="662" t="s">
        <v>4184</v>
      </c>
      <c r="L1266" s="663">
        <v>25.08</v>
      </c>
      <c r="M1266" s="663">
        <v>50.16</v>
      </c>
      <c r="N1266" s="662">
        <v>2</v>
      </c>
      <c r="O1266" s="745">
        <v>1</v>
      </c>
      <c r="P1266" s="663">
        <v>50.16</v>
      </c>
      <c r="Q1266" s="678">
        <v>1</v>
      </c>
      <c r="R1266" s="662">
        <v>2</v>
      </c>
      <c r="S1266" s="678">
        <v>1</v>
      </c>
      <c r="T1266" s="745">
        <v>1</v>
      </c>
      <c r="U1266" s="701">
        <v>1</v>
      </c>
    </row>
    <row r="1267" spans="1:21" ht="14.4" customHeight="1" x14ac:dyDescent="0.3">
      <c r="A1267" s="661">
        <v>7</v>
      </c>
      <c r="B1267" s="662" t="s">
        <v>2765</v>
      </c>
      <c r="C1267" s="662" t="s">
        <v>3030</v>
      </c>
      <c r="D1267" s="743" t="s">
        <v>4453</v>
      </c>
      <c r="E1267" s="744" t="s">
        <v>3070</v>
      </c>
      <c r="F1267" s="662" t="s">
        <v>3025</v>
      </c>
      <c r="G1267" s="662" t="s">
        <v>3285</v>
      </c>
      <c r="H1267" s="662" t="s">
        <v>573</v>
      </c>
      <c r="I1267" s="662" t="s">
        <v>3286</v>
      </c>
      <c r="J1267" s="662" t="s">
        <v>3287</v>
      </c>
      <c r="K1267" s="662" t="s">
        <v>1187</v>
      </c>
      <c r="L1267" s="663">
        <v>75.22</v>
      </c>
      <c r="M1267" s="663">
        <v>8349.42</v>
      </c>
      <c r="N1267" s="662">
        <v>111</v>
      </c>
      <c r="O1267" s="745">
        <v>21.5</v>
      </c>
      <c r="P1267" s="663">
        <v>4814.08</v>
      </c>
      <c r="Q1267" s="678">
        <v>0.57657657657657657</v>
      </c>
      <c r="R1267" s="662">
        <v>64</v>
      </c>
      <c r="S1267" s="678">
        <v>0.57657657657657657</v>
      </c>
      <c r="T1267" s="745">
        <v>12</v>
      </c>
      <c r="U1267" s="701">
        <v>0.55813953488372092</v>
      </c>
    </row>
    <row r="1268" spans="1:21" ht="14.4" customHeight="1" x14ac:dyDescent="0.3">
      <c r="A1268" s="661">
        <v>7</v>
      </c>
      <c r="B1268" s="662" t="s">
        <v>2765</v>
      </c>
      <c r="C1268" s="662" t="s">
        <v>3030</v>
      </c>
      <c r="D1268" s="743" t="s">
        <v>4453</v>
      </c>
      <c r="E1268" s="744" t="s">
        <v>3070</v>
      </c>
      <c r="F1268" s="662" t="s">
        <v>3025</v>
      </c>
      <c r="G1268" s="662" t="s">
        <v>3285</v>
      </c>
      <c r="H1268" s="662" t="s">
        <v>573</v>
      </c>
      <c r="I1268" s="662" t="s">
        <v>4296</v>
      </c>
      <c r="J1268" s="662" t="s">
        <v>3287</v>
      </c>
      <c r="K1268" s="662" t="s">
        <v>4297</v>
      </c>
      <c r="L1268" s="663">
        <v>150.43</v>
      </c>
      <c r="M1268" s="663">
        <v>150.43</v>
      </c>
      <c r="N1268" s="662">
        <v>1</v>
      </c>
      <c r="O1268" s="745">
        <v>0.5</v>
      </c>
      <c r="P1268" s="663"/>
      <c r="Q1268" s="678">
        <v>0</v>
      </c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7</v>
      </c>
      <c r="B1269" s="662" t="s">
        <v>2765</v>
      </c>
      <c r="C1269" s="662" t="s">
        <v>3030</v>
      </c>
      <c r="D1269" s="743" t="s">
        <v>4453</v>
      </c>
      <c r="E1269" s="744" t="s">
        <v>3070</v>
      </c>
      <c r="F1269" s="662" t="s">
        <v>3025</v>
      </c>
      <c r="G1269" s="662" t="s">
        <v>3285</v>
      </c>
      <c r="H1269" s="662" t="s">
        <v>573</v>
      </c>
      <c r="I1269" s="662" t="s">
        <v>4447</v>
      </c>
      <c r="J1269" s="662" t="s">
        <v>4186</v>
      </c>
      <c r="K1269" s="662" t="s">
        <v>1187</v>
      </c>
      <c r="L1269" s="663">
        <v>136.93</v>
      </c>
      <c r="M1269" s="663">
        <v>1095.44</v>
      </c>
      <c r="N1269" s="662">
        <v>8</v>
      </c>
      <c r="O1269" s="745">
        <v>2</v>
      </c>
      <c r="P1269" s="663">
        <v>1095.44</v>
      </c>
      <c r="Q1269" s="678">
        <v>1</v>
      </c>
      <c r="R1269" s="662">
        <v>8</v>
      </c>
      <c r="S1269" s="678">
        <v>1</v>
      </c>
      <c r="T1269" s="745">
        <v>2</v>
      </c>
      <c r="U1269" s="701">
        <v>1</v>
      </c>
    </row>
    <row r="1270" spans="1:21" ht="14.4" customHeight="1" x14ac:dyDescent="0.3">
      <c r="A1270" s="661">
        <v>7</v>
      </c>
      <c r="B1270" s="662" t="s">
        <v>2765</v>
      </c>
      <c r="C1270" s="662" t="s">
        <v>3030</v>
      </c>
      <c r="D1270" s="743" t="s">
        <v>4453</v>
      </c>
      <c r="E1270" s="744" t="s">
        <v>3070</v>
      </c>
      <c r="F1270" s="662" t="s">
        <v>3025</v>
      </c>
      <c r="G1270" s="662" t="s">
        <v>3285</v>
      </c>
      <c r="H1270" s="662" t="s">
        <v>573</v>
      </c>
      <c r="I1270" s="662" t="s">
        <v>4185</v>
      </c>
      <c r="J1270" s="662" t="s">
        <v>4186</v>
      </c>
      <c r="K1270" s="662" t="s">
        <v>3297</v>
      </c>
      <c r="L1270" s="663">
        <v>410.78</v>
      </c>
      <c r="M1270" s="663">
        <v>821.56</v>
      </c>
      <c r="N1270" s="662">
        <v>2</v>
      </c>
      <c r="O1270" s="745">
        <v>1</v>
      </c>
      <c r="P1270" s="663">
        <v>821.56</v>
      </c>
      <c r="Q1270" s="678">
        <v>1</v>
      </c>
      <c r="R1270" s="662">
        <v>2</v>
      </c>
      <c r="S1270" s="678">
        <v>1</v>
      </c>
      <c r="T1270" s="745">
        <v>1</v>
      </c>
      <c r="U1270" s="701">
        <v>1</v>
      </c>
    </row>
    <row r="1271" spans="1:21" ht="14.4" customHeight="1" x14ac:dyDescent="0.3">
      <c r="A1271" s="661">
        <v>7</v>
      </c>
      <c r="B1271" s="662" t="s">
        <v>2765</v>
      </c>
      <c r="C1271" s="662" t="s">
        <v>3030</v>
      </c>
      <c r="D1271" s="743" t="s">
        <v>4453</v>
      </c>
      <c r="E1271" s="744" t="s">
        <v>3070</v>
      </c>
      <c r="F1271" s="662" t="s">
        <v>3025</v>
      </c>
      <c r="G1271" s="662" t="s">
        <v>3285</v>
      </c>
      <c r="H1271" s="662" t="s">
        <v>573</v>
      </c>
      <c r="I1271" s="662" t="s">
        <v>3813</v>
      </c>
      <c r="J1271" s="662" t="s">
        <v>3814</v>
      </c>
      <c r="K1271" s="662" t="s">
        <v>1187</v>
      </c>
      <c r="L1271" s="663">
        <v>58.32</v>
      </c>
      <c r="M1271" s="663">
        <v>1049.76</v>
      </c>
      <c r="N1271" s="662">
        <v>18</v>
      </c>
      <c r="O1271" s="745">
        <v>4.5</v>
      </c>
      <c r="P1271" s="663">
        <v>408.24</v>
      </c>
      <c r="Q1271" s="678">
        <v>0.3888888888888889</v>
      </c>
      <c r="R1271" s="662">
        <v>7</v>
      </c>
      <c r="S1271" s="678">
        <v>0.3888888888888889</v>
      </c>
      <c r="T1271" s="745">
        <v>1</v>
      </c>
      <c r="U1271" s="701">
        <v>0.22222222222222221</v>
      </c>
    </row>
    <row r="1272" spans="1:21" ht="14.4" customHeight="1" x14ac:dyDescent="0.3">
      <c r="A1272" s="661">
        <v>7</v>
      </c>
      <c r="B1272" s="662" t="s">
        <v>2765</v>
      </c>
      <c r="C1272" s="662" t="s">
        <v>3030</v>
      </c>
      <c r="D1272" s="743" t="s">
        <v>4453</v>
      </c>
      <c r="E1272" s="744" t="s">
        <v>3070</v>
      </c>
      <c r="F1272" s="662" t="s">
        <v>3025</v>
      </c>
      <c r="G1272" s="662" t="s">
        <v>3285</v>
      </c>
      <c r="H1272" s="662" t="s">
        <v>573</v>
      </c>
      <c r="I1272" s="662" t="s">
        <v>3996</v>
      </c>
      <c r="J1272" s="662" t="s">
        <v>3287</v>
      </c>
      <c r="K1272" s="662" t="s">
        <v>1187</v>
      </c>
      <c r="L1272" s="663">
        <v>75.22</v>
      </c>
      <c r="M1272" s="663">
        <v>451.32</v>
      </c>
      <c r="N1272" s="662">
        <v>6</v>
      </c>
      <c r="O1272" s="745">
        <v>1.5</v>
      </c>
      <c r="P1272" s="663">
        <v>451.32</v>
      </c>
      <c r="Q1272" s="678">
        <v>1</v>
      </c>
      <c r="R1272" s="662">
        <v>6</v>
      </c>
      <c r="S1272" s="678">
        <v>1</v>
      </c>
      <c r="T1272" s="745">
        <v>1.5</v>
      </c>
      <c r="U1272" s="701">
        <v>1</v>
      </c>
    </row>
    <row r="1273" spans="1:21" ht="14.4" customHeight="1" x14ac:dyDescent="0.3">
      <c r="A1273" s="661">
        <v>7</v>
      </c>
      <c r="B1273" s="662" t="s">
        <v>2765</v>
      </c>
      <c r="C1273" s="662" t="s">
        <v>3030</v>
      </c>
      <c r="D1273" s="743" t="s">
        <v>4453</v>
      </c>
      <c r="E1273" s="744" t="s">
        <v>3070</v>
      </c>
      <c r="F1273" s="662" t="s">
        <v>3025</v>
      </c>
      <c r="G1273" s="662" t="s">
        <v>3285</v>
      </c>
      <c r="H1273" s="662" t="s">
        <v>573</v>
      </c>
      <c r="I1273" s="662" t="s">
        <v>4299</v>
      </c>
      <c r="J1273" s="662" t="s">
        <v>3287</v>
      </c>
      <c r="K1273" s="662" t="s">
        <v>4297</v>
      </c>
      <c r="L1273" s="663">
        <v>150.43</v>
      </c>
      <c r="M1273" s="663">
        <v>752.15000000000009</v>
      </c>
      <c r="N1273" s="662">
        <v>5</v>
      </c>
      <c r="O1273" s="745">
        <v>1</v>
      </c>
      <c r="P1273" s="663">
        <v>300.86</v>
      </c>
      <c r="Q1273" s="678">
        <v>0.39999999999999997</v>
      </c>
      <c r="R1273" s="662">
        <v>2</v>
      </c>
      <c r="S1273" s="678">
        <v>0.4</v>
      </c>
      <c r="T1273" s="745">
        <v>0.5</v>
      </c>
      <c r="U1273" s="701">
        <v>0.5</v>
      </c>
    </row>
    <row r="1274" spans="1:21" ht="14.4" customHeight="1" x14ac:dyDescent="0.3">
      <c r="A1274" s="661">
        <v>7</v>
      </c>
      <c r="B1274" s="662" t="s">
        <v>2765</v>
      </c>
      <c r="C1274" s="662" t="s">
        <v>3030</v>
      </c>
      <c r="D1274" s="743" t="s">
        <v>4453</v>
      </c>
      <c r="E1274" s="744" t="s">
        <v>3070</v>
      </c>
      <c r="F1274" s="662" t="s">
        <v>3025</v>
      </c>
      <c r="G1274" s="662" t="s">
        <v>3285</v>
      </c>
      <c r="H1274" s="662" t="s">
        <v>573</v>
      </c>
      <c r="I1274" s="662" t="s">
        <v>4187</v>
      </c>
      <c r="J1274" s="662" t="s">
        <v>4188</v>
      </c>
      <c r="K1274" s="662" t="s">
        <v>1187</v>
      </c>
      <c r="L1274" s="663">
        <v>147.63</v>
      </c>
      <c r="M1274" s="663">
        <v>442.89</v>
      </c>
      <c r="N1274" s="662">
        <v>3</v>
      </c>
      <c r="O1274" s="745">
        <v>1</v>
      </c>
      <c r="P1274" s="663"/>
      <c r="Q1274" s="678">
        <v>0</v>
      </c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7</v>
      </c>
      <c r="B1275" s="662" t="s">
        <v>2765</v>
      </c>
      <c r="C1275" s="662" t="s">
        <v>3030</v>
      </c>
      <c r="D1275" s="743" t="s">
        <v>4453</v>
      </c>
      <c r="E1275" s="744" t="s">
        <v>3070</v>
      </c>
      <c r="F1275" s="662" t="s">
        <v>3025</v>
      </c>
      <c r="G1275" s="662" t="s">
        <v>3285</v>
      </c>
      <c r="H1275" s="662" t="s">
        <v>573</v>
      </c>
      <c r="I1275" s="662" t="s">
        <v>3288</v>
      </c>
      <c r="J1275" s="662" t="s">
        <v>3289</v>
      </c>
      <c r="K1275" s="662" t="s">
        <v>1187</v>
      </c>
      <c r="L1275" s="663">
        <v>136.93</v>
      </c>
      <c r="M1275" s="663">
        <v>9995.8900000000012</v>
      </c>
      <c r="N1275" s="662">
        <v>73</v>
      </c>
      <c r="O1275" s="745">
        <v>11</v>
      </c>
      <c r="P1275" s="663">
        <v>6298.7800000000007</v>
      </c>
      <c r="Q1275" s="678">
        <v>0.63013698630136983</v>
      </c>
      <c r="R1275" s="662">
        <v>46</v>
      </c>
      <c r="S1275" s="678">
        <v>0.63013698630136983</v>
      </c>
      <c r="T1275" s="745">
        <v>7</v>
      </c>
      <c r="U1275" s="701">
        <v>0.63636363636363635</v>
      </c>
    </row>
    <row r="1276" spans="1:21" ht="14.4" customHeight="1" x14ac:dyDescent="0.3">
      <c r="A1276" s="661">
        <v>7</v>
      </c>
      <c r="B1276" s="662" t="s">
        <v>2765</v>
      </c>
      <c r="C1276" s="662" t="s">
        <v>3030</v>
      </c>
      <c r="D1276" s="743" t="s">
        <v>4453</v>
      </c>
      <c r="E1276" s="744" t="s">
        <v>3070</v>
      </c>
      <c r="F1276" s="662" t="s">
        <v>3025</v>
      </c>
      <c r="G1276" s="662" t="s">
        <v>4189</v>
      </c>
      <c r="H1276" s="662" t="s">
        <v>573</v>
      </c>
      <c r="I1276" s="662" t="s">
        <v>1124</v>
      </c>
      <c r="J1276" s="662" t="s">
        <v>1125</v>
      </c>
      <c r="K1276" s="662" t="s">
        <v>4193</v>
      </c>
      <c r="L1276" s="663">
        <v>65.989999999999995</v>
      </c>
      <c r="M1276" s="663">
        <v>461.92999999999995</v>
      </c>
      <c r="N1276" s="662">
        <v>7</v>
      </c>
      <c r="O1276" s="745">
        <v>0.5</v>
      </c>
      <c r="P1276" s="663">
        <v>461.92999999999995</v>
      </c>
      <c r="Q1276" s="678">
        <v>1</v>
      </c>
      <c r="R1276" s="662">
        <v>7</v>
      </c>
      <c r="S1276" s="678">
        <v>1</v>
      </c>
      <c r="T1276" s="745">
        <v>0.5</v>
      </c>
      <c r="U1276" s="701">
        <v>1</v>
      </c>
    </row>
    <row r="1277" spans="1:21" ht="14.4" customHeight="1" x14ac:dyDescent="0.3">
      <c r="A1277" s="661">
        <v>7</v>
      </c>
      <c r="B1277" s="662" t="s">
        <v>2765</v>
      </c>
      <c r="C1277" s="662" t="s">
        <v>3030</v>
      </c>
      <c r="D1277" s="743" t="s">
        <v>4453</v>
      </c>
      <c r="E1277" s="744" t="s">
        <v>3070</v>
      </c>
      <c r="F1277" s="662" t="s">
        <v>3025</v>
      </c>
      <c r="G1277" s="662" t="s">
        <v>3997</v>
      </c>
      <c r="H1277" s="662" t="s">
        <v>573</v>
      </c>
      <c r="I1277" s="662" t="s">
        <v>3998</v>
      </c>
      <c r="J1277" s="662" t="s">
        <v>3999</v>
      </c>
      <c r="K1277" s="662" t="s">
        <v>4000</v>
      </c>
      <c r="L1277" s="663">
        <v>133.38999999999999</v>
      </c>
      <c r="M1277" s="663">
        <v>133.38999999999999</v>
      </c>
      <c r="N1277" s="662">
        <v>1</v>
      </c>
      <c r="O1277" s="745">
        <v>0.5</v>
      </c>
      <c r="P1277" s="663">
        <v>133.38999999999999</v>
      </c>
      <c r="Q1277" s="678">
        <v>1</v>
      </c>
      <c r="R1277" s="662">
        <v>1</v>
      </c>
      <c r="S1277" s="678">
        <v>1</v>
      </c>
      <c r="T1277" s="745">
        <v>0.5</v>
      </c>
      <c r="U1277" s="701">
        <v>1</v>
      </c>
    </row>
    <row r="1278" spans="1:21" ht="14.4" customHeight="1" x14ac:dyDescent="0.3">
      <c r="A1278" s="661">
        <v>7</v>
      </c>
      <c r="B1278" s="662" t="s">
        <v>2765</v>
      </c>
      <c r="C1278" s="662" t="s">
        <v>3030</v>
      </c>
      <c r="D1278" s="743" t="s">
        <v>4453</v>
      </c>
      <c r="E1278" s="744" t="s">
        <v>3070</v>
      </c>
      <c r="F1278" s="662" t="s">
        <v>3025</v>
      </c>
      <c r="G1278" s="662" t="s">
        <v>3997</v>
      </c>
      <c r="H1278" s="662" t="s">
        <v>573</v>
      </c>
      <c r="I1278" s="662" t="s">
        <v>4448</v>
      </c>
      <c r="J1278" s="662" t="s">
        <v>4195</v>
      </c>
      <c r="K1278" s="662" t="s">
        <v>4000</v>
      </c>
      <c r="L1278" s="663">
        <v>0</v>
      </c>
      <c r="M1278" s="663">
        <v>0</v>
      </c>
      <c r="N1278" s="662">
        <v>2</v>
      </c>
      <c r="O1278" s="745">
        <v>1</v>
      </c>
      <c r="P1278" s="663"/>
      <c r="Q1278" s="678"/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7</v>
      </c>
      <c r="B1279" s="662" t="s">
        <v>2765</v>
      </c>
      <c r="C1279" s="662" t="s">
        <v>3030</v>
      </c>
      <c r="D1279" s="743" t="s">
        <v>4453</v>
      </c>
      <c r="E1279" s="744" t="s">
        <v>3070</v>
      </c>
      <c r="F1279" s="662" t="s">
        <v>3025</v>
      </c>
      <c r="G1279" s="662" t="s">
        <v>3997</v>
      </c>
      <c r="H1279" s="662" t="s">
        <v>573</v>
      </c>
      <c r="I1279" s="662" t="s">
        <v>4197</v>
      </c>
      <c r="J1279" s="662" t="s">
        <v>4195</v>
      </c>
      <c r="K1279" s="662" t="s">
        <v>4196</v>
      </c>
      <c r="L1279" s="663">
        <v>0</v>
      </c>
      <c r="M1279" s="663">
        <v>0</v>
      </c>
      <c r="N1279" s="662">
        <v>1</v>
      </c>
      <c r="O1279" s="745">
        <v>0.5</v>
      </c>
      <c r="P1279" s="663">
        <v>0</v>
      </c>
      <c r="Q1279" s="678"/>
      <c r="R1279" s="662">
        <v>1</v>
      </c>
      <c r="S1279" s="678">
        <v>1</v>
      </c>
      <c r="T1279" s="745">
        <v>0.5</v>
      </c>
      <c r="U1279" s="701">
        <v>1</v>
      </c>
    </row>
    <row r="1280" spans="1:21" ht="14.4" customHeight="1" x14ac:dyDescent="0.3">
      <c r="A1280" s="661">
        <v>7</v>
      </c>
      <c r="B1280" s="662" t="s">
        <v>2765</v>
      </c>
      <c r="C1280" s="662" t="s">
        <v>3030</v>
      </c>
      <c r="D1280" s="743" t="s">
        <v>4453</v>
      </c>
      <c r="E1280" s="744" t="s">
        <v>3070</v>
      </c>
      <c r="F1280" s="662" t="s">
        <v>3025</v>
      </c>
      <c r="G1280" s="662" t="s">
        <v>3298</v>
      </c>
      <c r="H1280" s="662" t="s">
        <v>573</v>
      </c>
      <c r="I1280" s="662" t="s">
        <v>4198</v>
      </c>
      <c r="J1280" s="662" t="s">
        <v>4199</v>
      </c>
      <c r="K1280" s="662" t="s">
        <v>1849</v>
      </c>
      <c r="L1280" s="663">
        <v>0</v>
      </c>
      <c r="M1280" s="663">
        <v>0</v>
      </c>
      <c r="N1280" s="662">
        <v>1</v>
      </c>
      <c r="O1280" s="745">
        <v>1</v>
      </c>
      <c r="P1280" s="663"/>
      <c r="Q1280" s="678"/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7</v>
      </c>
      <c r="B1281" s="662" t="s">
        <v>2765</v>
      </c>
      <c r="C1281" s="662" t="s">
        <v>3030</v>
      </c>
      <c r="D1281" s="743" t="s">
        <v>4453</v>
      </c>
      <c r="E1281" s="744" t="s">
        <v>3070</v>
      </c>
      <c r="F1281" s="662" t="s">
        <v>3025</v>
      </c>
      <c r="G1281" s="662" t="s">
        <v>3298</v>
      </c>
      <c r="H1281" s="662" t="s">
        <v>573</v>
      </c>
      <c r="I1281" s="662" t="s">
        <v>3598</v>
      </c>
      <c r="J1281" s="662" t="s">
        <v>3599</v>
      </c>
      <c r="K1281" s="662" t="s">
        <v>1849</v>
      </c>
      <c r="L1281" s="663">
        <v>0</v>
      </c>
      <c r="M1281" s="663">
        <v>0</v>
      </c>
      <c r="N1281" s="662">
        <v>1</v>
      </c>
      <c r="O1281" s="745">
        <v>1</v>
      </c>
      <c r="P1281" s="663">
        <v>0</v>
      </c>
      <c r="Q1281" s="678"/>
      <c r="R1281" s="662">
        <v>1</v>
      </c>
      <c r="S1281" s="678">
        <v>1</v>
      </c>
      <c r="T1281" s="745">
        <v>1</v>
      </c>
      <c r="U1281" s="701">
        <v>1</v>
      </c>
    </row>
    <row r="1282" spans="1:21" ht="14.4" customHeight="1" x14ac:dyDescent="0.3">
      <c r="A1282" s="661">
        <v>7</v>
      </c>
      <c r="B1282" s="662" t="s">
        <v>2765</v>
      </c>
      <c r="C1282" s="662" t="s">
        <v>3030</v>
      </c>
      <c r="D1282" s="743" t="s">
        <v>4453</v>
      </c>
      <c r="E1282" s="744" t="s">
        <v>3070</v>
      </c>
      <c r="F1282" s="662" t="s">
        <v>3025</v>
      </c>
      <c r="G1282" s="662" t="s">
        <v>3298</v>
      </c>
      <c r="H1282" s="662" t="s">
        <v>573</v>
      </c>
      <c r="I1282" s="662" t="s">
        <v>1848</v>
      </c>
      <c r="J1282" s="662" t="s">
        <v>1846</v>
      </c>
      <c r="K1282" s="662" t="s">
        <v>1849</v>
      </c>
      <c r="L1282" s="663">
        <v>0</v>
      </c>
      <c r="M1282" s="663">
        <v>0</v>
      </c>
      <c r="N1282" s="662">
        <v>3</v>
      </c>
      <c r="O1282" s="745">
        <v>1.5</v>
      </c>
      <c r="P1282" s="663">
        <v>0</v>
      </c>
      <c r="Q1282" s="678"/>
      <c r="R1282" s="662">
        <v>3</v>
      </c>
      <c r="S1282" s="678">
        <v>1</v>
      </c>
      <c r="T1282" s="745">
        <v>1.5</v>
      </c>
      <c r="U1282" s="701">
        <v>1</v>
      </c>
    </row>
    <row r="1283" spans="1:21" ht="14.4" customHeight="1" x14ac:dyDescent="0.3">
      <c r="A1283" s="661">
        <v>7</v>
      </c>
      <c r="B1283" s="662" t="s">
        <v>2765</v>
      </c>
      <c r="C1283" s="662" t="s">
        <v>3030</v>
      </c>
      <c r="D1283" s="743" t="s">
        <v>4453</v>
      </c>
      <c r="E1283" s="744" t="s">
        <v>3070</v>
      </c>
      <c r="F1283" s="662" t="s">
        <v>3025</v>
      </c>
      <c r="G1283" s="662" t="s">
        <v>3298</v>
      </c>
      <c r="H1283" s="662" t="s">
        <v>573</v>
      </c>
      <c r="I1283" s="662" t="s">
        <v>4417</v>
      </c>
      <c r="J1283" s="662" t="s">
        <v>3433</v>
      </c>
      <c r="K1283" s="662" t="s">
        <v>3434</v>
      </c>
      <c r="L1283" s="663">
        <v>0</v>
      </c>
      <c r="M1283" s="663">
        <v>0</v>
      </c>
      <c r="N1283" s="662">
        <v>1</v>
      </c>
      <c r="O1283" s="745">
        <v>0.5</v>
      </c>
      <c r="P1283" s="663"/>
      <c r="Q1283" s="678"/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7</v>
      </c>
      <c r="B1284" s="662" t="s">
        <v>2765</v>
      </c>
      <c r="C1284" s="662" t="s">
        <v>3030</v>
      </c>
      <c r="D1284" s="743" t="s">
        <v>4453</v>
      </c>
      <c r="E1284" s="744" t="s">
        <v>3070</v>
      </c>
      <c r="F1284" s="662" t="s">
        <v>3025</v>
      </c>
      <c r="G1284" s="662" t="s">
        <v>3298</v>
      </c>
      <c r="H1284" s="662" t="s">
        <v>573</v>
      </c>
      <c r="I1284" s="662" t="s">
        <v>4449</v>
      </c>
      <c r="J1284" s="662" t="s">
        <v>3599</v>
      </c>
      <c r="K1284" s="662" t="s">
        <v>1849</v>
      </c>
      <c r="L1284" s="663">
        <v>0</v>
      </c>
      <c r="M1284" s="663">
        <v>0</v>
      </c>
      <c r="N1284" s="662">
        <v>1</v>
      </c>
      <c r="O1284" s="745">
        <v>1</v>
      </c>
      <c r="P1284" s="663">
        <v>0</v>
      </c>
      <c r="Q1284" s="678"/>
      <c r="R1284" s="662">
        <v>1</v>
      </c>
      <c r="S1284" s="678">
        <v>1</v>
      </c>
      <c r="T1284" s="745">
        <v>1</v>
      </c>
      <c r="U1284" s="701">
        <v>1</v>
      </c>
    </row>
    <row r="1285" spans="1:21" ht="14.4" customHeight="1" thickBot="1" x14ac:dyDescent="0.35">
      <c r="A1285" s="667">
        <v>7</v>
      </c>
      <c r="B1285" s="668" t="s">
        <v>2765</v>
      </c>
      <c r="C1285" s="668" t="s">
        <v>3030</v>
      </c>
      <c r="D1285" s="746" t="s">
        <v>4453</v>
      </c>
      <c r="E1285" s="747" t="s">
        <v>3074</v>
      </c>
      <c r="F1285" s="668" t="s">
        <v>3025</v>
      </c>
      <c r="G1285" s="668" t="s">
        <v>3641</v>
      </c>
      <c r="H1285" s="668" t="s">
        <v>573</v>
      </c>
      <c r="I1285" s="668" t="s">
        <v>4450</v>
      </c>
      <c r="J1285" s="668" t="s">
        <v>2287</v>
      </c>
      <c r="K1285" s="668" t="s">
        <v>4451</v>
      </c>
      <c r="L1285" s="669">
        <v>12.79</v>
      </c>
      <c r="M1285" s="669">
        <v>12.79</v>
      </c>
      <c r="N1285" s="668">
        <v>1</v>
      </c>
      <c r="O1285" s="748">
        <v>1</v>
      </c>
      <c r="P1285" s="669">
        <v>12.79</v>
      </c>
      <c r="Q1285" s="679">
        <v>1</v>
      </c>
      <c r="R1285" s="668">
        <v>1</v>
      </c>
      <c r="S1285" s="679">
        <v>1</v>
      </c>
      <c r="T1285" s="748">
        <v>1</v>
      </c>
      <c r="U1285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4455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3054</v>
      </c>
      <c r="B5" s="229">
        <v>54514.359999999993</v>
      </c>
      <c r="C5" s="742">
        <v>0.1532615431699807</v>
      </c>
      <c r="D5" s="229">
        <v>301180.61000000004</v>
      </c>
      <c r="E5" s="742">
        <v>0.84673845683001936</v>
      </c>
      <c r="F5" s="750">
        <v>355694.97000000003</v>
      </c>
    </row>
    <row r="6" spans="1:6" ht="14.4" customHeight="1" x14ac:dyDescent="0.3">
      <c r="A6" s="688" t="s">
        <v>3047</v>
      </c>
      <c r="B6" s="665">
        <v>52381.13</v>
      </c>
      <c r="C6" s="678">
        <v>0.11491193982131423</v>
      </c>
      <c r="D6" s="665">
        <v>403456.01000000007</v>
      </c>
      <c r="E6" s="678">
        <v>0.8850880601786858</v>
      </c>
      <c r="F6" s="666">
        <v>455837.14000000007</v>
      </c>
    </row>
    <row r="7" spans="1:6" ht="14.4" customHeight="1" x14ac:dyDescent="0.3">
      <c r="A7" s="688" t="s">
        <v>3045</v>
      </c>
      <c r="B7" s="665">
        <v>42861.949999999983</v>
      </c>
      <c r="C7" s="678">
        <v>0.10200860465074767</v>
      </c>
      <c r="D7" s="665">
        <v>377317.79999999993</v>
      </c>
      <c r="E7" s="678">
        <v>0.89799139534925243</v>
      </c>
      <c r="F7" s="666">
        <v>420179.74999999988</v>
      </c>
    </row>
    <row r="8" spans="1:6" ht="14.4" customHeight="1" x14ac:dyDescent="0.3">
      <c r="A8" s="688" t="s">
        <v>3050</v>
      </c>
      <c r="B8" s="665">
        <v>42015.780000000006</v>
      </c>
      <c r="C8" s="678">
        <v>0.13318980442178138</v>
      </c>
      <c r="D8" s="665">
        <v>273442.15000000002</v>
      </c>
      <c r="E8" s="678">
        <v>0.86681019557821859</v>
      </c>
      <c r="F8" s="666">
        <v>315457.93000000005</v>
      </c>
    </row>
    <row r="9" spans="1:6" ht="14.4" customHeight="1" x14ac:dyDescent="0.3">
      <c r="A9" s="688" t="s">
        <v>3070</v>
      </c>
      <c r="B9" s="665">
        <v>28966.95</v>
      </c>
      <c r="C9" s="678">
        <v>0.1054305277792104</v>
      </c>
      <c r="D9" s="665">
        <v>245782.21999999997</v>
      </c>
      <c r="E9" s="678">
        <v>0.89456947222078953</v>
      </c>
      <c r="F9" s="666">
        <v>274749.17</v>
      </c>
    </row>
    <row r="10" spans="1:6" ht="14.4" customHeight="1" x14ac:dyDescent="0.3">
      <c r="A10" s="688" t="s">
        <v>3063</v>
      </c>
      <c r="B10" s="665">
        <v>1093.45</v>
      </c>
      <c r="C10" s="678">
        <v>0.82930732417653263</v>
      </c>
      <c r="D10" s="665">
        <v>225.06</v>
      </c>
      <c r="E10" s="678">
        <v>0.17069267582346739</v>
      </c>
      <c r="F10" s="666">
        <v>1318.51</v>
      </c>
    </row>
    <row r="11" spans="1:6" ht="14.4" customHeight="1" x14ac:dyDescent="0.3">
      <c r="A11" s="688" t="s">
        <v>3058</v>
      </c>
      <c r="B11" s="665">
        <v>821.38</v>
      </c>
      <c r="C11" s="678">
        <v>0.34101684782157421</v>
      </c>
      <c r="D11" s="665">
        <v>1587.2399999999998</v>
      </c>
      <c r="E11" s="678">
        <v>0.65898315217842574</v>
      </c>
      <c r="F11" s="666">
        <v>2408.62</v>
      </c>
    </row>
    <row r="12" spans="1:6" ht="14.4" customHeight="1" x14ac:dyDescent="0.3">
      <c r="A12" s="688" t="s">
        <v>3042</v>
      </c>
      <c r="B12" s="665">
        <v>563.76</v>
      </c>
      <c r="C12" s="678">
        <v>1.6168814631090836E-2</v>
      </c>
      <c r="D12" s="665">
        <v>34303.360000000001</v>
      </c>
      <c r="E12" s="678">
        <v>0.98383118536890912</v>
      </c>
      <c r="F12" s="666">
        <v>34867.120000000003</v>
      </c>
    </row>
    <row r="13" spans="1:6" ht="14.4" customHeight="1" x14ac:dyDescent="0.3">
      <c r="A13" s="688" t="s">
        <v>3053</v>
      </c>
      <c r="B13" s="665">
        <v>352.87</v>
      </c>
      <c r="C13" s="678">
        <v>0.4683203270159792</v>
      </c>
      <c r="D13" s="665">
        <v>400.61</v>
      </c>
      <c r="E13" s="678">
        <v>0.53167967298402086</v>
      </c>
      <c r="F13" s="666">
        <v>753.48</v>
      </c>
    </row>
    <row r="14" spans="1:6" ht="14.4" customHeight="1" x14ac:dyDescent="0.3">
      <c r="A14" s="688" t="s">
        <v>3067</v>
      </c>
      <c r="B14" s="665">
        <v>251.24</v>
      </c>
      <c r="C14" s="678">
        <v>0.18970815871937174</v>
      </c>
      <c r="D14" s="665">
        <v>1073.1100000000001</v>
      </c>
      <c r="E14" s="678">
        <v>0.81029184128062826</v>
      </c>
      <c r="F14" s="666">
        <v>1324.3500000000001</v>
      </c>
    </row>
    <row r="15" spans="1:6" ht="14.4" customHeight="1" x14ac:dyDescent="0.3">
      <c r="A15" s="688" t="s">
        <v>3068</v>
      </c>
      <c r="B15" s="665">
        <v>211.62</v>
      </c>
      <c r="C15" s="678">
        <v>0.26988904476469838</v>
      </c>
      <c r="D15" s="665">
        <v>572.48</v>
      </c>
      <c r="E15" s="678">
        <v>0.73011095523530167</v>
      </c>
      <c r="F15" s="666">
        <v>784.1</v>
      </c>
    </row>
    <row r="16" spans="1:6" ht="14.4" customHeight="1" x14ac:dyDescent="0.3">
      <c r="A16" s="688" t="s">
        <v>3046</v>
      </c>
      <c r="B16" s="665">
        <v>146.31</v>
      </c>
      <c r="C16" s="678">
        <v>0.24124058104832727</v>
      </c>
      <c r="D16" s="665">
        <v>460.18000000000006</v>
      </c>
      <c r="E16" s="678">
        <v>0.75875941895167287</v>
      </c>
      <c r="F16" s="666">
        <v>606.49</v>
      </c>
    </row>
    <row r="17" spans="1:6" ht="14.4" customHeight="1" x14ac:dyDescent="0.3">
      <c r="A17" s="688" t="s">
        <v>3040</v>
      </c>
      <c r="B17" s="665">
        <v>105.33</v>
      </c>
      <c r="C17" s="678">
        <v>7.8733153437334141E-2</v>
      </c>
      <c r="D17" s="665">
        <v>1232.4800000000002</v>
      </c>
      <c r="E17" s="678">
        <v>0.92126684656266589</v>
      </c>
      <c r="F17" s="666">
        <v>1337.8100000000002</v>
      </c>
    </row>
    <row r="18" spans="1:6" ht="14.4" customHeight="1" x14ac:dyDescent="0.3">
      <c r="A18" s="688" t="s">
        <v>3052</v>
      </c>
      <c r="B18" s="665">
        <v>96.84</v>
      </c>
      <c r="C18" s="678">
        <v>6.223890381377175E-2</v>
      </c>
      <c r="D18" s="665">
        <v>1459.1</v>
      </c>
      <c r="E18" s="678">
        <v>0.93776109618622827</v>
      </c>
      <c r="F18" s="666">
        <v>1555.9399999999998</v>
      </c>
    </row>
    <row r="19" spans="1:6" ht="14.4" customHeight="1" x14ac:dyDescent="0.3">
      <c r="A19" s="688" t="s">
        <v>3055</v>
      </c>
      <c r="B19" s="665"/>
      <c r="C19" s="678">
        <v>0</v>
      </c>
      <c r="D19" s="665">
        <v>30.2</v>
      </c>
      <c r="E19" s="678">
        <v>1</v>
      </c>
      <c r="F19" s="666">
        <v>30.2</v>
      </c>
    </row>
    <row r="20" spans="1:6" ht="14.4" customHeight="1" x14ac:dyDescent="0.3">
      <c r="A20" s="688" t="s">
        <v>3066</v>
      </c>
      <c r="B20" s="665"/>
      <c r="C20" s="678">
        <v>0</v>
      </c>
      <c r="D20" s="665">
        <v>105.34</v>
      </c>
      <c r="E20" s="678">
        <v>1</v>
      </c>
      <c r="F20" s="666">
        <v>105.34</v>
      </c>
    </row>
    <row r="21" spans="1:6" ht="14.4" customHeight="1" x14ac:dyDescent="0.3">
      <c r="A21" s="688" t="s">
        <v>3064</v>
      </c>
      <c r="B21" s="665"/>
      <c r="C21" s="678">
        <v>0</v>
      </c>
      <c r="D21" s="665">
        <v>2025.65</v>
      </c>
      <c r="E21" s="678">
        <v>1</v>
      </c>
      <c r="F21" s="666">
        <v>2025.65</v>
      </c>
    </row>
    <row r="22" spans="1:6" ht="14.4" customHeight="1" x14ac:dyDescent="0.3">
      <c r="A22" s="688" t="s">
        <v>3036</v>
      </c>
      <c r="B22" s="665"/>
      <c r="C22" s="678">
        <v>0</v>
      </c>
      <c r="D22" s="665">
        <v>919.42</v>
      </c>
      <c r="E22" s="678">
        <v>1</v>
      </c>
      <c r="F22" s="666">
        <v>919.42</v>
      </c>
    </row>
    <row r="23" spans="1:6" ht="14.4" customHeight="1" x14ac:dyDescent="0.3">
      <c r="A23" s="688" t="s">
        <v>3056</v>
      </c>
      <c r="B23" s="665">
        <v>0</v>
      </c>
      <c r="C23" s="678">
        <v>0</v>
      </c>
      <c r="D23" s="665">
        <v>165.31</v>
      </c>
      <c r="E23" s="678">
        <v>1</v>
      </c>
      <c r="F23" s="666">
        <v>165.31</v>
      </c>
    </row>
    <row r="24" spans="1:6" ht="14.4" customHeight="1" x14ac:dyDescent="0.3">
      <c r="A24" s="688" t="s">
        <v>3051</v>
      </c>
      <c r="B24" s="665"/>
      <c r="C24" s="678">
        <v>0</v>
      </c>
      <c r="D24" s="665">
        <v>154.36000000000001</v>
      </c>
      <c r="E24" s="678">
        <v>1</v>
      </c>
      <c r="F24" s="666">
        <v>154.36000000000001</v>
      </c>
    </row>
    <row r="25" spans="1:6" ht="14.4" customHeight="1" x14ac:dyDescent="0.3">
      <c r="A25" s="688" t="s">
        <v>3048</v>
      </c>
      <c r="B25" s="665"/>
      <c r="C25" s="678">
        <v>0</v>
      </c>
      <c r="D25" s="665">
        <v>48.42</v>
      </c>
      <c r="E25" s="678">
        <v>1</v>
      </c>
      <c r="F25" s="666">
        <v>48.42</v>
      </c>
    </row>
    <row r="26" spans="1:6" ht="14.4" customHeight="1" x14ac:dyDescent="0.3">
      <c r="A26" s="688" t="s">
        <v>3038</v>
      </c>
      <c r="B26" s="665"/>
      <c r="C26" s="678">
        <v>0</v>
      </c>
      <c r="D26" s="665">
        <v>833.72000000000014</v>
      </c>
      <c r="E26" s="678">
        <v>1</v>
      </c>
      <c r="F26" s="666">
        <v>833.72000000000014</v>
      </c>
    </row>
    <row r="27" spans="1:6" ht="14.4" customHeight="1" x14ac:dyDescent="0.3">
      <c r="A27" s="688" t="s">
        <v>3065</v>
      </c>
      <c r="B27" s="665"/>
      <c r="C27" s="678">
        <v>0</v>
      </c>
      <c r="D27" s="665">
        <v>132.91</v>
      </c>
      <c r="E27" s="678">
        <v>1</v>
      </c>
      <c r="F27" s="666">
        <v>132.91</v>
      </c>
    </row>
    <row r="28" spans="1:6" ht="14.4" customHeight="1" x14ac:dyDescent="0.3">
      <c r="A28" s="688" t="s">
        <v>3039</v>
      </c>
      <c r="B28" s="665">
        <v>0</v>
      </c>
      <c r="C28" s="678"/>
      <c r="D28" s="665"/>
      <c r="E28" s="678"/>
      <c r="F28" s="666">
        <v>0</v>
      </c>
    </row>
    <row r="29" spans="1:6" ht="14.4" customHeight="1" x14ac:dyDescent="0.3">
      <c r="A29" s="688" t="s">
        <v>3072</v>
      </c>
      <c r="B29" s="665"/>
      <c r="C29" s="678">
        <v>0</v>
      </c>
      <c r="D29" s="665">
        <v>196.62</v>
      </c>
      <c r="E29" s="678">
        <v>1</v>
      </c>
      <c r="F29" s="666">
        <v>196.62</v>
      </c>
    </row>
    <row r="30" spans="1:6" ht="14.4" customHeight="1" x14ac:dyDescent="0.3">
      <c r="A30" s="688" t="s">
        <v>3049</v>
      </c>
      <c r="B30" s="665">
        <v>0</v>
      </c>
      <c r="C30" s="678">
        <v>0</v>
      </c>
      <c r="D30" s="665">
        <v>308.72000000000003</v>
      </c>
      <c r="E30" s="678">
        <v>1</v>
      </c>
      <c r="F30" s="666">
        <v>308.72000000000003</v>
      </c>
    </row>
    <row r="31" spans="1:6" ht="14.4" customHeight="1" x14ac:dyDescent="0.3">
      <c r="A31" s="688" t="s">
        <v>3069</v>
      </c>
      <c r="B31" s="665"/>
      <c r="C31" s="678">
        <v>0</v>
      </c>
      <c r="D31" s="665">
        <v>181.91</v>
      </c>
      <c r="E31" s="678">
        <v>1</v>
      </c>
      <c r="F31" s="666">
        <v>181.91</v>
      </c>
    </row>
    <row r="32" spans="1:6" ht="14.4" customHeight="1" x14ac:dyDescent="0.3">
      <c r="A32" s="688" t="s">
        <v>3037</v>
      </c>
      <c r="B32" s="665"/>
      <c r="C32" s="678">
        <v>0</v>
      </c>
      <c r="D32" s="665">
        <v>460.85</v>
      </c>
      <c r="E32" s="678">
        <v>1</v>
      </c>
      <c r="F32" s="666">
        <v>460.85</v>
      </c>
    </row>
    <row r="33" spans="1:6" ht="14.4" customHeight="1" x14ac:dyDescent="0.3">
      <c r="A33" s="688" t="s">
        <v>3059</v>
      </c>
      <c r="B33" s="665"/>
      <c r="C33" s="678">
        <v>0</v>
      </c>
      <c r="D33" s="665">
        <v>848.23</v>
      </c>
      <c r="E33" s="678">
        <v>1</v>
      </c>
      <c r="F33" s="666">
        <v>848.23</v>
      </c>
    </row>
    <row r="34" spans="1:6" ht="14.4" customHeight="1" x14ac:dyDescent="0.3">
      <c r="A34" s="688" t="s">
        <v>3041</v>
      </c>
      <c r="B34" s="665"/>
      <c r="C34" s="678">
        <v>0</v>
      </c>
      <c r="D34" s="665">
        <v>48.27</v>
      </c>
      <c r="E34" s="678">
        <v>1</v>
      </c>
      <c r="F34" s="666">
        <v>48.27</v>
      </c>
    </row>
    <row r="35" spans="1:6" ht="14.4" customHeight="1" thickBot="1" x14ac:dyDescent="0.35">
      <c r="A35" s="689" t="s">
        <v>3062</v>
      </c>
      <c r="B35" s="680">
        <v>0</v>
      </c>
      <c r="C35" s="681">
        <v>0</v>
      </c>
      <c r="D35" s="680">
        <v>35.159999999999997</v>
      </c>
      <c r="E35" s="681">
        <v>1</v>
      </c>
      <c r="F35" s="682">
        <v>35.159999999999997</v>
      </c>
    </row>
    <row r="36" spans="1:6" ht="14.4" customHeight="1" thickBot="1" x14ac:dyDescent="0.35">
      <c r="A36" s="683" t="s">
        <v>3</v>
      </c>
      <c r="B36" s="684">
        <v>224382.96999999997</v>
      </c>
      <c r="C36" s="685">
        <v>0.1197750117199189</v>
      </c>
      <c r="D36" s="684">
        <v>1648987.5000000005</v>
      </c>
      <c r="E36" s="685">
        <v>0.88022498828008133</v>
      </c>
      <c r="F36" s="686">
        <v>1873370.47</v>
      </c>
    </row>
    <row r="37" spans="1:6" ht="14.4" customHeight="1" thickBot="1" x14ac:dyDescent="0.35"/>
    <row r="38" spans="1:6" ht="14.4" customHeight="1" x14ac:dyDescent="0.3">
      <c r="A38" s="751" t="s">
        <v>4456</v>
      </c>
      <c r="B38" s="229">
        <v>185817.47000000009</v>
      </c>
      <c r="C38" s="742">
        <v>0.21964772455653761</v>
      </c>
      <c r="D38" s="229">
        <v>660162.01999999955</v>
      </c>
      <c r="E38" s="742">
        <v>0.78035227544346242</v>
      </c>
      <c r="F38" s="750">
        <v>845979.48999999964</v>
      </c>
    </row>
    <row r="39" spans="1:6" ht="14.4" customHeight="1" x14ac:dyDescent="0.3">
      <c r="A39" s="688" t="s">
        <v>2839</v>
      </c>
      <c r="B39" s="665">
        <v>16336.589999999998</v>
      </c>
      <c r="C39" s="678">
        <v>3.8769736586051172E-2</v>
      </c>
      <c r="D39" s="665">
        <v>405038.21</v>
      </c>
      <c r="E39" s="678">
        <v>0.96123026341394879</v>
      </c>
      <c r="F39" s="666">
        <v>421374.80000000005</v>
      </c>
    </row>
    <row r="40" spans="1:6" ht="14.4" customHeight="1" x14ac:dyDescent="0.3">
      <c r="A40" s="688" t="s">
        <v>2812</v>
      </c>
      <c r="B40" s="665">
        <v>8344.14</v>
      </c>
      <c r="C40" s="678">
        <v>0.11814079189814694</v>
      </c>
      <c r="D40" s="665">
        <v>62284.639999999978</v>
      </c>
      <c r="E40" s="678">
        <v>0.88185920810185314</v>
      </c>
      <c r="F40" s="666">
        <v>70628.77999999997</v>
      </c>
    </row>
    <row r="41" spans="1:6" ht="14.4" customHeight="1" x14ac:dyDescent="0.3">
      <c r="A41" s="688" t="s">
        <v>2831</v>
      </c>
      <c r="B41" s="665">
        <v>4650.7900000000009</v>
      </c>
      <c r="C41" s="678">
        <v>0.18669458982739504</v>
      </c>
      <c r="D41" s="665">
        <v>20260.430000000004</v>
      </c>
      <c r="E41" s="678">
        <v>0.81330541017260494</v>
      </c>
      <c r="F41" s="666">
        <v>24911.220000000005</v>
      </c>
    </row>
    <row r="42" spans="1:6" ht="14.4" customHeight="1" x14ac:dyDescent="0.3">
      <c r="A42" s="688" t="s">
        <v>2827</v>
      </c>
      <c r="B42" s="665">
        <v>3430.96</v>
      </c>
      <c r="C42" s="678">
        <v>7.2400632929449397E-3</v>
      </c>
      <c r="D42" s="665">
        <v>470454.40000000026</v>
      </c>
      <c r="E42" s="678">
        <v>0.99275993670705498</v>
      </c>
      <c r="F42" s="666">
        <v>473885.36000000028</v>
      </c>
    </row>
    <row r="43" spans="1:6" ht="14.4" customHeight="1" x14ac:dyDescent="0.3">
      <c r="A43" s="688" t="s">
        <v>4457</v>
      </c>
      <c r="B43" s="665">
        <v>1086.93</v>
      </c>
      <c r="C43" s="678">
        <v>0.20306466167099166</v>
      </c>
      <c r="D43" s="665">
        <v>4265.7</v>
      </c>
      <c r="E43" s="678">
        <v>0.79693533832900831</v>
      </c>
      <c r="F43" s="666">
        <v>5352.63</v>
      </c>
    </row>
    <row r="44" spans="1:6" ht="14.4" customHeight="1" x14ac:dyDescent="0.3">
      <c r="A44" s="688" t="s">
        <v>4458</v>
      </c>
      <c r="B44" s="665">
        <v>821.38</v>
      </c>
      <c r="C44" s="678">
        <v>1</v>
      </c>
      <c r="D44" s="665"/>
      <c r="E44" s="678">
        <v>0</v>
      </c>
      <c r="F44" s="666">
        <v>821.38</v>
      </c>
    </row>
    <row r="45" spans="1:6" ht="14.4" customHeight="1" x14ac:dyDescent="0.3">
      <c r="A45" s="688" t="s">
        <v>2851</v>
      </c>
      <c r="B45" s="665">
        <v>797.2</v>
      </c>
      <c r="C45" s="678">
        <v>0.29422402657316848</v>
      </c>
      <c r="D45" s="665">
        <v>1912.3000000000002</v>
      </c>
      <c r="E45" s="678">
        <v>0.70577597342683163</v>
      </c>
      <c r="F45" s="666">
        <v>2709.5</v>
      </c>
    </row>
    <row r="46" spans="1:6" ht="14.4" customHeight="1" x14ac:dyDescent="0.3">
      <c r="A46" s="688" t="s">
        <v>2832</v>
      </c>
      <c r="B46" s="665">
        <v>581.04</v>
      </c>
      <c r="C46" s="678">
        <v>0.20368286552598092</v>
      </c>
      <c r="D46" s="665">
        <v>2271.63</v>
      </c>
      <c r="E46" s="678">
        <v>0.79631713447401908</v>
      </c>
      <c r="F46" s="666">
        <v>2852.67</v>
      </c>
    </row>
    <row r="47" spans="1:6" ht="14.4" customHeight="1" x14ac:dyDescent="0.3">
      <c r="A47" s="688" t="s">
        <v>2855</v>
      </c>
      <c r="B47" s="665">
        <v>493.78000000000003</v>
      </c>
      <c r="C47" s="678">
        <v>0.16132541811374262</v>
      </c>
      <c r="D47" s="665">
        <v>2566.9899999999998</v>
      </c>
      <c r="E47" s="678">
        <v>0.83867458188625732</v>
      </c>
      <c r="F47" s="666">
        <v>3060.77</v>
      </c>
    </row>
    <row r="48" spans="1:6" ht="14.4" customHeight="1" x14ac:dyDescent="0.3">
      <c r="A48" s="688" t="s">
        <v>4459</v>
      </c>
      <c r="B48" s="665">
        <v>462.84000000000003</v>
      </c>
      <c r="C48" s="678">
        <v>0.25205169118167603</v>
      </c>
      <c r="D48" s="665">
        <v>1373.4500000000003</v>
      </c>
      <c r="E48" s="678">
        <v>0.74794830881832386</v>
      </c>
      <c r="F48" s="666">
        <v>1836.2900000000004</v>
      </c>
    </row>
    <row r="49" spans="1:6" ht="14.4" customHeight="1" x14ac:dyDescent="0.3">
      <c r="A49" s="688" t="s">
        <v>2846</v>
      </c>
      <c r="B49" s="665">
        <v>369.6</v>
      </c>
      <c r="C49" s="678">
        <v>0.17721518987341775</v>
      </c>
      <c r="D49" s="665">
        <v>1716</v>
      </c>
      <c r="E49" s="678">
        <v>0.82278481012658233</v>
      </c>
      <c r="F49" s="666">
        <v>2085.6</v>
      </c>
    </row>
    <row r="50" spans="1:6" ht="14.4" customHeight="1" x14ac:dyDescent="0.3">
      <c r="A50" s="688" t="s">
        <v>2801</v>
      </c>
      <c r="B50" s="665">
        <v>278.64000000000004</v>
      </c>
      <c r="C50" s="678">
        <v>0.10696024690220647</v>
      </c>
      <c r="D50" s="665">
        <v>2326.44</v>
      </c>
      <c r="E50" s="678">
        <v>0.8930397530977936</v>
      </c>
      <c r="F50" s="666">
        <v>2605.08</v>
      </c>
    </row>
    <row r="51" spans="1:6" ht="14.4" customHeight="1" x14ac:dyDescent="0.3">
      <c r="A51" s="688" t="s">
        <v>2835</v>
      </c>
      <c r="B51" s="665">
        <v>172.91</v>
      </c>
      <c r="C51" s="678">
        <v>0.20530021490566708</v>
      </c>
      <c r="D51" s="665">
        <v>669.32</v>
      </c>
      <c r="E51" s="678">
        <v>0.79469978509433292</v>
      </c>
      <c r="F51" s="666">
        <v>842.23</v>
      </c>
    </row>
    <row r="52" spans="1:6" ht="14.4" customHeight="1" x14ac:dyDescent="0.3">
      <c r="A52" s="688" t="s">
        <v>2829</v>
      </c>
      <c r="B52" s="665">
        <v>169.68</v>
      </c>
      <c r="C52" s="678">
        <v>0.94750949296403841</v>
      </c>
      <c r="D52" s="665">
        <v>9.4</v>
      </c>
      <c r="E52" s="678">
        <v>5.249050703596158E-2</v>
      </c>
      <c r="F52" s="666">
        <v>179.08</v>
      </c>
    </row>
    <row r="53" spans="1:6" ht="14.4" customHeight="1" x14ac:dyDescent="0.3">
      <c r="A53" s="688" t="s">
        <v>4460</v>
      </c>
      <c r="B53" s="665">
        <v>144.08000000000001</v>
      </c>
      <c r="C53" s="678">
        <v>1</v>
      </c>
      <c r="D53" s="665"/>
      <c r="E53" s="678">
        <v>0</v>
      </c>
      <c r="F53" s="666">
        <v>144.08000000000001</v>
      </c>
    </row>
    <row r="54" spans="1:6" ht="14.4" customHeight="1" x14ac:dyDescent="0.3">
      <c r="A54" s="688" t="s">
        <v>2804</v>
      </c>
      <c r="B54" s="665">
        <v>105.33</v>
      </c>
      <c r="C54" s="678">
        <v>1</v>
      </c>
      <c r="D54" s="665"/>
      <c r="E54" s="678">
        <v>0</v>
      </c>
      <c r="F54" s="666">
        <v>105.33</v>
      </c>
    </row>
    <row r="55" spans="1:6" ht="14.4" customHeight="1" x14ac:dyDescent="0.3">
      <c r="A55" s="688" t="s">
        <v>4461</v>
      </c>
      <c r="B55" s="665">
        <v>96.53</v>
      </c>
      <c r="C55" s="678">
        <v>1</v>
      </c>
      <c r="D55" s="665">
        <v>0</v>
      </c>
      <c r="E55" s="678">
        <v>0</v>
      </c>
      <c r="F55" s="666">
        <v>96.53</v>
      </c>
    </row>
    <row r="56" spans="1:6" ht="14.4" customHeight="1" x14ac:dyDescent="0.3">
      <c r="A56" s="688" t="s">
        <v>2809</v>
      </c>
      <c r="B56" s="665">
        <v>82.99</v>
      </c>
      <c r="C56" s="678">
        <v>0.16813549707246903</v>
      </c>
      <c r="D56" s="665">
        <v>410.6</v>
      </c>
      <c r="E56" s="678">
        <v>0.83186450292753089</v>
      </c>
      <c r="F56" s="666">
        <v>493.59000000000003</v>
      </c>
    </row>
    <row r="57" spans="1:6" ht="14.4" customHeight="1" x14ac:dyDescent="0.3">
      <c r="A57" s="688" t="s">
        <v>2797</v>
      </c>
      <c r="B57" s="665">
        <v>78.33</v>
      </c>
      <c r="C57" s="678">
        <v>1</v>
      </c>
      <c r="D57" s="665"/>
      <c r="E57" s="678">
        <v>0</v>
      </c>
      <c r="F57" s="666">
        <v>78.33</v>
      </c>
    </row>
    <row r="58" spans="1:6" ht="14.4" customHeight="1" x14ac:dyDescent="0.3">
      <c r="A58" s="688" t="s">
        <v>4462</v>
      </c>
      <c r="B58" s="665">
        <v>61.76</v>
      </c>
      <c r="C58" s="678">
        <v>7.1098013031565863E-2</v>
      </c>
      <c r="D58" s="665">
        <v>806.9</v>
      </c>
      <c r="E58" s="678">
        <v>0.92890198696843418</v>
      </c>
      <c r="F58" s="666">
        <v>868.66</v>
      </c>
    </row>
    <row r="59" spans="1:6" ht="14.4" customHeight="1" x14ac:dyDescent="0.3">
      <c r="A59" s="688" t="s">
        <v>2848</v>
      </c>
      <c r="B59" s="665"/>
      <c r="C59" s="678">
        <v>0</v>
      </c>
      <c r="D59" s="665">
        <v>127.5</v>
      </c>
      <c r="E59" s="678">
        <v>1</v>
      </c>
      <c r="F59" s="666">
        <v>127.5</v>
      </c>
    </row>
    <row r="60" spans="1:6" ht="14.4" customHeight="1" x14ac:dyDescent="0.3">
      <c r="A60" s="688" t="s">
        <v>2805</v>
      </c>
      <c r="B60" s="665"/>
      <c r="C60" s="678">
        <v>0</v>
      </c>
      <c r="D60" s="665">
        <v>35.159999999999997</v>
      </c>
      <c r="E60" s="678">
        <v>1</v>
      </c>
      <c r="F60" s="666">
        <v>35.159999999999997</v>
      </c>
    </row>
    <row r="61" spans="1:6" ht="14.4" customHeight="1" x14ac:dyDescent="0.3">
      <c r="A61" s="688" t="s">
        <v>4463</v>
      </c>
      <c r="B61" s="665"/>
      <c r="C61" s="678">
        <v>0</v>
      </c>
      <c r="D61" s="665">
        <v>196.62</v>
      </c>
      <c r="E61" s="678">
        <v>1</v>
      </c>
      <c r="F61" s="666">
        <v>196.62</v>
      </c>
    </row>
    <row r="62" spans="1:6" ht="14.4" customHeight="1" x14ac:dyDescent="0.3">
      <c r="A62" s="688" t="s">
        <v>2853</v>
      </c>
      <c r="B62" s="665"/>
      <c r="C62" s="678">
        <v>0</v>
      </c>
      <c r="D62" s="665">
        <v>1205.46</v>
      </c>
      <c r="E62" s="678">
        <v>1</v>
      </c>
      <c r="F62" s="666">
        <v>1205.46</v>
      </c>
    </row>
    <row r="63" spans="1:6" ht="14.4" customHeight="1" x14ac:dyDescent="0.3">
      <c r="A63" s="688" t="s">
        <v>4464</v>
      </c>
      <c r="B63" s="665"/>
      <c r="C63" s="678">
        <v>0</v>
      </c>
      <c r="D63" s="665">
        <v>48.56</v>
      </c>
      <c r="E63" s="678">
        <v>1</v>
      </c>
      <c r="F63" s="666">
        <v>48.56</v>
      </c>
    </row>
    <row r="64" spans="1:6" ht="14.4" customHeight="1" x14ac:dyDescent="0.3">
      <c r="A64" s="688" t="s">
        <v>2843</v>
      </c>
      <c r="B64" s="665"/>
      <c r="C64" s="678">
        <v>0</v>
      </c>
      <c r="D64" s="665">
        <v>1086.72</v>
      </c>
      <c r="E64" s="678">
        <v>1</v>
      </c>
      <c r="F64" s="666">
        <v>1086.72</v>
      </c>
    </row>
    <row r="65" spans="1:6" ht="14.4" customHeight="1" x14ac:dyDescent="0.3">
      <c r="A65" s="688" t="s">
        <v>2798</v>
      </c>
      <c r="B65" s="665">
        <v>0</v>
      </c>
      <c r="C65" s="678"/>
      <c r="D65" s="665"/>
      <c r="E65" s="678"/>
      <c r="F65" s="666">
        <v>0</v>
      </c>
    </row>
    <row r="66" spans="1:6" ht="14.4" customHeight="1" x14ac:dyDescent="0.3">
      <c r="A66" s="688" t="s">
        <v>4465</v>
      </c>
      <c r="B66" s="665"/>
      <c r="C66" s="678">
        <v>0</v>
      </c>
      <c r="D66" s="665">
        <v>54.98</v>
      </c>
      <c r="E66" s="678">
        <v>1</v>
      </c>
      <c r="F66" s="666">
        <v>54.98</v>
      </c>
    </row>
    <row r="67" spans="1:6" ht="14.4" customHeight="1" x14ac:dyDescent="0.3">
      <c r="A67" s="688" t="s">
        <v>2854</v>
      </c>
      <c r="B67" s="665">
        <v>0</v>
      </c>
      <c r="C67" s="678"/>
      <c r="D67" s="665"/>
      <c r="E67" s="678"/>
      <c r="F67" s="666">
        <v>0</v>
      </c>
    </row>
    <row r="68" spans="1:6" ht="14.4" customHeight="1" x14ac:dyDescent="0.3">
      <c r="A68" s="688" t="s">
        <v>2838</v>
      </c>
      <c r="B68" s="665">
        <v>0</v>
      </c>
      <c r="C68" s="678">
        <v>0</v>
      </c>
      <c r="D68" s="665">
        <v>552.98</v>
      </c>
      <c r="E68" s="678">
        <v>1</v>
      </c>
      <c r="F68" s="666">
        <v>552.98</v>
      </c>
    </row>
    <row r="69" spans="1:6" ht="14.4" customHeight="1" x14ac:dyDescent="0.3">
      <c r="A69" s="688" t="s">
        <v>2794</v>
      </c>
      <c r="B69" s="665"/>
      <c r="C69" s="678">
        <v>0</v>
      </c>
      <c r="D69" s="665">
        <v>974.8</v>
      </c>
      <c r="E69" s="678">
        <v>1</v>
      </c>
      <c r="F69" s="666">
        <v>974.8</v>
      </c>
    </row>
    <row r="70" spans="1:6" ht="14.4" customHeight="1" x14ac:dyDescent="0.3">
      <c r="A70" s="688" t="s">
        <v>2807</v>
      </c>
      <c r="B70" s="665"/>
      <c r="C70" s="678">
        <v>0</v>
      </c>
      <c r="D70" s="665">
        <v>48.27</v>
      </c>
      <c r="E70" s="678">
        <v>1</v>
      </c>
      <c r="F70" s="666">
        <v>48.27</v>
      </c>
    </row>
    <row r="71" spans="1:6" ht="14.4" customHeight="1" x14ac:dyDescent="0.3">
      <c r="A71" s="688" t="s">
        <v>2837</v>
      </c>
      <c r="B71" s="665"/>
      <c r="C71" s="678">
        <v>0</v>
      </c>
      <c r="D71" s="665">
        <v>147.31</v>
      </c>
      <c r="E71" s="678">
        <v>1</v>
      </c>
      <c r="F71" s="666">
        <v>147.31</v>
      </c>
    </row>
    <row r="72" spans="1:6" ht="14.4" customHeight="1" x14ac:dyDescent="0.3">
      <c r="A72" s="688" t="s">
        <v>4466</v>
      </c>
      <c r="B72" s="665"/>
      <c r="C72" s="678">
        <v>0</v>
      </c>
      <c r="D72" s="665">
        <v>583.62</v>
      </c>
      <c r="E72" s="678">
        <v>1</v>
      </c>
      <c r="F72" s="666">
        <v>583.62</v>
      </c>
    </row>
    <row r="73" spans="1:6" ht="14.4" customHeight="1" x14ac:dyDescent="0.3">
      <c r="A73" s="688" t="s">
        <v>4467</v>
      </c>
      <c r="B73" s="665"/>
      <c r="C73" s="678"/>
      <c r="D73" s="665">
        <v>0</v>
      </c>
      <c r="E73" s="678"/>
      <c r="F73" s="666">
        <v>0</v>
      </c>
    </row>
    <row r="74" spans="1:6" ht="14.4" customHeight="1" x14ac:dyDescent="0.3">
      <c r="A74" s="688" t="s">
        <v>4468</v>
      </c>
      <c r="B74" s="665"/>
      <c r="C74" s="678">
        <v>0</v>
      </c>
      <c r="D74" s="665">
        <v>103.8</v>
      </c>
      <c r="E74" s="678">
        <v>1</v>
      </c>
      <c r="F74" s="666">
        <v>103.8</v>
      </c>
    </row>
    <row r="75" spans="1:6" ht="14.4" customHeight="1" x14ac:dyDescent="0.3">
      <c r="A75" s="688" t="s">
        <v>4469</v>
      </c>
      <c r="B75" s="665"/>
      <c r="C75" s="678">
        <v>0</v>
      </c>
      <c r="D75" s="665">
        <v>799.40000000000009</v>
      </c>
      <c r="E75" s="678">
        <v>1</v>
      </c>
      <c r="F75" s="666">
        <v>799.40000000000009</v>
      </c>
    </row>
    <row r="76" spans="1:6" ht="14.4" customHeight="1" x14ac:dyDescent="0.3">
      <c r="A76" s="688" t="s">
        <v>4470</v>
      </c>
      <c r="B76" s="665"/>
      <c r="C76" s="678">
        <v>0</v>
      </c>
      <c r="D76" s="665">
        <v>2224.16</v>
      </c>
      <c r="E76" s="678">
        <v>1</v>
      </c>
      <c r="F76" s="666">
        <v>2224.16</v>
      </c>
    </row>
    <row r="77" spans="1:6" ht="14.4" customHeight="1" x14ac:dyDescent="0.3">
      <c r="A77" s="688" t="s">
        <v>4471</v>
      </c>
      <c r="B77" s="665"/>
      <c r="C77" s="678">
        <v>0</v>
      </c>
      <c r="D77" s="665">
        <v>681.96</v>
      </c>
      <c r="E77" s="678">
        <v>1</v>
      </c>
      <c r="F77" s="666">
        <v>681.96</v>
      </c>
    </row>
    <row r="78" spans="1:6" ht="14.4" customHeight="1" x14ac:dyDescent="0.3">
      <c r="A78" s="688" t="s">
        <v>2818</v>
      </c>
      <c r="B78" s="665"/>
      <c r="C78" s="678">
        <v>0</v>
      </c>
      <c r="D78" s="665">
        <v>460.85</v>
      </c>
      <c r="E78" s="678">
        <v>1</v>
      </c>
      <c r="F78" s="666">
        <v>460.85</v>
      </c>
    </row>
    <row r="79" spans="1:6" ht="14.4" customHeight="1" x14ac:dyDescent="0.3">
      <c r="A79" s="688" t="s">
        <v>2833</v>
      </c>
      <c r="B79" s="665"/>
      <c r="C79" s="678"/>
      <c r="D79" s="665">
        <v>0</v>
      </c>
      <c r="E79" s="678"/>
      <c r="F79" s="666">
        <v>0</v>
      </c>
    </row>
    <row r="80" spans="1:6" ht="14.4" customHeight="1" x14ac:dyDescent="0.3">
      <c r="A80" s="688" t="s">
        <v>4472</v>
      </c>
      <c r="B80" s="665"/>
      <c r="C80" s="678">
        <v>0</v>
      </c>
      <c r="D80" s="665">
        <v>919.42</v>
      </c>
      <c r="E80" s="678">
        <v>1</v>
      </c>
      <c r="F80" s="666">
        <v>919.42</v>
      </c>
    </row>
    <row r="81" spans="1:6" ht="14.4" customHeight="1" x14ac:dyDescent="0.3">
      <c r="A81" s="688" t="s">
        <v>2836</v>
      </c>
      <c r="B81" s="665"/>
      <c r="C81" s="678"/>
      <c r="D81" s="665">
        <v>0</v>
      </c>
      <c r="E81" s="678"/>
      <c r="F81" s="666">
        <v>0</v>
      </c>
    </row>
    <row r="82" spans="1:6" ht="14.4" customHeight="1" x14ac:dyDescent="0.3">
      <c r="A82" s="688" t="s">
        <v>2821</v>
      </c>
      <c r="B82" s="665"/>
      <c r="C82" s="678">
        <v>0</v>
      </c>
      <c r="D82" s="665">
        <v>72</v>
      </c>
      <c r="E82" s="678">
        <v>1</v>
      </c>
      <c r="F82" s="666">
        <v>72</v>
      </c>
    </row>
    <row r="83" spans="1:6" ht="14.4" customHeight="1" thickBot="1" x14ac:dyDescent="0.35">
      <c r="A83" s="689" t="s">
        <v>2787</v>
      </c>
      <c r="B83" s="680">
        <v>0</v>
      </c>
      <c r="C83" s="681">
        <v>0</v>
      </c>
      <c r="D83" s="680">
        <v>2135.5</v>
      </c>
      <c r="E83" s="681">
        <v>1</v>
      </c>
      <c r="F83" s="682">
        <v>2135.5</v>
      </c>
    </row>
    <row r="84" spans="1:6" ht="14.4" customHeight="1" thickBot="1" x14ac:dyDescent="0.35">
      <c r="A84" s="683" t="s">
        <v>3</v>
      </c>
      <c r="B84" s="684">
        <v>224382.97000000006</v>
      </c>
      <c r="C84" s="685">
        <v>0.11977501171991893</v>
      </c>
      <c r="D84" s="684">
        <v>1648987.4999999995</v>
      </c>
      <c r="E84" s="685">
        <v>0.88022498828008078</v>
      </c>
      <c r="F84" s="686">
        <v>1873370.4700000002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{2A52E0EF-4401-45CB-847E-601E6DFF7E6F}</x14:id>
        </ext>
      </extLst>
    </cfRule>
  </conditionalFormatting>
  <conditionalFormatting sqref="F38:F8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{DA12D671-5E0D-4CD8-B973-067D4CF11702}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52E0EF-4401-45CB-847E-601E6DFF7E6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DA12D671-5E0D-4CD8-B973-067D4CF1170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F38:F83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9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4490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452</v>
      </c>
      <c r="G3" s="47">
        <f>SUBTOTAL(9,G6:G1048576)</f>
        <v>224382.97000000003</v>
      </c>
      <c r="H3" s="48">
        <f>IF(M3=0,0,G3/M3)</f>
        <v>0.11977501171991892</v>
      </c>
      <c r="I3" s="47">
        <f>SUBTOTAL(9,I6:I1048576)</f>
        <v>2260</v>
      </c>
      <c r="J3" s="47">
        <f>SUBTOTAL(9,J6:J1048576)</f>
        <v>1648987.4999999995</v>
      </c>
      <c r="K3" s="48">
        <f>IF(M3=0,0,J3/M3)</f>
        <v>0.88022498828008078</v>
      </c>
      <c r="L3" s="47">
        <f>SUBTOTAL(9,L6:L1048576)</f>
        <v>2712</v>
      </c>
      <c r="M3" s="49">
        <f>SUBTOTAL(9,M6:M1048576)</f>
        <v>1873370.4700000002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3067</v>
      </c>
      <c r="B6" s="737" t="s">
        <v>2864</v>
      </c>
      <c r="C6" s="737" t="s">
        <v>3636</v>
      </c>
      <c r="D6" s="737" t="s">
        <v>3637</v>
      </c>
      <c r="E6" s="737" t="s">
        <v>3638</v>
      </c>
      <c r="F6" s="229">
        <v>1</v>
      </c>
      <c r="G6" s="229">
        <v>172.91</v>
      </c>
      <c r="H6" s="742">
        <v>1</v>
      </c>
      <c r="I6" s="229"/>
      <c r="J6" s="229"/>
      <c r="K6" s="742">
        <v>0</v>
      </c>
      <c r="L6" s="229">
        <v>1</v>
      </c>
      <c r="M6" s="750">
        <v>172.91</v>
      </c>
    </row>
    <row r="7" spans="1:13" ht="14.4" customHeight="1" x14ac:dyDescent="0.3">
      <c r="A7" s="661" t="s">
        <v>3067</v>
      </c>
      <c r="B7" s="662" t="s">
        <v>2864</v>
      </c>
      <c r="C7" s="662" t="s">
        <v>3639</v>
      </c>
      <c r="D7" s="662" t="s">
        <v>3637</v>
      </c>
      <c r="E7" s="662" t="s">
        <v>3640</v>
      </c>
      <c r="F7" s="665">
        <v>1</v>
      </c>
      <c r="G7" s="665">
        <v>0</v>
      </c>
      <c r="H7" s="678"/>
      <c r="I7" s="665"/>
      <c r="J7" s="665"/>
      <c r="K7" s="678"/>
      <c r="L7" s="665">
        <v>1</v>
      </c>
      <c r="M7" s="666">
        <v>0</v>
      </c>
    </row>
    <row r="8" spans="1:13" ht="14.4" customHeight="1" x14ac:dyDescent="0.3">
      <c r="A8" s="661" t="s">
        <v>3067</v>
      </c>
      <c r="B8" s="662" t="s">
        <v>2909</v>
      </c>
      <c r="C8" s="662" t="s">
        <v>2076</v>
      </c>
      <c r="D8" s="662" t="s">
        <v>2910</v>
      </c>
      <c r="E8" s="662" t="s">
        <v>2911</v>
      </c>
      <c r="F8" s="665"/>
      <c r="G8" s="665"/>
      <c r="H8" s="678">
        <v>0</v>
      </c>
      <c r="I8" s="665">
        <v>2</v>
      </c>
      <c r="J8" s="665">
        <v>121.51</v>
      </c>
      <c r="K8" s="678">
        <v>1</v>
      </c>
      <c r="L8" s="665">
        <v>2</v>
      </c>
      <c r="M8" s="666">
        <v>121.51</v>
      </c>
    </row>
    <row r="9" spans="1:13" ht="14.4" customHeight="1" x14ac:dyDescent="0.3">
      <c r="A9" s="661" t="s">
        <v>3067</v>
      </c>
      <c r="B9" s="662" t="s">
        <v>2955</v>
      </c>
      <c r="C9" s="662" t="s">
        <v>3632</v>
      </c>
      <c r="D9" s="662" t="s">
        <v>3633</v>
      </c>
      <c r="E9" s="662" t="s">
        <v>2930</v>
      </c>
      <c r="F9" s="665">
        <v>1</v>
      </c>
      <c r="G9" s="665">
        <v>78.33</v>
      </c>
      <c r="H9" s="678">
        <v>1</v>
      </c>
      <c r="I9" s="665"/>
      <c r="J9" s="665"/>
      <c r="K9" s="678">
        <v>0</v>
      </c>
      <c r="L9" s="665">
        <v>1</v>
      </c>
      <c r="M9" s="666">
        <v>78.33</v>
      </c>
    </row>
    <row r="10" spans="1:13" ht="14.4" customHeight="1" x14ac:dyDescent="0.3">
      <c r="A10" s="661" t="s">
        <v>3067</v>
      </c>
      <c r="B10" s="662" t="s">
        <v>2982</v>
      </c>
      <c r="C10" s="662" t="s">
        <v>3643</v>
      </c>
      <c r="D10" s="662" t="s">
        <v>3644</v>
      </c>
      <c r="E10" s="662" t="s">
        <v>3284</v>
      </c>
      <c r="F10" s="665"/>
      <c r="G10" s="665"/>
      <c r="H10" s="678">
        <v>0</v>
      </c>
      <c r="I10" s="665">
        <v>2</v>
      </c>
      <c r="J10" s="665">
        <v>281.89999999999998</v>
      </c>
      <c r="K10" s="678">
        <v>1</v>
      </c>
      <c r="L10" s="665">
        <v>2</v>
      </c>
      <c r="M10" s="666">
        <v>281.89999999999998</v>
      </c>
    </row>
    <row r="11" spans="1:13" ht="14.4" customHeight="1" x14ac:dyDescent="0.3">
      <c r="A11" s="661" t="s">
        <v>3067</v>
      </c>
      <c r="B11" s="662" t="s">
        <v>2867</v>
      </c>
      <c r="C11" s="662" t="s">
        <v>2099</v>
      </c>
      <c r="D11" s="662" t="s">
        <v>2100</v>
      </c>
      <c r="E11" s="662" t="s">
        <v>2101</v>
      </c>
      <c r="F11" s="665"/>
      <c r="G11" s="665"/>
      <c r="H11" s="678">
        <v>0</v>
      </c>
      <c r="I11" s="665">
        <v>5</v>
      </c>
      <c r="J11" s="665">
        <v>669.7</v>
      </c>
      <c r="K11" s="678">
        <v>1</v>
      </c>
      <c r="L11" s="665">
        <v>5</v>
      </c>
      <c r="M11" s="666">
        <v>669.7</v>
      </c>
    </row>
    <row r="12" spans="1:13" ht="14.4" customHeight="1" x14ac:dyDescent="0.3">
      <c r="A12" s="661" t="s">
        <v>3036</v>
      </c>
      <c r="B12" s="662" t="s">
        <v>4473</v>
      </c>
      <c r="C12" s="662" t="s">
        <v>3077</v>
      </c>
      <c r="D12" s="662" t="s">
        <v>3078</v>
      </c>
      <c r="E12" s="662" t="s">
        <v>3079</v>
      </c>
      <c r="F12" s="665"/>
      <c r="G12" s="665"/>
      <c r="H12" s="678"/>
      <c r="I12" s="665">
        <v>1</v>
      </c>
      <c r="J12" s="665">
        <v>0</v>
      </c>
      <c r="K12" s="678"/>
      <c r="L12" s="665">
        <v>1</v>
      </c>
      <c r="M12" s="666">
        <v>0</v>
      </c>
    </row>
    <row r="13" spans="1:13" ht="14.4" customHeight="1" x14ac:dyDescent="0.3">
      <c r="A13" s="661" t="s">
        <v>3036</v>
      </c>
      <c r="B13" s="662" t="s">
        <v>4474</v>
      </c>
      <c r="C13" s="662" t="s">
        <v>3084</v>
      </c>
      <c r="D13" s="662" t="s">
        <v>3085</v>
      </c>
      <c r="E13" s="662" t="s">
        <v>3086</v>
      </c>
      <c r="F13" s="665"/>
      <c r="G13" s="665"/>
      <c r="H13" s="678">
        <v>0</v>
      </c>
      <c r="I13" s="665">
        <v>1</v>
      </c>
      <c r="J13" s="665">
        <v>919.42</v>
      </c>
      <c r="K13" s="678">
        <v>1</v>
      </c>
      <c r="L13" s="665">
        <v>1</v>
      </c>
      <c r="M13" s="666">
        <v>919.42</v>
      </c>
    </row>
    <row r="14" spans="1:13" ht="14.4" customHeight="1" x14ac:dyDescent="0.3">
      <c r="A14" s="661" t="s">
        <v>3070</v>
      </c>
      <c r="B14" s="662" t="s">
        <v>2864</v>
      </c>
      <c r="C14" s="662" t="s">
        <v>4133</v>
      </c>
      <c r="D14" s="662" t="s">
        <v>1989</v>
      </c>
      <c r="E14" s="662" t="s">
        <v>4134</v>
      </c>
      <c r="F14" s="665"/>
      <c r="G14" s="665"/>
      <c r="H14" s="678"/>
      <c r="I14" s="665">
        <v>2</v>
      </c>
      <c r="J14" s="665">
        <v>0</v>
      </c>
      <c r="K14" s="678"/>
      <c r="L14" s="665">
        <v>2</v>
      </c>
      <c r="M14" s="666">
        <v>0</v>
      </c>
    </row>
    <row r="15" spans="1:13" ht="14.4" customHeight="1" x14ac:dyDescent="0.3">
      <c r="A15" s="661" t="s">
        <v>3070</v>
      </c>
      <c r="B15" s="662" t="s">
        <v>2976</v>
      </c>
      <c r="C15" s="662" t="s">
        <v>2135</v>
      </c>
      <c r="D15" s="662" t="s">
        <v>2136</v>
      </c>
      <c r="E15" s="662" t="s">
        <v>2137</v>
      </c>
      <c r="F15" s="665"/>
      <c r="G15" s="665"/>
      <c r="H15" s="678">
        <v>0</v>
      </c>
      <c r="I15" s="665">
        <v>9</v>
      </c>
      <c r="J15" s="665">
        <v>728.93999999999994</v>
      </c>
      <c r="K15" s="678">
        <v>1</v>
      </c>
      <c r="L15" s="665">
        <v>9</v>
      </c>
      <c r="M15" s="666">
        <v>728.93999999999994</v>
      </c>
    </row>
    <row r="16" spans="1:13" ht="14.4" customHeight="1" x14ac:dyDescent="0.3">
      <c r="A16" s="661" t="s">
        <v>3070</v>
      </c>
      <c r="B16" s="662" t="s">
        <v>2976</v>
      </c>
      <c r="C16" s="662" t="s">
        <v>3148</v>
      </c>
      <c r="D16" s="662" t="s">
        <v>2136</v>
      </c>
      <c r="E16" s="662" t="s">
        <v>3149</v>
      </c>
      <c r="F16" s="665"/>
      <c r="G16" s="665"/>
      <c r="H16" s="678">
        <v>0</v>
      </c>
      <c r="I16" s="665">
        <v>1</v>
      </c>
      <c r="J16" s="665">
        <v>193.68</v>
      </c>
      <c r="K16" s="678">
        <v>1</v>
      </c>
      <c r="L16" s="665">
        <v>1</v>
      </c>
      <c r="M16" s="666">
        <v>193.68</v>
      </c>
    </row>
    <row r="17" spans="1:13" ht="14.4" customHeight="1" x14ac:dyDescent="0.3">
      <c r="A17" s="661" t="s">
        <v>3070</v>
      </c>
      <c r="B17" s="662" t="s">
        <v>2976</v>
      </c>
      <c r="C17" s="662" t="s">
        <v>4442</v>
      </c>
      <c r="D17" s="662" t="s">
        <v>2136</v>
      </c>
      <c r="E17" s="662" t="s">
        <v>4111</v>
      </c>
      <c r="F17" s="665"/>
      <c r="G17" s="665"/>
      <c r="H17" s="678">
        <v>0</v>
      </c>
      <c r="I17" s="665">
        <v>1</v>
      </c>
      <c r="J17" s="665">
        <v>64.56</v>
      </c>
      <c r="K17" s="678">
        <v>1</v>
      </c>
      <c r="L17" s="665">
        <v>1</v>
      </c>
      <c r="M17" s="666">
        <v>64.56</v>
      </c>
    </row>
    <row r="18" spans="1:13" ht="14.4" customHeight="1" x14ac:dyDescent="0.3">
      <c r="A18" s="661" t="s">
        <v>3070</v>
      </c>
      <c r="B18" s="662" t="s">
        <v>2977</v>
      </c>
      <c r="C18" s="662" t="s">
        <v>3463</v>
      </c>
      <c r="D18" s="662" t="s">
        <v>1956</v>
      </c>
      <c r="E18" s="662" t="s">
        <v>3464</v>
      </c>
      <c r="F18" s="665"/>
      <c r="G18" s="665"/>
      <c r="H18" s="678">
        <v>0</v>
      </c>
      <c r="I18" s="665">
        <v>1</v>
      </c>
      <c r="J18" s="665">
        <v>24.22</v>
      </c>
      <c r="K18" s="678">
        <v>1</v>
      </c>
      <c r="L18" s="665">
        <v>1</v>
      </c>
      <c r="M18" s="666">
        <v>24.22</v>
      </c>
    </row>
    <row r="19" spans="1:13" ht="14.4" customHeight="1" x14ac:dyDescent="0.3">
      <c r="A19" s="661" t="s">
        <v>3070</v>
      </c>
      <c r="B19" s="662" t="s">
        <v>2977</v>
      </c>
      <c r="C19" s="662" t="s">
        <v>1955</v>
      </c>
      <c r="D19" s="662" t="s">
        <v>1956</v>
      </c>
      <c r="E19" s="662" t="s">
        <v>2978</v>
      </c>
      <c r="F19" s="665"/>
      <c r="G19" s="665"/>
      <c r="H19" s="678">
        <v>0</v>
      </c>
      <c r="I19" s="665">
        <v>12</v>
      </c>
      <c r="J19" s="665">
        <v>581.04</v>
      </c>
      <c r="K19" s="678">
        <v>1</v>
      </c>
      <c r="L19" s="665">
        <v>12</v>
      </c>
      <c r="M19" s="666">
        <v>581.04</v>
      </c>
    </row>
    <row r="20" spans="1:13" ht="14.4" customHeight="1" x14ac:dyDescent="0.3">
      <c r="A20" s="661" t="s">
        <v>3070</v>
      </c>
      <c r="B20" s="662" t="s">
        <v>4475</v>
      </c>
      <c r="C20" s="662" t="s">
        <v>3829</v>
      </c>
      <c r="D20" s="662" t="s">
        <v>3830</v>
      </c>
      <c r="E20" s="662" t="s">
        <v>3831</v>
      </c>
      <c r="F20" s="665"/>
      <c r="G20" s="665"/>
      <c r="H20" s="678">
        <v>0</v>
      </c>
      <c r="I20" s="665">
        <v>54</v>
      </c>
      <c r="J20" s="665">
        <v>40718.159999999996</v>
      </c>
      <c r="K20" s="678">
        <v>1</v>
      </c>
      <c r="L20" s="665">
        <v>54</v>
      </c>
      <c r="M20" s="666">
        <v>40718.159999999996</v>
      </c>
    </row>
    <row r="21" spans="1:13" ht="14.4" customHeight="1" x14ac:dyDescent="0.3">
      <c r="A21" s="661" t="s">
        <v>3070</v>
      </c>
      <c r="B21" s="662" t="s">
        <v>4475</v>
      </c>
      <c r="C21" s="662" t="s">
        <v>3711</v>
      </c>
      <c r="D21" s="662" t="s">
        <v>3712</v>
      </c>
      <c r="E21" s="662" t="s">
        <v>3713</v>
      </c>
      <c r="F21" s="665"/>
      <c r="G21" s="665"/>
      <c r="H21" s="678">
        <v>0</v>
      </c>
      <c r="I21" s="665">
        <v>29</v>
      </c>
      <c r="J21" s="665">
        <v>32800.74</v>
      </c>
      <c r="K21" s="678">
        <v>1</v>
      </c>
      <c r="L21" s="665">
        <v>29</v>
      </c>
      <c r="M21" s="666">
        <v>32800.74</v>
      </c>
    </row>
    <row r="22" spans="1:13" ht="14.4" customHeight="1" x14ac:dyDescent="0.3">
      <c r="A22" s="661" t="s">
        <v>3070</v>
      </c>
      <c r="B22" s="662" t="s">
        <v>4475</v>
      </c>
      <c r="C22" s="662" t="s">
        <v>3832</v>
      </c>
      <c r="D22" s="662" t="s">
        <v>3833</v>
      </c>
      <c r="E22" s="662" t="s">
        <v>3834</v>
      </c>
      <c r="F22" s="665"/>
      <c r="G22" s="665"/>
      <c r="H22" s="678">
        <v>0</v>
      </c>
      <c r="I22" s="665">
        <v>35</v>
      </c>
      <c r="J22" s="665">
        <v>52782.8</v>
      </c>
      <c r="K22" s="678">
        <v>1</v>
      </c>
      <c r="L22" s="665">
        <v>35</v>
      </c>
      <c r="M22" s="666">
        <v>52782.8</v>
      </c>
    </row>
    <row r="23" spans="1:13" ht="14.4" customHeight="1" x14ac:dyDescent="0.3">
      <c r="A23" s="661" t="s">
        <v>3070</v>
      </c>
      <c r="B23" s="662" t="s">
        <v>4475</v>
      </c>
      <c r="C23" s="662" t="s">
        <v>3835</v>
      </c>
      <c r="D23" s="662" t="s">
        <v>3836</v>
      </c>
      <c r="E23" s="662" t="s">
        <v>3837</v>
      </c>
      <c r="F23" s="665">
        <v>12</v>
      </c>
      <c r="G23" s="665">
        <v>15511.800000000001</v>
      </c>
      <c r="H23" s="678">
        <v>1</v>
      </c>
      <c r="I23" s="665"/>
      <c r="J23" s="665"/>
      <c r="K23" s="678">
        <v>0</v>
      </c>
      <c r="L23" s="665">
        <v>12</v>
      </c>
      <c r="M23" s="666">
        <v>15511.800000000001</v>
      </c>
    </row>
    <row r="24" spans="1:13" ht="14.4" customHeight="1" x14ac:dyDescent="0.3">
      <c r="A24" s="661" t="s">
        <v>3070</v>
      </c>
      <c r="B24" s="662" t="s">
        <v>4475</v>
      </c>
      <c r="C24" s="662" t="s">
        <v>3838</v>
      </c>
      <c r="D24" s="662" t="s">
        <v>3839</v>
      </c>
      <c r="E24" s="662" t="s">
        <v>3840</v>
      </c>
      <c r="F24" s="665">
        <v>11</v>
      </c>
      <c r="G24" s="665">
        <v>7109.52</v>
      </c>
      <c r="H24" s="678">
        <v>1</v>
      </c>
      <c r="I24" s="665"/>
      <c r="J24" s="665"/>
      <c r="K24" s="678">
        <v>0</v>
      </c>
      <c r="L24" s="665">
        <v>11</v>
      </c>
      <c r="M24" s="666">
        <v>7109.52</v>
      </c>
    </row>
    <row r="25" spans="1:13" ht="14.4" customHeight="1" x14ac:dyDescent="0.3">
      <c r="A25" s="661" t="s">
        <v>3070</v>
      </c>
      <c r="B25" s="662" t="s">
        <v>2982</v>
      </c>
      <c r="C25" s="662" t="s">
        <v>4173</v>
      </c>
      <c r="D25" s="662" t="s">
        <v>4174</v>
      </c>
      <c r="E25" s="662" t="s">
        <v>4175</v>
      </c>
      <c r="F25" s="665">
        <v>3</v>
      </c>
      <c r="G25" s="665">
        <v>328.62</v>
      </c>
      <c r="H25" s="678">
        <v>1</v>
      </c>
      <c r="I25" s="665"/>
      <c r="J25" s="665"/>
      <c r="K25" s="678">
        <v>0</v>
      </c>
      <c r="L25" s="665">
        <v>3</v>
      </c>
      <c r="M25" s="666">
        <v>328.62</v>
      </c>
    </row>
    <row r="26" spans="1:13" ht="14.4" customHeight="1" x14ac:dyDescent="0.3">
      <c r="A26" s="661" t="s">
        <v>3070</v>
      </c>
      <c r="B26" s="662" t="s">
        <v>2982</v>
      </c>
      <c r="C26" s="662" t="s">
        <v>4176</v>
      </c>
      <c r="D26" s="662" t="s">
        <v>4177</v>
      </c>
      <c r="E26" s="662" t="s">
        <v>3772</v>
      </c>
      <c r="F26" s="665">
        <v>3</v>
      </c>
      <c r="G26" s="665">
        <v>563.76</v>
      </c>
      <c r="H26" s="678">
        <v>1</v>
      </c>
      <c r="I26" s="665"/>
      <c r="J26" s="665"/>
      <c r="K26" s="678">
        <v>0</v>
      </c>
      <c r="L26" s="665">
        <v>3</v>
      </c>
      <c r="M26" s="666">
        <v>563.76</v>
      </c>
    </row>
    <row r="27" spans="1:13" ht="14.4" customHeight="1" x14ac:dyDescent="0.3">
      <c r="A27" s="661" t="s">
        <v>3070</v>
      </c>
      <c r="B27" s="662" t="s">
        <v>2982</v>
      </c>
      <c r="C27" s="662" t="s">
        <v>3643</v>
      </c>
      <c r="D27" s="662" t="s">
        <v>3644</v>
      </c>
      <c r="E27" s="662" t="s">
        <v>3284</v>
      </c>
      <c r="F27" s="665"/>
      <c r="G27" s="665"/>
      <c r="H27" s="678">
        <v>0</v>
      </c>
      <c r="I27" s="665">
        <v>5</v>
      </c>
      <c r="J27" s="665">
        <v>704.75</v>
      </c>
      <c r="K27" s="678">
        <v>1</v>
      </c>
      <c r="L27" s="665">
        <v>5</v>
      </c>
      <c r="M27" s="666">
        <v>704.75</v>
      </c>
    </row>
    <row r="28" spans="1:13" ht="14.4" customHeight="1" x14ac:dyDescent="0.3">
      <c r="A28" s="661" t="s">
        <v>3070</v>
      </c>
      <c r="B28" s="662" t="s">
        <v>2982</v>
      </c>
      <c r="C28" s="662" t="s">
        <v>3806</v>
      </c>
      <c r="D28" s="662" t="s">
        <v>3807</v>
      </c>
      <c r="E28" s="662" t="s">
        <v>3772</v>
      </c>
      <c r="F28" s="665"/>
      <c r="G28" s="665"/>
      <c r="H28" s="678">
        <v>0</v>
      </c>
      <c r="I28" s="665">
        <v>22</v>
      </c>
      <c r="J28" s="665">
        <v>4134.24</v>
      </c>
      <c r="K28" s="678">
        <v>1</v>
      </c>
      <c r="L28" s="665">
        <v>22</v>
      </c>
      <c r="M28" s="666">
        <v>4134.24</v>
      </c>
    </row>
    <row r="29" spans="1:13" ht="14.4" customHeight="1" x14ac:dyDescent="0.3">
      <c r="A29" s="661" t="s">
        <v>3070</v>
      </c>
      <c r="B29" s="662" t="s">
        <v>2982</v>
      </c>
      <c r="C29" s="662" t="s">
        <v>4178</v>
      </c>
      <c r="D29" s="662" t="s">
        <v>3985</v>
      </c>
      <c r="E29" s="662" t="s">
        <v>3809</v>
      </c>
      <c r="F29" s="665">
        <v>3</v>
      </c>
      <c r="G29" s="665">
        <v>0</v>
      </c>
      <c r="H29" s="678"/>
      <c r="I29" s="665"/>
      <c r="J29" s="665"/>
      <c r="K29" s="678"/>
      <c r="L29" s="665">
        <v>3</v>
      </c>
      <c r="M29" s="666">
        <v>0</v>
      </c>
    </row>
    <row r="30" spans="1:13" ht="14.4" customHeight="1" x14ac:dyDescent="0.3">
      <c r="A30" s="661" t="s">
        <v>3070</v>
      </c>
      <c r="B30" s="662" t="s">
        <v>2982</v>
      </c>
      <c r="C30" s="662" t="s">
        <v>3808</v>
      </c>
      <c r="D30" s="662" t="s">
        <v>3120</v>
      </c>
      <c r="E30" s="662" t="s">
        <v>3809</v>
      </c>
      <c r="F30" s="665"/>
      <c r="G30" s="665"/>
      <c r="H30" s="678">
        <v>0</v>
      </c>
      <c r="I30" s="665">
        <v>1</v>
      </c>
      <c r="J30" s="665">
        <v>93.96</v>
      </c>
      <c r="K30" s="678">
        <v>1</v>
      </c>
      <c r="L30" s="665">
        <v>1</v>
      </c>
      <c r="M30" s="666">
        <v>93.96</v>
      </c>
    </row>
    <row r="31" spans="1:13" ht="14.4" customHeight="1" x14ac:dyDescent="0.3">
      <c r="A31" s="661" t="s">
        <v>3070</v>
      </c>
      <c r="B31" s="662" t="s">
        <v>2982</v>
      </c>
      <c r="C31" s="662" t="s">
        <v>3119</v>
      </c>
      <c r="D31" s="662" t="s">
        <v>3120</v>
      </c>
      <c r="E31" s="662" t="s">
        <v>3121</v>
      </c>
      <c r="F31" s="665"/>
      <c r="G31" s="665"/>
      <c r="H31" s="678">
        <v>0</v>
      </c>
      <c r="I31" s="665">
        <v>10</v>
      </c>
      <c r="J31" s="665">
        <v>1566.1</v>
      </c>
      <c r="K31" s="678">
        <v>1</v>
      </c>
      <c r="L31" s="665">
        <v>10</v>
      </c>
      <c r="M31" s="666">
        <v>1566.1</v>
      </c>
    </row>
    <row r="32" spans="1:13" ht="14.4" customHeight="1" x14ac:dyDescent="0.3">
      <c r="A32" s="661" t="s">
        <v>3070</v>
      </c>
      <c r="B32" s="662" t="s">
        <v>2982</v>
      </c>
      <c r="C32" s="662" t="s">
        <v>3980</v>
      </c>
      <c r="D32" s="662" t="s">
        <v>3981</v>
      </c>
      <c r="E32" s="662" t="s">
        <v>3982</v>
      </c>
      <c r="F32" s="665"/>
      <c r="G32" s="665"/>
      <c r="H32" s="678">
        <v>0</v>
      </c>
      <c r="I32" s="665">
        <v>9</v>
      </c>
      <c r="J32" s="665">
        <v>2706.12</v>
      </c>
      <c r="K32" s="678">
        <v>1</v>
      </c>
      <c r="L32" s="665">
        <v>9</v>
      </c>
      <c r="M32" s="666">
        <v>2706.12</v>
      </c>
    </row>
    <row r="33" spans="1:13" ht="14.4" customHeight="1" x14ac:dyDescent="0.3">
      <c r="A33" s="661" t="s">
        <v>3070</v>
      </c>
      <c r="B33" s="662" t="s">
        <v>4476</v>
      </c>
      <c r="C33" s="662" t="s">
        <v>4280</v>
      </c>
      <c r="D33" s="662" t="s">
        <v>4281</v>
      </c>
      <c r="E33" s="662" t="s">
        <v>3410</v>
      </c>
      <c r="F33" s="665">
        <v>3</v>
      </c>
      <c r="G33" s="665">
        <v>362.31</v>
      </c>
      <c r="H33" s="678">
        <v>1</v>
      </c>
      <c r="I33" s="665"/>
      <c r="J33" s="665"/>
      <c r="K33" s="678">
        <v>0</v>
      </c>
      <c r="L33" s="665">
        <v>3</v>
      </c>
      <c r="M33" s="666">
        <v>362.31</v>
      </c>
    </row>
    <row r="34" spans="1:13" ht="14.4" customHeight="1" x14ac:dyDescent="0.3">
      <c r="A34" s="661" t="s">
        <v>3070</v>
      </c>
      <c r="B34" s="662" t="s">
        <v>4476</v>
      </c>
      <c r="C34" s="662" t="s">
        <v>4144</v>
      </c>
      <c r="D34" s="662" t="s">
        <v>4145</v>
      </c>
      <c r="E34" s="662" t="s">
        <v>4146</v>
      </c>
      <c r="F34" s="665">
        <v>3</v>
      </c>
      <c r="G34" s="665">
        <v>0</v>
      </c>
      <c r="H34" s="678"/>
      <c r="I34" s="665"/>
      <c r="J34" s="665"/>
      <c r="K34" s="678"/>
      <c r="L34" s="665">
        <v>3</v>
      </c>
      <c r="M34" s="666">
        <v>0</v>
      </c>
    </row>
    <row r="35" spans="1:13" ht="14.4" customHeight="1" x14ac:dyDescent="0.3">
      <c r="A35" s="661" t="s">
        <v>3070</v>
      </c>
      <c r="B35" s="662" t="s">
        <v>2986</v>
      </c>
      <c r="C35" s="662" t="s">
        <v>4354</v>
      </c>
      <c r="D35" s="662" t="s">
        <v>4355</v>
      </c>
      <c r="E35" s="662" t="s">
        <v>3744</v>
      </c>
      <c r="F35" s="665">
        <v>6</v>
      </c>
      <c r="G35" s="665">
        <v>5090.9400000000005</v>
      </c>
      <c r="H35" s="678">
        <v>1</v>
      </c>
      <c r="I35" s="665"/>
      <c r="J35" s="665"/>
      <c r="K35" s="678">
        <v>0</v>
      </c>
      <c r="L35" s="665">
        <v>6</v>
      </c>
      <c r="M35" s="666">
        <v>5090.9400000000005</v>
      </c>
    </row>
    <row r="36" spans="1:13" ht="14.4" customHeight="1" x14ac:dyDescent="0.3">
      <c r="A36" s="661" t="s">
        <v>3070</v>
      </c>
      <c r="B36" s="662" t="s">
        <v>2986</v>
      </c>
      <c r="C36" s="662" t="s">
        <v>3737</v>
      </c>
      <c r="D36" s="662" t="s">
        <v>3738</v>
      </c>
      <c r="E36" s="662" t="s">
        <v>3739</v>
      </c>
      <c r="F36" s="665"/>
      <c r="G36" s="665"/>
      <c r="H36" s="678">
        <v>0</v>
      </c>
      <c r="I36" s="665">
        <v>4</v>
      </c>
      <c r="J36" s="665">
        <v>2263.7600000000002</v>
      </c>
      <c r="K36" s="678">
        <v>1</v>
      </c>
      <c r="L36" s="665">
        <v>4</v>
      </c>
      <c r="M36" s="666">
        <v>2263.7600000000002</v>
      </c>
    </row>
    <row r="37" spans="1:13" ht="14.4" customHeight="1" x14ac:dyDescent="0.3">
      <c r="A37" s="661" t="s">
        <v>3070</v>
      </c>
      <c r="B37" s="662" t="s">
        <v>2986</v>
      </c>
      <c r="C37" s="662" t="s">
        <v>3876</v>
      </c>
      <c r="D37" s="662" t="s">
        <v>2987</v>
      </c>
      <c r="E37" s="662" t="s">
        <v>3877</v>
      </c>
      <c r="F37" s="665"/>
      <c r="G37" s="665"/>
      <c r="H37" s="678">
        <v>0</v>
      </c>
      <c r="I37" s="665">
        <v>7</v>
      </c>
      <c r="J37" s="665">
        <v>3759.84</v>
      </c>
      <c r="K37" s="678">
        <v>1</v>
      </c>
      <c r="L37" s="665">
        <v>7</v>
      </c>
      <c r="M37" s="666">
        <v>3759.84</v>
      </c>
    </row>
    <row r="38" spans="1:13" ht="14.4" customHeight="1" x14ac:dyDescent="0.3">
      <c r="A38" s="661" t="s">
        <v>3070</v>
      </c>
      <c r="B38" s="662" t="s">
        <v>2986</v>
      </c>
      <c r="C38" s="662" t="s">
        <v>3740</v>
      </c>
      <c r="D38" s="662" t="s">
        <v>3741</v>
      </c>
      <c r="E38" s="662" t="s">
        <v>3742</v>
      </c>
      <c r="F38" s="665"/>
      <c r="G38" s="665"/>
      <c r="H38" s="678">
        <v>0</v>
      </c>
      <c r="I38" s="665">
        <v>7</v>
      </c>
      <c r="J38" s="665">
        <v>2969.68</v>
      </c>
      <c r="K38" s="678">
        <v>1</v>
      </c>
      <c r="L38" s="665">
        <v>7</v>
      </c>
      <c r="M38" s="666">
        <v>2969.68</v>
      </c>
    </row>
    <row r="39" spans="1:13" ht="14.4" customHeight="1" x14ac:dyDescent="0.3">
      <c r="A39" s="661" t="s">
        <v>3070</v>
      </c>
      <c r="B39" s="662" t="s">
        <v>2986</v>
      </c>
      <c r="C39" s="662" t="s">
        <v>3743</v>
      </c>
      <c r="D39" s="662" t="s">
        <v>3741</v>
      </c>
      <c r="E39" s="662" t="s">
        <v>3744</v>
      </c>
      <c r="F39" s="665"/>
      <c r="G39" s="665"/>
      <c r="H39" s="678">
        <v>0</v>
      </c>
      <c r="I39" s="665">
        <v>65</v>
      </c>
      <c r="J39" s="665">
        <v>55151.85</v>
      </c>
      <c r="K39" s="678">
        <v>1</v>
      </c>
      <c r="L39" s="665">
        <v>65</v>
      </c>
      <c r="M39" s="666">
        <v>55151.85</v>
      </c>
    </row>
    <row r="40" spans="1:13" ht="14.4" customHeight="1" x14ac:dyDescent="0.3">
      <c r="A40" s="661" t="s">
        <v>3070</v>
      </c>
      <c r="B40" s="662" t="s">
        <v>2986</v>
      </c>
      <c r="C40" s="662" t="s">
        <v>4083</v>
      </c>
      <c r="D40" s="662" t="s">
        <v>4084</v>
      </c>
      <c r="E40" s="662" t="s">
        <v>4085</v>
      </c>
      <c r="F40" s="665"/>
      <c r="G40" s="665"/>
      <c r="H40" s="678">
        <v>0</v>
      </c>
      <c r="I40" s="665">
        <v>10</v>
      </c>
      <c r="J40" s="665">
        <v>4780.7</v>
      </c>
      <c r="K40" s="678">
        <v>1</v>
      </c>
      <c r="L40" s="665">
        <v>10</v>
      </c>
      <c r="M40" s="666">
        <v>4780.7</v>
      </c>
    </row>
    <row r="41" spans="1:13" ht="14.4" customHeight="1" x14ac:dyDescent="0.3">
      <c r="A41" s="661" t="s">
        <v>3070</v>
      </c>
      <c r="B41" s="662" t="s">
        <v>2990</v>
      </c>
      <c r="C41" s="662" t="s">
        <v>3960</v>
      </c>
      <c r="D41" s="662" t="s">
        <v>1113</v>
      </c>
      <c r="E41" s="662" t="s">
        <v>3961</v>
      </c>
      <c r="F41" s="665"/>
      <c r="G41" s="665"/>
      <c r="H41" s="678">
        <v>0</v>
      </c>
      <c r="I41" s="665">
        <v>4</v>
      </c>
      <c r="J41" s="665">
        <v>5144.8</v>
      </c>
      <c r="K41" s="678">
        <v>1</v>
      </c>
      <c r="L41" s="665">
        <v>4</v>
      </c>
      <c r="M41" s="666">
        <v>5144.8</v>
      </c>
    </row>
    <row r="42" spans="1:13" ht="14.4" customHeight="1" x14ac:dyDescent="0.3">
      <c r="A42" s="661" t="s">
        <v>3070</v>
      </c>
      <c r="B42" s="662" t="s">
        <v>2990</v>
      </c>
      <c r="C42" s="662" t="s">
        <v>3796</v>
      </c>
      <c r="D42" s="662" t="s">
        <v>3797</v>
      </c>
      <c r="E42" s="662" t="s">
        <v>3798</v>
      </c>
      <c r="F42" s="665"/>
      <c r="G42" s="665"/>
      <c r="H42" s="678">
        <v>0</v>
      </c>
      <c r="I42" s="665">
        <v>18</v>
      </c>
      <c r="J42" s="665">
        <v>30878.639999999999</v>
      </c>
      <c r="K42" s="678">
        <v>1</v>
      </c>
      <c r="L42" s="665">
        <v>18</v>
      </c>
      <c r="M42" s="666">
        <v>30878.639999999999</v>
      </c>
    </row>
    <row r="43" spans="1:13" ht="14.4" customHeight="1" x14ac:dyDescent="0.3">
      <c r="A43" s="661" t="s">
        <v>3070</v>
      </c>
      <c r="B43" s="662" t="s">
        <v>2998</v>
      </c>
      <c r="C43" s="662" t="s">
        <v>4022</v>
      </c>
      <c r="D43" s="662" t="s">
        <v>1967</v>
      </c>
      <c r="E43" s="662" t="s">
        <v>977</v>
      </c>
      <c r="F43" s="665"/>
      <c r="G43" s="665"/>
      <c r="H43" s="678">
        <v>0</v>
      </c>
      <c r="I43" s="665">
        <v>5</v>
      </c>
      <c r="J43" s="665">
        <v>660</v>
      </c>
      <c r="K43" s="678">
        <v>1</v>
      </c>
      <c r="L43" s="665">
        <v>5</v>
      </c>
      <c r="M43" s="666">
        <v>660</v>
      </c>
    </row>
    <row r="44" spans="1:13" ht="14.4" customHeight="1" x14ac:dyDescent="0.3">
      <c r="A44" s="661" t="s">
        <v>3070</v>
      </c>
      <c r="B44" s="662" t="s">
        <v>2998</v>
      </c>
      <c r="C44" s="662" t="s">
        <v>2035</v>
      </c>
      <c r="D44" s="662" t="s">
        <v>2036</v>
      </c>
      <c r="E44" s="662" t="s">
        <v>2064</v>
      </c>
      <c r="F44" s="665"/>
      <c r="G44" s="665"/>
      <c r="H44" s="678">
        <v>0</v>
      </c>
      <c r="I44" s="665">
        <v>16</v>
      </c>
      <c r="J44" s="665">
        <v>1055.8399999999999</v>
      </c>
      <c r="K44" s="678">
        <v>1</v>
      </c>
      <c r="L44" s="665">
        <v>16</v>
      </c>
      <c r="M44" s="666">
        <v>1055.8399999999999</v>
      </c>
    </row>
    <row r="45" spans="1:13" ht="14.4" customHeight="1" x14ac:dyDescent="0.3">
      <c r="A45" s="661" t="s">
        <v>3070</v>
      </c>
      <c r="B45" s="662" t="s">
        <v>2998</v>
      </c>
      <c r="C45" s="662" t="s">
        <v>2086</v>
      </c>
      <c r="D45" s="662" t="s">
        <v>1967</v>
      </c>
      <c r="E45" s="662" t="s">
        <v>977</v>
      </c>
      <c r="F45" s="665"/>
      <c r="G45" s="665"/>
      <c r="H45" s="678">
        <v>0</v>
      </c>
      <c r="I45" s="665">
        <v>2</v>
      </c>
      <c r="J45" s="665">
        <v>264</v>
      </c>
      <c r="K45" s="678">
        <v>1</v>
      </c>
      <c r="L45" s="665">
        <v>2</v>
      </c>
      <c r="M45" s="666">
        <v>264</v>
      </c>
    </row>
    <row r="46" spans="1:13" ht="14.4" customHeight="1" x14ac:dyDescent="0.3">
      <c r="A46" s="661" t="s">
        <v>3070</v>
      </c>
      <c r="B46" s="662" t="s">
        <v>2998</v>
      </c>
      <c r="C46" s="662" t="s">
        <v>1966</v>
      </c>
      <c r="D46" s="662" t="s">
        <v>1967</v>
      </c>
      <c r="E46" s="662" t="s">
        <v>1968</v>
      </c>
      <c r="F46" s="665"/>
      <c r="G46" s="665"/>
      <c r="H46" s="678">
        <v>0</v>
      </c>
      <c r="I46" s="665">
        <v>2</v>
      </c>
      <c r="J46" s="665">
        <v>528</v>
      </c>
      <c r="K46" s="678">
        <v>1</v>
      </c>
      <c r="L46" s="665">
        <v>2</v>
      </c>
      <c r="M46" s="666">
        <v>528</v>
      </c>
    </row>
    <row r="47" spans="1:13" ht="14.4" customHeight="1" x14ac:dyDescent="0.3">
      <c r="A47" s="661" t="s">
        <v>3070</v>
      </c>
      <c r="B47" s="662" t="s">
        <v>3000</v>
      </c>
      <c r="C47" s="662" t="s">
        <v>2062</v>
      </c>
      <c r="D47" s="662" t="s">
        <v>2063</v>
      </c>
      <c r="E47" s="662" t="s">
        <v>2064</v>
      </c>
      <c r="F47" s="665"/>
      <c r="G47" s="665"/>
      <c r="H47" s="678">
        <v>0</v>
      </c>
      <c r="I47" s="665">
        <v>3</v>
      </c>
      <c r="J47" s="665">
        <v>396</v>
      </c>
      <c r="K47" s="678">
        <v>1</v>
      </c>
      <c r="L47" s="665">
        <v>3</v>
      </c>
      <c r="M47" s="666">
        <v>396</v>
      </c>
    </row>
    <row r="48" spans="1:13" ht="14.4" customHeight="1" x14ac:dyDescent="0.3">
      <c r="A48" s="661" t="s">
        <v>3070</v>
      </c>
      <c r="B48" s="662" t="s">
        <v>3004</v>
      </c>
      <c r="C48" s="662" t="s">
        <v>3611</v>
      </c>
      <c r="D48" s="662" t="s">
        <v>2005</v>
      </c>
      <c r="E48" s="662" t="s">
        <v>3603</v>
      </c>
      <c r="F48" s="665"/>
      <c r="G48" s="665"/>
      <c r="H48" s="678">
        <v>0</v>
      </c>
      <c r="I48" s="665">
        <v>1</v>
      </c>
      <c r="J48" s="665">
        <v>207.45</v>
      </c>
      <c r="K48" s="678">
        <v>1</v>
      </c>
      <c r="L48" s="665">
        <v>1</v>
      </c>
      <c r="M48" s="666">
        <v>207.45</v>
      </c>
    </row>
    <row r="49" spans="1:13" ht="14.4" customHeight="1" x14ac:dyDescent="0.3">
      <c r="A49" s="661" t="s">
        <v>3070</v>
      </c>
      <c r="B49" s="662" t="s">
        <v>4477</v>
      </c>
      <c r="C49" s="662" t="s">
        <v>4257</v>
      </c>
      <c r="D49" s="662" t="s">
        <v>3620</v>
      </c>
      <c r="E49" s="662" t="s">
        <v>3610</v>
      </c>
      <c r="F49" s="665"/>
      <c r="G49" s="665"/>
      <c r="H49" s="678">
        <v>0</v>
      </c>
      <c r="I49" s="665">
        <v>3</v>
      </c>
      <c r="J49" s="665">
        <v>622.34999999999991</v>
      </c>
      <c r="K49" s="678">
        <v>1</v>
      </c>
      <c r="L49" s="665">
        <v>3</v>
      </c>
      <c r="M49" s="666">
        <v>622.34999999999991</v>
      </c>
    </row>
    <row r="50" spans="1:13" ht="14.4" customHeight="1" x14ac:dyDescent="0.3">
      <c r="A50" s="661" t="s">
        <v>3037</v>
      </c>
      <c r="B50" s="662" t="s">
        <v>2895</v>
      </c>
      <c r="C50" s="662" t="s">
        <v>3088</v>
      </c>
      <c r="D50" s="662" t="s">
        <v>3089</v>
      </c>
      <c r="E50" s="662" t="s">
        <v>3090</v>
      </c>
      <c r="F50" s="665"/>
      <c r="G50" s="665"/>
      <c r="H50" s="678">
        <v>0</v>
      </c>
      <c r="I50" s="665">
        <v>1</v>
      </c>
      <c r="J50" s="665">
        <v>460.85</v>
      </c>
      <c r="K50" s="678">
        <v>1</v>
      </c>
      <c r="L50" s="665">
        <v>1</v>
      </c>
      <c r="M50" s="666">
        <v>460.85</v>
      </c>
    </row>
    <row r="51" spans="1:13" ht="14.4" customHeight="1" x14ac:dyDescent="0.3">
      <c r="A51" s="661" t="s">
        <v>3038</v>
      </c>
      <c r="B51" s="662" t="s">
        <v>4478</v>
      </c>
      <c r="C51" s="662" t="s">
        <v>3104</v>
      </c>
      <c r="D51" s="662" t="s">
        <v>3105</v>
      </c>
      <c r="E51" s="662" t="s">
        <v>3106</v>
      </c>
      <c r="F51" s="665"/>
      <c r="G51" s="665"/>
      <c r="H51" s="678"/>
      <c r="I51" s="665">
        <v>1</v>
      </c>
      <c r="J51" s="665">
        <v>0</v>
      </c>
      <c r="K51" s="678"/>
      <c r="L51" s="665">
        <v>1</v>
      </c>
      <c r="M51" s="666">
        <v>0</v>
      </c>
    </row>
    <row r="52" spans="1:13" ht="14.4" customHeight="1" x14ac:dyDescent="0.3">
      <c r="A52" s="661" t="s">
        <v>3038</v>
      </c>
      <c r="B52" s="662" t="s">
        <v>2920</v>
      </c>
      <c r="C52" s="662" t="s">
        <v>2372</v>
      </c>
      <c r="D52" s="662" t="s">
        <v>2157</v>
      </c>
      <c r="E52" s="662" t="s">
        <v>2923</v>
      </c>
      <c r="F52" s="665"/>
      <c r="G52" s="665"/>
      <c r="H52" s="678">
        <v>0</v>
      </c>
      <c r="I52" s="665">
        <v>1</v>
      </c>
      <c r="J52" s="665">
        <v>154.36000000000001</v>
      </c>
      <c r="K52" s="678">
        <v>1</v>
      </c>
      <c r="L52" s="665">
        <v>1</v>
      </c>
      <c r="M52" s="666">
        <v>154.36000000000001</v>
      </c>
    </row>
    <row r="53" spans="1:13" ht="14.4" customHeight="1" x14ac:dyDescent="0.3">
      <c r="A53" s="661" t="s">
        <v>3038</v>
      </c>
      <c r="B53" s="662" t="s">
        <v>2920</v>
      </c>
      <c r="C53" s="662" t="s">
        <v>2156</v>
      </c>
      <c r="D53" s="662" t="s">
        <v>2157</v>
      </c>
      <c r="E53" s="662" t="s">
        <v>2922</v>
      </c>
      <c r="F53" s="665"/>
      <c r="G53" s="665"/>
      <c r="H53" s="678">
        <v>0</v>
      </c>
      <c r="I53" s="665">
        <v>1</v>
      </c>
      <c r="J53" s="665">
        <v>225.06</v>
      </c>
      <c r="K53" s="678">
        <v>1</v>
      </c>
      <c r="L53" s="665">
        <v>1</v>
      </c>
      <c r="M53" s="666">
        <v>225.06</v>
      </c>
    </row>
    <row r="54" spans="1:13" ht="14.4" customHeight="1" x14ac:dyDescent="0.3">
      <c r="A54" s="661" t="s">
        <v>3038</v>
      </c>
      <c r="B54" s="662" t="s">
        <v>2944</v>
      </c>
      <c r="C54" s="662" t="s">
        <v>3093</v>
      </c>
      <c r="D54" s="662" t="s">
        <v>3094</v>
      </c>
      <c r="E54" s="662" t="s">
        <v>3095</v>
      </c>
      <c r="F54" s="665"/>
      <c r="G54" s="665"/>
      <c r="H54" s="678">
        <v>0</v>
      </c>
      <c r="I54" s="665">
        <v>2</v>
      </c>
      <c r="J54" s="665">
        <v>141.08000000000001</v>
      </c>
      <c r="K54" s="678">
        <v>1</v>
      </c>
      <c r="L54" s="665">
        <v>2</v>
      </c>
      <c r="M54" s="666">
        <v>141.08000000000001</v>
      </c>
    </row>
    <row r="55" spans="1:13" ht="14.4" customHeight="1" x14ac:dyDescent="0.3">
      <c r="A55" s="661" t="s">
        <v>3038</v>
      </c>
      <c r="B55" s="662" t="s">
        <v>2982</v>
      </c>
      <c r="C55" s="662" t="s">
        <v>3119</v>
      </c>
      <c r="D55" s="662" t="s">
        <v>3120</v>
      </c>
      <c r="E55" s="662" t="s">
        <v>3121</v>
      </c>
      <c r="F55" s="665"/>
      <c r="G55" s="665"/>
      <c r="H55" s="678">
        <v>0</v>
      </c>
      <c r="I55" s="665">
        <v>2</v>
      </c>
      <c r="J55" s="665">
        <v>313.22000000000003</v>
      </c>
      <c r="K55" s="678">
        <v>1</v>
      </c>
      <c r="L55" s="665">
        <v>2</v>
      </c>
      <c r="M55" s="666">
        <v>313.22000000000003</v>
      </c>
    </row>
    <row r="56" spans="1:13" ht="14.4" customHeight="1" x14ac:dyDescent="0.3">
      <c r="A56" s="661" t="s">
        <v>3039</v>
      </c>
      <c r="B56" s="662" t="s">
        <v>2977</v>
      </c>
      <c r="C56" s="662" t="s">
        <v>3682</v>
      </c>
      <c r="D56" s="662" t="s">
        <v>1956</v>
      </c>
      <c r="E56" s="662" t="s">
        <v>3683</v>
      </c>
      <c r="F56" s="665">
        <v>1</v>
      </c>
      <c r="G56" s="665">
        <v>0</v>
      </c>
      <c r="H56" s="678"/>
      <c r="I56" s="665"/>
      <c r="J56" s="665"/>
      <c r="K56" s="678"/>
      <c r="L56" s="665">
        <v>1</v>
      </c>
      <c r="M56" s="666">
        <v>0</v>
      </c>
    </row>
    <row r="57" spans="1:13" ht="14.4" customHeight="1" x14ac:dyDescent="0.3">
      <c r="A57" s="661" t="s">
        <v>3040</v>
      </c>
      <c r="B57" s="662" t="s">
        <v>2886</v>
      </c>
      <c r="C57" s="662" t="s">
        <v>3123</v>
      </c>
      <c r="D57" s="662" t="s">
        <v>3124</v>
      </c>
      <c r="E57" s="662" t="s">
        <v>1106</v>
      </c>
      <c r="F57" s="665">
        <v>3</v>
      </c>
      <c r="G57" s="665">
        <v>105.33</v>
      </c>
      <c r="H57" s="678">
        <v>1</v>
      </c>
      <c r="I57" s="665"/>
      <c r="J57" s="665"/>
      <c r="K57" s="678">
        <v>0</v>
      </c>
      <c r="L57" s="665">
        <v>3</v>
      </c>
      <c r="M57" s="666">
        <v>105.33</v>
      </c>
    </row>
    <row r="58" spans="1:13" ht="14.4" customHeight="1" x14ac:dyDescent="0.3">
      <c r="A58" s="661" t="s">
        <v>3040</v>
      </c>
      <c r="B58" s="662" t="s">
        <v>4479</v>
      </c>
      <c r="C58" s="662" t="s">
        <v>3136</v>
      </c>
      <c r="D58" s="662" t="s">
        <v>3137</v>
      </c>
      <c r="E58" s="662" t="s">
        <v>3138</v>
      </c>
      <c r="F58" s="665"/>
      <c r="G58" s="665"/>
      <c r="H58" s="678">
        <v>0</v>
      </c>
      <c r="I58" s="665">
        <v>5</v>
      </c>
      <c r="J58" s="665">
        <v>799.40000000000009</v>
      </c>
      <c r="K58" s="678">
        <v>1</v>
      </c>
      <c r="L58" s="665">
        <v>5</v>
      </c>
      <c r="M58" s="666">
        <v>799.40000000000009</v>
      </c>
    </row>
    <row r="59" spans="1:13" ht="14.4" customHeight="1" x14ac:dyDescent="0.3">
      <c r="A59" s="661" t="s">
        <v>3040</v>
      </c>
      <c r="B59" s="662" t="s">
        <v>2944</v>
      </c>
      <c r="C59" s="662" t="s">
        <v>3093</v>
      </c>
      <c r="D59" s="662" t="s">
        <v>3094</v>
      </c>
      <c r="E59" s="662" t="s">
        <v>3095</v>
      </c>
      <c r="F59" s="665"/>
      <c r="G59" s="665"/>
      <c r="H59" s="678">
        <v>0</v>
      </c>
      <c r="I59" s="665">
        <v>2</v>
      </c>
      <c r="J59" s="665">
        <v>239.4</v>
      </c>
      <c r="K59" s="678">
        <v>1</v>
      </c>
      <c r="L59" s="665">
        <v>2</v>
      </c>
      <c r="M59" s="666">
        <v>239.4</v>
      </c>
    </row>
    <row r="60" spans="1:13" ht="14.4" customHeight="1" x14ac:dyDescent="0.3">
      <c r="A60" s="661" t="s">
        <v>3040</v>
      </c>
      <c r="B60" s="662" t="s">
        <v>2976</v>
      </c>
      <c r="C60" s="662" t="s">
        <v>3148</v>
      </c>
      <c r="D60" s="662" t="s">
        <v>2136</v>
      </c>
      <c r="E60" s="662" t="s">
        <v>3149</v>
      </c>
      <c r="F60" s="665"/>
      <c r="G60" s="665"/>
      <c r="H60" s="678">
        <v>0</v>
      </c>
      <c r="I60" s="665">
        <v>1</v>
      </c>
      <c r="J60" s="665">
        <v>193.68</v>
      </c>
      <c r="K60" s="678">
        <v>1</v>
      </c>
      <c r="L60" s="665">
        <v>1</v>
      </c>
      <c r="M60" s="666">
        <v>193.68</v>
      </c>
    </row>
    <row r="61" spans="1:13" ht="14.4" customHeight="1" x14ac:dyDescent="0.3">
      <c r="A61" s="661" t="s">
        <v>3065</v>
      </c>
      <c r="B61" s="662" t="s">
        <v>3003</v>
      </c>
      <c r="C61" s="662" t="s">
        <v>2681</v>
      </c>
      <c r="D61" s="662" t="s">
        <v>2682</v>
      </c>
      <c r="E61" s="662" t="s">
        <v>3016</v>
      </c>
      <c r="F61" s="665"/>
      <c r="G61" s="665"/>
      <c r="H61" s="678">
        <v>0</v>
      </c>
      <c r="I61" s="665">
        <v>1</v>
      </c>
      <c r="J61" s="665">
        <v>63.75</v>
      </c>
      <c r="K61" s="678">
        <v>1</v>
      </c>
      <c r="L61" s="665">
        <v>1</v>
      </c>
      <c r="M61" s="666">
        <v>63.75</v>
      </c>
    </row>
    <row r="62" spans="1:13" ht="14.4" customHeight="1" x14ac:dyDescent="0.3">
      <c r="A62" s="661" t="s">
        <v>3065</v>
      </c>
      <c r="B62" s="662" t="s">
        <v>4477</v>
      </c>
      <c r="C62" s="662" t="s">
        <v>3619</v>
      </c>
      <c r="D62" s="662" t="s">
        <v>3620</v>
      </c>
      <c r="E62" s="662" t="s">
        <v>1106</v>
      </c>
      <c r="F62" s="665"/>
      <c r="G62" s="665"/>
      <c r="H62" s="678">
        <v>0</v>
      </c>
      <c r="I62" s="665">
        <v>1</v>
      </c>
      <c r="J62" s="665">
        <v>69.16</v>
      </c>
      <c r="K62" s="678">
        <v>1</v>
      </c>
      <c r="L62" s="665">
        <v>1</v>
      </c>
      <c r="M62" s="666">
        <v>69.16</v>
      </c>
    </row>
    <row r="63" spans="1:13" ht="14.4" customHeight="1" x14ac:dyDescent="0.3">
      <c r="A63" s="661" t="s">
        <v>3072</v>
      </c>
      <c r="B63" s="662" t="s">
        <v>4480</v>
      </c>
      <c r="C63" s="662" t="s">
        <v>3668</v>
      </c>
      <c r="D63" s="662" t="s">
        <v>3669</v>
      </c>
      <c r="E63" s="662" t="s">
        <v>3183</v>
      </c>
      <c r="F63" s="665"/>
      <c r="G63" s="665"/>
      <c r="H63" s="678">
        <v>0</v>
      </c>
      <c r="I63" s="665">
        <v>3</v>
      </c>
      <c r="J63" s="665">
        <v>196.62</v>
      </c>
      <c r="K63" s="678">
        <v>1</v>
      </c>
      <c r="L63" s="665">
        <v>3</v>
      </c>
      <c r="M63" s="666">
        <v>196.62</v>
      </c>
    </row>
    <row r="64" spans="1:13" ht="14.4" customHeight="1" x14ac:dyDescent="0.3">
      <c r="A64" s="661" t="s">
        <v>3041</v>
      </c>
      <c r="B64" s="662" t="s">
        <v>2893</v>
      </c>
      <c r="C64" s="662" t="s">
        <v>2019</v>
      </c>
      <c r="D64" s="662" t="s">
        <v>2020</v>
      </c>
      <c r="E64" s="662" t="s">
        <v>1106</v>
      </c>
      <c r="F64" s="665"/>
      <c r="G64" s="665"/>
      <c r="H64" s="678">
        <v>0</v>
      </c>
      <c r="I64" s="665">
        <v>1</v>
      </c>
      <c r="J64" s="665">
        <v>48.27</v>
      </c>
      <c r="K64" s="678">
        <v>1</v>
      </c>
      <c r="L64" s="665">
        <v>1</v>
      </c>
      <c r="M64" s="666">
        <v>48.27</v>
      </c>
    </row>
    <row r="65" spans="1:13" ht="14.4" customHeight="1" x14ac:dyDescent="0.3">
      <c r="A65" s="661" t="s">
        <v>3041</v>
      </c>
      <c r="B65" s="662" t="s">
        <v>2977</v>
      </c>
      <c r="C65" s="662" t="s">
        <v>3706</v>
      </c>
      <c r="D65" s="662" t="s">
        <v>1956</v>
      </c>
      <c r="E65" s="662" t="s">
        <v>3707</v>
      </c>
      <c r="F65" s="665"/>
      <c r="G65" s="665"/>
      <c r="H65" s="678"/>
      <c r="I65" s="665">
        <v>1</v>
      </c>
      <c r="J65" s="665">
        <v>0</v>
      </c>
      <c r="K65" s="678"/>
      <c r="L65" s="665">
        <v>1</v>
      </c>
      <c r="M65" s="666">
        <v>0</v>
      </c>
    </row>
    <row r="66" spans="1:13" ht="14.4" customHeight="1" x14ac:dyDescent="0.3">
      <c r="A66" s="661" t="s">
        <v>3069</v>
      </c>
      <c r="B66" s="662" t="s">
        <v>2909</v>
      </c>
      <c r="C66" s="662" t="s">
        <v>2076</v>
      </c>
      <c r="D66" s="662" t="s">
        <v>2910</v>
      </c>
      <c r="E66" s="662" t="s">
        <v>2911</v>
      </c>
      <c r="F66" s="665"/>
      <c r="G66" s="665"/>
      <c r="H66" s="678">
        <v>0</v>
      </c>
      <c r="I66" s="665">
        <v>2</v>
      </c>
      <c r="J66" s="665">
        <v>121.51</v>
      </c>
      <c r="K66" s="678">
        <v>1</v>
      </c>
      <c r="L66" s="665">
        <v>2</v>
      </c>
      <c r="M66" s="666">
        <v>121.51</v>
      </c>
    </row>
    <row r="67" spans="1:13" ht="14.4" customHeight="1" x14ac:dyDescent="0.3">
      <c r="A67" s="661" t="s">
        <v>3069</v>
      </c>
      <c r="B67" s="662" t="s">
        <v>4476</v>
      </c>
      <c r="C67" s="662" t="s">
        <v>3476</v>
      </c>
      <c r="D67" s="662" t="s">
        <v>3477</v>
      </c>
      <c r="E67" s="662" t="s">
        <v>3478</v>
      </c>
      <c r="F67" s="665"/>
      <c r="G67" s="665"/>
      <c r="H67" s="678">
        <v>0</v>
      </c>
      <c r="I67" s="665">
        <v>2</v>
      </c>
      <c r="J67" s="665">
        <v>60.4</v>
      </c>
      <c r="K67" s="678">
        <v>1</v>
      </c>
      <c r="L67" s="665">
        <v>2</v>
      </c>
      <c r="M67" s="666">
        <v>60.4</v>
      </c>
    </row>
    <row r="68" spans="1:13" ht="14.4" customHeight="1" x14ac:dyDescent="0.3">
      <c r="A68" s="661" t="s">
        <v>3042</v>
      </c>
      <c r="B68" s="662" t="s">
        <v>2929</v>
      </c>
      <c r="C68" s="662" t="s">
        <v>3714</v>
      </c>
      <c r="D68" s="662" t="s">
        <v>3715</v>
      </c>
      <c r="E68" s="662" t="s">
        <v>3716</v>
      </c>
      <c r="F68" s="665">
        <v>1</v>
      </c>
      <c r="G68" s="665">
        <v>0</v>
      </c>
      <c r="H68" s="678"/>
      <c r="I68" s="665"/>
      <c r="J68" s="665"/>
      <c r="K68" s="678"/>
      <c r="L68" s="665">
        <v>1</v>
      </c>
      <c r="M68" s="666">
        <v>0</v>
      </c>
    </row>
    <row r="69" spans="1:13" ht="14.4" customHeight="1" x14ac:dyDescent="0.3">
      <c r="A69" s="661" t="s">
        <v>3042</v>
      </c>
      <c r="B69" s="662" t="s">
        <v>2976</v>
      </c>
      <c r="C69" s="662" t="s">
        <v>2135</v>
      </c>
      <c r="D69" s="662" t="s">
        <v>2136</v>
      </c>
      <c r="E69" s="662" t="s">
        <v>2137</v>
      </c>
      <c r="F69" s="665"/>
      <c r="G69" s="665"/>
      <c r="H69" s="678">
        <v>0</v>
      </c>
      <c r="I69" s="665">
        <v>2</v>
      </c>
      <c r="J69" s="665">
        <v>193.68</v>
      </c>
      <c r="K69" s="678">
        <v>1</v>
      </c>
      <c r="L69" s="665">
        <v>2</v>
      </c>
      <c r="M69" s="666">
        <v>193.68</v>
      </c>
    </row>
    <row r="70" spans="1:13" ht="14.4" customHeight="1" x14ac:dyDescent="0.3">
      <c r="A70" s="661" t="s">
        <v>3042</v>
      </c>
      <c r="B70" s="662" t="s">
        <v>2977</v>
      </c>
      <c r="C70" s="662" t="s">
        <v>1955</v>
      </c>
      <c r="D70" s="662" t="s">
        <v>1956</v>
      </c>
      <c r="E70" s="662" t="s">
        <v>2978</v>
      </c>
      <c r="F70" s="665"/>
      <c r="G70" s="665"/>
      <c r="H70" s="678">
        <v>0</v>
      </c>
      <c r="I70" s="665">
        <v>4</v>
      </c>
      <c r="J70" s="665">
        <v>193.68</v>
      </c>
      <c r="K70" s="678">
        <v>1</v>
      </c>
      <c r="L70" s="665">
        <v>4</v>
      </c>
      <c r="M70" s="666">
        <v>193.68</v>
      </c>
    </row>
    <row r="71" spans="1:13" ht="14.4" customHeight="1" x14ac:dyDescent="0.3">
      <c r="A71" s="661" t="s">
        <v>3042</v>
      </c>
      <c r="B71" s="662" t="s">
        <v>4475</v>
      </c>
      <c r="C71" s="662" t="s">
        <v>3711</v>
      </c>
      <c r="D71" s="662" t="s">
        <v>3712</v>
      </c>
      <c r="E71" s="662" t="s">
        <v>3713</v>
      </c>
      <c r="F71" s="665"/>
      <c r="G71" s="665"/>
      <c r="H71" s="678">
        <v>0</v>
      </c>
      <c r="I71" s="665">
        <v>9</v>
      </c>
      <c r="J71" s="665">
        <v>10179.539999999999</v>
      </c>
      <c r="K71" s="678">
        <v>1</v>
      </c>
      <c r="L71" s="665">
        <v>9</v>
      </c>
      <c r="M71" s="666">
        <v>10179.539999999999</v>
      </c>
    </row>
    <row r="72" spans="1:13" ht="14.4" customHeight="1" x14ac:dyDescent="0.3">
      <c r="A72" s="661" t="s">
        <v>3042</v>
      </c>
      <c r="B72" s="662" t="s">
        <v>2982</v>
      </c>
      <c r="C72" s="662" t="s">
        <v>3643</v>
      </c>
      <c r="D72" s="662" t="s">
        <v>3644</v>
      </c>
      <c r="E72" s="662" t="s">
        <v>3284</v>
      </c>
      <c r="F72" s="665"/>
      <c r="G72" s="665"/>
      <c r="H72" s="678">
        <v>0</v>
      </c>
      <c r="I72" s="665">
        <v>30</v>
      </c>
      <c r="J72" s="665">
        <v>4228.5</v>
      </c>
      <c r="K72" s="678">
        <v>1</v>
      </c>
      <c r="L72" s="665">
        <v>30</v>
      </c>
      <c r="M72" s="666">
        <v>4228.5</v>
      </c>
    </row>
    <row r="73" spans="1:13" ht="14.4" customHeight="1" x14ac:dyDescent="0.3">
      <c r="A73" s="661" t="s">
        <v>3042</v>
      </c>
      <c r="B73" s="662" t="s">
        <v>2982</v>
      </c>
      <c r="C73" s="662" t="s">
        <v>3806</v>
      </c>
      <c r="D73" s="662" t="s">
        <v>3807</v>
      </c>
      <c r="E73" s="662" t="s">
        <v>3772</v>
      </c>
      <c r="F73" s="665"/>
      <c r="G73" s="665"/>
      <c r="H73" s="678">
        <v>0</v>
      </c>
      <c r="I73" s="665">
        <v>8</v>
      </c>
      <c r="J73" s="665">
        <v>1503.36</v>
      </c>
      <c r="K73" s="678">
        <v>1</v>
      </c>
      <c r="L73" s="665">
        <v>8</v>
      </c>
      <c r="M73" s="666">
        <v>1503.36</v>
      </c>
    </row>
    <row r="74" spans="1:13" ht="14.4" customHeight="1" x14ac:dyDescent="0.3">
      <c r="A74" s="661" t="s">
        <v>3042</v>
      </c>
      <c r="B74" s="662" t="s">
        <v>2982</v>
      </c>
      <c r="C74" s="662" t="s">
        <v>3808</v>
      </c>
      <c r="D74" s="662" t="s">
        <v>3120</v>
      </c>
      <c r="E74" s="662" t="s">
        <v>3809</v>
      </c>
      <c r="F74" s="665"/>
      <c r="G74" s="665"/>
      <c r="H74" s="678">
        <v>0</v>
      </c>
      <c r="I74" s="665">
        <v>9</v>
      </c>
      <c r="J74" s="665">
        <v>845.63999999999987</v>
      </c>
      <c r="K74" s="678">
        <v>1</v>
      </c>
      <c r="L74" s="665">
        <v>9</v>
      </c>
      <c r="M74" s="666">
        <v>845.63999999999987</v>
      </c>
    </row>
    <row r="75" spans="1:13" ht="14.4" customHeight="1" x14ac:dyDescent="0.3">
      <c r="A75" s="661" t="s">
        <v>3042</v>
      </c>
      <c r="B75" s="662" t="s">
        <v>2982</v>
      </c>
      <c r="C75" s="662" t="s">
        <v>3810</v>
      </c>
      <c r="D75" s="662" t="s">
        <v>3811</v>
      </c>
      <c r="E75" s="662" t="s">
        <v>3812</v>
      </c>
      <c r="F75" s="665">
        <v>2</v>
      </c>
      <c r="G75" s="665">
        <v>563.76</v>
      </c>
      <c r="H75" s="678">
        <v>1</v>
      </c>
      <c r="I75" s="665"/>
      <c r="J75" s="665"/>
      <c r="K75" s="678">
        <v>0</v>
      </c>
      <c r="L75" s="665">
        <v>2</v>
      </c>
      <c r="M75" s="666">
        <v>563.76</v>
      </c>
    </row>
    <row r="76" spans="1:13" ht="14.4" customHeight="1" x14ac:dyDescent="0.3">
      <c r="A76" s="661" t="s">
        <v>3042</v>
      </c>
      <c r="B76" s="662" t="s">
        <v>2986</v>
      </c>
      <c r="C76" s="662" t="s">
        <v>3737</v>
      </c>
      <c r="D76" s="662" t="s">
        <v>3738</v>
      </c>
      <c r="E76" s="662" t="s">
        <v>3739</v>
      </c>
      <c r="F76" s="665"/>
      <c r="G76" s="665"/>
      <c r="H76" s="678">
        <v>0</v>
      </c>
      <c r="I76" s="665">
        <v>1</v>
      </c>
      <c r="J76" s="665">
        <v>565.94000000000005</v>
      </c>
      <c r="K76" s="678">
        <v>1</v>
      </c>
      <c r="L76" s="665">
        <v>1</v>
      </c>
      <c r="M76" s="666">
        <v>565.94000000000005</v>
      </c>
    </row>
    <row r="77" spans="1:13" ht="14.4" customHeight="1" x14ac:dyDescent="0.3">
      <c r="A77" s="661" t="s">
        <v>3042</v>
      </c>
      <c r="B77" s="662" t="s">
        <v>2986</v>
      </c>
      <c r="C77" s="662" t="s">
        <v>3740</v>
      </c>
      <c r="D77" s="662" t="s">
        <v>3741</v>
      </c>
      <c r="E77" s="662" t="s">
        <v>3742</v>
      </c>
      <c r="F77" s="665"/>
      <c r="G77" s="665"/>
      <c r="H77" s="678">
        <v>0</v>
      </c>
      <c r="I77" s="665">
        <v>24</v>
      </c>
      <c r="J77" s="665">
        <v>10181.76</v>
      </c>
      <c r="K77" s="678">
        <v>1</v>
      </c>
      <c r="L77" s="665">
        <v>24</v>
      </c>
      <c r="M77" s="666">
        <v>10181.76</v>
      </c>
    </row>
    <row r="78" spans="1:13" ht="14.4" customHeight="1" x14ac:dyDescent="0.3">
      <c r="A78" s="661" t="s">
        <v>3042</v>
      </c>
      <c r="B78" s="662" t="s">
        <v>2986</v>
      </c>
      <c r="C78" s="662" t="s">
        <v>3743</v>
      </c>
      <c r="D78" s="662" t="s">
        <v>3741</v>
      </c>
      <c r="E78" s="662" t="s">
        <v>3744</v>
      </c>
      <c r="F78" s="665"/>
      <c r="G78" s="665"/>
      <c r="H78" s="678">
        <v>0</v>
      </c>
      <c r="I78" s="665">
        <v>2</v>
      </c>
      <c r="J78" s="665">
        <v>1696.98</v>
      </c>
      <c r="K78" s="678">
        <v>1</v>
      </c>
      <c r="L78" s="665">
        <v>2</v>
      </c>
      <c r="M78" s="666">
        <v>1696.98</v>
      </c>
    </row>
    <row r="79" spans="1:13" ht="14.4" customHeight="1" x14ac:dyDescent="0.3">
      <c r="A79" s="661" t="s">
        <v>3042</v>
      </c>
      <c r="B79" s="662" t="s">
        <v>2990</v>
      </c>
      <c r="C79" s="662" t="s">
        <v>3796</v>
      </c>
      <c r="D79" s="662" t="s">
        <v>3797</v>
      </c>
      <c r="E79" s="662" t="s">
        <v>3798</v>
      </c>
      <c r="F79" s="665"/>
      <c r="G79" s="665"/>
      <c r="H79" s="678">
        <v>0</v>
      </c>
      <c r="I79" s="665">
        <v>2</v>
      </c>
      <c r="J79" s="665">
        <v>3430.96</v>
      </c>
      <c r="K79" s="678">
        <v>1</v>
      </c>
      <c r="L79" s="665">
        <v>2</v>
      </c>
      <c r="M79" s="666">
        <v>3430.96</v>
      </c>
    </row>
    <row r="80" spans="1:13" ht="14.4" customHeight="1" x14ac:dyDescent="0.3">
      <c r="A80" s="661" t="s">
        <v>3042</v>
      </c>
      <c r="B80" s="662" t="s">
        <v>2998</v>
      </c>
      <c r="C80" s="662" t="s">
        <v>2086</v>
      </c>
      <c r="D80" s="662" t="s">
        <v>1967</v>
      </c>
      <c r="E80" s="662" t="s">
        <v>977</v>
      </c>
      <c r="F80" s="665"/>
      <c r="G80" s="665"/>
      <c r="H80" s="678">
        <v>0</v>
      </c>
      <c r="I80" s="665">
        <v>8</v>
      </c>
      <c r="J80" s="665">
        <v>1056</v>
      </c>
      <c r="K80" s="678">
        <v>1</v>
      </c>
      <c r="L80" s="665">
        <v>8</v>
      </c>
      <c r="M80" s="666">
        <v>1056</v>
      </c>
    </row>
    <row r="81" spans="1:13" ht="14.4" customHeight="1" x14ac:dyDescent="0.3">
      <c r="A81" s="661" t="s">
        <v>3042</v>
      </c>
      <c r="B81" s="662" t="s">
        <v>4481</v>
      </c>
      <c r="C81" s="662" t="s">
        <v>3766</v>
      </c>
      <c r="D81" s="662" t="s">
        <v>3767</v>
      </c>
      <c r="E81" s="662" t="s">
        <v>3768</v>
      </c>
      <c r="F81" s="665"/>
      <c r="G81" s="665"/>
      <c r="H81" s="678">
        <v>0</v>
      </c>
      <c r="I81" s="665">
        <v>2</v>
      </c>
      <c r="J81" s="665">
        <v>227.32</v>
      </c>
      <c r="K81" s="678">
        <v>1</v>
      </c>
      <c r="L81" s="665">
        <v>2</v>
      </c>
      <c r="M81" s="666">
        <v>227.32</v>
      </c>
    </row>
    <row r="82" spans="1:13" ht="14.4" customHeight="1" x14ac:dyDescent="0.3">
      <c r="A82" s="661" t="s">
        <v>3045</v>
      </c>
      <c r="B82" s="662" t="s">
        <v>2864</v>
      </c>
      <c r="C82" s="662" t="s">
        <v>3262</v>
      </c>
      <c r="D82" s="662" t="s">
        <v>1989</v>
      </c>
      <c r="E82" s="662" t="s">
        <v>3263</v>
      </c>
      <c r="F82" s="665"/>
      <c r="G82" s="665"/>
      <c r="H82" s="678">
        <v>0</v>
      </c>
      <c r="I82" s="665">
        <v>2</v>
      </c>
      <c r="J82" s="665">
        <v>669.32</v>
      </c>
      <c r="K82" s="678">
        <v>1</v>
      </c>
      <c r="L82" s="665">
        <v>2</v>
      </c>
      <c r="M82" s="666">
        <v>669.32</v>
      </c>
    </row>
    <row r="83" spans="1:13" ht="14.4" customHeight="1" x14ac:dyDescent="0.3">
      <c r="A83" s="661" t="s">
        <v>3045</v>
      </c>
      <c r="B83" s="662" t="s">
        <v>4473</v>
      </c>
      <c r="C83" s="662" t="s">
        <v>3206</v>
      </c>
      <c r="D83" s="662" t="s">
        <v>3207</v>
      </c>
      <c r="E83" s="662" t="s">
        <v>3208</v>
      </c>
      <c r="F83" s="665"/>
      <c r="G83" s="665"/>
      <c r="H83" s="678"/>
      <c r="I83" s="665">
        <v>1</v>
      </c>
      <c r="J83" s="665">
        <v>0</v>
      </c>
      <c r="K83" s="678"/>
      <c r="L83" s="665">
        <v>1</v>
      </c>
      <c r="M83" s="666">
        <v>0</v>
      </c>
    </row>
    <row r="84" spans="1:13" ht="14.4" customHeight="1" x14ac:dyDescent="0.3">
      <c r="A84" s="661" t="s">
        <v>3045</v>
      </c>
      <c r="B84" s="662" t="s">
        <v>4473</v>
      </c>
      <c r="C84" s="662" t="s">
        <v>3209</v>
      </c>
      <c r="D84" s="662" t="s">
        <v>3207</v>
      </c>
      <c r="E84" s="662" t="s">
        <v>3210</v>
      </c>
      <c r="F84" s="665"/>
      <c r="G84" s="665"/>
      <c r="H84" s="678">
        <v>0</v>
      </c>
      <c r="I84" s="665">
        <v>1</v>
      </c>
      <c r="J84" s="665">
        <v>403.45</v>
      </c>
      <c r="K84" s="678">
        <v>1</v>
      </c>
      <c r="L84" s="665">
        <v>1</v>
      </c>
      <c r="M84" s="666">
        <v>403.45</v>
      </c>
    </row>
    <row r="85" spans="1:13" ht="14.4" customHeight="1" x14ac:dyDescent="0.3">
      <c r="A85" s="661" t="s">
        <v>3045</v>
      </c>
      <c r="B85" s="662" t="s">
        <v>2880</v>
      </c>
      <c r="C85" s="662" t="s">
        <v>1959</v>
      </c>
      <c r="D85" s="662" t="s">
        <v>1960</v>
      </c>
      <c r="E85" s="662" t="s">
        <v>2882</v>
      </c>
      <c r="F85" s="665"/>
      <c r="G85" s="665"/>
      <c r="H85" s="678">
        <v>0</v>
      </c>
      <c r="I85" s="665">
        <v>1</v>
      </c>
      <c r="J85" s="665">
        <v>72</v>
      </c>
      <c r="K85" s="678">
        <v>1</v>
      </c>
      <c r="L85" s="665">
        <v>1</v>
      </c>
      <c r="M85" s="666">
        <v>72</v>
      </c>
    </row>
    <row r="86" spans="1:13" ht="14.4" customHeight="1" x14ac:dyDescent="0.3">
      <c r="A86" s="661" t="s">
        <v>3045</v>
      </c>
      <c r="B86" s="662" t="s">
        <v>4482</v>
      </c>
      <c r="C86" s="662" t="s">
        <v>3257</v>
      </c>
      <c r="D86" s="662" t="s">
        <v>3258</v>
      </c>
      <c r="E86" s="662" t="s">
        <v>1187</v>
      </c>
      <c r="F86" s="665"/>
      <c r="G86" s="665"/>
      <c r="H86" s="678">
        <v>0</v>
      </c>
      <c r="I86" s="665">
        <v>1</v>
      </c>
      <c r="J86" s="665">
        <v>48.56</v>
      </c>
      <c r="K86" s="678">
        <v>1</v>
      </c>
      <c r="L86" s="665">
        <v>1</v>
      </c>
      <c r="M86" s="666">
        <v>48.56</v>
      </c>
    </row>
    <row r="87" spans="1:13" ht="14.4" customHeight="1" x14ac:dyDescent="0.3">
      <c r="A87" s="661" t="s">
        <v>3045</v>
      </c>
      <c r="B87" s="662" t="s">
        <v>2896</v>
      </c>
      <c r="C87" s="662" t="s">
        <v>2015</v>
      </c>
      <c r="D87" s="662" t="s">
        <v>2898</v>
      </c>
      <c r="E87" s="662" t="s">
        <v>977</v>
      </c>
      <c r="F87" s="665"/>
      <c r="G87" s="665"/>
      <c r="H87" s="678">
        <v>0</v>
      </c>
      <c r="I87" s="665">
        <v>1</v>
      </c>
      <c r="J87" s="665">
        <v>117.73</v>
      </c>
      <c r="K87" s="678">
        <v>1</v>
      </c>
      <c r="L87" s="665">
        <v>1</v>
      </c>
      <c r="M87" s="666">
        <v>117.73</v>
      </c>
    </row>
    <row r="88" spans="1:13" ht="14.4" customHeight="1" x14ac:dyDescent="0.3">
      <c r="A88" s="661" t="s">
        <v>3045</v>
      </c>
      <c r="B88" s="662" t="s">
        <v>4483</v>
      </c>
      <c r="C88" s="662" t="s">
        <v>3212</v>
      </c>
      <c r="D88" s="662" t="s">
        <v>3213</v>
      </c>
      <c r="E88" s="662" t="s">
        <v>3214</v>
      </c>
      <c r="F88" s="665"/>
      <c r="G88" s="665"/>
      <c r="H88" s="678">
        <v>0</v>
      </c>
      <c r="I88" s="665">
        <v>4</v>
      </c>
      <c r="J88" s="665">
        <v>2224.16</v>
      </c>
      <c r="K88" s="678">
        <v>1</v>
      </c>
      <c r="L88" s="665">
        <v>4</v>
      </c>
      <c r="M88" s="666">
        <v>2224.16</v>
      </c>
    </row>
    <row r="89" spans="1:13" ht="14.4" customHeight="1" x14ac:dyDescent="0.3">
      <c r="A89" s="661" t="s">
        <v>3045</v>
      </c>
      <c r="B89" s="662" t="s">
        <v>2909</v>
      </c>
      <c r="C89" s="662" t="s">
        <v>2076</v>
      </c>
      <c r="D89" s="662" t="s">
        <v>2910</v>
      </c>
      <c r="E89" s="662" t="s">
        <v>2911</v>
      </c>
      <c r="F89" s="665"/>
      <c r="G89" s="665"/>
      <c r="H89" s="678">
        <v>0</v>
      </c>
      <c r="I89" s="665">
        <v>1</v>
      </c>
      <c r="J89" s="665">
        <v>62.24</v>
      </c>
      <c r="K89" s="678">
        <v>1</v>
      </c>
      <c r="L89" s="665">
        <v>1</v>
      </c>
      <c r="M89" s="666">
        <v>62.24</v>
      </c>
    </row>
    <row r="90" spans="1:13" ht="14.4" customHeight="1" x14ac:dyDescent="0.3">
      <c r="A90" s="661" t="s">
        <v>3045</v>
      </c>
      <c r="B90" s="662" t="s">
        <v>2909</v>
      </c>
      <c r="C90" s="662" t="s">
        <v>3253</v>
      </c>
      <c r="D90" s="662" t="s">
        <v>3254</v>
      </c>
      <c r="E90" s="662" t="s">
        <v>3255</v>
      </c>
      <c r="F90" s="665">
        <v>1</v>
      </c>
      <c r="G90" s="665">
        <v>82.99</v>
      </c>
      <c r="H90" s="678">
        <v>1</v>
      </c>
      <c r="I90" s="665"/>
      <c r="J90" s="665"/>
      <c r="K90" s="678">
        <v>0</v>
      </c>
      <c r="L90" s="665">
        <v>1</v>
      </c>
      <c r="M90" s="666">
        <v>82.99</v>
      </c>
    </row>
    <row r="91" spans="1:13" ht="14.4" customHeight="1" x14ac:dyDescent="0.3">
      <c r="A91" s="661" t="s">
        <v>3045</v>
      </c>
      <c r="B91" s="662" t="s">
        <v>2944</v>
      </c>
      <c r="C91" s="662" t="s">
        <v>3093</v>
      </c>
      <c r="D91" s="662" t="s">
        <v>3094</v>
      </c>
      <c r="E91" s="662" t="s">
        <v>3095</v>
      </c>
      <c r="F91" s="665"/>
      <c r="G91" s="665"/>
      <c r="H91" s="678">
        <v>0</v>
      </c>
      <c r="I91" s="665">
        <v>2</v>
      </c>
      <c r="J91" s="665">
        <v>239.4</v>
      </c>
      <c r="K91" s="678">
        <v>1</v>
      </c>
      <c r="L91" s="665">
        <v>2</v>
      </c>
      <c r="M91" s="666">
        <v>239.4</v>
      </c>
    </row>
    <row r="92" spans="1:13" ht="14.4" customHeight="1" x14ac:dyDescent="0.3">
      <c r="A92" s="661" t="s">
        <v>3045</v>
      </c>
      <c r="B92" s="662" t="s">
        <v>2976</v>
      </c>
      <c r="C92" s="662" t="s">
        <v>2135</v>
      </c>
      <c r="D92" s="662" t="s">
        <v>2136</v>
      </c>
      <c r="E92" s="662" t="s">
        <v>2137</v>
      </c>
      <c r="F92" s="665"/>
      <c r="G92" s="665"/>
      <c r="H92" s="678">
        <v>0</v>
      </c>
      <c r="I92" s="665">
        <v>4</v>
      </c>
      <c r="J92" s="665">
        <v>387.36</v>
      </c>
      <c r="K92" s="678">
        <v>1</v>
      </c>
      <c r="L92" s="665">
        <v>4</v>
      </c>
      <c r="M92" s="666">
        <v>387.36</v>
      </c>
    </row>
    <row r="93" spans="1:13" ht="14.4" customHeight="1" x14ac:dyDescent="0.3">
      <c r="A93" s="661" t="s">
        <v>3045</v>
      </c>
      <c r="B93" s="662" t="s">
        <v>2977</v>
      </c>
      <c r="C93" s="662" t="s">
        <v>1955</v>
      </c>
      <c r="D93" s="662" t="s">
        <v>1956</v>
      </c>
      <c r="E93" s="662" t="s">
        <v>2978</v>
      </c>
      <c r="F93" s="665"/>
      <c r="G93" s="665"/>
      <c r="H93" s="678">
        <v>0</v>
      </c>
      <c r="I93" s="665">
        <v>31</v>
      </c>
      <c r="J93" s="665">
        <v>1382.2199999999998</v>
      </c>
      <c r="K93" s="678">
        <v>1</v>
      </c>
      <c r="L93" s="665">
        <v>31</v>
      </c>
      <c r="M93" s="666">
        <v>1382.2199999999998</v>
      </c>
    </row>
    <row r="94" spans="1:13" ht="14.4" customHeight="1" x14ac:dyDescent="0.3">
      <c r="A94" s="661" t="s">
        <v>3045</v>
      </c>
      <c r="B94" s="662" t="s">
        <v>2977</v>
      </c>
      <c r="C94" s="662" t="s">
        <v>652</v>
      </c>
      <c r="D94" s="662" t="s">
        <v>653</v>
      </c>
      <c r="E94" s="662" t="s">
        <v>2979</v>
      </c>
      <c r="F94" s="665">
        <v>1</v>
      </c>
      <c r="G94" s="665">
        <v>48.42</v>
      </c>
      <c r="H94" s="678">
        <v>1</v>
      </c>
      <c r="I94" s="665"/>
      <c r="J94" s="665"/>
      <c r="K94" s="678">
        <v>0</v>
      </c>
      <c r="L94" s="665">
        <v>1</v>
      </c>
      <c r="M94" s="666">
        <v>48.42</v>
      </c>
    </row>
    <row r="95" spans="1:13" ht="14.4" customHeight="1" x14ac:dyDescent="0.3">
      <c r="A95" s="661" t="s">
        <v>3045</v>
      </c>
      <c r="B95" s="662" t="s">
        <v>4475</v>
      </c>
      <c r="C95" s="662" t="s">
        <v>3826</v>
      </c>
      <c r="D95" s="662" t="s">
        <v>3827</v>
      </c>
      <c r="E95" s="662" t="s">
        <v>3828</v>
      </c>
      <c r="F95" s="665">
        <v>19</v>
      </c>
      <c r="G95" s="665">
        <v>18420.120000000003</v>
      </c>
      <c r="H95" s="678">
        <v>1</v>
      </c>
      <c r="I95" s="665"/>
      <c r="J95" s="665"/>
      <c r="K95" s="678">
        <v>0</v>
      </c>
      <c r="L95" s="665">
        <v>19</v>
      </c>
      <c r="M95" s="666">
        <v>18420.120000000003</v>
      </c>
    </row>
    <row r="96" spans="1:13" ht="14.4" customHeight="1" x14ac:dyDescent="0.3">
      <c r="A96" s="661" t="s">
        <v>3045</v>
      </c>
      <c r="B96" s="662" t="s">
        <v>4475</v>
      </c>
      <c r="C96" s="662" t="s">
        <v>3829</v>
      </c>
      <c r="D96" s="662" t="s">
        <v>3830</v>
      </c>
      <c r="E96" s="662" t="s">
        <v>3831</v>
      </c>
      <c r="F96" s="665"/>
      <c r="G96" s="665"/>
      <c r="H96" s="678">
        <v>0</v>
      </c>
      <c r="I96" s="665">
        <v>36</v>
      </c>
      <c r="J96" s="665">
        <v>27145.440000000002</v>
      </c>
      <c r="K96" s="678">
        <v>1</v>
      </c>
      <c r="L96" s="665">
        <v>36</v>
      </c>
      <c r="M96" s="666">
        <v>27145.440000000002</v>
      </c>
    </row>
    <row r="97" spans="1:13" ht="14.4" customHeight="1" x14ac:dyDescent="0.3">
      <c r="A97" s="661" t="s">
        <v>3045</v>
      </c>
      <c r="B97" s="662" t="s">
        <v>4475</v>
      </c>
      <c r="C97" s="662" t="s">
        <v>3711</v>
      </c>
      <c r="D97" s="662" t="s">
        <v>3712</v>
      </c>
      <c r="E97" s="662" t="s">
        <v>3713</v>
      </c>
      <c r="F97" s="665"/>
      <c r="G97" s="665"/>
      <c r="H97" s="678">
        <v>0</v>
      </c>
      <c r="I97" s="665">
        <v>128</v>
      </c>
      <c r="J97" s="665">
        <v>144775.67999999999</v>
      </c>
      <c r="K97" s="678">
        <v>1</v>
      </c>
      <c r="L97" s="665">
        <v>128</v>
      </c>
      <c r="M97" s="666">
        <v>144775.67999999999</v>
      </c>
    </row>
    <row r="98" spans="1:13" ht="14.4" customHeight="1" x14ac:dyDescent="0.3">
      <c r="A98" s="661" t="s">
        <v>3045</v>
      </c>
      <c r="B98" s="662" t="s">
        <v>4475</v>
      </c>
      <c r="C98" s="662" t="s">
        <v>3832</v>
      </c>
      <c r="D98" s="662" t="s">
        <v>3833</v>
      </c>
      <c r="E98" s="662" t="s">
        <v>3834</v>
      </c>
      <c r="F98" s="665"/>
      <c r="G98" s="665"/>
      <c r="H98" s="678">
        <v>0</v>
      </c>
      <c r="I98" s="665">
        <v>20</v>
      </c>
      <c r="J98" s="665">
        <v>30161.599999999999</v>
      </c>
      <c r="K98" s="678">
        <v>1</v>
      </c>
      <c r="L98" s="665">
        <v>20</v>
      </c>
      <c r="M98" s="666">
        <v>30161.599999999999</v>
      </c>
    </row>
    <row r="99" spans="1:13" ht="14.4" customHeight="1" x14ac:dyDescent="0.3">
      <c r="A99" s="661" t="s">
        <v>3045</v>
      </c>
      <c r="B99" s="662" t="s">
        <v>4475</v>
      </c>
      <c r="C99" s="662" t="s">
        <v>3835</v>
      </c>
      <c r="D99" s="662" t="s">
        <v>3836</v>
      </c>
      <c r="E99" s="662" t="s">
        <v>3837</v>
      </c>
      <c r="F99" s="665">
        <v>6</v>
      </c>
      <c r="G99" s="665">
        <v>7755.9000000000005</v>
      </c>
      <c r="H99" s="678">
        <v>1</v>
      </c>
      <c r="I99" s="665"/>
      <c r="J99" s="665"/>
      <c r="K99" s="678">
        <v>0</v>
      </c>
      <c r="L99" s="665">
        <v>6</v>
      </c>
      <c r="M99" s="666">
        <v>7755.9000000000005</v>
      </c>
    </row>
    <row r="100" spans="1:13" ht="14.4" customHeight="1" x14ac:dyDescent="0.3">
      <c r="A100" s="661" t="s">
        <v>3045</v>
      </c>
      <c r="B100" s="662" t="s">
        <v>4475</v>
      </c>
      <c r="C100" s="662" t="s">
        <v>3838</v>
      </c>
      <c r="D100" s="662" t="s">
        <v>3839</v>
      </c>
      <c r="E100" s="662" t="s">
        <v>3840</v>
      </c>
      <c r="F100" s="665">
        <v>12</v>
      </c>
      <c r="G100" s="665">
        <v>7755.84</v>
      </c>
      <c r="H100" s="678">
        <v>1</v>
      </c>
      <c r="I100" s="665"/>
      <c r="J100" s="665"/>
      <c r="K100" s="678">
        <v>0</v>
      </c>
      <c r="L100" s="665">
        <v>12</v>
      </c>
      <c r="M100" s="666">
        <v>7755.84</v>
      </c>
    </row>
    <row r="101" spans="1:13" ht="14.4" customHeight="1" x14ac:dyDescent="0.3">
      <c r="A101" s="661" t="s">
        <v>3045</v>
      </c>
      <c r="B101" s="662" t="s">
        <v>2982</v>
      </c>
      <c r="C101" s="662" t="s">
        <v>3643</v>
      </c>
      <c r="D101" s="662" t="s">
        <v>3644</v>
      </c>
      <c r="E101" s="662" t="s">
        <v>3284</v>
      </c>
      <c r="F101" s="665"/>
      <c r="G101" s="665"/>
      <c r="H101" s="678">
        <v>0</v>
      </c>
      <c r="I101" s="665">
        <v>2</v>
      </c>
      <c r="J101" s="665">
        <v>281.89999999999998</v>
      </c>
      <c r="K101" s="678">
        <v>1</v>
      </c>
      <c r="L101" s="665">
        <v>2</v>
      </c>
      <c r="M101" s="666">
        <v>281.89999999999998</v>
      </c>
    </row>
    <row r="102" spans="1:13" ht="14.4" customHeight="1" x14ac:dyDescent="0.3">
      <c r="A102" s="661" t="s">
        <v>3045</v>
      </c>
      <c r="B102" s="662" t="s">
        <v>2982</v>
      </c>
      <c r="C102" s="662" t="s">
        <v>3806</v>
      </c>
      <c r="D102" s="662" t="s">
        <v>3807</v>
      </c>
      <c r="E102" s="662" t="s">
        <v>3772</v>
      </c>
      <c r="F102" s="665"/>
      <c r="G102" s="665"/>
      <c r="H102" s="678">
        <v>0</v>
      </c>
      <c r="I102" s="665">
        <v>14</v>
      </c>
      <c r="J102" s="665">
        <v>2630.88</v>
      </c>
      <c r="K102" s="678">
        <v>1</v>
      </c>
      <c r="L102" s="665">
        <v>14</v>
      </c>
      <c r="M102" s="666">
        <v>2630.88</v>
      </c>
    </row>
    <row r="103" spans="1:13" ht="14.4" customHeight="1" x14ac:dyDescent="0.3">
      <c r="A103" s="661" t="s">
        <v>3045</v>
      </c>
      <c r="B103" s="662" t="s">
        <v>2982</v>
      </c>
      <c r="C103" s="662" t="s">
        <v>3984</v>
      </c>
      <c r="D103" s="662" t="s">
        <v>3985</v>
      </c>
      <c r="E103" s="662" t="s">
        <v>3121</v>
      </c>
      <c r="F103" s="665">
        <v>2</v>
      </c>
      <c r="G103" s="665">
        <v>313.22000000000003</v>
      </c>
      <c r="H103" s="678">
        <v>1</v>
      </c>
      <c r="I103" s="665"/>
      <c r="J103" s="665"/>
      <c r="K103" s="678">
        <v>0</v>
      </c>
      <c r="L103" s="665">
        <v>2</v>
      </c>
      <c r="M103" s="666">
        <v>313.22000000000003</v>
      </c>
    </row>
    <row r="104" spans="1:13" ht="14.4" customHeight="1" x14ac:dyDescent="0.3">
      <c r="A104" s="661" t="s">
        <v>3045</v>
      </c>
      <c r="B104" s="662" t="s">
        <v>2982</v>
      </c>
      <c r="C104" s="662" t="s">
        <v>3282</v>
      </c>
      <c r="D104" s="662" t="s">
        <v>3283</v>
      </c>
      <c r="E104" s="662" t="s">
        <v>3284</v>
      </c>
      <c r="F104" s="665">
        <v>1</v>
      </c>
      <c r="G104" s="665">
        <v>140.94999999999999</v>
      </c>
      <c r="H104" s="678">
        <v>1</v>
      </c>
      <c r="I104" s="665"/>
      <c r="J104" s="665"/>
      <c r="K104" s="678">
        <v>0</v>
      </c>
      <c r="L104" s="665">
        <v>1</v>
      </c>
      <c r="M104" s="666">
        <v>140.94999999999999</v>
      </c>
    </row>
    <row r="105" spans="1:13" ht="14.4" customHeight="1" x14ac:dyDescent="0.3">
      <c r="A105" s="661" t="s">
        <v>3045</v>
      </c>
      <c r="B105" s="662" t="s">
        <v>2982</v>
      </c>
      <c r="C105" s="662" t="s">
        <v>3808</v>
      </c>
      <c r="D105" s="662" t="s">
        <v>3120</v>
      </c>
      <c r="E105" s="662" t="s">
        <v>3809</v>
      </c>
      <c r="F105" s="665"/>
      <c r="G105" s="665"/>
      <c r="H105" s="678">
        <v>0</v>
      </c>
      <c r="I105" s="665">
        <v>1</v>
      </c>
      <c r="J105" s="665">
        <v>93.96</v>
      </c>
      <c r="K105" s="678">
        <v>1</v>
      </c>
      <c r="L105" s="665">
        <v>1</v>
      </c>
      <c r="M105" s="666">
        <v>93.96</v>
      </c>
    </row>
    <row r="106" spans="1:13" ht="14.4" customHeight="1" x14ac:dyDescent="0.3">
      <c r="A106" s="661" t="s">
        <v>3045</v>
      </c>
      <c r="B106" s="662" t="s">
        <v>2982</v>
      </c>
      <c r="C106" s="662" t="s">
        <v>3119</v>
      </c>
      <c r="D106" s="662" t="s">
        <v>3120</v>
      </c>
      <c r="E106" s="662" t="s">
        <v>3121</v>
      </c>
      <c r="F106" s="665"/>
      <c r="G106" s="665"/>
      <c r="H106" s="678">
        <v>0</v>
      </c>
      <c r="I106" s="665">
        <v>1</v>
      </c>
      <c r="J106" s="665">
        <v>156.61000000000001</v>
      </c>
      <c r="K106" s="678">
        <v>1</v>
      </c>
      <c r="L106" s="665">
        <v>1</v>
      </c>
      <c r="M106" s="666">
        <v>156.61000000000001</v>
      </c>
    </row>
    <row r="107" spans="1:13" ht="14.4" customHeight="1" x14ac:dyDescent="0.3">
      <c r="A107" s="661" t="s">
        <v>3045</v>
      </c>
      <c r="B107" s="662" t="s">
        <v>2982</v>
      </c>
      <c r="C107" s="662" t="s">
        <v>3980</v>
      </c>
      <c r="D107" s="662" t="s">
        <v>3981</v>
      </c>
      <c r="E107" s="662" t="s">
        <v>3982</v>
      </c>
      <c r="F107" s="665"/>
      <c r="G107" s="665"/>
      <c r="H107" s="678">
        <v>0</v>
      </c>
      <c r="I107" s="665">
        <v>12</v>
      </c>
      <c r="J107" s="665">
        <v>3608.1600000000003</v>
      </c>
      <c r="K107" s="678">
        <v>1</v>
      </c>
      <c r="L107" s="665">
        <v>12</v>
      </c>
      <c r="M107" s="666">
        <v>3608.1600000000003</v>
      </c>
    </row>
    <row r="108" spans="1:13" ht="14.4" customHeight="1" x14ac:dyDescent="0.3">
      <c r="A108" s="661" t="s">
        <v>3045</v>
      </c>
      <c r="B108" s="662" t="s">
        <v>2982</v>
      </c>
      <c r="C108" s="662" t="s">
        <v>3986</v>
      </c>
      <c r="D108" s="662" t="s">
        <v>3985</v>
      </c>
      <c r="E108" s="662" t="s">
        <v>3987</v>
      </c>
      <c r="F108" s="665">
        <v>1</v>
      </c>
      <c r="G108" s="665">
        <v>62.65</v>
      </c>
      <c r="H108" s="678">
        <v>1</v>
      </c>
      <c r="I108" s="665"/>
      <c r="J108" s="665"/>
      <c r="K108" s="678">
        <v>0</v>
      </c>
      <c r="L108" s="665">
        <v>1</v>
      </c>
      <c r="M108" s="666">
        <v>62.65</v>
      </c>
    </row>
    <row r="109" spans="1:13" ht="14.4" customHeight="1" x14ac:dyDescent="0.3">
      <c r="A109" s="661" t="s">
        <v>3045</v>
      </c>
      <c r="B109" s="662" t="s">
        <v>2982</v>
      </c>
      <c r="C109" s="662" t="s">
        <v>3983</v>
      </c>
      <c r="D109" s="662" t="s">
        <v>3807</v>
      </c>
      <c r="E109" s="662" t="s">
        <v>3506</v>
      </c>
      <c r="F109" s="665">
        <v>3</v>
      </c>
      <c r="G109" s="665">
        <v>0</v>
      </c>
      <c r="H109" s="678"/>
      <c r="I109" s="665"/>
      <c r="J109" s="665"/>
      <c r="K109" s="678"/>
      <c r="L109" s="665">
        <v>3</v>
      </c>
      <c r="M109" s="666">
        <v>0</v>
      </c>
    </row>
    <row r="110" spans="1:13" ht="14.4" customHeight="1" x14ac:dyDescent="0.3">
      <c r="A110" s="661" t="s">
        <v>3045</v>
      </c>
      <c r="B110" s="662" t="s">
        <v>2982</v>
      </c>
      <c r="C110" s="662" t="s">
        <v>3988</v>
      </c>
      <c r="D110" s="662" t="s">
        <v>3283</v>
      </c>
      <c r="E110" s="662" t="s">
        <v>3989</v>
      </c>
      <c r="F110" s="665">
        <v>2</v>
      </c>
      <c r="G110" s="665">
        <v>0</v>
      </c>
      <c r="H110" s="678"/>
      <c r="I110" s="665"/>
      <c r="J110" s="665"/>
      <c r="K110" s="678"/>
      <c r="L110" s="665">
        <v>2</v>
      </c>
      <c r="M110" s="666">
        <v>0</v>
      </c>
    </row>
    <row r="111" spans="1:13" ht="14.4" customHeight="1" x14ac:dyDescent="0.3">
      <c r="A111" s="661" t="s">
        <v>3045</v>
      </c>
      <c r="B111" s="662" t="s">
        <v>4476</v>
      </c>
      <c r="C111" s="662" t="s">
        <v>3274</v>
      </c>
      <c r="D111" s="662" t="s">
        <v>3275</v>
      </c>
      <c r="E111" s="662" t="s">
        <v>3276</v>
      </c>
      <c r="F111" s="665"/>
      <c r="G111" s="665"/>
      <c r="H111" s="678">
        <v>0</v>
      </c>
      <c r="I111" s="665">
        <v>2</v>
      </c>
      <c r="J111" s="665">
        <v>819.54</v>
      </c>
      <c r="K111" s="678">
        <v>1</v>
      </c>
      <c r="L111" s="665">
        <v>2</v>
      </c>
      <c r="M111" s="666">
        <v>819.54</v>
      </c>
    </row>
    <row r="112" spans="1:13" ht="14.4" customHeight="1" x14ac:dyDescent="0.3">
      <c r="A112" s="661" t="s">
        <v>3045</v>
      </c>
      <c r="B112" s="662" t="s">
        <v>4476</v>
      </c>
      <c r="C112" s="662" t="s">
        <v>3277</v>
      </c>
      <c r="D112" s="662" t="s">
        <v>3278</v>
      </c>
      <c r="E112" s="662" t="s">
        <v>3279</v>
      </c>
      <c r="F112" s="665"/>
      <c r="G112" s="665"/>
      <c r="H112" s="678">
        <v>0</v>
      </c>
      <c r="I112" s="665">
        <v>3</v>
      </c>
      <c r="J112" s="665">
        <v>298.98</v>
      </c>
      <c r="K112" s="678">
        <v>1</v>
      </c>
      <c r="L112" s="665">
        <v>3</v>
      </c>
      <c r="M112" s="666">
        <v>298.98</v>
      </c>
    </row>
    <row r="113" spans="1:13" ht="14.4" customHeight="1" x14ac:dyDescent="0.3">
      <c r="A113" s="661" t="s">
        <v>3045</v>
      </c>
      <c r="B113" s="662" t="s">
        <v>2986</v>
      </c>
      <c r="C113" s="662" t="s">
        <v>3876</v>
      </c>
      <c r="D113" s="662" t="s">
        <v>2987</v>
      </c>
      <c r="E113" s="662" t="s">
        <v>3877</v>
      </c>
      <c r="F113" s="665"/>
      <c r="G113" s="665"/>
      <c r="H113" s="678">
        <v>0</v>
      </c>
      <c r="I113" s="665">
        <v>3</v>
      </c>
      <c r="J113" s="665">
        <v>1611.3600000000001</v>
      </c>
      <c r="K113" s="678">
        <v>1</v>
      </c>
      <c r="L113" s="665">
        <v>3</v>
      </c>
      <c r="M113" s="666">
        <v>1611.3600000000001</v>
      </c>
    </row>
    <row r="114" spans="1:13" ht="14.4" customHeight="1" x14ac:dyDescent="0.3">
      <c r="A114" s="661" t="s">
        <v>3045</v>
      </c>
      <c r="B114" s="662" t="s">
        <v>2986</v>
      </c>
      <c r="C114" s="662" t="s">
        <v>3740</v>
      </c>
      <c r="D114" s="662" t="s">
        <v>3741</v>
      </c>
      <c r="E114" s="662" t="s">
        <v>3742</v>
      </c>
      <c r="F114" s="665"/>
      <c r="G114" s="665"/>
      <c r="H114" s="678">
        <v>0</v>
      </c>
      <c r="I114" s="665">
        <v>3</v>
      </c>
      <c r="J114" s="665">
        <v>1272.72</v>
      </c>
      <c r="K114" s="678">
        <v>1</v>
      </c>
      <c r="L114" s="665">
        <v>3</v>
      </c>
      <c r="M114" s="666">
        <v>1272.72</v>
      </c>
    </row>
    <row r="115" spans="1:13" ht="14.4" customHeight="1" x14ac:dyDescent="0.3">
      <c r="A115" s="661" t="s">
        <v>3045</v>
      </c>
      <c r="B115" s="662" t="s">
        <v>2986</v>
      </c>
      <c r="C115" s="662" t="s">
        <v>3743</v>
      </c>
      <c r="D115" s="662" t="s">
        <v>3741</v>
      </c>
      <c r="E115" s="662" t="s">
        <v>3744</v>
      </c>
      <c r="F115" s="665"/>
      <c r="G115" s="665"/>
      <c r="H115" s="678">
        <v>0</v>
      </c>
      <c r="I115" s="665">
        <v>54</v>
      </c>
      <c r="J115" s="665">
        <v>45818.460000000006</v>
      </c>
      <c r="K115" s="678">
        <v>1</v>
      </c>
      <c r="L115" s="665">
        <v>54</v>
      </c>
      <c r="M115" s="666">
        <v>45818.460000000006</v>
      </c>
    </row>
    <row r="116" spans="1:13" ht="14.4" customHeight="1" x14ac:dyDescent="0.3">
      <c r="A116" s="661" t="s">
        <v>3045</v>
      </c>
      <c r="B116" s="662" t="s">
        <v>2990</v>
      </c>
      <c r="C116" s="662" t="s">
        <v>3967</v>
      </c>
      <c r="D116" s="662" t="s">
        <v>3797</v>
      </c>
      <c r="E116" s="662" t="s">
        <v>3968</v>
      </c>
      <c r="F116" s="665">
        <v>1</v>
      </c>
      <c r="G116" s="665">
        <v>3430.96</v>
      </c>
      <c r="H116" s="678">
        <v>1</v>
      </c>
      <c r="I116" s="665"/>
      <c r="J116" s="665"/>
      <c r="K116" s="678">
        <v>0</v>
      </c>
      <c r="L116" s="665">
        <v>1</v>
      </c>
      <c r="M116" s="666">
        <v>3430.96</v>
      </c>
    </row>
    <row r="117" spans="1:13" ht="14.4" customHeight="1" x14ac:dyDescent="0.3">
      <c r="A117" s="661" t="s">
        <v>3045</v>
      </c>
      <c r="B117" s="662" t="s">
        <v>2990</v>
      </c>
      <c r="C117" s="662" t="s">
        <v>3960</v>
      </c>
      <c r="D117" s="662" t="s">
        <v>1113</v>
      </c>
      <c r="E117" s="662" t="s">
        <v>3961</v>
      </c>
      <c r="F117" s="665"/>
      <c r="G117" s="665"/>
      <c r="H117" s="678">
        <v>0</v>
      </c>
      <c r="I117" s="665">
        <v>12</v>
      </c>
      <c r="J117" s="665">
        <v>15434.400000000001</v>
      </c>
      <c r="K117" s="678">
        <v>1</v>
      </c>
      <c r="L117" s="665">
        <v>12</v>
      </c>
      <c r="M117" s="666">
        <v>15434.400000000001</v>
      </c>
    </row>
    <row r="118" spans="1:13" ht="14.4" customHeight="1" x14ac:dyDescent="0.3">
      <c r="A118" s="661" t="s">
        <v>3045</v>
      </c>
      <c r="B118" s="662" t="s">
        <v>2990</v>
      </c>
      <c r="C118" s="662" t="s">
        <v>3796</v>
      </c>
      <c r="D118" s="662" t="s">
        <v>3797</v>
      </c>
      <c r="E118" s="662" t="s">
        <v>3798</v>
      </c>
      <c r="F118" s="665"/>
      <c r="G118" s="665"/>
      <c r="H118" s="678">
        <v>0</v>
      </c>
      <c r="I118" s="665">
        <v>51</v>
      </c>
      <c r="J118" s="665">
        <v>87489.48000000001</v>
      </c>
      <c r="K118" s="678">
        <v>1</v>
      </c>
      <c r="L118" s="665">
        <v>51</v>
      </c>
      <c r="M118" s="666">
        <v>87489.48000000001</v>
      </c>
    </row>
    <row r="119" spans="1:13" ht="14.4" customHeight="1" x14ac:dyDescent="0.3">
      <c r="A119" s="661" t="s">
        <v>3045</v>
      </c>
      <c r="B119" s="662" t="s">
        <v>2990</v>
      </c>
      <c r="C119" s="662" t="s">
        <v>3962</v>
      </c>
      <c r="D119" s="662" t="s">
        <v>3797</v>
      </c>
      <c r="E119" s="662" t="s">
        <v>3963</v>
      </c>
      <c r="F119" s="665">
        <v>5</v>
      </c>
      <c r="G119" s="665">
        <v>0</v>
      </c>
      <c r="H119" s="678"/>
      <c r="I119" s="665"/>
      <c r="J119" s="665"/>
      <c r="K119" s="678"/>
      <c r="L119" s="665">
        <v>5</v>
      </c>
      <c r="M119" s="666">
        <v>0</v>
      </c>
    </row>
    <row r="120" spans="1:13" ht="14.4" customHeight="1" x14ac:dyDescent="0.3">
      <c r="A120" s="661" t="s">
        <v>3045</v>
      </c>
      <c r="B120" s="662" t="s">
        <v>2990</v>
      </c>
      <c r="C120" s="662" t="s">
        <v>3964</v>
      </c>
      <c r="D120" s="662" t="s">
        <v>3965</v>
      </c>
      <c r="E120" s="662" t="s">
        <v>3966</v>
      </c>
      <c r="F120" s="665"/>
      <c r="G120" s="665"/>
      <c r="H120" s="678"/>
      <c r="I120" s="665">
        <v>1</v>
      </c>
      <c r="J120" s="665">
        <v>0</v>
      </c>
      <c r="K120" s="678"/>
      <c r="L120" s="665">
        <v>1</v>
      </c>
      <c r="M120" s="666">
        <v>0</v>
      </c>
    </row>
    <row r="121" spans="1:13" ht="14.4" customHeight="1" x14ac:dyDescent="0.3">
      <c r="A121" s="661" t="s">
        <v>3045</v>
      </c>
      <c r="B121" s="662" t="s">
        <v>2990</v>
      </c>
      <c r="C121" s="662" t="s">
        <v>3969</v>
      </c>
      <c r="D121" s="662" t="s">
        <v>3797</v>
      </c>
      <c r="E121" s="662" t="s">
        <v>3963</v>
      </c>
      <c r="F121" s="665">
        <v>2</v>
      </c>
      <c r="G121" s="665">
        <v>0</v>
      </c>
      <c r="H121" s="678"/>
      <c r="I121" s="665"/>
      <c r="J121" s="665"/>
      <c r="K121" s="678"/>
      <c r="L121" s="665">
        <v>2</v>
      </c>
      <c r="M121" s="666">
        <v>0</v>
      </c>
    </row>
    <row r="122" spans="1:13" ht="14.4" customHeight="1" x14ac:dyDescent="0.3">
      <c r="A122" s="661" t="s">
        <v>3045</v>
      </c>
      <c r="B122" s="662" t="s">
        <v>2992</v>
      </c>
      <c r="C122" s="662" t="s">
        <v>2008</v>
      </c>
      <c r="D122" s="662" t="s">
        <v>2993</v>
      </c>
      <c r="E122" s="662" t="s">
        <v>2994</v>
      </c>
      <c r="F122" s="665"/>
      <c r="G122" s="665"/>
      <c r="H122" s="678">
        <v>0</v>
      </c>
      <c r="I122" s="665">
        <v>2</v>
      </c>
      <c r="J122" s="665">
        <v>9.4</v>
      </c>
      <c r="K122" s="678">
        <v>1</v>
      </c>
      <c r="L122" s="665">
        <v>2</v>
      </c>
      <c r="M122" s="666">
        <v>9.4</v>
      </c>
    </row>
    <row r="123" spans="1:13" ht="14.4" customHeight="1" x14ac:dyDescent="0.3">
      <c r="A123" s="661" t="s">
        <v>3045</v>
      </c>
      <c r="B123" s="662" t="s">
        <v>2998</v>
      </c>
      <c r="C123" s="662" t="s">
        <v>2035</v>
      </c>
      <c r="D123" s="662" t="s">
        <v>2036</v>
      </c>
      <c r="E123" s="662" t="s">
        <v>2064</v>
      </c>
      <c r="F123" s="665"/>
      <c r="G123" s="665"/>
      <c r="H123" s="678">
        <v>0</v>
      </c>
      <c r="I123" s="665">
        <v>103</v>
      </c>
      <c r="J123" s="665">
        <v>6796.9699999999993</v>
      </c>
      <c r="K123" s="678">
        <v>1</v>
      </c>
      <c r="L123" s="665">
        <v>103</v>
      </c>
      <c r="M123" s="666">
        <v>6796.9699999999993</v>
      </c>
    </row>
    <row r="124" spans="1:13" ht="14.4" customHeight="1" x14ac:dyDescent="0.3">
      <c r="A124" s="661" t="s">
        <v>3045</v>
      </c>
      <c r="B124" s="662" t="s">
        <v>2998</v>
      </c>
      <c r="C124" s="662" t="s">
        <v>2086</v>
      </c>
      <c r="D124" s="662" t="s">
        <v>1967</v>
      </c>
      <c r="E124" s="662" t="s">
        <v>977</v>
      </c>
      <c r="F124" s="665"/>
      <c r="G124" s="665"/>
      <c r="H124" s="678">
        <v>0</v>
      </c>
      <c r="I124" s="665">
        <v>12</v>
      </c>
      <c r="J124" s="665">
        <v>1584</v>
      </c>
      <c r="K124" s="678">
        <v>1</v>
      </c>
      <c r="L124" s="665">
        <v>12</v>
      </c>
      <c r="M124" s="666">
        <v>1584</v>
      </c>
    </row>
    <row r="125" spans="1:13" ht="14.4" customHeight="1" x14ac:dyDescent="0.3">
      <c r="A125" s="661" t="s">
        <v>3045</v>
      </c>
      <c r="B125" s="662" t="s">
        <v>2998</v>
      </c>
      <c r="C125" s="662" t="s">
        <v>3181</v>
      </c>
      <c r="D125" s="662" t="s">
        <v>3182</v>
      </c>
      <c r="E125" s="662" t="s">
        <v>3183</v>
      </c>
      <c r="F125" s="665">
        <v>32</v>
      </c>
      <c r="G125" s="665">
        <v>3942.4</v>
      </c>
      <c r="H125" s="678">
        <v>1</v>
      </c>
      <c r="I125" s="665"/>
      <c r="J125" s="665"/>
      <c r="K125" s="678">
        <v>0</v>
      </c>
      <c r="L125" s="665">
        <v>32</v>
      </c>
      <c r="M125" s="666">
        <v>3942.4</v>
      </c>
    </row>
    <row r="126" spans="1:13" ht="14.4" customHeight="1" x14ac:dyDescent="0.3">
      <c r="A126" s="661" t="s">
        <v>3045</v>
      </c>
      <c r="B126" s="662" t="s">
        <v>2998</v>
      </c>
      <c r="C126" s="662" t="s">
        <v>3841</v>
      </c>
      <c r="D126" s="662" t="s">
        <v>3182</v>
      </c>
      <c r="E126" s="662" t="s">
        <v>3183</v>
      </c>
      <c r="F126" s="665">
        <v>4</v>
      </c>
      <c r="G126" s="665">
        <v>492.8</v>
      </c>
      <c r="H126" s="678">
        <v>1</v>
      </c>
      <c r="I126" s="665"/>
      <c r="J126" s="665"/>
      <c r="K126" s="678">
        <v>0</v>
      </c>
      <c r="L126" s="665">
        <v>4</v>
      </c>
      <c r="M126" s="666">
        <v>492.8</v>
      </c>
    </row>
    <row r="127" spans="1:13" ht="14.4" customHeight="1" x14ac:dyDescent="0.3">
      <c r="A127" s="661" t="s">
        <v>3045</v>
      </c>
      <c r="B127" s="662" t="s">
        <v>3000</v>
      </c>
      <c r="C127" s="662" t="s">
        <v>2062</v>
      </c>
      <c r="D127" s="662" t="s">
        <v>2063</v>
      </c>
      <c r="E127" s="662" t="s">
        <v>2064</v>
      </c>
      <c r="F127" s="665"/>
      <c r="G127" s="665"/>
      <c r="H127" s="678">
        <v>0</v>
      </c>
      <c r="I127" s="665">
        <v>10</v>
      </c>
      <c r="J127" s="665">
        <v>1320</v>
      </c>
      <c r="K127" s="678">
        <v>1</v>
      </c>
      <c r="L127" s="665">
        <v>10</v>
      </c>
      <c r="M127" s="666">
        <v>1320</v>
      </c>
    </row>
    <row r="128" spans="1:13" ht="14.4" customHeight="1" x14ac:dyDescent="0.3">
      <c r="A128" s="661" t="s">
        <v>3045</v>
      </c>
      <c r="B128" s="662" t="s">
        <v>3000</v>
      </c>
      <c r="C128" s="662" t="s">
        <v>3853</v>
      </c>
      <c r="D128" s="662" t="s">
        <v>3854</v>
      </c>
      <c r="E128" s="662" t="s">
        <v>3855</v>
      </c>
      <c r="F128" s="665">
        <v>3</v>
      </c>
      <c r="G128" s="665">
        <v>369.6</v>
      </c>
      <c r="H128" s="678">
        <v>1</v>
      </c>
      <c r="I128" s="665"/>
      <c r="J128" s="665"/>
      <c r="K128" s="678">
        <v>0</v>
      </c>
      <c r="L128" s="665">
        <v>3</v>
      </c>
      <c r="M128" s="666">
        <v>369.6</v>
      </c>
    </row>
    <row r="129" spans="1:13" ht="14.4" customHeight="1" x14ac:dyDescent="0.3">
      <c r="A129" s="661" t="s">
        <v>3045</v>
      </c>
      <c r="B129" s="662" t="s">
        <v>4477</v>
      </c>
      <c r="C129" s="662" t="s">
        <v>3319</v>
      </c>
      <c r="D129" s="662" t="s">
        <v>3320</v>
      </c>
      <c r="E129" s="662" t="s">
        <v>2194</v>
      </c>
      <c r="F129" s="665">
        <v>1</v>
      </c>
      <c r="G129" s="665">
        <v>46.1</v>
      </c>
      <c r="H129" s="678">
        <v>1</v>
      </c>
      <c r="I129" s="665"/>
      <c r="J129" s="665"/>
      <c r="K129" s="678">
        <v>0</v>
      </c>
      <c r="L129" s="665">
        <v>1</v>
      </c>
      <c r="M129" s="666">
        <v>46.1</v>
      </c>
    </row>
    <row r="130" spans="1:13" ht="14.4" customHeight="1" x14ac:dyDescent="0.3">
      <c r="A130" s="661" t="s">
        <v>3045</v>
      </c>
      <c r="B130" s="662" t="s">
        <v>2867</v>
      </c>
      <c r="C130" s="662" t="s">
        <v>2099</v>
      </c>
      <c r="D130" s="662" t="s">
        <v>2100</v>
      </c>
      <c r="E130" s="662" t="s">
        <v>2101</v>
      </c>
      <c r="F130" s="665"/>
      <c r="G130" s="665"/>
      <c r="H130" s="678">
        <v>0</v>
      </c>
      <c r="I130" s="665">
        <v>3</v>
      </c>
      <c r="J130" s="665">
        <v>401.82</v>
      </c>
      <c r="K130" s="678">
        <v>1</v>
      </c>
      <c r="L130" s="665">
        <v>3</v>
      </c>
      <c r="M130" s="666">
        <v>401.82</v>
      </c>
    </row>
    <row r="131" spans="1:13" ht="14.4" customHeight="1" x14ac:dyDescent="0.3">
      <c r="A131" s="661" t="s">
        <v>3046</v>
      </c>
      <c r="B131" s="662" t="s">
        <v>2920</v>
      </c>
      <c r="C131" s="662" t="s">
        <v>2372</v>
      </c>
      <c r="D131" s="662" t="s">
        <v>2157</v>
      </c>
      <c r="E131" s="662" t="s">
        <v>2923</v>
      </c>
      <c r="F131" s="665"/>
      <c r="G131" s="665"/>
      <c r="H131" s="678">
        <v>0</v>
      </c>
      <c r="I131" s="665">
        <v>2</v>
      </c>
      <c r="J131" s="665">
        <v>308.72000000000003</v>
      </c>
      <c r="K131" s="678">
        <v>1</v>
      </c>
      <c r="L131" s="665">
        <v>2</v>
      </c>
      <c r="M131" s="666">
        <v>308.72000000000003</v>
      </c>
    </row>
    <row r="132" spans="1:13" ht="14.4" customHeight="1" x14ac:dyDescent="0.3">
      <c r="A132" s="661" t="s">
        <v>3046</v>
      </c>
      <c r="B132" s="662" t="s">
        <v>2920</v>
      </c>
      <c r="C132" s="662" t="s">
        <v>3300</v>
      </c>
      <c r="D132" s="662" t="s">
        <v>3301</v>
      </c>
      <c r="E132" s="662" t="s">
        <v>3302</v>
      </c>
      <c r="F132" s="665"/>
      <c r="G132" s="665"/>
      <c r="H132" s="678">
        <v>0</v>
      </c>
      <c r="I132" s="665">
        <v>2</v>
      </c>
      <c r="J132" s="665">
        <v>151.46</v>
      </c>
      <c r="K132" s="678">
        <v>1</v>
      </c>
      <c r="L132" s="665">
        <v>2</v>
      </c>
      <c r="M132" s="666">
        <v>151.46</v>
      </c>
    </row>
    <row r="133" spans="1:13" ht="14.4" customHeight="1" x14ac:dyDescent="0.3">
      <c r="A133" s="661" t="s">
        <v>3046</v>
      </c>
      <c r="B133" s="662" t="s">
        <v>2944</v>
      </c>
      <c r="C133" s="662" t="s">
        <v>3303</v>
      </c>
      <c r="D133" s="662" t="s">
        <v>3304</v>
      </c>
      <c r="E133" s="662" t="s">
        <v>3095</v>
      </c>
      <c r="F133" s="665">
        <v>1</v>
      </c>
      <c r="G133" s="665">
        <v>70.540000000000006</v>
      </c>
      <c r="H133" s="678">
        <v>1</v>
      </c>
      <c r="I133" s="665"/>
      <c r="J133" s="665"/>
      <c r="K133" s="678">
        <v>0</v>
      </c>
      <c r="L133" s="665">
        <v>1</v>
      </c>
      <c r="M133" s="666">
        <v>70.540000000000006</v>
      </c>
    </row>
    <row r="134" spans="1:13" ht="14.4" customHeight="1" x14ac:dyDescent="0.3">
      <c r="A134" s="661" t="s">
        <v>3046</v>
      </c>
      <c r="B134" s="662" t="s">
        <v>4477</v>
      </c>
      <c r="C134" s="662" t="s">
        <v>3319</v>
      </c>
      <c r="D134" s="662" t="s">
        <v>3320</v>
      </c>
      <c r="E134" s="662" t="s">
        <v>2194</v>
      </c>
      <c r="F134" s="665">
        <v>1</v>
      </c>
      <c r="G134" s="665">
        <v>75.77</v>
      </c>
      <c r="H134" s="678">
        <v>1</v>
      </c>
      <c r="I134" s="665"/>
      <c r="J134" s="665"/>
      <c r="K134" s="678">
        <v>0</v>
      </c>
      <c r="L134" s="665">
        <v>1</v>
      </c>
      <c r="M134" s="666">
        <v>75.77</v>
      </c>
    </row>
    <row r="135" spans="1:13" ht="14.4" customHeight="1" x14ac:dyDescent="0.3">
      <c r="A135" s="661" t="s">
        <v>3064</v>
      </c>
      <c r="B135" s="662" t="s">
        <v>2899</v>
      </c>
      <c r="C135" s="662" t="s">
        <v>3617</v>
      </c>
      <c r="D135" s="662" t="s">
        <v>2029</v>
      </c>
      <c r="E135" s="662" t="s">
        <v>3618</v>
      </c>
      <c r="F135" s="665"/>
      <c r="G135" s="665"/>
      <c r="H135" s="678">
        <v>0</v>
      </c>
      <c r="I135" s="665">
        <v>2</v>
      </c>
      <c r="J135" s="665">
        <v>1086.72</v>
      </c>
      <c r="K135" s="678">
        <v>1</v>
      </c>
      <c r="L135" s="665">
        <v>2</v>
      </c>
      <c r="M135" s="666">
        <v>1086.72</v>
      </c>
    </row>
    <row r="136" spans="1:13" ht="14.4" customHeight="1" x14ac:dyDescent="0.3">
      <c r="A136" s="661" t="s">
        <v>3064</v>
      </c>
      <c r="B136" s="662" t="s">
        <v>4476</v>
      </c>
      <c r="C136" s="662" t="s">
        <v>3277</v>
      </c>
      <c r="D136" s="662" t="s">
        <v>3278</v>
      </c>
      <c r="E136" s="662" t="s">
        <v>3279</v>
      </c>
      <c r="F136" s="665"/>
      <c r="G136" s="665"/>
      <c r="H136" s="678">
        <v>0</v>
      </c>
      <c r="I136" s="665">
        <v>6</v>
      </c>
      <c r="J136" s="665">
        <v>597.96</v>
      </c>
      <c r="K136" s="678">
        <v>1</v>
      </c>
      <c r="L136" s="665">
        <v>6</v>
      </c>
      <c r="M136" s="666">
        <v>597.96</v>
      </c>
    </row>
    <row r="137" spans="1:13" ht="14.4" customHeight="1" x14ac:dyDescent="0.3">
      <c r="A137" s="661" t="s">
        <v>3064</v>
      </c>
      <c r="B137" s="662" t="s">
        <v>3004</v>
      </c>
      <c r="C137" s="662" t="s">
        <v>3611</v>
      </c>
      <c r="D137" s="662" t="s">
        <v>2005</v>
      </c>
      <c r="E137" s="662" t="s">
        <v>3603</v>
      </c>
      <c r="F137" s="665"/>
      <c r="G137" s="665"/>
      <c r="H137" s="678">
        <v>0</v>
      </c>
      <c r="I137" s="665">
        <v>1</v>
      </c>
      <c r="J137" s="665">
        <v>340.97</v>
      </c>
      <c r="K137" s="678">
        <v>1</v>
      </c>
      <c r="L137" s="665">
        <v>1</v>
      </c>
      <c r="M137" s="666">
        <v>340.97</v>
      </c>
    </row>
    <row r="138" spans="1:13" ht="14.4" customHeight="1" x14ac:dyDescent="0.3">
      <c r="A138" s="661" t="s">
        <v>3047</v>
      </c>
      <c r="B138" s="662" t="s">
        <v>2864</v>
      </c>
      <c r="C138" s="662" t="s">
        <v>4133</v>
      </c>
      <c r="D138" s="662" t="s">
        <v>1989</v>
      </c>
      <c r="E138" s="662" t="s">
        <v>4134</v>
      </c>
      <c r="F138" s="665"/>
      <c r="G138" s="665"/>
      <c r="H138" s="678"/>
      <c r="I138" s="665">
        <v>3</v>
      </c>
      <c r="J138" s="665">
        <v>0</v>
      </c>
      <c r="K138" s="678"/>
      <c r="L138" s="665">
        <v>3</v>
      </c>
      <c r="M138" s="666">
        <v>0</v>
      </c>
    </row>
    <row r="139" spans="1:13" ht="14.4" customHeight="1" x14ac:dyDescent="0.3">
      <c r="A139" s="661" t="s">
        <v>3047</v>
      </c>
      <c r="B139" s="662" t="s">
        <v>2868</v>
      </c>
      <c r="C139" s="662" t="s">
        <v>4122</v>
      </c>
      <c r="D139" s="662" t="s">
        <v>4123</v>
      </c>
      <c r="E139" s="662" t="s">
        <v>4124</v>
      </c>
      <c r="F139" s="665"/>
      <c r="G139" s="665"/>
      <c r="H139" s="678">
        <v>0</v>
      </c>
      <c r="I139" s="665">
        <v>1</v>
      </c>
      <c r="J139" s="665">
        <v>974.8</v>
      </c>
      <c r="K139" s="678">
        <v>1</v>
      </c>
      <c r="L139" s="665">
        <v>1</v>
      </c>
      <c r="M139" s="666">
        <v>974.8</v>
      </c>
    </row>
    <row r="140" spans="1:13" ht="14.4" customHeight="1" x14ac:dyDescent="0.3">
      <c r="A140" s="661" t="s">
        <v>3047</v>
      </c>
      <c r="B140" s="662" t="s">
        <v>2920</v>
      </c>
      <c r="C140" s="662" t="s">
        <v>2393</v>
      </c>
      <c r="D140" s="662" t="s">
        <v>2926</v>
      </c>
      <c r="E140" s="662" t="s">
        <v>2922</v>
      </c>
      <c r="F140" s="665"/>
      <c r="G140" s="665"/>
      <c r="H140" s="678">
        <v>0</v>
      </c>
      <c r="I140" s="665">
        <v>2</v>
      </c>
      <c r="J140" s="665">
        <v>299.04000000000002</v>
      </c>
      <c r="K140" s="678">
        <v>1</v>
      </c>
      <c r="L140" s="665">
        <v>2</v>
      </c>
      <c r="M140" s="666">
        <v>299.04000000000002</v>
      </c>
    </row>
    <row r="141" spans="1:13" ht="14.4" customHeight="1" x14ac:dyDescent="0.3">
      <c r="A141" s="661" t="s">
        <v>3047</v>
      </c>
      <c r="B141" s="662" t="s">
        <v>2976</v>
      </c>
      <c r="C141" s="662" t="s">
        <v>4109</v>
      </c>
      <c r="D141" s="662" t="s">
        <v>4110</v>
      </c>
      <c r="E141" s="662" t="s">
        <v>4111</v>
      </c>
      <c r="F141" s="665">
        <v>6</v>
      </c>
      <c r="G141" s="665">
        <v>387.36</v>
      </c>
      <c r="H141" s="678">
        <v>1</v>
      </c>
      <c r="I141" s="665"/>
      <c r="J141" s="665"/>
      <c r="K141" s="678">
        <v>0</v>
      </c>
      <c r="L141" s="665">
        <v>6</v>
      </c>
      <c r="M141" s="666">
        <v>387.36</v>
      </c>
    </row>
    <row r="142" spans="1:13" ht="14.4" customHeight="1" x14ac:dyDescent="0.3">
      <c r="A142" s="661" t="s">
        <v>3047</v>
      </c>
      <c r="B142" s="662" t="s">
        <v>2977</v>
      </c>
      <c r="C142" s="662" t="s">
        <v>652</v>
      </c>
      <c r="D142" s="662" t="s">
        <v>653</v>
      </c>
      <c r="E142" s="662" t="s">
        <v>2979</v>
      </c>
      <c r="F142" s="665">
        <v>2</v>
      </c>
      <c r="G142" s="665">
        <v>96.84</v>
      </c>
      <c r="H142" s="678">
        <v>1</v>
      </c>
      <c r="I142" s="665"/>
      <c r="J142" s="665"/>
      <c r="K142" s="678">
        <v>0</v>
      </c>
      <c r="L142" s="665">
        <v>2</v>
      </c>
      <c r="M142" s="666">
        <v>96.84</v>
      </c>
    </row>
    <row r="143" spans="1:13" ht="14.4" customHeight="1" x14ac:dyDescent="0.3">
      <c r="A143" s="661" t="s">
        <v>3047</v>
      </c>
      <c r="B143" s="662" t="s">
        <v>4475</v>
      </c>
      <c r="C143" s="662" t="s">
        <v>3826</v>
      </c>
      <c r="D143" s="662" t="s">
        <v>3827</v>
      </c>
      <c r="E143" s="662" t="s">
        <v>3828</v>
      </c>
      <c r="F143" s="665">
        <v>18</v>
      </c>
      <c r="G143" s="665">
        <v>17450.64</v>
      </c>
      <c r="H143" s="678">
        <v>1</v>
      </c>
      <c r="I143" s="665"/>
      <c r="J143" s="665"/>
      <c r="K143" s="678">
        <v>0</v>
      </c>
      <c r="L143" s="665">
        <v>18</v>
      </c>
      <c r="M143" s="666">
        <v>17450.64</v>
      </c>
    </row>
    <row r="144" spans="1:13" ht="14.4" customHeight="1" x14ac:dyDescent="0.3">
      <c r="A144" s="661" t="s">
        <v>3047</v>
      </c>
      <c r="B144" s="662" t="s">
        <v>4475</v>
      </c>
      <c r="C144" s="662" t="s">
        <v>3829</v>
      </c>
      <c r="D144" s="662" t="s">
        <v>3830</v>
      </c>
      <c r="E144" s="662" t="s">
        <v>3831</v>
      </c>
      <c r="F144" s="665"/>
      <c r="G144" s="665"/>
      <c r="H144" s="678">
        <v>0</v>
      </c>
      <c r="I144" s="665">
        <v>50</v>
      </c>
      <c r="J144" s="665">
        <v>37702</v>
      </c>
      <c r="K144" s="678">
        <v>1</v>
      </c>
      <c r="L144" s="665">
        <v>50</v>
      </c>
      <c r="M144" s="666">
        <v>37702</v>
      </c>
    </row>
    <row r="145" spans="1:13" ht="14.4" customHeight="1" x14ac:dyDescent="0.3">
      <c r="A145" s="661" t="s">
        <v>3047</v>
      </c>
      <c r="B145" s="662" t="s">
        <v>4475</v>
      </c>
      <c r="C145" s="662" t="s">
        <v>3711</v>
      </c>
      <c r="D145" s="662" t="s">
        <v>3712</v>
      </c>
      <c r="E145" s="662" t="s">
        <v>3713</v>
      </c>
      <c r="F145" s="665"/>
      <c r="G145" s="665"/>
      <c r="H145" s="678">
        <v>0</v>
      </c>
      <c r="I145" s="665">
        <v>40</v>
      </c>
      <c r="J145" s="665">
        <v>45242.400000000001</v>
      </c>
      <c r="K145" s="678">
        <v>1</v>
      </c>
      <c r="L145" s="665">
        <v>40</v>
      </c>
      <c r="M145" s="666">
        <v>45242.400000000001</v>
      </c>
    </row>
    <row r="146" spans="1:13" ht="14.4" customHeight="1" x14ac:dyDescent="0.3">
      <c r="A146" s="661" t="s">
        <v>3047</v>
      </c>
      <c r="B146" s="662" t="s">
        <v>4475</v>
      </c>
      <c r="C146" s="662" t="s">
        <v>3832</v>
      </c>
      <c r="D146" s="662" t="s">
        <v>3833</v>
      </c>
      <c r="E146" s="662" t="s">
        <v>3834</v>
      </c>
      <c r="F146" s="665"/>
      <c r="G146" s="665"/>
      <c r="H146" s="678">
        <v>0</v>
      </c>
      <c r="I146" s="665">
        <v>19</v>
      </c>
      <c r="J146" s="665">
        <v>28653.52</v>
      </c>
      <c r="K146" s="678">
        <v>1</v>
      </c>
      <c r="L146" s="665">
        <v>19</v>
      </c>
      <c r="M146" s="666">
        <v>28653.52</v>
      </c>
    </row>
    <row r="147" spans="1:13" ht="14.4" customHeight="1" x14ac:dyDescent="0.3">
      <c r="A147" s="661" t="s">
        <v>3047</v>
      </c>
      <c r="B147" s="662" t="s">
        <v>4475</v>
      </c>
      <c r="C147" s="662" t="s">
        <v>3835</v>
      </c>
      <c r="D147" s="662" t="s">
        <v>3836</v>
      </c>
      <c r="E147" s="662" t="s">
        <v>3837</v>
      </c>
      <c r="F147" s="665">
        <v>12</v>
      </c>
      <c r="G147" s="665">
        <v>15511.800000000001</v>
      </c>
      <c r="H147" s="678">
        <v>1</v>
      </c>
      <c r="I147" s="665"/>
      <c r="J147" s="665"/>
      <c r="K147" s="678">
        <v>0</v>
      </c>
      <c r="L147" s="665">
        <v>12</v>
      </c>
      <c r="M147" s="666">
        <v>15511.800000000001</v>
      </c>
    </row>
    <row r="148" spans="1:13" ht="14.4" customHeight="1" x14ac:dyDescent="0.3">
      <c r="A148" s="661" t="s">
        <v>3047</v>
      </c>
      <c r="B148" s="662" t="s">
        <v>4475</v>
      </c>
      <c r="C148" s="662" t="s">
        <v>3838</v>
      </c>
      <c r="D148" s="662" t="s">
        <v>3839</v>
      </c>
      <c r="E148" s="662" t="s">
        <v>3840</v>
      </c>
      <c r="F148" s="665">
        <v>27</v>
      </c>
      <c r="G148" s="665">
        <v>17450.64</v>
      </c>
      <c r="H148" s="678">
        <v>1</v>
      </c>
      <c r="I148" s="665"/>
      <c r="J148" s="665"/>
      <c r="K148" s="678">
        <v>0</v>
      </c>
      <c r="L148" s="665">
        <v>27</v>
      </c>
      <c r="M148" s="666">
        <v>17450.64</v>
      </c>
    </row>
    <row r="149" spans="1:13" ht="14.4" customHeight="1" x14ac:dyDescent="0.3">
      <c r="A149" s="661" t="s">
        <v>3047</v>
      </c>
      <c r="B149" s="662" t="s">
        <v>2982</v>
      </c>
      <c r="C149" s="662" t="s">
        <v>4173</v>
      </c>
      <c r="D149" s="662" t="s">
        <v>4174</v>
      </c>
      <c r="E149" s="662" t="s">
        <v>4175</v>
      </c>
      <c r="F149" s="665">
        <v>3</v>
      </c>
      <c r="G149" s="665">
        <v>328.62</v>
      </c>
      <c r="H149" s="678">
        <v>1</v>
      </c>
      <c r="I149" s="665"/>
      <c r="J149" s="665"/>
      <c r="K149" s="678">
        <v>0</v>
      </c>
      <c r="L149" s="665">
        <v>3</v>
      </c>
      <c r="M149" s="666">
        <v>328.62</v>
      </c>
    </row>
    <row r="150" spans="1:13" ht="14.4" customHeight="1" x14ac:dyDescent="0.3">
      <c r="A150" s="661" t="s">
        <v>3047</v>
      </c>
      <c r="B150" s="662" t="s">
        <v>2982</v>
      </c>
      <c r="C150" s="662" t="s">
        <v>4176</v>
      </c>
      <c r="D150" s="662" t="s">
        <v>4177</v>
      </c>
      <c r="E150" s="662" t="s">
        <v>3772</v>
      </c>
      <c r="F150" s="665">
        <v>2</v>
      </c>
      <c r="G150" s="665">
        <v>375.84</v>
      </c>
      <c r="H150" s="678">
        <v>1</v>
      </c>
      <c r="I150" s="665"/>
      <c r="J150" s="665"/>
      <c r="K150" s="678">
        <v>0</v>
      </c>
      <c r="L150" s="665">
        <v>2</v>
      </c>
      <c r="M150" s="666">
        <v>375.84</v>
      </c>
    </row>
    <row r="151" spans="1:13" ht="14.4" customHeight="1" x14ac:dyDescent="0.3">
      <c r="A151" s="661" t="s">
        <v>3047</v>
      </c>
      <c r="B151" s="662" t="s">
        <v>2982</v>
      </c>
      <c r="C151" s="662" t="s">
        <v>3643</v>
      </c>
      <c r="D151" s="662" t="s">
        <v>3644</v>
      </c>
      <c r="E151" s="662" t="s">
        <v>3284</v>
      </c>
      <c r="F151" s="665"/>
      <c r="G151" s="665"/>
      <c r="H151" s="678">
        <v>0</v>
      </c>
      <c r="I151" s="665">
        <v>15</v>
      </c>
      <c r="J151" s="665">
        <v>2114.25</v>
      </c>
      <c r="K151" s="678">
        <v>1</v>
      </c>
      <c r="L151" s="665">
        <v>15</v>
      </c>
      <c r="M151" s="666">
        <v>2114.25</v>
      </c>
    </row>
    <row r="152" spans="1:13" ht="14.4" customHeight="1" x14ac:dyDescent="0.3">
      <c r="A152" s="661" t="s">
        <v>3047</v>
      </c>
      <c r="B152" s="662" t="s">
        <v>2982</v>
      </c>
      <c r="C152" s="662" t="s">
        <v>3806</v>
      </c>
      <c r="D152" s="662" t="s">
        <v>3807</v>
      </c>
      <c r="E152" s="662" t="s">
        <v>3772</v>
      </c>
      <c r="F152" s="665"/>
      <c r="G152" s="665"/>
      <c r="H152" s="678">
        <v>0</v>
      </c>
      <c r="I152" s="665">
        <v>11</v>
      </c>
      <c r="J152" s="665">
        <v>2067.12</v>
      </c>
      <c r="K152" s="678">
        <v>1</v>
      </c>
      <c r="L152" s="665">
        <v>11</v>
      </c>
      <c r="M152" s="666">
        <v>2067.12</v>
      </c>
    </row>
    <row r="153" spans="1:13" ht="14.4" customHeight="1" x14ac:dyDescent="0.3">
      <c r="A153" s="661" t="s">
        <v>3047</v>
      </c>
      <c r="B153" s="662" t="s">
        <v>2982</v>
      </c>
      <c r="C153" s="662" t="s">
        <v>4178</v>
      </c>
      <c r="D153" s="662" t="s">
        <v>3985</v>
      </c>
      <c r="E153" s="662" t="s">
        <v>3809</v>
      </c>
      <c r="F153" s="665">
        <v>12</v>
      </c>
      <c r="G153" s="665">
        <v>0</v>
      </c>
      <c r="H153" s="678"/>
      <c r="I153" s="665"/>
      <c r="J153" s="665"/>
      <c r="K153" s="678"/>
      <c r="L153" s="665">
        <v>12</v>
      </c>
      <c r="M153" s="666">
        <v>0</v>
      </c>
    </row>
    <row r="154" spans="1:13" ht="14.4" customHeight="1" x14ac:dyDescent="0.3">
      <c r="A154" s="661" t="s">
        <v>3047</v>
      </c>
      <c r="B154" s="662" t="s">
        <v>2982</v>
      </c>
      <c r="C154" s="662" t="s">
        <v>3808</v>
      </c>
      <c r="D154" s="662" t="s">
        <v>3120</v>
      </c>
      <c r="E154" s="662" t="s">
        <v>3809</v>
      </c>
      <c r="F154" s="665"/>
      <c r="G154" s="665"/>
      <c r="H154" s="678">
        <v>0</v>
      </c>
      <c r="I154" s="665">
        <v>21</v>
      </c>
      <c r="J154" s="665">
        <v>1973.1599999999999</v>
      </c>
      <c r="K154" s="678">
        <v>1</v>
      </c>
      <c r="L154" s="665">
        <v>21</v>
      </c>
      <c r="M154" s="666">
        <v>1973.1599999999999</v>
      </c>
    </row>
    <row r="155" spans="1:13" ht="14.4" customHeight="1" x14ac:dyDescent="0.3">
      <c r="A155" s="661" t="s">
        <v>3047</v>
      </c>
      <c r="B155" s="662" t="s">
        <v>2982</v>
      </c>
      <c r="C155" s="662" t="s">
        <v>3119</v>
      </c>
      <c r="D155" s="662" t="s">
        <v>3120</v>
      </c>
      <c r="E155" s="662" t="s">
        <v>3121</v>
      </c>
      <c r="F155" s="665"/>
      <c r="G155" s="665"/>
      <c r="H155" s="678">
        <v>0</v>
      </c>
      <c r="I155" s="665">
        <v>4</v>
      </c>
      <c r="J155" s="665">
        <v>626.44000000000005</v>
      </c>
      <c r="K155" s="678">
        <v>1</v>
      </c>
      <c r="L155" s="665">
        <v>4</v>
      </c>
      <c r="M155" s="666">
        <v>626.44000000000005</v>
      </c>
    </row>
    <row r="156" spans="1:13" ht="14.4" customHeight="1" x14ac:dyDescent="0.3">
      <c r="A156" s="661" t="s">
        <v>3047</v>
      </c>
      <c r="B156" s="662" t="s">
        <v>2982</v>
      </c>
      <c r="C156" s="662" t="s">
        <v>3980</v>
      </c>
      <c r="D156" s="662" t="s">
        <v>3981</v>
      </c>
      <c r="E156" s="662" t="s">
        <v>3982</v>
      </c>
      <c r="F156" s="665"/>
      <c r="G156" s="665"/>
      <c r="H156" s="678">
        <v>0</v>
      </c>
      <c r="I156" s="665">
        <v>18</v>
      </c>
      <c r="J156" s="665">
        <v>5412.24</v>
      </c>
      <c r="K156" s="678">
        <v>1</v>
      </c>
      <c r="L156" s="665">
        <v>18</v>
      </c>
      <c r="M156" s="666">
        <v>5412.24</v>
      </c>
    </row>
    <row r="157" spans="1:13" ht="14.4" customHeight="1" x14ac:dyDescent="0.3">
      <c r="A157" s="661" t="s">
        <v>3047</v>
      </c>
      <c r="B157" s="662" t="s">
        <v>2982</v>
      </c>
      <c r="C157" s="662" t="s">
        <v>4179</v>
      </c>
      <c r="D157" s="662" t="s">
        <v>4180</v>
      </c>
      <c r="E157" s="662" t="s">
        <v>4181</v>
      </c>
      <c r="F157" s="665">
        <v>4</v>
      </c>
      <c r="G157" s="665">
        <v>563.79999999999995</v>
      </c>
      <c r="H157" s="678">
        <v>1</v>
      </c>
      <c r="I157" s="665"/>
      <c r="J157" s="665"/>
      <c r="K157" s="678">
        <v>0</v>
      </c>
      <c r="L157" s="665">
        <v>4</v>
      </c>
      <c r="M157" s="666">
        <v>563.79999999999995</v>
      </c>
    </row>
    <row r="158" spans="1:13" ht="14.4" customHeight="1" x14ac:dyDescent="0.3">
      <c r="A158" s="661" t="s">
        <v>3047</v>
      </c>
      <c r="B158" s="662" t="s">
        <v>4476</v>
      </c>
      <c r="C158" s="662" t="s">
        <v>3274</v>
      </c>
      <c r="D158" s="662" t="s">
        <v>3275</v>
      </c>
      <c r="E158" s="662" t="s">
        <v>3276</v>
      </c>
      <c r="F158" s="665"/>
      <c r="G158" s="665"/>
      <c r="H158" s="678">
        <v>0</v>
      </c>
      <c r="I158" s="665">
        <v>2</v>
      </c>
      <c r="J158" s="665">
        <v>819.54</v>
      </c>
      <c r="K158" s="678">
        <v>1</v>
      </c>
      <c r="L158" s="665">
        <v>2</v>
      </c>
      <c r="M158" s="666">
        <v>819.54</v>
      </c>
    </row>
    <row r="159" spans="1:13" ht="14.4" customHeight="1" x14ac:dyDescent="0.3">
      <c r="A159" s="661" t="s">
        <v>3047</v>
      </c>
      <c r="B159" s="662" t="s">
        <v>4476</v>
      </c>
      <c r="C159" s="662" t="s">
        <v>4144</v>
      </c>
      <c r="D159" s="662" t="s">
        <v>4145</v>
      </c>
      <c r="E159" s="662" t="s">
        <v>4146</v>
      </c>
      <c r="F159" s="665">
        <v>3</v>
      </c>
      <c r="G159" s="665">
        <v>0</v>
      </c>
      <c r="H159" s="678"/>
      <c r="I159" s="665"/>
      <c r="J159" s="665"/>
      <c r="K159" s="678"/>
      <c r="L159" s="665">
        <v>3</v>
      </c>
      <c r="M159" s="666">
        <v>0</v>
      </c>
    </row>
    <row r="160" spans="1:13" ht="14.4" customHeight="1" x14ac:dyDescent="0.3">
      <c r="A160" s="661" t="s">
        <v>3047</v>
      </c>
      <c r="B160" s="662" t="s">
        <v>2986</v>
      </c>
      <c r="C160" s="662" t="s">
        <v>3737</v>
      </c>
      <c r="D160" s="662" t="s">
        <v>3738</v>
      </c>
      <c r="E160" s="662" t="s">
        <v>3739</v>
      </c>
      <c r="F160" s="665"/>
      <c r="G160" s="665"/>
      <c r="H160" s="678">
        <v>0</v>
      </c>
      <c r="I160" s="665">
        <v>6</v>
      </c>
      <c r="J160" s="665">
        <v>3395.6400000000003</v>
      </c>
      <c r="K160" s="678">
        <v>1</v>
      </c>
      <c r="L160" s="665">
        <v>6</v>
      </c>
      <c r="M160" s="666">
        <v>3395.6400000000003</v>
      </c>
    </row>
    <row r="161" spans="1:13" ht="14.4" customHeight="1" x14ac:dyDescent="0.3">
      <c r="A161" s="661" t="s">
        <v>3047</v>
      </c>
      <c r="B161" s="662" t="s">
        <v>2986</v>
      </c>
      <c r="C161" s="662" t="s">
        <v>2089</v>
      </c>
      <c r="D161" s="662" t="s">
        <v>2987</v>
      </c>
      <c r="E161" s="662" t="s">
        <v>2988</v>
      </c>
      <c r="F161" s="665"/>
      <c r="G161" s="665"/>
      <c r="H161" s="678">
        <v>0</v>
      </c>
      <c r="I161" s="665">
        <v>1</v>
      </c>
      <c r="J161" s="665">
        <v>107.42</v>
      </c>
      <c r="K161" s="678">
        <v>1</v>
      </c>
      <c r="L161" s="665">
        <v>1</v>
      </c>
      <c r="M161" s="666">
        <v>107.42</v>
      </c>
    </row>
    <row r="162" spans="1:13" ht="14.4" customHeight="1" x14ac:dyDescent="0.3">
      <c r="A162" s="661" t="s">
        <v>3047</v>
      </c>
      <c r="B162" s="662" t="s">
        <v>2986</v>
      </c>
      <c r="C162" s="662" t="s">
        <v>3876</v>
      </c>
      <c r="D162" s="662" t="s">
        <v>2987</v>
      </c>
      <c r="E162" s="662" t="s">
        <v>3877</v>
      </c>
      <c r="F162" s="665"/>
      <c r="G162" s="665"/>
      <c r="H162" s="678">
        <v>0</v>
      </c>
      <c r="I162" s="665">
        <v>1</v>
      </c>
      <c r="J162" s="665">
        <v>537.12</v>
      </c>
      <c r="K162" s="678">
        <v>1</v>
      </c>
      <c r="L162" s="665">
        <v>1</v>
      </c>
      <c r="M162" s="666">
        <v>537.12</v>
      </c>
    </row>
    <row r="163" spans="1:13" ht="14.4" customHeight="1" x14ac:dyDescent="0.3">
      <c r="A163" s="661" t="s">
        <v>3047</v>
      </c>
      <c r="B163" s="662" t="s">
        <v>2986</v>
      </c>
      <c r="C163" s="662" t="s">
        <v>3743</v>
      </c>
      <c r="D163" s="662" t="s">
        <v>3741</v>
      </c>
      <c r="E163" s="662" t="s">
        <v>3744</v>
      </c>
      <c r="F163" s="665"/>
      <c r="G163" s="665"/>
      <c r="H163" s="678">
        <v>0</v>
      </c>
      <c r="I163" s="665">
        <v>99</v>
      </c>
      <c r="J163" s="665">
        <v>84000.510000000009</v>
      </c>
      <c r="K163" s="678">
        <v>1</v>
      </c>
      <c r="L163" s="665">
        <v>99</v>
      </c>
      <c r="M163" s="666">
        <v>84000.510000000009</v>
      </c>
    </row>
    <row r="164" spans="1:13" ht="14.4" customHeight="1" x14ac:dyDescent="0.3">
      <c r="A164" s="661" t="s">
        <v>3047</v>
      </c>
      <c r="B164" s="662" t="s">
        <v>2986</v>
      </c>
      <c r="C164" s="662" t="s">
        <v>4083</v>
      </c>
      <c r="D164" s="662" t="s">
        <v>4084</v>
      </c>
      <c r="E164" s="662" t="s">
        <v>4085</v>
      </c>
      <c r="F164" s="665"/>
      <c r="G164" s="665"/>
      <c r="H164" s="678">
        <v>0</v>
      </c>
      <c r="I164" s="665">
        <v>24</v>
      </c>
      <c r="J164" s="665">
        <v>11473.680000000002</v>
      </c>
      <c r="K164" s="678">
        <v>1</v>
      </c>
      <c r="L164" s="665">
        <v>24</v>
      </c>
      <c r="M164" s="666">
        <v>11473.680000000002</v>
      </c>
    </row>
    <row r="165" spans="1:13" ht="14.4" customHeight="1" x14ac:dyDescent="0.3">
      <c r="A165" s="661" t="s">
        <v>3047</v>
      </c>
      <c r="B165" s="662" t="s">
        <v>2990</v>
      </c>
      <c r="C165" s="662" t="s">
        <v>3960</v>
      </c>
      <c r="D165" s="662" t="s">
        <v>1113</v>
      </c>
      <c r="E165" s="662" t="s">
        <v>3961</v>
      </c>
      <c r="F165" s="665"/>
      <c r="G165" s="665"/>
      <c r="H165" s="678">
        <v>0</v>
      </c>
      <c r="I165" s="665">
        <v>17</v>
      </c>
      <c r="J165" s="665">
        <v>21865.4</v>
      </c>
      <c r="K165" s="678">
        <v>1</v>
      </c>
      <c r="L165" s="665">
        <v>17</v>
      </c>
      <c r="M165" s="666">
        <v>21865.4</v>
      </c>
    </row>
    <row r="166" spans="1:13" ht="14.4" customHeight="1" x14ac:dyDescent="0.3">
      <c r="A166" s="661" t="s">
        <v>3047</v>
      </c>
      <c r="B166" s="662" t="s">
        <v>2990</v>
      </c>
      <c r="C166" s="662" t="s">
        <v>3796</v>
      </c>
      <c r="D166" s="662" t="s">
        <v>3797</v>
      </c>
      <c r="E166" s="662" t="s">
        <v>3798</v>
      </c>
      <c r="F166" s="665"/>
      <c r="G166" s="665"/>
      <c r="H166" s="678">
        <v>0</v>
      </c>
      <c r="I166" s="665">
        <v>88</v>
      </c>
      <c r="J166" s="665">
        <v>150962.24000000002</v>
      </c>
      <c r="K166" s="678">
        <v>1</v>
      </c>
      <c r="L166" s="665">
        <v>88</v>
      </c>
      <c r="M166" s="666">
        <v>150962.24000000002</v>
      </c>
    </row>
    <row r="167" spans="1:13" ht="14.4" customHeight="1" x14ac:dyDescent="0.3">
      <c r="A167" s="661" t="s">
        <v>3047</v>
      </c>
      <c r="B167" s="662" t="s">
        <v>2990</v>
      </c>
      <c r="C167" s="662" t="s">
        <v>4135</v>
      </c>
      <c r="D167" s="662" t="s">
        <v>4136</v>
      </c>
      <c r="E167" s="662" t="s">
        <v>3744</v>
      </c>
      <c r="F167" s="665">
        <v>4</v>
      </c>
      <c r="G167" s="665">
        <v>0</v>
      </c>
      <c r="H167" s="678"/>
      <c r="I167" s="665"/>
      <c r="J167" s="665"/>
      <c r="K167" s="678"/>
      <c r="L167" s="665">
        <v>4</v>
      </c>
      <c r="M167" s="666">
        <v>0</v>
      </c>
    </row>
    <row r="168" spans="1:13" ht="14.4" customHeight="1" x14ac:dyDescent="0.3">
      <c r="A168" s="661" t="s">
        <v>3047</v>
      </c>
      <c r="B168" s="662" t="s">
        <v>2998</v>
      </c>
      <c r="C168" s="662" t="s">
        <v>4022</v>
      </c>
      <c r="D168" s="662" t="s">
        <v>1967</v>
      </c>
      <c r="E168" s="662" t="s">
        <v>977</v>
      </c>
      <c r="F168" s="665"/>
      <c r="G168" s="665"/>
      <c r="H168" s="678">
        <v>0</v>
      </c>
      <c r="I168" s="665">
        <v>3</v>
      </c>
      <c r="J168" s="665">
        <v>396</v>
      </c>
      <c r="K168" s="678">
        <v>1</v>
      </c>
      <c r="L168" s="665">
        <v>3</v>
      </c>
      <c r="M168" s="666">
        <v>396</v>
      </c>
    </row>
    <row r="169" spans="1:13" ht="14.4" customHeight="1" x14ac:dyDescent="0.3">
      <c r="A169" s="661" t="s">
        <v>3047</v>
      </c>
      <c r="B169" s="662" t="s">
        <v>2998</v>
      </c>
      <c r="C169" s="662" t="s">
        <v>4023</v>
      </c>
      <c r="D169" s="662" t="s">
        <v>1967</v>
      </c>
      <c r="E169" s="662" t="s">
        <v>1968</v>
      </c>
      <c r="F169" s="665"/>
      <c r="G169" s="665"/>
      <c r="H169" s="678">
        <v>0</v>
      </c>
      <c r="I169" s="665">
        <v>1</v>
      </c>
      <c r="J169" s="665">
        <v>264</v>
      </c>
      <c r="K169" s="678">
        <v>1</v>
      </c>
      <c r="L169" s="665">
        <v>1</v>
      </c>
      <c r="M169" s="666">
        <v>264</v>
      </c>
    </row>
    <row r="170" spans="1:13" ht="14.4" customHeight="1" x14ac:dyDescent="0.3">
      <c r="A170" s="661" t="s">
        <v>3047</v>
      </c>
      <c r="B170" s="662" t="s">
        <v>2998</v>
      </c>
      <c r="C170" s="662" t="s">
        <v>2035</v>
      </c>
      <c r="D170" s="662" t="s">
        <v>2036</v>
      </c>
      <c r="E170" s="662" t="s">
        <v>2064</v>
      </c>
      <c r="F170" s="665"/>
      <c r="G170" s="665"/>
      <c r="H170" s="678">
        <v>0</v>
      </c>
      <c r="I170" s="665">
        <v>19</v>
      </c>
      <c r="J170" s="665">
        <v>1253.81</v>
      </c>
      <c r="K170" s="678">
        <v>1</v>
      </c>
      <c r="L170" s="665">
        <v>19</v>
      </c>
      <c r="M170" s="666">
        <v>1253.81</v>
      </c>
    </row>
    <row r="171" spans="1:13" ht="14.4" customHeight="1" x14ac:dyDescent="0.3">
      <c r="A171" s="661" t="s">
        <v>3047</v>
      </c>
      <c r="B171" s="662" t="s">
        <v>2998</v>
      </c>
      <c r="C171" s="662" t="s">
        <v>2086</v>
      </c>
      <c r="D171" s="662" t="s">
        <v>1967</v>
      </c>
      <c r="E171" s="662" t="s">
        <v>977</v>
      </c>
      <c r="F171" s="665"/>
      <c r="G171" s="665"/>
      <c r="H171" s="678">
        <v>0</v>
      </c>
      <c r="I171" s="665">
        <v>10</v>
      </c>
      <c r="J171" s="665">
        <v>1320</v>
      </c>
      <c r="K171" s="678">
        <v>1</v>
      </c>
      <c r="L171" s="665">
        <v>10</v>
      </c>
      <c r="M171" s="666">
        <v>1320</v>
      </c>
    </row>
    <row r="172" spans="1:13" ht="14.4" customHeight="1" x14ac:dyDescent="0.3">
      <c r="A172" s="661" t="s">
        <v>3047</v>
      </c>
      <c r="B172" s="662" t="s">
        <v>2998</v>
      </c>
      <c r="C172" s="662" t="s">
        <v>1966</v>
      </c>
      <c r="D172" s="662" t="s">
        <v>1967</v>
      </c>
      <c r="E172" s="662" t="s">
        <v>1968</v>
      </c>
      <c r="F172" s="665"/>
      <c r="G172" s="665"/>
      <c r="H172" s="678">
        <v>0</v>
      </c>
      <c r="I172" s="665">
        <v>2</v>
      </c>
      <c r="J172" s="665">
        <v>528</v>
      </c>
      <c r="K172" s="678">
        <v>1</v>
      </c>
      <c r="L172" s="665">
        <v>2</v>
      </c>
      <c r="M172" s="666">
        <v>528</v>
      </c>
    </row>
    <row r="173" spans="1:13" ht="14.4" customHeight="1" x14ac:dyDescent="0.3">
      <c r="A173" s="661" t="s">
        <v>3047</v>
      </c>
      <c r="B173" s="662" t="s">
        <v>2998</v>
      </c>
      <c r="C173" s="662" t="s">
        <v>4026</v>
      </c>
      <c r="D173" s="662" t="s">
        <v>4025</v>
      </c>
      <c r="E173" s="662" t="s">
        <v>4027</v>
      </c>
      <c r="F173" s="665">
        <v>1</v>
      </c>
      <c r="G173" s="665">
        <v>215.59</v>
      </c>
      <c r="H173" s="678">
        <v>1</v>
      </c>
      <c r="I173" s="665"/>
      <c r="J173" s="665"/>
      <c r="K173" s="678">
        <v>0</v>
      </c>
      <c r="L173" s="665">
        <v>1</v>
      </c>
      <c r="M173" s="666">
        <v>215.59</v>
      </c>
    </row>
    <row r="174" spans="1:13" ht="14.4" customHeight="1" x14ac:dyDescent="0.3">
      <c r="A174" s="661" t="s">
        <v>3047</v>
      </c>
      <c r="B174" s="662" t="s">
        <v>2998</v>
      </c>
      <c r="C174" s="662" t="s">
        <v>4024</v>
      </c>
      <c r="D174" s="662" t="s">
        <v>4025</v>
      </c>
      <c r="E174" s="662" t="s">
        <v>1849</v>
      </c>
      <c r="F174" s="665">
        <v>1</v>
      </c>
      <c r="G174" s="665">
        <v>0</v>
      </c>
      <c r="H174" s="678"/>
      <c r="I174" s="665"/>
      <c r="J174" s="665"/>
      <c r="K174" s="678"/>
      <c r="L174" s="665">
        <v>1</v>
      </c>
      <c r="M174" s="666">
        <v>0</v>
      </c>
    </row>
    <row r="175" spans="1:13" ht="14.4" customHeight="1" x14ac:dyDescent="0.3">
      <c r="A175" s="661" t="s">
        <v>3047</v>
      </c>
      <c r="B175" s="662" t="s">
        <v>4484</v>
      </c>
      <c r="C175" s="662" t="s">
        <v>1210</v>
      </c>
      <c r="D175" s="662" t="s">
        <v>4010</v>
      </c>
      <c r="E175" s="662" t="s">
        <v>4011</v>
      </c>
      <c r="F175" s="665"/>
      <c r="G175" s="665"/>
      <c r="H175" s="678">
        <v>0</v>
      </c>
      <c r="I175" s="665">
        <v>1</v>
      </c>
      <c r="J175" s="665">
        <v>103.8</v>
      </c>
      <c r="K175" s="678">
        <v>1</v>
      </c>
      <c r="L175" s="665">
        <v>1</v>
      </c>
      <c r="M175" s="666">
        <v>103.8</v>
      </c>
    </row>
    <row r="176" spans="1:13" ht="14.4" customHeight="1" x14ac:dyDescent="0.3">
      <c r="A176" s="661" t="s">
        <v>3047</v>
      </c>
      <c r="B176" s="662" t="s">
        <v>4485</v>
      </c>
      <c r="C176" s="662" t="s">
        <v>4076</v>
      </c>
      <c r="D176" s="662" t="s">
        <v>4077</v>
      </c>
      <c r="E176" s="662" t="s">
        <v>4078</v>
      </c>
      <c r="F176" s="665"/>
      <c r="G176" s="665"/>
      <c r="H176" s="678"/>
      <c r="I176" s="665">
        <v>2</v>
      </c>
      <c r="J176" s="665">
        <v>0</v>
      </c>
      <c r="K176" s="678"/>
      <c r="L176" s="665">
        <v>2</v>
      </c>
      <c r="M176" s="666">
        <v>0</v>
      </c>
    </row>
    <row r="177" spans="1:13" ht="14.4" customHeight="1" x14ac:dyDescent="0.3">
      <c r="A177" s="661" t="s">
        <v>3047</v>
      </c>
      <c r="B177" s="662" t="s">
        <v>3004</v>
      </c>
      <c r="C177" s="662" t="s">
        <v>3611</v>
      </c>
      <c r="D177" s="662" t="s">
        <v>2005</v>
      </c>
      <c r="E177" s="662" t="s">
        <v>3603</v>
      </c>
      <c r="F177" s="665"/>
      <c r="G177" s="665"/>
      <c r="H177" s="678">
        <v>0</v>
      </c>
      <c r="I177" s="665">
        <v>4</v>
      </c>
      <c r="J177" s="665">
        <v>1363.88</v>
      </c>
      <c r="K177" s="678">
        <v>1</v>
      </c>
      <c r="L177" s="665">
        <v>4</v>
      </c>
      <c r="M177" s="666">
        <v>1363.88</v>
      </c>
    </row>
    <row r="178" spans="1:13" ht="14.4" customHeight="1" x14ac:dyDescent="0.3">
      <c r="A178" s="661" t="s">
        <v>3068</v>
      </c>
      <c r="B178" s="662" t="s">
        <v>2944</v>
      </c>
      <c r="C178" s="662" t="s">
        <v>3303</v>
      </c>
      <c r="D178" s="662" t="s">
        <v>3304</v>
      </c>
      <c r="E178" s="662" t="s">
        <v>3095</v>
      </c>
      <c r="F178" s="665">
        <v>3</v>
      </c>
      <c r="G178" s="665">
        <v>211.62</v>
      </c>
      <c r="H178" s="678">
        <v>1</v>
      </c>
      <c r="I178" s="665"/>
      <c r="J178" s="665"/>
      <c r="K178" s="678">
        <v>0</v>
      </c>
      <c r="L178" s="665">
        <v>3</v>
      </c>
      <c r="M178" s="666">
        <v>211.62</v>
      </c>
    </row>
    <row r="179" spans="1:13" ht="14.4" customHeight="1" x14ac:dyDescent="0.3">
      <c r="A179" s="661" t="s">
        <v>3068</v>
      </c>
      <c r="B179" s="662" t="s">
        <v>2944</v>
      </c>
      <c r="C179" s="662" t="s">
        <v>3479</v>
      </c>
      <c r="D179" s="662" t="s">
        <v>3094</v>
      </c>
      <c r="E179" s="662" t="s">
        <v>3480</v>
      </c>
      <c r="F179" s="665"/>
      <c r="G179" s="665"/>
      <c r="H179" s="678">
        <v>0</v>
      </c>
      <c r="I179" s="665">
        <v>1</v>
      </c>
      <c r="J179" s="665">
        <v>425.17</v>
      </c>
      <c r="K179" s="678">
        <v>1</v>
      </c>
      <c r="L179" s="665">
        <v>1</v>
      </c>
      <c r="M179" s="666">
        <v>425.17</v>
      </c>
    </row>
    <row r="180" spans="1:13" ht="14.4" customHeight="1" x14ac:dyDescent="0.3">
      <c r="A180" s="661" t="s">
        <v>3068</v>
      </c>
      <c r="B180" s="662" t="s">
        <v>2945</v>
      </c>
      <c r="C180" s="662" t="s">
        <v>3473</v>
      </c>
      <c r="D180" s="662" t="s">
        <v>3474</v>
      </c>
      <c r="E180" s="662" t="s">
        <v>3475</v>
      </c>
      <c r="F180" s="665"/>
      <c r="G180" s="665"/>
      <c r="H180" s="678">
        <v>0</v>
      </c>
      <c r="I180" s="665">
        <v>1</v>
      </c>
      <c r="J180" s="665">
        <v>147.31</v>
      </c>
      <c r="K180" s="678">
        <v>1</v>
      </c>
      <c r="L180" s="665">
        <v>1</v>
      </c>
      <c r="M180" s="666">
        <v>147.31</v>
      </c>
    </row>
    <row r="181" spans="1:13" ht="14.4" customHeight="1" x14ac:dyDescent="0.3">
      <c r="A181" s="661" t="s">
        <v>3048</v>
      </c>
      <c r="B181" s="662" t="s">
        <v>2977</v>
      </c>
      <c r="C181" s="662" t="s">
        <v>1955</v>
      </c>
      <c r="D181" s="662" t="s">
        <v>1956</v>
      </c>
      <c r="E181" s="662" t="s">
        <v>2978</v>
      </c>
      <c r="F181" s="665"/>
      <c r="G181" s="665"/>
      <c r="H181" s="678">
        <v>0</v>
      </c>
      <c r="I181" s="665">
        <v>1</v>
      </c>
      <c r="J181" s="665">
        <v>48.42</v>
      </c>
      <c r="K181" s="678">
        <v>1</v>
      </c>
      <c r="L181" s="665">
        <v>1</v>
      </c>
      <c r="M181" s="666">
        <v>48.42</v>
      </c>
    </row>
    <row r="182" spans="1:13" ht="14.4" customHeight="1" x14ac:dyDescent="0.3">
      <c r="A182" s="661" t="s">
        <v>3049</v>
      </c>
      <c r="B182" s="662" t="s">
        <v>2920</v>
      </c>
      <c r="C182" s="662" t="s">
        <v>3351</v>
      </c>
      <c r="D182" s="662" t="s">
        <v>2157</v>
      </c>
      <c r="E182" s="662" t="s">
        <v>3352</v>
      </c>
      <c r="F182" s="665">
        <v>2</v>
      </c>
      <c r="G182" s="665">
        <v>0</v>
      </c>
      <c r="H182" s="678"/>
      <c r="I182" s="665"/>
      <c r="J182" s="665"/>
      <c r="K182" s="678"/>
      <c r="L182" s="665">
        <v>2</v>
      </c>
      <c r="M182" s="666">
        <v>0</v>
      </c>
    </row>
    <row r="183" spans="1:13" ht="14.4" customHeight="1" x14ac:dyDescent="0.3">
      <c r="A183" s="661" t="s">
        <v>3049</v>
      </c>
      <c r="B183" s="662" t="s">
        <v>2920</v>
      </c>
      <c r="C183" s="662" t="s">
        <v>2372</v>
      </c>
      <c r="D183" s="662" t="s">
        <v>2157</v>
      </c>
      <c r="E183" s="662" t="s">
        <v>2923</v>
      </c>
      <c r="F183" s="665"/>
      <c r="G183" s="665"/>
      <c r="H183" s="678">
        <v>0</v>
      </c>
      <c r="I183" s="665">
        <v>2</v>
      </c>
      <c r="J183" s="665">
        <v>308.72000000000003</v>
      </c>
      <c r="K183" s="678">
        <v>1</v>
      </c>
      <c r="L183" s="665">
        <v>2</v>
      </c>
      <c r="M183" s="666">
        <v>308.72000000000003</v>
      </c>
    </row>
    <row r="184" spans="1:13" ht="14.4" customHeight="1" x14ac:dyDescent="0.3">
      <c r="A184" s="661" t="s">
        <v>3050</v>
      </c>
      <c r="B184" s="662" t="s">
        <v>4486</v>
      </c>
      <c r="C184" s="662" t="s">
        <v>4277</v>
      </c>
      <c r="D184" s="662" t="s">
        <v>4278</v>
      </c>
      <c r="E184" s="662" t="s">
        <v>4279</v>
      </c>
      <c r="F184" s="665">
        <v>2</v>
      </c>
      <c r="G184" s="665">
        <v>144.08000000000001</v>
      </c>
      <c r="H184" s="678">
        <v>1</v>
      </c>
      <c r="I184" s="665"/>
      <c r="J184" s="665"/>
      <c r="K184" s="678">
        <v>0</v>
      </c>
      <c r="L184" s="665">
        <v>2</v>
      </c>
      <c r="M184" s="666">
        <v>144.08000000000001</v>
      </c>
    </row>
    <row r="185" spans="1:13" ht="14.4" customHeight="1" x14ac:dyDescent="0.3">
      <c r="A185" s="661" t="s">
        <v>3050</v>
      </c>
      <c r="B185" s="662" t="s">
        <v>2976</v>
      </c>
      <c r="C185" s="662" t="s">
        <v>2135</v>
      </c>
      <c r="D185" s="662" t="s">
        <v>2136</v>
      </c>
      <c r="E185" s="662" t="s">
        <v>2137</v>
      </c>
      <c r="F185" s="665"/>
      <c r="G185" s="665"/>
      <c r="H185" s="678">
        <v>0</v>
      </c>
      <c r="I185" s="665">
        <v>3</v>
      </c>
      <c r="J185" s="665">
        <v>219.20999999999998</v>
      </c>
      <c r="K185" s="678">
        <v>1</v>
      </c>
      <c r="L185" s="665">
        <v>3</v>
      </c>
      <c r="M185" s="666">
        <v>219.20999999999998</v>
      </c>
    </row>
    <row r="186" spans="1:13" ht="14.4" customHeight="1" x14ac:dyDescent="0.3">
      <c r="A186" s="661" t="s">
        <v>3050</v>
      </c>
      <c r="B186" s="662" t="s">
        <v>2977</v>
      </c>
      <c r="C186" s="662" t="s">
        <v>1955</v>
      </c>
      <c r="D186" s="662" t="s">
        <v>1956</v>
      </c>
      <c r="E186" s="662" t="s">
        <v>2978</v>
      </c>
      <c r="F186" s="665"/>
      <c r="G186" s="665"/>
      <c r="H186" s="678">
        <v>0</v>
      </c>
      <c r="I186" s="665">
        <v>1</v>
      </c>
      <c r="J186" s="665">
        <v>48.42</v>
      </c>
      <c r="K186" s="678">
        <v>1</v>
      </c>
      <c r="L186" s="665">
        <v>1</v>
      </c>
      <c r="M186" s="666">
        <v>48.42</v>
      </c>
    </row>
    <row r="187" spans="1:13" ht="14.4" customHeight="1" x14ac:dyDescent="0.3">
      <c r="A187" s="661" t="s">
        <v>3050</v>
      </c>
      <c r="B187" s="662" t="s">
        <v>4475</v>
      </c>
      <c r="C187" s="662" t="s">
        <v>3826</v>
      </c>
      <c r="D187" s="662" t="s">
        <v>3827</v>
      </c>
      <c r="E187" s="662" t="s">
        <v>3828</v>
      </c>
      <c r="F187" s="665">
        <v>18</v>
      </c>
      <c r="G187" s="665">
        <v>17450.64</v>
      </c>
      <c r="H187" s="678">
        <v>1</v>
      </c>
      <c r="I187" s="665"/>
      <c r="J187" s="665"/>
      <c r="K187" s="678">
        <v>0</v>
      </c>
      <c r="L187" s="665">
        <v>18</v>
      </c>
      <c r="M187" s="666">
        <v>17450.64</v>
      </c>
    </row>
    <row r="188" spans="1:13" ht="14.4" customHeight="1" x14ac:dyDescent="0.3">
      <c r="A188" s="661" t="s">
        <v>3050</v>
      </c>
      <c r="B188" s="662" t="s">
        <v>4475</v>
      </c>
      <c r="C188" s="662" t="s">
        <v>3829</v>
      </c>
      <c r="D188" s="662" t="s">
        <v>3830</v>
      </c>
      <c r="E188" s="662" t="s">
        <v>3831</v>
      </c>
      <c r="F188" s="665"/>
      <c r="G188" s="665"/>
      <c r="H188" s="678">
        <v>0</v>
      </c>
      <c r="I188" s="665">
        <v>21</v>
      </c>
      <c r="J188" s="665">
        <v>15834.84</v>
      </c>
      <c r="K188" s="678">
        <v>1</v>
      </c>
      <c r="L188" s="665">
        <v>21</v>
      </c>
      <c r="M188" s="666">
        <v>15834.84</v>
      </c>
    </row>
    <row r="189" spans="1:13" ht="14.4" customHeight="1" x14ac:dyDescent="0.3">
      <c r="A189" s="661" t="s">
        <v>3050</v>
      </c>
      <c r="B189" s="662" t="s">
        <v>4475</v>
      </c>
      <c r="C189" s="662" t="s">
        <v>3711</v>
      </c>
      <c r="D189" s="662" t="s">
        <v>3712</v>
      </c>
      <c r="E189" s="662" t="s">
        <v>3713</v>
      </c>
      <c r="F189" s="665"/>
      <c r="G189" s="665"/>
      <c r="H189" s="678">
        <v>0</v>
      </c>
      <c r="I189" s="665">
        <v>43</v>
      </c>
      <c r="J189" s="665">
        <v>48635.58</v>
      </c>
      <c r="K189" s="678">
        <v>1</v>
      </c>
      <c r="L189" s="665">
        <v>43</v>
      </c>
      <c r="M189" s="666">
        <v>48635.58</v>
      </c>
    </row>
    <row r="190" spans="1:13" ht="14.4" customHeight="1" x14ac:dyDescent="0.3">
      <c r="A190" s="661" t="s">
        <v>3050</v>
      </c>
      <c r="B190" s="662" t="s">
        <v>4475</v>
      </c>
      <c r="C190" s="662" t="s">
        <v>3832</v>
      </c>
      <c r="D190" s="662" t="s">
        <v>3833</v>
      </c>
      <c r="E190" s="662" t="s">
        <v>3834</v>
      </c>
      <c r="F190" s="665"/>
      <c r="G190" s="665"/>
      <c r="H190" s="678">
        <v>0</v>
      </c>
      <c r="I190" s="665">
        <v>30</v>
      </c>
      <c r="J190" s="665">
        <v>45242.399999999994</v>
      </c>
      <c r="K190" s="678">
        <v>1</v>
      </c>
      <c r="L190" s="665">
        <v>30</v>
      </c>
      <c r="M190" s="666">
        <v>45242.399999999994</v>
      </c>
    </row>
    <row r="191" spans="1:13" ht="14.4" customHeight="1" x14ac:dyDescent="0.3">
      <c r="A191" s="661" t="s">
        <v>3050</v>
      </c>
      <c r="B191" s="662" t="s">
        <v>4475</v>
      </c>
      <c r="C191" s="662" t="s">
        <v>3835</v>
      </c>
      <c r="D191" s="662" t="s">
        <v>3836</v>
      </c>
      <c r="E191" s="662" t="s">
        <v>3837</v>
      </c>
      <c r="F191" s="665">
        <v>12</v>
      </c>
      <c r="G191" s="665">
        <v>15511.800000000001</v>
      </c>
      <c r="H191" s="678">
        <v>1</v>
      </c>
      <c r="I191" s="665"/>
      <c r="J191" s="665"/>
      <c r="K191" s="678">
        <v>0</v>
      </c>
      <c r="L191" s="665">
        <v>12</v>
      </c>
      <c r="M191" s="666">
        <v>15511.800000000001</v>
      </c>
    </row>
    <row r="192" spans="1:13" ht="14.4" customHeight="1" x14ac:dyDescent="0.3">
      <c r="A192" s="661" t="s">
        <v>3050</v>
      </c>
      <c r="B192" s="662" t="s">
        <v>2982</v>
      </c>
      <c r="C192" s="662" t="s">
        <v>3643</v>
      </c>
      <c r="D192" s="662" t="s">
        <v>3644</v>
      </c>
      <c r="E192" s="662" t="s">
        <v>3284</v>
      </c>
      <c r="F192" s="665"/>
      <c r="G192" s="665"/>
      <c r="H192" s="678">
        <v>0</v>
      </c>
      <c r="I192" s="665">
        <v>21</v>
      </c>
      <c r="J192" s="665">
        <v>2959.95</v>
      </c>
      <c r="K192" s="678">
        <v>1</v>
      </c>
      <c r="L192" s="665">
        <v>21</v>
      </c>
      <c r="M192" s="666">
        <v>2959.95</v>
      </c>
    </row>
    <row r="193" spans="1:13" ht="14.4" customHeight="1" x14ac:dyDescent="0.3">
      <c r="A193" s="661" t="s">
        <v>3050</v>
      </c>
      <c r="B193" s="662" t="s">
        <v>2982</v>
      </c>
      <c r="C193" s="662" t="s">
        <v>3806</v>
      </c>
      <c r="D193" s="662" t="s">
        <v>3807</v>
      </c>
      <c r="E193" s="662" t="s">
        <v>3772</v>
      </c>
      <c r="F193" s="665"/>
      <c r="G193" s="665"/>
      <c r="H193" s="678">
        <v>0</v>
      </c>
      <c r="I193" s="665">
        <v>18</v>
      </c>
      <c r="J193" s="665">
        <v>3382.56</v>
      </c>
      <c r="K193" s="678">
        <v>1</v>
      </c>
      <c r="L193" s="665">
        <v>18</v>
      </c>
      <c r="M193" s="666">
        <v>3382.56</v>
      </c>
    </row>
    <row r="194" spans="1:13" ht="14.4" customHeight="1" x14ac:dyDescent="0.3">
      <c r="A194" s="661" t="s">
        <v>3050</v>
      </c>
      <c r="B194" s="662" t="s">
        <v>2982</v>
      </c>
      <c r="C194" s="662" t="s">
        <v>4178</v>
      </c>
      <c r="D194" s="662" t="s">
        <v>3985</v>
      </c>
      <c r="E194" s="662" t="s">
        <v>3809</v>
      </c>
      <c r="F194" s="665">
        <v>19</v>
      </c>
      <c r="G194" s="665">
        <v>0</v>
      </c>
      <c r="H194" s="678"/>
      <c r="I194" s="665"/>
      <c r="J194" s="665"/>
      <c r="K194" s="678"/>
      <c r="L194" s="665">
        <v>19</v>
      </c>
      <c r="M194" s="666">
        <v>0</v>
      </c>
    </row>
    <row r="195" spans="1:13" ht="14.4" customHeight="1" x14ac:dyDescent="0.3">
      <c r="A195" s="661" t="s">
        <v>3050</v>
      </c>
      <c r="B195" s="662" t="s">
        <v>2982</v>
      </c>
      <c r="C195" s="662" t="s">
        <v>3984</v>
      </c>
      <c r="D195" s="662" t="s">
        <v>3985</v>
      </c>
      <c r="E195" s="662" t="s">
        <v>3121</v>
      </c>
      <c r="F195" s="665">
        <v>15</v>
      </c>
      <c r="G195" s="665">
        <v>2349.15</v>
      </c>
      <c r="H195" s="678">
        <v>1</v>
      </c>
      <c r="I195" s="665"/>
      <c r="J195" s="665"/>
      <c r="K195" s="678">
        <v>0</v>
      </c>
      <c r="L195" s="665">
        <v>15</v>
      </c>
      <c r="M195" s="666">
        <v>2349.15</v>
      </c>
    </row>
    <row r="196" spans="1:13" ht="14.4" customHeight="1" x14ac:dyDescent="0.3">
      <c r="A196" s="661" t="s">
        <v>3050</v>
      </c>
      <c r="B196" s="662" t="s">
        <v>2982</v>
      </c>
      <c r="C196" s="662" t="s">
        <v>3808</v>
      </c>
      <c r="D196" s="662" t="s">
        <v>3120</v>
      </c>
      <c r="E196" s="662" t="s">
        <v>3809</v>
      </c>
      <c r="F196" s="665"/>
      <c r="G196" s="665"/>
      <c r="H196" s="678">
        <v>0</v>
      </c>
      <c r="I196" s="665">
        <v>27</v>
      </c>
      <c r="J196" s="665">
        <v>2536.92</v>
      </c>
      <c r="K196" s="678">
        <v>1</v>
      </c>
      <c r="L196" s="665">
        <v>27</v>
      </c>
      <c r="M196" s="666">
        <v>2536.92</v>
      </c>
    </row>
    <row r="197" spans="1:13" ht="14.4" customHeight="1" x14ac:dyDescent="0.3">
      <c r="A197" s="661" t="s">
        <v>3050</v>
      </c>
      <c r="B197" s="662" t="s">
        <v>2982</v>
      </c>
      <c r="C197" s="662" t="s">
        <v>3980</v>
      </c>
      <c r="D197" s="662" t="s">
        <v>3981</v>
      </c>
      <c r="E197" s="662" t="s">
        <v>3982</v>
      </c>
      <c r="F197" s="665"/>
      <c r="G197" s="665"/>
      <c r="H197" s="678">
        <v>0</v>
      </c>
      <c r="I197" s="665">
        <v>5</v>
      </c>
      <c r="J197" s="665">
        <v>1503.4</v>
      </c>
      <c r="K197" s="678">
        <v>1</v>
      </c>
      <c r="L197" s="665">
        <v>5</v>
      </c>
      <c r="M197" s="666">
        <v>1503.4</v>
      </c>
    </row>
    <row r="198" spans="1:13" ht="14.4" customHeight="1" x14ac:dyDescent="0.3">
      <c r="A198" s="661" t="s">
        <v>3050</v>
      </c>
      <c r="B198" s="662" t="s">
        <v>2982</v>
      </c>
      <c r="C198" s="662" t="s">
        <v>4289</v>
      </c>
      <c r="D198" s="662" t="s">
        <v>4290</v>
      </c>
      <c r="E198" s="662" t="s">
        <v>3809</v>
      </c>
      <c r="F198" s="665">
        <v>10</v>
      </c>
      <c r="G198" s="665">
        <v>939.59999999999991</v>
      </c>
      <c r="H198" s="678">
        <v>1</v>
      </c>
      <c r="I198" s="665"/>
      <c r="J198" s="665"/>
      <c r="K198" s="678">
        <v>0</v>
      </c>
      <c r="L198" s="665">
        <v>10</v>
      </c>
      <c r="M198" s="666">
        <v>939.59999999999991</v>
      </c>
    </row>
    <row r="199" spans="1:13" ht="14.4" customHeight="1" x14ac:dyDescent="0.3">
      <c r="A199" s="661" t="s">
        <v>3050</v>
      </c>
      <c r="B199" s="662" t="s">
        <v>2982</v>
      </c>
      <c r="C199" s="662" t="s">
        <v>3986</v>
      </c>
      <c r="D199" s="662" t="s">
        <v>3985</v>
      </c>
      <c r="E199" s="662" t="s">
        <v>3987</v>
      </c>
      <c r="F199" s="665">
        <v>1</v>
      </c>
      <c r="G199" s="665">
        <v>62.65</v>
      </c>
      <c r="H199" s="678">
        <v>1</v>
      </c>
      <c r="I199" s="665"/>
      <c r="J199" s="665"/>
      <c r="K199" s="678">
        <v>0</v>
      </c>
      <c r="L199" s="665">
        <v>1</v>
      </c>
      <c r="M199" s="666">
        <v>62.65</v>
      </c>
    </row>
    <row r="200" spans="1:13" ht="14.4" customHeight="1" x14ac:dyDescent="0.3">
      <c r="A200" s="661" t="s">
        <v>3050</v>
      </c>
      <c r="B200" s="662" t="s">
        <v>2982</v>
      </c>
      <c r="C200" s="662" t="s">
        <v>4291</v>
      </c>
      <c r="D200" s="662" t="s">
        <v>3985</v>
      </c>
      <c r="E200" s="662" t="s">
        <v>4292</v>
      </c>
      <c r="F200" s="665">
        <v>1</v>
      </c>
      <c r="G200" s="665">
        <v>0</v>
      </c>
      <c r="H200" s="678"/>
      <c r="I200" s="665"/>
      <c r="J200" s="665"/>
      <c r="K200" s="678"/>
      <c r="L200" s="665">
        <v>1</v>
      </c>
      <c r="M200" s="666">
        <v>0</v>
      </c>
    </row>
    <row r="201" spans="1:13" ht="14.4" customHeight="1" x14ac:dyDescent="0.3">
      <c r="A201" s="661" t="s">
        <v>3050</v>
      </c>
      <c r="B201" s="662" t="s">
        <v>2982</v>
      </c>
      <c r="C201" s="662" t="s">
        <v>4293</v>
      </c>
      <c r="D201" s="662" t="s">
        <v>4294</v>
      </c>
      <c r="E201" s="662" t="s">
        <v>4295</v>
      </c>
      <c r="F201" s="665">
        <v>6</v>
      </c>
      <c r="G201" s="665">
        <v>953.09999999999991</v>
      </c>
      <c r="H201" s="678">
        <v>1</v>
      </c>
      <c r="I201" s="665"/>
      <c r="J201" s="665"/>
      <c r="K201" s="678">
        <v>0</v>
      </c>
      <c r="L201" s="665">
        <v>6</v>
      </c>
      <c r="M201" s="666">
        <v>953.09999999999991</v>
      </c>
    </row>
    <row r="202" spans="1:13" ht="14.4" customHeight="1" x14ac:dyDescent="0.3">
      <c r="A202" s="661" t="s">
        <v>3050</v>
      </c>
      <c r="B202" s="662" t="s">
        <v>4476</v>
      </c>
      <c r="C202" s="662" t="s">
        <v>4280</v>
      </c>
      <c r="D202" s="662" t="s">
        <v>4281</v>
      </c>
      <c r="E202" s="662" t="s">
        <v>3410</v>
      </c>
      <c r="F202" s="665">
        <v>3</v>
      </c>
      <c r="G202" s="665">
        <v>362.31</v>
      </c>
      <c r="H202" s="678">
        <v>1</v>
      </c>
      <c r="I202" s="665"/>
      <c r="J202" s="665"/>
      <c r="K202" s="678">
        <v>0</v>
      </c>
      <c r="L202" s="665">
        <v>3</v>
      </c>
      <c r="M202" s="666">
        <v>362.31</v>
      </c>
    </row>
    <row r="203" spans="1:13" ht="14.4" customHeight="1" x14ac:dyDescent="0.3">
      <c r="A203" s="661" t="s">
        <v>3050</v>
      </c>
      <c r="B203" s="662" t="s">
        <v>2986</v>
      </c>
      <c r="C203" s="662" t="s">
        <v>4241</v>
      </c>
      <c r="D203" s="662" t="s">
        <v>4242</v>
      </c>
      <c r="E203" s="662" t="s">
        <v>3744</v>
      </c>
      <c r="F203" s="665">
        <v>5</v>
      </c>
      <c r="G203" s="665">
        <v>4242.45</v>
      </c>
      <c r="H203" s="678">
        <v>1</v>
      </c>
      <c r="I203" s="665"/>
      <c r="J203" s="665"/>
      <c r="K203" s="678">
        <v>0</v>
      </c>
      <c r="L203" s="665">
        <v>5</v>
      </c>
      <c r="M203" s="666">
        <v>4242.45</v>
      </c>
    </row>
    <row r="204" spans="1:13" ht="14.4" customHeight="1" x14ac:dyDescent="0.3">
      <c r="A204" s="661" t="s">
        <v>3050</v>
      </c>
      <c r="B204" s="662" t="s">
        <v>2986</v>
      </c>
      <c r="C204" s="662" t="s">
        <v>3737</v>
      </c>
      <c r="D204" s="662" t="s">
        <v>3738</v>
      </c>
      <c r="E204" s="662" t="s">
        <v>3739</v>
      </c>
      <c r="F204" s="665"/>
      <c r="G204" s="665"/>
      <c r="H204" s="678">
        <v>0</v>
      </c>
      <c r="I204" s="665">
        <v>1</v>
      </c>
      <c r="J204" s="665">
        <v>565.94000000000005</v>
      </c>
      <c r="K204" s="678">
        <v>1</v>
      </c>
      <c r="L204" s="665">
        <v>1</v>
      </c>
      <c r="M204" s="666">
        <v>565.94000000000005</v>
      </c>
    </row>
    <row r="205" spans="1:13" ht="14.4" customHeight="1" x14ac:dyDescent="0.3">
      <c r="A205" s="661" t="s">
        <v>3050</v>
      </c>
      <c r="B205" s="662" t="s">
        <v>2986</v>
      </c>
      <c r="C205" s="662" t="s">
        <v>3876</v>
      </c>
      <c r="D205" s="662" t="s">
        <v>2987</v>
      </c>
      <c r="E205" s="662" t="s">
        <v>3877</v>
      </c>
      <c r="F205" s="665"/>
      <c r="G205" s="665"/>
      <c r="H205" s="678">
        <v>0</v>
      </c>
      <c r="I205" s="665">
        <v>21</v>
      </c>
      <c r="J205" s="665">
        <v>11279.52</v>
      </c>
      <c r="K205" s="678">
        <v>1</v>
      </c>
      <c r="L205" s="665">
        <v>21</v>
      </c>
      <c r="M205" s="666">
        <v>11279.52</v>
      </c>
    </row>
    <row r="206" spans="1:13" ht="14.4" customHeight="1" x14ac:dyDescent="0.3">
      <c r="A206" s="661" t="s">
        <v>3050</v>
      </c>
      <c r="B206" s="662" t="s">
        <v>2986</v>
      </c>
      <c r="C206" s="662" t="s">
        <v>3740</v>
      </c>
      <c r="D206" s="662" t="s">
        <v>3741</v>
      </c>
      <c r="E206" s="662" t="s">
        <v>3742</v>
      </c>
      <c r="F206" s="665"/>
      <c r="G206" s="665"/>
      <c r="H206" s="678">
        <v>0</v>
      </c>
      <c r="I206" s="665">
        <v>3</v>
      </c>
      <c r="J206" s="665">
        <v>1272.72</v>
      </c>
      <c r="K206" s="678">
        <v>1</v>
      </c>
      <c r="L206" s="665">
        <v>3</v>
      </c>
      <c r="M206" s="666">
        <v>1272.72</v>
      </c>
    </row>
    <row r="207" spans="1:13" ht="14.4" customHeight="1" x14ac:dyDescent="0.3">
      <c r="A207" s="661" t="s">
        <v>3050</v>
      </c>
      <c r="B207" s="662" t="s">
        <v>2986</v>
      </c>
      <c r="C207" s="662" t="s">
        <v>3743</v>
      </c>
      <c r="D207" s="662" t="s">
        <v>3741</v>
      </c>
      <c r="E207" s="662" t="s">
        <v>3744</v>
      </c>
      <c r="F207" s="665"/>
      <c r="G207" s="665"/>
      <c r="H207" s="678">
        <v>0</v>
      </c>
      <c r="I207" s="665">
        <v>79</v>
      </c>
      <c r="J207" s="665">
        <v>67030.710000000006</v>
      </c>
      <c r="K207" s="678">
        <v>1</v>
      </c>
      <c r="L207" s="665">
        <v>79</v>
      </c>
      <c r="M207" s="666">
        <v>67030.710000000006</v>
      </c>
    </row>
    <row r="208" spans="1:13" ht="14.4" customHeight="1" x14ac:dyDescent="0.3">
      <c r="A208" s="661" t="s">
        <v>3050</v>
      </c>
      <c r="B208" s="662" t="s">
        <v>2990</v>
      </c>
      <c r="C208" s="662" t="s">
        <v>3960</v>
      </c>
      <c r="D208" s="662" t="s">
        <v>1113</v>
      </c>
      <c r="E208" s="662" t="s">
        <v>3961</v>
      </c>
      <c r="F208" s="665"/>
      <c r="G208" s="665"/>
      <c r="H208" s="678">
        <v>0</v>
      </c>
      <c r="I208" s="665">
        <v>2</v>
      </c>
      <c r="J208" s="665">
        <v>2572.4</v>
      </c>
      <c r="K208" s="678">
        <v>1</v>
      </c>
      <c r="L208" s="665">
        <v>2</v>
      </c>
      <c r="M208" s="666">
        <v>2572.4</v>
      </c>
    </row>
    <row r="209" spans="1:13" ht="14.4" customHeight="1" x14ac:dyDescent="0.3">
      <c r="A209" s="661" t="s">
        <v>3050</v>
      </c>
      <c r="B209" s="662" t="s">
        <v>2990</v>
      </c>
      <c r="C209" s="662" t="s">
        <v>3796</v>
      </c>
      <c r="D209" s="662" t="s">
        <v>3797</v>
      </c>
      <c r="E209" s="662" t="s">
        <v>3798</v>
      </c>
      <c r="F209" s="665"/>
      <c r="G209" s="665"/>
      <c r="H209" s="678">
        <v>0</v>
      </c>
      <c r="I209" s="665">
        <v>39</v>
      </c>
      <c r="J209" s="665">
        <v>66903.72</v>
      </c>
      <c r="K209" s="678">
        <v>1</v>
      </c>
      <c r="L209" s="665">
        <v>39</v>
      </c>
      <c r="M209" s="666">
        <v>66903.72</v>
      </c>
    </row>
    <row r="210" spans="1:13" ht="14.4" customHeight="1" x14ac:dyDescent="0.3">
      <c r="A210" s="661" t="s">
        <v>3050</v>
      </c>
      <c r="B210" s="662" t="s">
        <v>2998</v>
      </c>
      <c r="C210" s="662" t="s">
        <v>4022</v>
      </c>
      <c r="D210" s="662" t="s">
        <v>1967</v>
      </c>
      <c r="E210" s="662" t="s">
        <v>977</v>
      </c>
      <c r="F210" s="665"/>
      <c r="G210" s="665"/>
      <c r="H210" s="678">
        <v>0</v>
      </c>
      <c r="I210" s="665">
        <v>6</v>
      </c>
      <c r="J210" s="665">
        <v>792</v>
      </c>
      <c r="K210" s="678">
        <v>1</v>
      </c>
      <c r="L210" s="665">
        <v>6</v>
      </c>
      <c r="M210" s="666">
        <v>792</v>
      </c>
    </row>
    <row r="211" spans="1:13" ht="14.4" customHeight="1" x14ac:dyDescent="0.3">
      <c r="A211" s="661" t="s">
        <v>3050</v>
      </c>
      <c r="B211" s="662" t="s">
        <v>2998</v>
      </c>
      <c r="C211" s="662" t="s">
        <v>2035</v>
      </c>
      <c r="D211" s="662" t="s">
        <v>2036</v>
      </c>
      <c r="E211" s="662" t="s">
        <v>2064</v>
      </c>
      <c r="F211" s="665"/>
      <c r="G211" s="665"/>
      <c r="H211" s="678">
        <v>0</v>
      </c>
      <c r="I211" s="665">
        <v>8</v>
      </c>
      <c r="J211" s="665">
        <v>527.91999999999985</v>
      </c>
      <c r="K211" s="678">
        <v>1</v>
      </c>
      <c r="L211" s="665">
        <v>8</v>
      </c>
      <c r="M211" s="666">
        <v>527.91999999999985</v>
      </c>
    </row>
    <row r="212" spans="1:13" ht="14.4" customHeight="1" x14ac:dyDescent="0.3">
      <c r="A212" s="661" t="s">
        <v>3050</v>
      </c>
      <c r="B212" s="662" t="s">
        <v>2998</v>
      </c>
      <c r="C212" s="662" t="s">
        <v>2086</v>
      </c>
      <c r="D212" s="662" t="s">
        <v>1967</v>
      </c>
      <c r="E212" s="662" t="s">
        <v>977</v>
      </c>
      <c r="F212" s="665"/>
      <c r="G212" s="665"/>
      <c r="H212" s="678">
        <v>0</v>
      </c>
      <c r="I212" s="665">
        <v>9</v>
      </c>
      <c r="J212" s="665">
        <v>1188</v>
      </c>
      <c r="K212" s="678">
        <v>1</v>
      </c>
      <c r="L212" s="665">
        <v>9</v>
      </c>
      <c r="M212" s="666">
        <v>1188</v>
      </c>
    </row>
    <row r="213" spans="1:13" ht="14.4" customHeight="1" x14ac:dyDescent="0.3">
      <c r="A213" s="661" t="s">
        <v>3050</v>
      </c>
      <c r="B213" s="662" t="s">
        <v>2998</v>
      </c>
      <c r="C213" s="662" t="s">
        <v>1966</v>
      </c>
      <c r="D213" s="662" t="s">
        <v>1967</v>
      </c>
      <c r="E213" s="662" t="s">
        <v>1968</v>
      </c>
      <c r="F213" s="665"/>
      <c r="G213" s="665"/>
      <c r="H213" s="678">
        <v>0</v>
      </c>
      <c r="I213" s="665">
        <v>1</v>
      </c>
      <c r="J213" s="665">
        <v>264</v>
      </c>
      <c r="K213" s="678">
        <v>1</v>
      </c>
      <c r="L213" s="665">
        <v>1</v>
      </c>
      <c r="M213" s="666">
        <v>264</v>
      </c>
    </row>
    <row r="214" spans="1:13" ht="14.4" customHeight="1" x14ac:dyDescent="0.3">
      <c r="A214" s="661" t="s">
        <v>3050</v>
      </c>
      <c r="B214" s="662" t="s">
        <v>4477</v>
      </c>
      <c r="C214" s="662" t="s">
        <v>4257</v>
      </c>
      <c r="D214" s="662" t="s">
        <v>3620</v>
      </c>
      <c r="E214" s="662" t="s">
        <v>3610</v>
      </c>
      <c r="F214" s="665"/>
      <c r="G214" s="665"/>
      <c r="H214" s="678">
        <v>0</v>
      </c>
      <c r="I214" s="665">
        <v>2</v>
      </c>
      <c r="J214" s="665">
        <v>681.94</v>
      </c>
      <c r="K214" s="678">
        <v>1</v>
      </c>
      <c r="L214" s="665">
        <v>2</v>
      </c>
      <c r="M214" s="666">
        <v>681.94</v>
      </c>
    </row>
    <row r="215" spans="1:13" ht="14.4" customHeight="1" x14ac:dyDescent="0.3">
      <c r="A215" s="661" t="s">
        <v>3051</v>
      </c>
      <c r="B215" s="662" t="s">
        <v>2920</v>
      </c>
      <c r="C215" s="662" t="s">
        <v>2372</v>
      </c>
      <c r="D215" s="662" t="s">
        <v>2157</v>
      </c>
      <c r="E215" s="662" t="s">
        <v>2923</v>
      </c>
      <c r="F215" s="665"/>
      <c r="G215" s="665"/>
      <c r="H215" s="678">
        <v>0</v>
      </c>
      <c r="I215" s="665">
        <v>1</v>
      </c>
      <c r="J215" s="665">
        <v>154.36000000000001</v>
      </c>
      <c r="K215" s="678">
        <v>1</v>
      </c>
      <c r="L215" s="665">
        <v>1</v>
      </c>
      <c r="M215" s="666">
        <v>154.36000000000001</v>
      </c>
    </row>
    <row r="216" spans="1:13" ht="14.4" customHeight="1" x14ac:dyDescent="0.3">
      <c r="A216" s="661" t="s">
        <v>3052</v>
      </c>
      <c r="B216" s="662" t="s">
        <v>4473</v>
      </c>
      <c r="C216" s="662" t="s">
        <v>3209</v>
      </c>
      <c r="D216" s="662" t="s">
        <v>3207</v>
      </c>
      <c r="E216" s="662" t="s">
        <v>3210</v>
      </c>
      <c r="F216" s="665"/>
      <c r="G216" s="665"/>
      <c r="H216" s="678">
        <v>0</v>
      </c>
      <c r="I216" s="665">
        <v>1</v>
      </c>
      <c r="J216" s="665">
        <v>403.45</v>
      </c>
      <c r="K216" s="678">
        <v>1</v>
      </c>
      <c r="L216" s="665">
        <v>1</v>
      </c>
      <c r="M216" s="666">
        <v>403.45</v>
      </c>
    </row>
    <row r="217" spans="1:13" ht="14.4" customHeight="1" x14ac:dyDescent="0.3">
      <c r="A217" s="661" t="s">
        <v>3052</v>
      </c>
      <c r="B217" s="662" t="s">
        <v>2896</v>
      </c>
      <c r="C217" s="662" t="s">
        <v>2012</v>
      </c>
      <c r="D217" s="662" t="s">
        <v>2897</v>
      </c>
      <c r="E217" s="662" t="s">
        <v>2064</v>
      </c>
      <c r="F217" s="665"/>
      <c r="G217" s="665"/>
      <c r="H217" s="678">
        <v>0</v>
      </c>
      <c r="I217" s="665">
        <v>1</v>
      </c>
      <c r="J217" s="665">
        <v>58.86</v>
      </c>
      <c r="K217" s="678">
        <v>1</v>
      </c>
      <c r="L217" s="665">
        <v>1</v>
      </c>
      <c r="M217" s="666">
        <v>58.86</v>
      </c>
    </row>
    <row r="218" spans="1:13" ht="14.4" customHeight="1" x14ac:dyDescent="0.3">
      <c r="A218" s="661" t="s">
        <v>3052</v>
      </c>
      <c r="B218" s="662" t="s">
        <v>2944</v>
      </c>
      <c r="C218" s="662" t="s">
        <v>3093</v>
      </c>
      <c r="D218" s="662" t="s">
        <v>3094</v>
      </c>
      <c r="E218" s="662" t="s">
        <v>3095</v>
      </c>
      <c r="F218" s="665"/>
      <c r="G218" s="665"/>
      <c r="H218" s="678">
        <v>0</v>
      </c>
      <c r="I218" s="665">
        <v>6</v>
      </c>
      <c r="J218" s="665">
        <v>669.04</v>
      </c>
      <c r="K218" s="678">
        <v>1</v>
      </c>
      <c r="L218" s="665">
        <v>6</v>
      </c>
      <c r="M218" s="666">
        <v>669.04</v>
      </c>
    </row>
    <row r="219" spans="1:13" ht="14.4" customHeight="1" x14ac:dyDescent="0.3">
      <c r="A219" s="661" t="s">
        <v>3052</v>
      </c>
      <c r="B219" s="662" t="s">
        <v>2977</v>
      </c>
      <c r="C219" s="662" t="s">
        <v>652</v>
      </c>
      <c r="D219" s="662" t="s">
        <v>653</v>
      </c>
      <c r="E219" s="662" t="s">
        <v>2979</v>
      </c>
      <c r="F219" s="665">
        <v>2</v>
      </c>
      <c r="G219" s="665">
        <v>96.84</v>
      </c>
      <c r="H219" s="678">
        <v>1</v>
      </c>
      <c r="I219" s="665"/>
      <c r="J219" s="665"/>
      <c r="K219" s="678">
        <v>0</v>
      </c>
      <c r="L219" s="665">
        <v>2</v>
      </c>
      <c r="M219" s="666">
        <v>96.84</v>
      </c>
    </row>
    <row r="220" spans="1:13" ht="14.4" customHeight="1" x14ac:dyDescent="0.3">
      <c r="A220" s="661" t="s">
        <v>3052</v>
      </c>
      <c r="B220" s="662" t="s">
        <v>4476</v>
      </c>
      <c r="C220" s="662" t="s">
        <v>3429</v>
      </c>
      <c r="D220" s="662" t="s">
        <v>3430</v>
      </c>
      <c r="E220" s="662" t="s">
        <v>3431</v>
      </c>
      <c r="F220" s="665">
        <v>4</v>
      </c>
      <c r="G220" s="665">
        <v>0</v>
      </c>
      <c r="H220" s="678"/>
      <c r="I220" s="665"/>
      <c r="J220" s="665"/>
      <c r="K220" s="678"/>
      <c r="L220" s="665">
        <v>4</v>
      </c>
      <c r="M220" s="666">
        <v>0</v>
      </c>
    </row>
    <row r="221" spans="1:13" ht="14.4" customHeight="1" x14ac:dyDescent="0.3">
      <c r="A221" s="661" t="s">
        <v>3052</v>
      </c>
      <c r="B221" s="662" t="s">
        <v>2998</v>
      </c>
      <c r="C221" s="662" t="s">
        <v>2086</v>
      </c>
      <c r="D221" s="662" t="s">
        <v>1967</v>
      </c>
      <c r="E221" s="662" t="s">
        <v>977</v>
      </c>
      <c r="F221" s="665"/>
      <c r="G221" s="665"/>
      <c r="H221" s="678">
        <v>0</v>
      </c>
      <c r="I221" s="665">
        <v>2</v>
      </c>
      <c r="J221" s="665">
        <v>264</v>
      </c>
      <c r="K221" s="678">
        <v>1</v>
      </c>
      <c r="L221" s="665">
        <v>2</v>
      </c>
      <c r="M221" s="666">
        <v>264</v>
      </c>
    </row>
    <row r="222" spans="1:13" ht="14.4" customHeight="1" x14ac:dyDescent="0.3">
      <c r="A222" s="661" t="s">
        <v>3052</v>
      </c>
      <c r="B222" s="662" t="s">
        <v>3003</v>
      </c>
      <c r="C222" s="662" t="s">
        <v>2681</v>
      </c>
      <c r="D222" s="662" t="s">
        <v>2682</v>
      </c>
      <c r="E222" s="662" t="s">
        <v>3016</v>
      </c>
      <c r="F222" s="665"/>
      <c r="G222" s="665"/>
      <c r="H222" s="678">
        <v>0</v>
      </c>
      <c r="I222" s="665">
        <v>1</v>
      </c>
      <c r="J222" s="665">
        <v>63.75</v>
      </c>
      <c r="K222" s="678">
        <v>1</v>
      </c>
      <c r="L222" s="665">
        <v>1</v>
      </c>
      <c r="M222" s="666">
        <v>63.75</v>
      </c>
    </row>
    <row r="223" spans="1:13" ht="14.4" customHeight="1" x14ac:dyDescent="0.3">
      <c r="A223" s="661" t="s">
        <v>3053</v>
      </c>
      <c r="B223" s="662" t="s">
        <v>4478</v>
      </c>
      <c r="C223" s="662" t="s">
        <v>3465</v>
      </c>
      <c r="D223" s="662" t="s">
        <v>3466</v>
      </c>
      <c r="E223" s="662" t="s">
        <v>3467</v>
      </c>
      <c r="F223" s="665">
        <v>1</v>
      </c>
      <c r="G223" s="665">
        <v>96.53</v>
      </c>
      <c r="H223" s="678">
        <v>1</v>
      </c>
      <c r="I223" s="665"/>
      <c r="J223" s="665"/>
      <c r="K223" s="678">
        <v>0</v>
      </c>
      <c r="L223" s="665">
        <v>1</v>
      </c>
      <c r="M223" s="666">
        <v>96.53</v>
      </c>
    </row>
    <row r="224" spans="1:13" ht="14.4" customHeight="1" x14ac:dyDescent="0.3">
      <c r="A224" s="661" t="s">
        <v>3053</v>
      </c>
      <c r="B224" s="662" t="s">
        <v>2896</v>
      </c>
      <c r="C224" s="662" t="s">
        <v>2012</v>
      </c>
      <c r="D224" s="662" t="s">
        <v>2897</v>
      </c>
      <c r="E224" s="662" t="s">
        <v>2064</v>
      </c>
      <c r="F224" s="665"/>
      <c r="G224" s="665"/>
      <c r="H224" s="678">
        <v>0</v>
      </c>
      <c r="I224" s="665">
        <v>3</v>
      </c>
      <c r="J224" s="665">
        <v>180.18</v>
      </c>
      <c r="K224" s="678">
        <v>1</v>
      </c>
      <c r="L224" s="665">
        <v>3</v>
      </c>
      <c r="M224" s="666">
        <v>180.18</v>
      </c>
    </row>
    <row r="225" spans="1:13" ht="14.4" customHeight="1" x14ac:dyDescent="0.3">
      <c r="A225" s="661" t="s">
        <v>3053</v>
      </c>
      <c r="B225" s="662" t="s">
        <v>2896</v>
      </c>
      <c r="C225" s="662" t="s">
        <v>3439</v>
      </c>
      <c r="D225" s="662" t="s">
        <v>2897</v>
      </c>
      <c r="E225" s="662" t="s">
        <v>1849</v>
      </c>
      <c r="F225" s="665"/>
      <c r="G225" s="665"/>
      <c r="H225" s="678">
        <v>0</v>
      </c>
      <c r="I225" s="665">
        <v>1</v>
      </c>
      <c r="J225" s="665">
        <v>196.21</v>
      </c>
      <c r="K225" s="678">
        <v>1</v>
      </c>
      <c r="L225" s="665">
        <v>1</v>
      </c>
      <c r="M225" s="666">
        <v>196.21</v>
      </c>
    </row>
    <row r="226" spans="1:13" ht="14.4" customHeight="1" x14ac:dyDescent="0.3">
      <c r="A226" s="661" t="s">
        <v>3053</v>
      </c>
      <c r="B226" s="662" t="s">
        <v>2896</v>
      </c>
      <c r="C226" s="662" t="s">
        <v>3440</v>
      </c>
      <c r="D226" s="662" t="s">
        <v>3441</v>
      </c>
      <c r="E226" s="662" t="s">
        <v>3442</v>
      </c>
      <c r="F226" s="665">
        <v>1</v>
      </c>
      <c r="G226" s="665">
        <v>0</v>
      </c>
      <c r="H226" s="678"/>
      <c r="I226" s="665"/>
      <c r="J226" s="665"/>
      <c r="K226" s="678"/>
      <c r="L226" s="665">
        <v>1</v>
      </c>
      <c r="M226" s="666">
        <v>0</v>
      </c>
    </row>
    <row r="227" spans="1:13" ht="14.4" customHeight="1" x14ac:dyDescent="0.3">
      <c r="A227" s="661" t="s">
        <v>3053</v>
      </c>
      <c r="B227" s="662" t="s">
        <v>2944</v>
      </c>
      <c r="C227" s="662" t="s">
        <v>3443</v>
      </c>
      <c r="D227" s="662" t="s">
        <v>3444</v>
      </c>
      <c r="E227" s="662" t="s">
        <v>3095</v>
      </c>
      <c r="F227" s="665">
        <v>2</v>
      </c>
      <c r="G227" s="665">
        <v>141.08000000000001</v>
      </c>
      <c r="H227" s="678">
        <v>1</v>
      </c>
      <c r="I227" s="665"/>
      <c r="J227" s="665"/>
      <c r="K227" s="678">
        <v>0</v>
      </c>
      <c r="L227" s="665">
        <v>2</v>
      </c>
      <c r="M227" s="666">
        <v>141.08000000000001</v>
      </c>
    </row>
    <row r="228" spans="1:13" ht="14.4" customHeight="1" x14ac:dyDescent="0.3">
      <c r="A228" s="661" t="s">
        <v>3053</v>
      </c>
      <c r="B228" s="662" t="s">
        <v>2977</v>
      </c>
      <c r="C228" s="662" t="s">
        <v>3463</v>
      </c>
      <c r="D228" s="662" t="s">
        <v>1956</v>
      </c>
      <c r="E228" s="662" t="s">
        <v>3464</v>
      </c>
      <c r="F228" s="665"/>
      <c r="G228" s="665"/>
      <c r="H228" s="678">
        <v>0</v>
      </c>
      <c r="I228" s="665">
        <v>1</v>
      </c>
      <c r="J228" s="665">
        <v>24.22</v>
      </c>
      <c r="K228" s="678">
        <v>1</v>
      </c>
      <c r="L228" s="665">
        <v>1</v>
      </c>
      <c r="M228" s="666">
        <v>24.22</v>
      </c>
    </row>
    <row r="229" spans="1:13" ht="14.4" customHeight="1" x14ac:dyDescent="0.3">
      <c r="A229" s="661" t="s">
        <v>3053</v>
      </c>
      <c r="B229" s="662" t="s">
        <v>3004</v>
      </c>
      <c r="C229" s="662" t="s">
        <v>3450</v>
      </c>
      <c r="D229" s="662" t="s">
        <v>3451</v>
      </c>
      <c r="E229" s="662" t="s">
        <v>3452</v>
      </c>
      <c r="F229" s="665">
        <v>1</v>
      </c>
      <c r="G229" s="665">
        <v>115.26</v>
      </c>
      <c r="H229" s="678">
        <v>1</v>
      </c>
      <c r="I229" s="665"/>
      <c r="J229" s="665"/>
      <c r="K229" s="678">
        <v>0</v>
      </c>
      <c r="L229" s="665">
        <v>1</v>
      </c>
      <c r="M229" s="666">
        <v>115.26</v>
      </c>
    </row>
    <row r="230" spans="1:13" ht="14.4" customHeight="1" x14ac:dyDescent="0.3">
      <c r="A230" s="661" t="s">
        <v>3054</v>
      </c>
      <c r="B230" s="662" t="s">
        <v>2864</v>
      </c>
      <c r="C230" s="662" t="s">
        <v>4133</v>
      </c>
      <c r="D230" s="662" t="s">
        <v>1989</v>
      </c>
      <c r="E230" s="662" t="s">
        <v>4134</v>
      </c>
      <c r="F230" s="665"/>
      <c r="G230" s="665"/>
      <c r="H230" s="678"/>
      <c r="I230" s="665">
        <v>2</v>
      </c>
      <c r="J230" s="665">
        <v>0</v>
      </c>
      <c r="K230" s="678"/>
      <c r="L230" s="665">
        <v>2</v>
      </c>
      <c r="M230" s="666">
        <v>0</v>
      </c>
    </row>
    <row r="231" spans="1:13" ht="14.4" customHeight="1" x14ac:dyDescent="0.3">
      <c r="A231" s="661" t="s">
        <v>3054</v>
      </c>
      <c r="B231" s="662" t="s">
        <v>4473</v>
      </c>
      <c r="C231" s="662" t="s">
        <v>4338</v>
      </c>
      <c r="D231" s="662" t="s">
        <v>4339</v>
      </c>
      <c r="E231" s="662" t="s">
        <v>4340</v>
      </c>
      <c r="F231" s="665">
        <v>1</v>
      </c>
      <c r="G231" s="665">
        <v>61.76</v>
      </c>
      <c r="H231" s="678">
        <v>1</v>
      </c>
      <c r="I231" s="665"/>
      <c r="J231" s="665"/>
      <c r="K231" s="678">
        <v>0</v>
      </c>
      <c r="L231" s="665">
        <v>1</v>
      </c>
      <c r="M231" s="666">
        <v>61.76</v>
      </c>
    </row>
    <row r="232" spans="1:13" ht="14.4" customHeight="1" x14ac:dyDescent="0.3">
      <c r="A232" s="661" t="s">
        <v>3054</v>
      </c>
      <c r="B232" s="662" t="s">
        <v>4487</v>
      </c>
      <c r="C232" s="662" t="s">
        <v>4376</v>
      </c>
      <c r="D232" s="662" t="s">
        <v>4377</v>
      </c>
      <c r="E232" s="662" t="s">
        <v>4378</v>
      </c>
      <c r="F232" s="665"/>
      <c r="G232" s="665"/>
      <c r="H232" s="678">
        <v>0</v>
      </c>
      <c r="I232" s="665">
        <v>1</v>
      </c>
      <c r="J232" s="665">
        <v>54.98</v>
      </c>
      <c r="K232" s="678">
        <v>1</v>
      </c>
      <c r="L232" s="665">
        <v>1</v>
      </c>
      <c r="M232" s="666">
        <v>54.98</v>
      </c>
    </row>
    <row r="233" spans="1:13" ht="14.4" customHeight="1" x14ac:dyDescent="0.3">
      <c r="A233" s="661" t="s">
        <v>3054</v>
      </c>
      <c r="B233" s="662" t="s">
        <v>2920</v>
      </c>
      <c r="C233" s="662" t="s">
        <v>2372</v>
      </c>
      <c r="D233" s="662" t="s">
        <v>2157</v>
      </c>
      <c r="E233" s="662" t="s">
        <v>2923</v>
      </c>
      <c r="F233" s="665"/>
      <c r="G233" s="665"/>
      <c r="H233" s="678">
        <v>0</v>
      </c>
      <c r="I233" s="665">
        <v>1</v>
      </c>
      <c r="J233" s="665">
        <v>154.36000000000001</v>
      </c>
      <c r="K233" s="678">
        <v>1</v>
      </c>
      <c r="L233" s="665">
        <v>1</v>
      </c>
      <c r="M233" s="666">
        <v>154.36000000000001</v>
      </c>
    </row>
    <row r="234" spans="1:13" ht="14.4" customHeight="1" x14ac:dyDescent="0.3">
      <c r="A234" s="661" t="s">
        <v>3054</v>
      </c>
      <c r="B234" s="662" t="s">
        <v>2976</v>
      </c>
      <c r="C234" s="662" t="s">
        <v>2135</v>
      </c>
      <c r="D234" s="662" t="s">
        <v>2136</v>
      </c>
      <c r="E234" s="662" t="s">
        <v>2137</v>
      </c>
      <c r="F234" s="665"/>
      <c r="G234" s="665"/>
      <c r="H234" s="678">
        <v>0</v>
      </c>
      <c r="I234" s="665">
        <v>1</v>
      </c>
      <c r="J234" s="665">
        <v>96.84</v>
      </c>
      <c r="K234" s="678">
        <v>1</v>
      </c>
      <c r="L234" s="665">
        <v>1</v>
      </c>
      <c r="M234" s="666">
        <v>96.84</v>
      </c>
    </row>
    <row r="235" spans="1:13" ht="14.4" customHeight="1" x14ac:dyDescent="0.3">
      <c r="A235" s="661" t="s">
        <v>3054</v>
      </c>
      <c r="B235" s="662" t="s">
        <v>2976</v>
      </c>
      <c r="C235" s="662" t="s">
        <v>4109</v>
      </c>
      <c r="D235" s="662" t="s">
        <v>4110</v>
      </c>
      <c r="E235" s="662" t="s">
        <v>4111</v>
      </c>
      <c r="F235" s="665">
        <v>3</v>
      </c>
      <c r="G235" s="665">
        <v>193.68</v>
      </c>
      <c r="H235" s="678">
        <v>1</v>
      </c>
      <c r="I235" s="665"/>
      <c r="J235" s="665"/>
      <c r="K235" s="678">
        <v>0</v>
      </c>
      <c r="L235" s="665">
        <v>3</v>
      </c>
      <c r="M235" s="666">
        <v>193.68</v>
      </c>
    </row>
    <row r="236" spans="1:13" ht="14.4" customHeight="1" x14ac:dyDescent="0.3">
      <c r="A236" s="661" t="s">
        <v>3054</v>
      </c>
      <c r="B236" s="662" t="s">
        <v>2977</v>
      </c>
      <c r="C236" s="662" t="s">
        <v>652</v>
      </c>
      <c r="D236" s="662" t="s">
        <v>653</v>
      </c>
      <c r="E236" s="662" t="s">
        <v>2979</v>
      </c>
      <c r="F236" s="665">
        <v>1</v>
      </c>
      <c r="G236" s="665">
        <v>36.54</v>
      </c>
      <c r="H236" s="678">
        <v>1</v>
      </c>
      <c r="I236" s="665"/>
      <c r="J236" s="665"/>
      <c r="K236" s="678">
        <v>0</v>
      </c>
      <c r="L236" s="665">
        <v>1</v>
      </c>
      <c r="M236" s="666">
        <v>36.54</v>
      </c>
    </row>
    <row r="237" spans="1:13" ht="14.4" customHeight="1" x14ac:dyDescent="0.3">
      <c r="A237" s="661" t="s">
        <v>3054</v>
      </c>
      <c r="B237" s="662" t="s">
        <v>4475</v>
      </c>
      <c r="C237" s="662" t="s">
        <v>3826</v>
      </c>
      <c r="D237" s="662" t="s">
        <v>3827</v>
      </c>
      <c r="E237" s="662" t="s">
        <v>3828</v>
      </c>
      <c r="F237" s="665">
        <v>24</v>
      </c>
      <c r="G237" s="665">
        <v>23267.519999999997</v>
      </c>
      <c r="H237" s="678">
        <v>1</v>
      </c>
      <c r="I237" s="665"/>
      <c r="J237" s="665"/>
      <c r="K237" s="678">
        <v>0</v>
      </c>
      <c r="L237" s="665">
        <v>24</v>
      </c>
      <c r="M237" s="666">
        <v>23267.519999999997</v>
      </c>
    </row>
    <row r="238" spans="1:13" ht="14.4" customHeight="1" x14ac:dyDescent="0.3">
      <c r="A238" s="661" t="s">
        <v>3054</v>
      </c>
      <c r="B238" s="662" t="s">
        <v>4475</v>
      </c>
      <c r="C238" s="662" t="s">
        <v>3829</v>
      </c>
      <c r="D238" s="662" t="s">
        <v>3830</v>
      </c>
      <c r="E238" s="662" t="s">
        <v>3831</v>
      </c>
      <c r="F238" s="665"/>
      <c r="G238" s="665"/>
      <c r="H238" s="678">
        <v>0</v>
      </c>
      <c r="I238" s="665">
        <v>41</v>
      </c>
      <c r="J238" s="665">
        <v>30915.64</v>
      </c>
      <c r="K238" s="678">
        <v>1</v>
      </c>
      <c r="L238" s="665">
        <v>41</v>
      </c>
      <c r="M238" s="666">
        <v>30915.64</v>
      </c>
    </row>
    <row r="239" spans="1:13" ht="14.4" customHeight="1" x14ac:dyDescent="0.3">
      <c r="A239" s="661" t="s">
        <v>3054</v>
      </c>
      <c r="B239" s="662" t="s">
        <v>4475</v>
      </c>
      <c r="C239" s="662" t="s">
        <v>3711</v>
      </c>
      <c r="D239" s="662" t="s">
        <v>3712</v>
      </c>
      <c r="E239" s="662" t="s">
        <v>3713</v>
      </c>
      <c r="F239" s="665"/>
      <c r="G239" s="665"/>
      <c r="H239" s="678">
        <v>0</v>
      </c>
      <c r="I239" s="665">
        <v>16</v>
      </c>
      <c r="J239" s="665">
        <v>18096.96</v>
      </c>
      <c r="K239" s="678">
        <v>1</v>
      </c>
      <c r="L239" s="665">
        <v>16</v>
      </c>
      <c r="M239" s="666">
        <v>18096.96</v>
      </c>
    </row>
    <row r="240" spans="1:13" ht="14.4" customHeight="1" x14ac:dyDescent="0.3">
      <c r="A240" s="661" t="s">
        <v>3054</v>
      </c>
      <c r="B240" s="662" t="s">
        <v>4475</v>
      </c>
      <c r="C240" s="662" t="s">
        <v>3832</v>
      </c>
      <c r="D240" s="662" t="s">
        <v>3833</v>
      </c>
      <c r="E240" s="662" t="s">
        <v>3834</v>
      </c>
      <c r="F240" s="665"/>
      <c r="G240" s="665"/>
      <c r="H240" s="678">
        <v>0</v>
      </c>
      <c r="I240" s="665">
        <v>34</v>
      </c>
      <c r="J240" s="665">
        <v>51274.719999999994</v>
      </c>
      <c r="K240" s="678">
        <v>1</v>
      </c>
      <c r="L240" s="665">
        <v>34</v>
      </c>
      <c r="M240" s="666">
        <v>51274.719999999994</v>
      </c>
    </row>
    <row r="241" spans="1:13" ht="14.4" customHeight="1" x14ac:dyDescent="0.3">
      <c r="A241" s="661" t="s">
        <v>3054</v>
      </c>
      <c r="B241" s="662" t="s">
        <v>4475</v>
      </c>
      <c r="C241" s="662" t="s">
        <v>3835</v>
      </c>
      <c r="D241" s="662" t="s">
        <v>3836</v>
      </c>
      <c r="E241" s="662" t="s">
        <v>3837</v>
      </c>
      <c r="F241" s="665">
        <v>5</v>
      </c>
      <c r="G241" s="665">
        <v>6463.25</v>
      </c>
      <c r="H241" s="678">
        <v>1</v>
      </c>
      <c r="I241" s="665"/>
      <c r="J241" s="665"/>
      <c r="K241" s="678">
        <v>0</v>
      </c>
      <c r="L241" s="665">
        <v>5</v>
      </c>
      <c r="M241" s="666">
        <v>6463.25</v>
      </c>
    </row>
    <row r="242" spans="1:13" ht="14.4" customHeight="1" x14ac:dyDescent="0.3">
      <c r="A242" s="661" t="s">
        <v>3054</v>
      </c>
      <c r="B242" s="662" t="s">
        <v>4475</v>
      </c>
      <c r="C242" s="662" t="s">
        <v>3838</v>
      </c>
      <c r="D242" s="662" t="s">
        <v>3839</v>
      </c>
      <c r="E242" s="662" t="s">
        <v>3840</v>
      </c>
      <c r="F242" s="665">
        <v>25</v>
      </c>
      <c r="G242" s="665">
        <v>16158</v>
      </c>
      <c r="H242" s="678">
        <v>1</v>
      </c>
      <c r="I242" s="665"/>
      <c r="J242" s="665"/>
      <c r="K242" s="678">
        <v>0</v>
      </c>
      <c r="L242" s="665">
        <v>25</v>
      </c>
      <c r="M242" s="666">
        <v>16158</v>
      </c>
    </row>
    <row r="243" spans="1:13" ht="14.4" customHeight="1" x14ac:dyDescent="0.3">
      <c r="A243" s="661" t="s">
        <v>3054</v>
      </c>
      <c r="B243" s="662" t="s">
        <v>2982</v>
      </c>
      <c r="C243" s="662" t="s">
        <v>4173</v>
      </c>
      <c r="D243" s="662" t="s">
        <v>4174</v>
      </c>
      <c r="E243" s="662" t="s">
        <v>4175</v>
      </c>
      <c r="F243" s="665">
        <v>3</v>
      </c>
      <c r="G243" s="665">
        <v>328.62</v>
      </c>
      <c r="H243" s="678">
        <v>1</v>
      </c>
      <c r="I243" s="665"/>
      <c r="J243" s="665"/>
      <c r="K243" s="678">
        <v>0</v>
      </c>
      <c r="L243" s="665">
        <v>3</v>
      </c>
      <c r="M243" s="666">
        <v>328.62</v>
      </c>
    </row>
    <row r="244" spans="1:13" ht="14.4" customHeight="1" x14ac:dyDescent="0.3">
      <c r="A244" s="661" t="s">
        <v>3054</v>
      </c>
      <c r="B244" s="662" t="s">
        <v>2982</v>
      </c>
      <c r="C244" s="662" t="s">
        <v>4405</v>
      </c>
      <c r="D244" s="662" t="s">
        <v>4174</v>
      </c>
      <c r="E244" s="662" t="s">
        <v>4406</v>
      </c>
      <c r="F244" s="665">
        <v>3</v>
      </c>
      <c r="G244" s="665">
        <v>0</v>
      </c>
      <c r="H244" s="678"/>
      <c r="I244" s="665"/>
      <c r="J244" s="665"/>
      <c r="K244" s="678"/>
      <c r="L244" s="665">
        <v>3</v>
      </c>
      <c r="M244" s="666">
        <v>0</v>
      </c>
    </row>
    <row r="245" spans="1:13" ht="14.4" customHeight="1" x14ac:dyDescent="0.3">
      <c r="A245" s="661" t="s">
        <v>3054</v>
      </c>
      <c r="B245" s="662" t="s">
        <v>2982</v>
      </c>
      <c r="C245" s="662" t="s">
        <v>4176</v>
      </c>
      <c r="D245" s="662" t="s">
        <v>4177</v>
      </c>
      <c r="E245" s="662" t="s">
        <v>3772</v>
      </c>
      <c r="F245" s="665">
        <v>2</v>
      </c>
      <c r="G245" s="665">
        <v>375.84</v>
      </c>
      <c r="H245" s="678">
        <v>1</v>
      </c>
      <c r="I245" s="665"/>
      <c r="J245" s="665"/>
      <c r="K245" s="678">
        <v>0</v>
      </c>
      <c r="L245" s="665">
        <v>2</v>
      </c>
      <c r="M245" s="666">
        <v>375.84</v>
      </c>
    </row>
    <row r="246" spans="1:13" ht="14.4" customHeight="1" x14ac:dyDescent="0.3">
      <c r="A246" s="661" t="s">
        <v>3054</v>
      </c>
      <c r="B246" s="662" t="s">
        <v>2982</v>
      </c>
      <c r="C246" s="662" t="s">
        <v>4407</v>
      </c>
      <c r="D246" s="662" t="s">
        <v>3981</v>
      </c>
      <c r="E246" s="662" t="s">
        <v>3168</v>
      </c>
      <c r="F246" s="665"/>
      <c r="G246" s="665"/>
      <c r="H246" s="678">
        <v>0</v>
      </c>
      <c r="I246" s="665">
        <v>2</v>
      </c>
      <c r="J246" s="665">
        <v>62.64</v>
      </c>
      <c r="K246" s="678">
        <v>1</v>
      </c>
      <c r="L246" s="665">
        <v>2</v>
      </c>
      <c r="M246" s="666">
        <v>62.64</v>
      </c>
    </row>
    <row r="247" spans="1:13" ht="14.4" customHeight="1" x14ac:dyDescent="0.3">
      <c r="A247" s="661" t="s">
        <v>3054</v>
      </c>
      <c r="B247" s="662" t="s">
        <v>2982</v>
      </c>
      <c r="C247" s="662" t="s">
        <v>3643</v>
      </c>
      <c r="D247" s="662" t="s">
        <v>3644</v>
      </c>
      <c r="E247" s="662" t="s">
        <v>3284</v>
      </c>
      <c r="F247" s="665"/>
      <c r="G247" s="665"/>
      <c r="H247" s="678">
        <v>0</v>
      </c>
      <c r="I247" s="665">
        <v>23</v>
      </c>
      <c r="J247" s="665">
        <v>3241.8499999999995</v>
      </c>
      <c r="K247" s="678">
        <v>1</v>
      </c>
      <c r="L247" s="665">
        <v>23</v>
      </c>
      <c r="M247" s="666">
        <v>3241.8499999999995</v>
      </c>
    </row>
    <row r="248" spans="1:13" ht="14.4" customHeight="1" x14ac:dyDescent="0.3">
      <c r="A248" s="661" t="s">
        <v>3054</v>
      </c>
      <c r="B248" s="662" t="s">
        <v>2982</v>
      </c>
      <c r="C248" s="662" t="s">
        <v>3806</v>
      </c>
      <c r="D248" s="662" t="s">
        <v>3807</v>
      </c>
      <c r="E248" s="662" t="s">
        <v>3772</v>
      </c>
      <c r="F248" s="665"/>
      <c r="G248" s="665"/>
      <c r="H248" s="678">
        <v>0</v>
      </c>
      <c r="I248" s="665">
        <v>37</v>
      </c>
      <c r="J248" s="665">
        <v>6953.0400000000009</v>
      </c>
      <c r="K248" s="678">
        <v>1</v>
      </c>
      <c r="L248" s="665">
        <v>37</v>
      </c>
      <c r="M248" s="666">
        <v>6953.0400000000009</v>
      </c>
    </row>
    <row r="249" spans="1:13" ht="14.4" customHeight="1" x14ac:dyDescent="0.3">
      <c r="A249" s="661" t="s">
        <v>3054</v>
      </c>
      <c r="B249" s="662" t="s">
        <v>2982</v>
      </c>
      <c r="C249" s="662" t="s">
        <v>3808</v>
      </c>
      <c r="D249" s="662" t="s">
        <v>3120</v>
      </c>
      <c r="E249" s="662" t="s">
        <v>3809</v>
      </c>
      <c r="F249" s="665"/>
      <c r="G249" s="665"/>
      <c r="H249" s="678">
        <v>0</v>
      </c>
      <c r="I249" s="665">
        <v>23</v>
      </c>
      <c r="J249" s="665">
        <v>2161.08</v>
      </c>
      <c r="K249" s="678">
        <v>1</v>
      </c>
      <c r="L249" s="665">
        <v>23</v>
      </c>
      <c r="M249" s="666">
        <v>2161.08</v>
      </c>
    </row>
    <row r="250" spans="1:13" ht="14.4" customHeight="1" x14ac:dyDescent="0.3">
      <c r="A250" s="661" t="s">
        <v>3054</v>
      </c>
      <c r="B250" s="662" t="s">
        <v>2982</v>
      </c>
      <c r="C250" s="662" t="s">
        <v>3119</v>
      </c>
      <c r="D250" s="662" t="s">
        <v>3120</v>
      </c>
      <c r="E250" s="662" t="s">
        <v>3121</v>
      </c>
      <c r="F250" s="665"/>
      <c r="G250" s="665"/>
      <c r="H250" s="678">
        <v>0</v>
      </c>
      <c r="I250" s="665">
        <v>13</v>
      </c>
      <c r="J250" s="665">
        <v>2035.93</v>
      </c>
      <c r="K250" s="678">
        <v>1</v>
      </c>
      <c r="L250" s="665">
        <v>13</v>
      </c>
      <c r="M250" s="666">
        <v>2035.93</v>
      </c>
    </row>
    <row r="251" spans="1:13" ht="14.4" customHeight="1" x14ac:dyDescent="0.3">
      <c r="A251" s="661" t="s">
        <v>3054</v>
      </c>
      <c r="B251" s="662" t="s">
        <v>2982</v>
      </c>
      <c r="C251" s="662" t="s">
        <v>3980</v>
      </c>
      <c r="D251" s="662" t="s">
        <v>3981</v>
      </c>
      <c r="E251" s="662" t="s">
        <v>3982</v>
      </c>
      <c r="F251" s="665"/>
      <c r="G251" s="665"/>
      <c r="H251" s="678">
        <v>0</v>
      </c>
      <c r="I251" s="665">
        <v>7</v>
      </c>
      <c r="J251" s="665">
        <v>2104.7600000000002</v>
      </c>
      <c r="K251" s="678">
        <v>1</v>
      </c>
      <c r="L251" s="665">
        <v>7</v>
      </c>
      <c r="M251" s="666">
        <v>2104.7600000000002</v>
      </c>
    </row>
    <row r="252" spans="1:13" ht="14.4" customHeight="1" x14ac:dyDescent="0.3">
      <c r="A252" s="661" t="s">
        <v>3054</v>
      </c>
      <c r="B252" s="662" t="s">
        <v>2982</v>
      </c>
      <c r="C252" s="662" t="s">
        <v>4408</v>
      </c>
      <c r="D252" s="662" t="s">
        <v>4409</v>
      </c>
      <c r="E252" s="662" t="s">
        <v>3809</v>
      </c>
      <c r="F252" s="665">
        <v>1</v>
      </c>
      <c r="G252" s="665">
        <v>93.96</v>
      </c>
      <c r="H252" s="678">
        <v>1</v>
      </c>
      <c r="I252" s="665"/>
      <c r="J252" s="665"/>
      <c r="K252" s="678">
        <v>0</v>
      </c>
      <c r="L252" s="665">
        <v>1</v>
      </c>
      <c r="M252" s="666">
        <v>93.96</v>
      </c>
    </row>
    <row r="253" spans="1:13" ht="14.4" customHeight="1" x14ac:dyDescent="0.3">
      <c r="A253" s="661" t="s">
        <v>3054</v>
      </c>
      <c r="B253" s="662" t="s">
        <v>4476</v>
      </c>
      <c r="C253" s="662" t="s">
        <v>4280</v>
      </c>
      <c r="D253" s="662" t="s">
        <v>4281</v>
      </c>
      <c r="E253" s="662" t="s">
        <v>3410</v>
      </c>
      <c r="F253" s="665">
        <v>3</v>
      </c>
      <c r="G253" s="665">
        <v>362.31</v>
      </c>
      <c r="H253" s="678">
        <v>1</v>
      </c>
      <c r="I253" s="665"/>
      <c r="J253" s="665"/>
      <c r="K253" s="678">
        <v>0</v>
      </c>
      <c r="L253" s="665">
        <v>3</v>
      </c>
      <c r="M253" s="666">
        <v>362.31</v>
      </c>
    </row>
    <row r="254" spans="1:13" ht="14.4" customHeight="1" x14ac:dyDescent="0.3">
      <c r="A254" s="661" t="s">
        <v>3054</v>
      </c>
      <c r="B254" s="662" t="s">
        <v>4476</v>
      </c>
      <c r="C254" s="662" t="s">
        <v>3274</v>
      </c>
      <c r="D254" s="662" t="s">
        <v>3275</v>
      </c>
      <c r="E254" s="662" t="s">
        <v>3276</v>
      </c>
      <c r="F254" s="665"/>
      <c r="G254" s="665"/>
      <c r="H254" s="678">
        <v>0</v>
      </c>
      <c r="I254" s="665">
        <v>4</v>
      </c>
      <c r="J254" s="665">
        <v>1639.08</v>
      </c>
      <c r="K254" s="678">
        <v>1</v>
      </c>
      <c r="L254" s="665">
        <v>4</v>
      </c>
      <c r="M254" s="666">
        <v>1639.08</v>
      </c>
    </row>
    <row r="255" spans="1:13" ht="14.4" customHeight="1" x14ac:dyDescent="0.3">
      <c r="A255" s="661" t="s">
        <v>3054</v>
      </c>
      <c r="B255" s="662" t="s">
        <v>4476</v>
      </c>
      <c r="C255" s="662" t="s">
        <v>4144</v>
      </c>
      <c r="D255" s="662" t="s">
        <v>4145</v>
      </c>
      <c r="E255" s="662" t="s">
        <v>4146</v>
      </c>
      <c r="F255" s="665">
        <v>2</v>
      </c>
      <c r="G255" s="665">
        <v>0</v>
      </c>
      <c r="H255" s="678"/>
      <c r="I255" s="665"/>
      <c r="J255" s="665"/>
      <c r="K255" s="678"/>
      <c r="L255" s="665">
        <v>2</v>
      </c>
      <c r="M255" s="666">
        <v>0</v>
      </c>
    </row>
    <row r="256" spans="1:13" ht="14.4" customHeight="1" x14ac:dyDescent="0.3">
      <c r="A256" s="661" t="s">
        <v>3054</v>
      </c>
      <c r="B256" s="662" t="s">
        <v>2986</v>
      </c>
      <c r="C256" s="662" t="s">
        <v>4351</v>
      </c>
      <c r="D256" s="662" t="s">
        <v>4352</v>
      </c>
      <c r="E256" s="662" t="s">
        <v>4353</v>
      </c>
      <c r="F256" s="665">
        <v>2</v>
      </c>
      <c r="G256" s="665">
        <v>1912.26</v>
      </c>
      <c r="H256" s="678">
        <v>1</v>
      </c>
      <c r="I256" s="665"/>
      <c r="J256" s="665"/>
      <c r="K256" s="678">
        <v>0</v>
      </c>
      <c r="L256" s="665">
        <v>2</v>
      </c>
      <c r="M256" s="666">
        <v>1912.26</v>
      </c>
    </row>
    <row r="257" spans="1:13" ht="14.4" customHeight="1" x14ac:dyDescent="0.3">
      <c r="A257" s="661" t="s">
        <v>3054</v>
      </c>
      <c r="B257" s="662" t="s">
        <v>2986</v>
      </c>
      <c r="C257" s="662" t="s">
        <v>4241</v>
      </c>
      <c r="D257" s="662" t="s">
        <v>4242</v>
      </c>
      <c r="E257" s="662" t="s">
        <v>3744</v>
      </c>
      <c r="F257" s="665">
        <v>4</v>
      </c>
      <c r="G257" s="665">
        <v>3393.96</v>
      </c>
      <c r="H257" s="678">
        <v>1</v>
      </c>
      <c r="I257" s="665"/>
      <c r="J257" s="665"/>
      <c r="K257" s="678">
        <v>0</v>
      </c>
      <c r="L257" s="665">
        <v>4</v>
      </c>
      <c r="M257" s="666">
        <v>3393.96</v>
      </c>
    </row>
    <row r="258" spans="1:13" ht="14.4" customHeight="1" x14ac:dyDescent="0.3">
      <c r="A258" s="661" t="s">
        <v>3054</v>
      </c>
      <c r="B258" s="662" t="s">
        <v>2986</v>
      </c>
      <c r="C258" s="662" t="s">
        <v>4354</v>
      </c>
      <c r="D258" s="662" t="s">
        <v>4355</v>
      </c>
      <c r="E258" s="662" t="s">
        <v>3744</v>
      </c>
      <c r="F258" s="665">
        <v>2</v>
      </c>
      <c r="G258" s="665">
        <v>1696.98</v>
      </c>
      <c r="H258" s="678">
        <v>1</v>
      </c>
      <c r="I258" s="665"/>
      <c r="J258" s="665"/>
      <c r="K258" s="678">
        <v>0</v>
      </c>
      <c r="L258" s="665">
        <v>2</v>
      </c>
      <c r="M258" s="666">
        <v>1696.98</v>
      </c>
    </row>
    <row r="259" spans="1:13" ht="14.4" customHeight="1" x14ac:dyDescent="0.3">
      <c r="A259" s="661" t="s">
        <v>3054</v>
      </c>
      <c r="B259" s="662" t="s">
        <v>2986</v>
      </c>
      <c r="C259" s="662" t="s">
        <v>3737</v>
      </c>
      <c r="D259" s="662" t="s">
        <v>3738</v>
      </c>
      <c r="E259" s="662" t="s">
        <v>3739</v>
      </c>
      <c r="F259" s="665"/>
      <c r="G259" s="665"/>
      <c r="H259" s="678">
        <v>0</v>
      </c>
      <c r="I259" s="665">
        <v>6</v>
      </c>
      <c r="J259" s="665">
        <v>3395.6400000000003</v>
      </c>
      <c r="K259" s="678">
        <v>1</v>
      </c>
      <c r="L259" s="665">
        <v>6</v>
      </c>
      <c r="M259" s="666">
        <v>3395.6400000000003</v>
      </c>
    </row>
    <row r="260" spans="1:13" ht="14.4" customHeight="1" x14ac:dyDescent="0.3">
      <c r="A260" s="661" t="s">
        <v>3054</v>
      </c>
      <c r="B260" s="662" t="s">
        <v>2986</v>
      </c>
      <c r="C260" s="662" t="s">
        <v>2089</v>
      </c>
      <c r="D260" s="662" t="s">
        <v>2987</v>
      </c>
      <c r="E260" s="662" t="s">
        <v>2988</v>
      </c>
      <c r="F260" s="665"/>
      <c r="G260" s="665"/>
      <c r="H260" s="678">
        <v>0</v>
      </c>
      <c r="I260" s="665">
        <v>2</v>
      </c>
      <c r="J260" s="665">
        <v>214.84</v>
      </c>
      <c r="K260" s="678">
        <v>1</v>
      </c>
      <c r="L260" s="665">
        <v>2</v>
      </c>
      <c r="M260" s="666">
        <v>214.84</v>
      </c>
    </row>
    <row r="261" spans="1:13" ht="14.4" customHeight="1" x14ac:dyDescent="0.3">
      <c r="A261" s="661" t="s">
        <v>3054</v>
      </c>
      <c r="B261" s="662" t="s">
        <v>2986</v>
      </c>
      <c r="C261" s="662" t="s">
        <v>3876</v>
      </c>
      <c r="D261" s="662" t="s">
        <v>2987</v>
      </c>
      <c r="E261" s="662" t="s">
        <v>3877</v>
      </c>
      <c r="F261" s="665"/>
      <c r="G261" s="665"/>
      <c r="H261" s="678">
        <v>0</v>
      </c>
      <c r="I261" s="665">
        <v>8</v>
      </c>
      <c r="J261" s="665">
        <v>4296.96</v>
      </c>
      <c r="K261" s="678">
        <v>1</v>
      </c>
      <c r="L261" s="665">
        <v>8</v>
      </c>
      <c r="M261" s="666">
        <v>4296.96</v>
      </c>
    </row>
    <row r="262" spans="1:13" ht="14.4" customHeight="1" x14ac:dyDescent="0.3">
      <c r="A262" s="661" t="s">
        <v>3054</v>
      </c>
      <c r="B262" s="662" t="s">
        <v>2986</v>
      </c>
      <c r="C262" s="662" t="s">
        <v>3740</v>
      </c>
      <c r="D262" s="662" t="s">
        <v>3741</v>
      </c>
      <c r="E262" s="662" t="s">
        <v>3742</v>
      </c>
      <c r="F262" s="665"/>
      <c r="G262" s="665"/>
      <c r="H262" s="678">
        <v>0</v>
      </c>
      <c r="I262" s="665">
        <v>2</v>
      </c>
      <c r="J262" s="665">
        <v>848.48</v>
      </c>
      <c r="K262" s="678">
        <v>1</v>
      </c>
      <c r="L262" s="665">
        <v>2</v>
      </c>
      <c r="M262" s="666">
        <v>848.48</v>
      </c>
    </row>
    <row r="263" spans="1:13" ht="14.4" customHeight="1" x14ac:dyDescent="0.3">
      <c r="A263" s="661" t="s">
        <v>3054</v>
      </c>
      <c r="B263" s="662" t="s">
        <v>2986</v>
      </c>
      <c r="C263" s="662" t="s">
        <v>3743</v>
      </c>
      <c r="D263" s="662" t="s">
        <v>3741</v>
      </c>
      <c r="E263" s="662" t="s">
        <v>3744</v>
      </c>
      <c r="F263" s="665"/>
      <c r="G263" s="665"/>
      <c r="H263" s="678">
        <v>0</v>
      </c>
      <c r="I263" s="665">
        <v>102</v>
      </c>
      <c r="J263" s="665">
        <v>86545.98000000001</v>
      </c>
      <c r="K263" s="678">
        <v>1</v>
      </c>
      <c r="L263" s="665">
        <v>102</v>
      </c>
      <c r="M263" s="666">
        <v>86545.98000000001</v>
      </c>
    </row>
    <row r="264" spans="1:13" ht="14.4" customHeight="1" x14ac:dyDescent="0.3">
      <c r="A264" s="661" t="s">
        <v>3054</v>
      </c>
      <c r="B264" s="662" t="s">
        <v>2990</v>
      </c>
      <c r="C264" s="662" t="s">
        <v>3960</v>
      </c>
      <c r="D264" s="662" t="s">
        <v>1113</v>
      </c>
      <c r="E264" s="662" t="s">
        <v>3961</v>
      </c>
      <c r="F264" s="665"/>
      <c r="G264" s="665"/>
      <c r="H264" s="678">
        <v>0</v>
      </c>
      <c r="I264" s="665">
        <v>4</v>
      </c>
      <c r="J264" s="665">
        <v>5144.8</v>
      </c>
      <c r="K264" s="678">
        <v>1</v>
      </c>
      <c r="L264" s="665">
        <v>4</v>
      </c>
      <c r="M264" s="666">
        <v>5144.8</v>
      </c>
    </row>
    <row r="265" spans="1:13" ht="14.4" customHeight="1" x14ac:dyDescent="0.3">
      <c r="A265" s="661" t="s">
        <v>3054</v>
      </c>
      <c r="B265" s="662" t="s">
        <v>2990</v>
      </c>
      <c r="C265" s="662" t="s">
        <v>3796</v>
      </c>
      <c r="D265" s="662" t="s">
        <v>3797</v>
      </c>
      <c r="E265" s="662" t="s">
        <v>3798</v>
      </c>
      <c r="F265" s="665"/>
      <c r="G265" s="665"/>
      <c r="H265" s="678">
        <v>0</v>
      </c>
      <c r="I265" s="665">
        <v>47</v>
      </c>
      <c r="J265" s="665">
        <v>80627.560000000012</v>
      </c>
      <c r="K265" s="678">
        <v>1</v>
      </c>
      <c r="L265" s="665">
        <v>47</v>
      </c>
      <c r="M265" s="666">
        <v>80627.560000000012</v>
      </c>
    </row>
    <row r="266" spans="1:13" ht="14.4" customHeight="1" x14ac:dyDescent="0.3">
      <c r="A266" s="661" t="s">
        <v>3054</v>
      </c>
      <c r="B266" s="662" t="s">
        <v>2992</v>
      </c>
      <c r="C266" s="662" t="s">
        <v>4313</v>
      </c>
      <c r="D266" s="662" t="s">
        <v>4314</v>
      </c>
      <c r="E266" s="662" t="s">
        <v>4315</v>
      </c>
      <c r="F266" s="665">
        <v>2</v>
      </c>
      <c r="G266" s="665">
        <v>125.38</v>
      </c>
      <c r="H266" s="678">
        <v>1</v>
      </c>
      <c r="I266" s="665"/>
      <c r="J266" s="665"/>
      <c r="K266" s="678">
        <v>0</v>
      </c>
      <c r="L266" s="665">
        <v>2</v>
      </c>
      <c r="M266" s="666">
        <v>125.38</v>
      </c>
    </row>
    <row r="267" spans="1:13" ht="14.4" customHeight="1" x14ac:dyDescent="0.3">
      <c r="A267" s="661" t="s">
        <v>3054</v>
      </c>
      <c r="B267" s="662" t="s">
        <v>2992</v>
      </c>
      <c r="C267" s="662" t="s">
        <v>4316</v>
      </c>
      <c r="D267" s="662" t="s">
        <v>4317</v>
      </c>
      <c r="E267" s="662" t="s">
        <v>4318</v>
      </c>
      <c r="F267" s="665">
        <v>1</v>
      </c>
      <c r="G267" s="665">
        <v>16.920000000000002</v>
      </c>
      <c r="H267" s="678">
        <v>1</v>
      </c>
      <c r="I267" s="665"/>
      <c r="J267" s="665"/>
      <c r="K267" s="678">
        <v>0</v>
      </c>
      <c r="L267" s="665">
        <v>1</v>
      </c>
      <c r="M267" s="666">
        <v>16.920000000000002</v>
      </c>
    </row>
    <row r="268" spans="1:13" ht="14.4" customHeight="1" x14ac:dyDescent="0.3">
      <c r="A268" s="661" t="s">
        <v>3054</v>
      </c>
      <c r="B268" s="662" t="s">
        <v>2992</v>
      </c>
      <c r="C268" s="662" t="s">
        <v>4319</v>
      </c>
      <c r="D268" s="662" t="s">
        <v>4320</v>
      </c>
      <c r="E268" s="662" t="s">
        <v>2994</v>
      </c>
      <c r="F268" s="665">
        <v>1</v>
      </c>
      <c r="G268" s="665">
        <v>5.14</v>
      </c>
      <c r="H268" s="678">
        <v>1</v>
      </c>
      <c r="I268" s="665"/>
      <c r="J268" s="665"/>
      <c r="K268" s="678">
        <v>0</v>
      </c>
      <c r="L268" s="665">
        <v>1</v>
      </c>
      <c r="M268" s="666">
        <v>5.14</v>
      </c>
    </row>
    <row r="269" spans="1:13" ht="14.4" customHeight="1" x14ac:dyDescent="0.3">
      <c r="A269" s="661" t="s">
        <v>3054</v>
      </c>
      <c r="B269" s="662" t="s">
        <v>2992</v>
      </c>
      <c r="C269" s="662" t="s">
        <v>4321</v>
      </c>
      <c r="D269" s="662" t="s">
        <v>4322</v>
      </c>
      <c r="E269" s="662" t="s">
        <v>4323</v>
      </c>
      <c r="F269" s="665">
        <v>1</v>
      </c>
      <c r="G269" s="665">
        <v>22.24</v>
      </c>
      <c r="H269" s="678">
        <v>1</v>
      </c>
      <c r="I269" s="665"/>
      <c r="J269" s="665"/>
      <c r="K269" s="678">
        <v>0</v>
      </c>
      <c r="L269" s="665">
        <v>1</v>
      </c>
      <c r="M269" s="666">
        <v>22.24</v>
      </c>
    </row>
    <row r="270" spans="1:13" ht="14.4" customHeight="1" x14ac:dyDescent="0.3">
      <c r="A270" s="661" t="s">
        <v>3054</v>
      </c>
      <c r="B270" s="662" t="s">
        <v>2998</v>
      </c>
      <c r="C270" s="662" t="s">
        <v>2035</v>
      </c>
      <c r="D270" s="662" t="s">
        <v>2036</v>
      </c>
      <c r="E270" s="662" t="s">
        <v>2064</v>
      </c>
      <c r="F270" s="665"/>
      <c r="G270" s="665"/>
      <c r="H270" s="678">
        <v>0</v>
      </c>
      <c r="I270" s="665">
        <v>11</v>
      </c>
      <c r="J270" s="665">
        <v>725.88999999999987</v>
      </c>
      <c r="K270" s="678">
        <v>1</v>
      </c>
      <c r="L270" s="665">
        <v>11</v>
      </c>
      <c r="M270" s="666">
        <v>725.88999999999987</v>
      </c>
    </row>
    <row r="271" spans="1:13" ht="14.4" customHeight="1" x14ac:dyDescent="0.3">
      <c r="A271" s="661" t="s">
        <v>3054</v>
      </c>
      <c r="B271" s="662" t="s">
        <v>4485</v>
      </c>
      <c r="C271" s="662" t="s">
        <v>4076</v>
      </c>
      <c r="D271" s="662" t="s">
        <v>4077</v>
      </c>
      <c r="E271" s="662" t="s">
        <v>4078</v>
      </c>
      <c r="F271" s="665"/>
      <c r="G271" s="665"/>
      <c r="H271" s="678"/>
      <c r="I271" s="665">
        <v>2</v>
      </c>
      <c r="J271" s="665">
        <v>0</v>
      </c>
      <c r="K271" s="678"/>
      <c r="L271" s="665">
        <v>2</v>
      </c>
      <c r="M271" s="666">
        <v>0</v>
      </c>
    </row>
    <row r="272" spans="1:13" ht="14.4" customHeight="1" x14ac:dyDescent="0.3">
      <c r="A272" s="661" t="s">
        <v>3054</v>
      </c>
      <c r="B272" s="662" t="s">
        <v>4481</v>
      </c>
      <c r="C272" s="662" t="s">
        <v>3766</v>
      </c>
      <c r="D272" s="662" t="s">
        <v>3767</v>
      </c>
      <c r="E272" s="662" t="s">
        <v>3768</v>
      </c>
      <c r="F272" s="665"/>
      <c r="G272" s="665"/>
      <c r="H272" s="678">
        <v>0</v>
      </c>
      <c r="I272" s="665">
        <v>4</v>
      </c>
      <c r="J272" s="665">
        <v>454.64</v>
      </c>
      <c r="K272" s="678">
        <v>1</v>
      </c>
      <c r="L272" s="665">
        <v>4</v>
      </c>
      <c r="M272" s="666">
        <v>454.64</v>
      </c>
    </row>
    <row r="273" spans="1:13" ht="14.4" customHeight="1" x14ac:dyDescent="0.3">
      <c r="A273" s="661" t="s">
        <v>3054</v>
      </c>
      <c r="B273" s="662" t="s">
        <v>2867</v>
      </c>
      <c r="C273" s="662" t="s">
        <v>2099</v>
      </c>
      <c r="D273" s="662" t="s">
        <v>2100</v>
      </c>
      <c r="E273" s="662" t="s">
        <v>2101</v>
      </c>
      <c r="F273" s="665"/>
      <c r="G273" s="665"/>
      <c r="H273" s="678">
        <v>0</v>
      </c>
      <c r="I273" s="665">
        <v>1</v>
      </c>
      <c r="J273" s="665">
        <v>133.94</v>
      </c>
      <c r="K273" s="678">
        <v>1</v>
      </c>
      <c r="L273" s="665">
        <v>1</v>
      </c>
      <c r="M273" s="666">
        <v>133.94</v>
      </c>
    </row>
    <row r="274" spans="1:13" ht="14.4" customHeight="1" x14ac:dyDescent="0.3">
      <c r="A274" s="661" t="s">
        <v>3055</v>
      </c>
      <c r="B274" s="662" t="s">
        <v>4476</v>
      </c>
      <c r="C274" s="662" t="s">
        <v>3476</v>
      </c>
      <c r="D274" s="662" t="s">
        <v>3477</v>
      </c>
      <c r="E274" s="662" t="s">
        <v>3478</v>
      </c>
      <c r="F274" s="665"/>
      <c r="G274" s="665"/>
      <c r="H274" s="678">
        <v>0</v>
      </c>
      <c r="I274" s="665">
        <v>1</v>
      </c>
      <c r="J274" s="665">
        <v>30.2</v>
      </c>
      <c r="K274" s="678">
        <v>1</v>
      </c>
      <c r="L274" s="665">
        <v>1</v>
      </c>
      <c r="M274" s="666">
        <v>30.2</v>
      </c>
    </row>
    <row r="275" spans="1:13" ht="14.4" customHeight="1" x14ac:dyDescent="0.3">
      <c r="A275" s="661" t="s">
        <v>3066</v>
      </c>
      <c r="B275" s="662" t="s">
        <v>2909</v>
      </c>
      <c r="C275" s="662" t="s">
        <v>2076</v>
      </c>
      <c r="D275" s="662" t="s">
        <v>2910</v>
      </c>
      <c r="E275" s="662" t="s">
        <v>2911</v>
      </c>
      <c r="F275" s="665"/>
      <c r="G275" s="665"/>
      <c r="H275" s="678">
        <v>0</v>
      </c>
      <c r="I275" s="665">
        <v>1</v>
      </c>
      <c r="J275" s="665">
        <v>59.27</v>
      </c>
      <c r="K275" s="678">
        <v>1</v>
      </c>
      <c r="L275" s="665">
        <v>1</v>
      </c>
      <c r="M275" s="666">
        <v>59.27</v>
      </c>
    </row>
    <row r="276" spans="1:13" ht="14.4" customHeight="1" x14ac:dyDescent="0.3">
      <c r="A276" s="661" t="s">
        <v>3066</v>
      </c>
      <c r="B276" s="662" t="s">
        <v>2909</v>
      </c>
      <c r="C276" s="662" t="s">
        <v>2054</v>
      </c>
      <c r="D276" s="662" t="s">
        <v>2913</v>
      </c>
      <c r="E276" s="662" t="s">
        <v>2914</v>
      </c>
      <c r="F276" s="665"/>
      <c r="G276" s="665"/>
      <c r="H276" s="678">
        <v>0</v>
      </c>
      <c r="I276" s="665">
        <v>1</v>
      </c>
      <c r="J276" s="665">
        <v>46.07</v>
      </c>
      <c r="K276" s="678">
        <v>1</v>
      </c>
      <c r="L276" s="665">
        <v>1</v>
      </c>
      <c r="M276" s="666">
        <v>46.07</v>
      </c>
    </row>
    <row r="277" spans="1:13" ht="14.4" customHeight="1" x14ac:dyDescent="0.3">
      <c r="A277" s="661" t="s">
        <v>3056</v>
      </c>
      <c r="B277" s="662" t="s">
        <v>2944</v>
      </c>
      <c r="C277" s="662" t="s">
        <v>3479</v>
      </c>
      <c r="D277" s="662" t="s">
        <v>3094</v>
      </c>
      <c r="E277" s="662" t="s">
        <v>3480</v>
      </c>
      <c r="F277" s="665"/>
      <c r="G277" s="665"/>
      <c r="H277" s="678">
        <v>0</v>
      </c>
      <c r="I277" s="665">
        <v>1</v>
      </c>
      <c r="J277" s="665">
        <v>141.09</v>
      </c>
      <c r="K277" s="678">
        <v>1</v>
      </c>
      <c r="L277" s="665">
        <v>1</v>
      </c>
      <c r="M277" s="666">
        <v>141.09</v>
      </c>
    </row>
    <row r="278" spans="1:13" ht="14.4" customHeight="1" x14ac:dyDescent="0.3">
      <c r="A278" s="661" t="s">
        <v>3056</v>
      </c>
      <c r="B278" s="662" t="s">
        <v>2976</v>
      </c>
      <c r="C278" s="662" t="s">
        <v>3481</v>
      </c>
      <c r="D278" s="662" t="s">
        <v>3482</v>
      </c>
      <c r="E278" s="662" t="s">
        <v>2137</v>
      </c>
      <c r="F278" s="665">
        <v>1</v>
      </c>
      <c r="G278" s="665">
        <v>0</v>
      </c>
      <c r="H278" s="678"/>
      <c r="I278" s="665"/>
      <c r="J278" s="665"/>
      <c r="K278" s="678"/>
      <c r="L278" s="665">
        <v>1</v>
      </c>
      <c r="M278" s="666">
        <v>0</v>
      </c>
    </row>
    <row r="279" spans="1:13" ht="14.4" customHeight="1" x14ac:dyDescent="0.3">
      <c r="A279" s="661" t="s">
        <v>3056</v>
      </c>
      <c r="B279" s="662" t="s">
        <v>2977</v>
      </c>
      <c r="C279" s="662" t="s">
        <v>3463</v>
      </c>
      <c r="D279" s="662" t="s">
        <v>1956</v>
      </c>
      <c r="E279" s="662" t="s">
        <v>3464</v>
      </c>
      <c r="F279" s="665"/>
      <c r="G279" s="665"/>
      <c r="H279" s="678">
        <v>0</v>
      </c>
      <c r="I279" s="665">
        <v>1</v>
      </c>
      <c r="J279" s="665">
        <v>24.22</v>
      </c>
      <c r="K279" s="678">
        <v>1</v>
      </c>
      <c r="L279" s="665">
        <v>1</v>
      </c>
      <c r="M279" s="666">
        <v>24.22</v>
      </c>
    </row>
    <row r="280" spans="1:13" ht="14.4" customHeight="1" x14ac:dyDescent="0.3">
      <c r="A280" s="661" t="s">
        <v>3058</v>
      </c>
      <c r="B280" s="662" t="s">
        <v>2870</v>
      </c>
      <c r="C280" s="662" t="s">
        <v>2107</v>
      </c>
      <c r="D280" s="662" t="s">
        <v>2108</v>
      </c>
      <c r="E280" s="662" t="s">
        <v>2871</v>
      </c>
      <c r="F280" s="665"/>
      <c r="G280" s="665"/>
      <c r="H280" s="678"/>
      <c r="I280" s="665">
        <v>1</v>
      </c>
      <c r="J280" s="665">
        <v>0</v>
      </c>
      <c r="K280" s="678"/>
      <c r="L280" s="665">
        <v>1</v>
      </c>
      <c r="M280" s="666">
        <v>0</v>
      </c>
    </row>
    <row r="281" spans="1:13" ht="14.4" customHeight="1" x14ac:dyDescent="0.3">
      <c r="A281" s="661" t="s">
        <v>3058</v>
      </c>
      <c r="B281" s="662" t="s">
        <v>4488</v>
      </c>
      <c r="C281" s="662" t="s">
        <v>3515</v>
      </c>
      <c r="D281" s="662" t="s">
        <v>3516</v>
      </c>
      <c r="E281" s="662" t="s">
        <v>3297</v>
      </c>
      <c r="F281" s="665"/>
      <c r="G281" s="665"/>
      <c r="H281" s="678">
        <v>0</v>
      </c>
      <c r="I281" s="665">
        <v>1</v>
      </c>
      <c r="J281" s="665">
        <v>583.62</v>
      </c>
      <c r="K281" s="678">
        <v>1</v>
      </c>
      <c r="L281" s="665">
        <v>1</v>
      </c>
      <c r="M281" s="666">
        <v>583.62</v>
      </c>
    </row>
    <row r="282" spans="1:13" ht="14.4" customHeight="1" x14ac:dyDescent="0.3">
      <c r="A282" s="661" t="s">
        <v>3058</v>
      </c>
      <c r="B282" s="662" t="s">
        <v>4489</v>
      </c>
      <c r="C282" s="662" t="s">
        <v>3518</v>
      </c>
      <c r="D282" s="662" t="s">
        <v>3519</v>
      </c>
      <c r="E282" s="662" t="s">
        <v>884</v>
      </c>
      <c r="F282" s="665">
        <v>3</v>
      </c>
      <c r="G282" s="665">
        <v>389.07</v>
      </c>
      <c r="H282" s="678">
        <v>1</v>
      </c>
      <c r="I282" s="665"/>
      <c r="J282" s="665"/>
      <c r="K282" s="678">
        <v>0</v>
      </c>
      <c r="L282" s="665">
        <v>3</v>
      </c>
      <c r="M282" s="666">
        <v>389.07</v>
      </c>
    </row>
    <row r="283" spans="1:13" ht="14.4" customHeight="1" x14ac:dyDescent="0.3">
      <c r="A283" s="661" t="s">
        <v>3058</v>
      </c>
      <c r="B283" s="662" t="s">
        <v>4489</v>
      </c>
      <c r="C283" s="662" t="s">
        <v>3520</v>
      </c>
      <c r="D283" s="662" t="s">
        <v>3519</v>
      </c>
      <c r="E283" s="662" t="s">
        <v>1007</v>
      </c>
      <c r="F283" s="665">
        <v>1</v>
      </c>
      <c r="G283" s="665">
        <v>432.31</v>
      </c>
      <c r="H283" s="678">
        <v>1</v>
      </c>
      <c r="I283" s="665"/>
      <c r="J283" s="665"/>
      <c r="K283" s="678">
        <v>0</v>
      </c>
      <c r="L283" s="665">
        <v>1</v>
      </c>
      <c r="M283" s="666">
        <v>432.31</v>
      </c>
    </row>
    <row r="284" spans="1:13" ht="14.4" customHeight="1" x14ac:dyDescent="0.3">
      <c r="A284" s="661" t="s">
        <v>3058</v>
      </c>
      <c r="B284" s="662" t="s">
        <v>2944</v>
      </c>
      <c r="C284" s="662" t="s">
        <v>3093</v>
      </c>
      <c r="D284" s="662" t="s">
        <v>3094</v>
      </c>
      <c r="E284" s="662" t="s">
        <v>3095</v>
      </c>
      <c r="F284" s="665"/>
      <c r="G284" s="665"/>
      <c r="H284" s="678">
        <v>0</v>
      </c>
      <c r="I284" s="665">
        <v>3</v>
      </c>
      <c r="J284" s="665">
        <v>211.62</v>
      </c>
      <c r="K284" s="678">
        <v>1</v>
      </c>
      <c r="L284" s="665">
        <v>3</v>
      </c>
      <c r="M284" s="666">
        <v>211.62</v>
      </c>
    </row>
    <row r="285" spans="1:13" ht="14.4" customHeight="1" x14ac:dyDescent="0.3">
      <c r="A285" s="661" t="s">
        <v>3058</v>
      </c>
      <c r="B285" s="662" t="s">
        <v>2998</v>
      </c>
      <c r="C285" s="662" t="s">
        <v>2086</v>
      </c>
      <c r="D285" s="662" t="s">
        <v>1967</v>
      </c>
      <c r="E285" s="662" t="s">
        <v>977</v>
      </c>
      <c r="F285" s="665"/>
      <c r="G285" s="665"/>
      <c r="H285" s="678">
        <v>0</v>
      </c>
      <c r="I285" s="665">
        <v>6</v>
      </c>
      <c r="J285" s="665">
        <v>792</v>
      </c>
      <c r="K285" s="678">
        <v>1</v>
      </c>
      <c r="L285" s="665">
        <v>6</v>
      </c>
      <c r="M285" s="666">
        <v>792</v>
      </c>
    </row>
    <row r="286" spans="1:13" ht="14.4" customHeight="1" x14ac:dyDescent="0.3">
      <c r="A286" s="661" t="s">
        <v>3059</v>
      </c>
      <c r="B286" s="662" t="s">
        <v>2920</v>
      </c>
      <c r="C286" s="662" t="s">
        <v>2372</v>
      </c>
      <c r="D286" s="662" t="s">
        <v>2157</v>
      </c>
      <c r="E286" s="662" t="s">
        <v>2923</v>
      </c>
      <c r="F286" s="665"/>
      <c r="G286" s="665"/>
      <c r="H286" s="678">
        <v>0</v>
      </c>
      <c r="I286" s="665">
        <v>1</v>
      </c>
      <c r="J286" s="665">
        <v>154.36000000000001</v>
      </c>
      <c r="K286" s="678">
        <v>1</v>
      </c>
      <c r="L286" s="665">
        <v>1</v>
      </c>
      <c r="M286" s="666">
        <v>154.36000000000001</v>
      </c>
    </row>
    <row r="287" spans="1:13" ht="14.4" customHeight="1" x14ac:dyDescent="0.3">
      <c r="A287" s="661" t="s">
        <v>3059</v>
      </c>
      <c r="B287" s="662" t="s">
        <v>2944</v>
      </c>
      <c r="C287" s="662" t="s">
        <v>3093</v>
      </c>
      <c r="D287" s="662" t="s">
        <v>3094</v>
      </c>
      <c r="E287" s="662" t="s">
        <v>3095</v>
      </c>
      <c r="F287" s="665"/>
      <c r="G287" s="665"/>
      <c r="H287" s="678">
        <v>0</v>
      </c>
      <c r="I287" s="665">
        <v>3</v>
      </c>
      <c r="J287" s="665">
        <v>359.1</v>
      </c>
      <c r="K287" s="678">
        <v>1</v>
      </c>
      <c r="L287" s="665">
        <v>3</v>
      </c>
      <c r="M287" s="666">
        <v>359.1</v>
      </c>
    </row>
    <row r="288" spans="1:13" ht="14.4" customHeight="1" x14ac:dyDescent="0.3">
      <c r="A288" s="661" t="s">
        <v>3059</v>
      </c>
      <c r="B288" s="662" t="s">
        <v>2944</v>
      </c>
      <c r="C288" s="662" t="s">
        <v>3479</v>
      </c>
      <c r="D288" s="662" t="s">
        <v>3094</v>
      </c>
      <c r="E288" s="662" t="s">
        <v>3480</v>
      </c>
      <c r="F288" s="665"/>
      <c r="G288" s="665"/>
      <c r="H288" s="678">
        <v>0</v>
      </c>
      <c r="I288" s="665">
        <v>1</v>
      </c>
      <c r="J288" s="665">
        <v>141.09</v>
      </c>
      <c r="K288" s="678">
        <v>1</v>
      </c>
      <c r="L288" s="665">
        <v>1</v>
      </c>
      <c r="M288" s="666">
        <v>141.09</v>
      </c>
    </row>
    <row r="289" spans="1:13" ht="14.4" customHeight="1" x14ac:dyDescent="0.3">
      <c r="A289" s="661" t="s">
        <v>3059</v>
      </c>
      <c r="B289" s="662" t="s">
        <v>2976</v>
      </c>
      <c r="C289" s="662" t="s">
        <v>3148</v>
      </c>
      <c r="D289" s="662" t="s">
        <v>2136</v>
      </c>
      <c r="E289" s="662" t="s">
        <v>3149</v>
      </c>
      <c r="F289" s="665"/>
      <c r="G289" s="665"/>
      <c r="H289" s="678">
        <v>0</v>
      </c>
      <c r="I289" s="665">
        <v>1</v>
      </c>
      <c r="J289" s="665">
        <v>193.68</v>
      </c>
      <c r="K289" s="678">
        <v>1</v>
      </c>
      <c r="L289" s="665">
        <v>1</v>
      </c>
      <c r="M289" s="666">
        <v>193.68</v>
      </c>
    </row>
    <row r="290" spans="1:13" ht="14.4" customHeight="1" x14ac:dyDescent="0.3">
      <c r="A290" s="661" t="s">
        <v>3062</v>
      </c>
      <c r="B290" s="662" t="s">
        <v>2869</v>
      </c>
      <c r="C290" s="662" t="s">
        <v>3559</v>
      </c>
      <c r="D290" s="662" t="s">
        <v>2043</v>
      </c>
      <c r="E290" s="662" t="s">
        <v>3560</v>
      </c>
      <c r="F290" s="665"/>
      <c r="G290" s="665"/>
      <c r="H290" s="678"/>
      <c r="I290" s="665">
        <v>1</v>
      </c>
      <c r="J290" s="665">
        <v>0</v>
      </c>
      <c r="K290" s="678"/>
      <c r="L290" s="665">
        <v>1</v>
      </c>
      <c r="M290" s="666">
        <v>0</v>
      </c>
    </row>
    <row r="291" spans="1:13" ht="14.4" customHeight="1" x14ac:dyDescent="0.3">
      <c r="A291" s="661" t="s">
        <v>3062</v>
      </c>
      <c r="B291" s="662" t="s">
        <v>2889</v>
      </c>
      <c r="C291" s="662" t="s">
        <v>2031</v>
      </c>
      <c r="D291" s="662" t="s">
        <v>2032</v>
      </c>
      <c r="E291" s="662" t="s">
        <v>2033</v>
      </c>
      <c r="F291" s="665"/>
      <c r="G291" s="665"/>
      <c r="H291" s="678">
        <v>0</v>
      </c>
      <c r="I291" s="665">
        <v>4</v>
      </c>
      <c r="J291" s="665">
        <v>35.159999999999997</v>
      </c>
      <c r="K291" s="678">
        <v>1</v>
      </c>
      <c r="L291" s="665">
        <v>4</v>
      </c>
      <c r="M291" s="666">
        <v>35.159999999999997</v>
      </c>
    </row>
    <row r="292" spans="1:13" ht="14.4" customHeight="1" x14ac:dyDescent="0.3">
      <c r="A292" s="661" t="s">
        <v>3062</v>
      </c>
      <c r="B292" s="662" t="s">
        <v>2943</v>
      </c>
      <c r="C292" s="662" t="s">
        <v>3556</v>
      </c>
      <c r="D292" s="662" t="s">
        <v>3241</v>
      </c>
      <c r="E292" s="662" t="s">
        <v>3557</v>
      </c>
      <c r="F292" s="665">
        <v>1</v>
      </c>
      <c r="G292" s="665">
        <v>0</v>
      </c>
      <c r="H292" s="678"/>
      <c r="I292" s="665"/>
      <c r="J292" s="665"/>
      <c r="K292" s="678"/>
      <c r="L292" s="665">
        <v>1</v>
      </c>
      <c r="M292" s="666">
        <v>0</v>
      </c>
    </row>
    <row r="293" spans="1:13" ht="14.4" customHeight="1" x14ac:dyDescent="0.3">
      <c r="A293" s="661" t="s">
        <v>3063</v>
      </c>
      <c r="B293" s="662" t="s">
        <v>2920</v>
      </c>
      <c r="C293" s="662" t="s">
        <v>2156</v>
      </c>
      <c r="D293" s="662" t="s">
        <v>2157</v>
      </c>
      <c r="E293" s="662" t="s">
        <v>2922</v>
      </c>
      <c r="F293" s="665"/>
      <c r="G293" s="665"/>
      <c r="H293" s="678">
        <v>0</v>
      </c>
      <c r="I293" s="665">
        <v>1</v>
      </c>
      <c r="J293" s="665">
        <v>225.06</v>
      </c>
      <c r="K293" s="678">
        <v>1</v>
      </c>
      <c r="L293" s="665">
        <v>1</v>
      </c>
      <c r="M293" s="666">
        <v>225.06</v>
      </c>
    </row>
    <row r="294" spans="1:13" ht="14.4" customHeight="1" x14ac:dyDescent="0.3">
      <c r="A294" s="661" t="s">
        <v>3063</v>
      </c>
      <c r="B294" s="662" t="s">
        <v>2944</v>
      </c>
      <c r="C294" s="662" t="s">
        <v>3600</v>
      </c>
      <c r="D294" s="662" t="s">
        <v>3601</v>
      </c>
      <c r="E294" s="662" t="s">
        <v>3095</v>
      </c>
      <c r="F294" s="665">
        <v>1</v>
      </c>
      <c r="G294" s="665">
        <v>70.540000000000006</v>
      </c>
      <c r="H294" s="678">
        <v>1</v>
      </c>
      <c r="I294" s="665"/>
      <c r="J294" s="665"/>
      <c r="K294" s="678">
        <v>0</v>
      </c>
      <c r="L294" s="665">
        <v>1</v>
      </c>
      <c r="M294" s="666">
        <v>70.540000000000006</v>
      </c>
    </row>
    <row r="295" spans="1:13" ht="14.4" customHeight="1" x14ac:dyDescent="0.3">
      <c r="A295" s="661" t="s">
        <v>3063</v>
      </c>
      <c r="B295" s="662" t="s">
        <v>3004</v>
      </c>
      <c r="C295" s="662" t="s">
        <v>3602</v>
      </c>
      <c r="D295" s="662" t="s">
        <v>3451</v>
      </c>
      <c r="E295" s="662" t="s">
        <v>3603</v>
      </c>
      <c r="F295" s="665">
        <v>2</v>
      </c>
      <c r="G295" s="665">
        <v>681.94</v>
      </c>
      <c r="H295" s="678">
        <v>1</v>
      </c>
      <c r="I295" s="665"/>
      <c r="J295" s="665"/>
      <c r="K295" s="678">
        <v>0</v>
      </c>
      <c r="L295" s="665">
        <v>2</v>
      </c>
      <c r="M295" s="666">
        <v>681.94</v>
      </c>
    </row>
    <row r="296" spans="1:13" ht="14.4" customHeight="1" x14ac:dyDescent="0.3">
      <c r="A296" s="661" t="s">
        <v>3063</v>
      </c>
      <c r="B296" s="662" t="s">
        <v>3004</v>
      </c>
      <c r="C296" s="662" t="s">
        <v>3604</v>
      </c>
      <c r="D296" s="662" t="s">
        <v>3451</v>
      </c>
      <c r="E296" s="662" t="s">
        <v>2064</v>
      </c>
      <c r="F296" s="665">
        <v>1</v>
      </c>
      <c r="G296" s="665">
        <v>0</v>
      </c>
      <c r="H296" s="678"/>
      <c r="I296" s="665"/>
      <c r="J296" s="665"/>
      <c r="K296" s="678"/>
      <c r="L296" s="665">
        <v>1</v>
      </c>
      <c r="M296" s="666">
        <v>0</v>
      </c>
    </row>
    <row r="297" spans="1:13" ht="14.4" customHeight="1" thickBot="1" x14ac:dyDescent="0.35">
      <c r="A297" s="667" t="s">
        <v>3063</v>
      </c>
      <c r="B297" s="668" t="s">
        <v>4477</v>
      </c>
      <c r="C297" s="668" t="s">
        <v>3608</v>
      </c>
      <c r="D297" s="668" t="s">
        <v>3609</v>
      </c>
      <c r="E297" s="668" t="s">
        <v>3610</v>
      </c>
      <c r="F297" s="671">
        <v>1</v>
      </c>
      <c r="G297" s="671">
        <v>340.97</v>
      </c>
      <c r="H297" s="679">
        <v>1</v>
      </c>
      <c r="I297" s="671"/>
      <c r="J297" s="671"/>
      <c r="K297" s="679">
        <v>0</v>
      </c>
      <c r="L297" s="671">
        <v>1</v>
      </c>
      <c r="M297" s="672">
        <v>340.97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571</v>
      </c>
      <c r="B5" s="646" t="s">
        <v>572</v>
      </c>
      <c r="C5" s="647" t="s">
        <v>573</v>
      </c>
      <c r="D5" s="647" t="s">
        <v>573</v>
      </c>
      <c r="E5" s="647"/>
      <c r="F5" s="647" t="s">
        <v>573</v>
      </c>
      <c r="G5" s="647" t="s">
        <v>573</v>
      </c>
      <c r="H5" s="647" t="s">
        <v>573</v>
      </c>
      <c r="I5" s="648" t="s">
        <v>573</v>
      </c>
      <c r="J5" s="649" t="s">
        <v>74</v>
      </c>
    </row>
    <row r="6" spans="1:10" ht="14.4" customHeight="1" x14ac:dyDescent="0.3">
      <c r="A6" s="645" t="s">
        <v>571</v>
      </c>
      <c r="B6" s="646" t="s">
        <v>357</v>
      </c>
      <c r="C6" s="647">
        <v>489.15264999999795</v>
      </c>
      <c r="D6" s="647">
        <v>380.63565000000102</v>
      </c>
      <c r="E6" s="647"/>
      <c r="F6" s="647">
        <v>322.62121999999994</v>
      </c>
      <c r="G6" s="647">
        <v>336.74998939319102</v>
      </c>
      <c r="H6" s="647">
        <v>-14.128769393191078</v>
      </c>
      <c r="I6" s="648">
        <v>0.95804374212854315</v>
      </c>
      <c r="J6" s="649" t="s">
        <v>1</v>
      </c>
    </row>
    <row r="7" spans="1:10" ht="14.4" customHeight="1" x14ac:dyDescent="0.3">
      <c r="A7" s="645" t="s">
        <v>571</v>
      </c>
      <c r="B7" s="646" t="s">
        <v>358</v>
      </c>
      <c r="C7" s="647">
        <v>1.8828799999989998</v>
      </c>
      <c r="D7" s="647">
        <v>1.5623099999999999</v>
      </c>
      <c r="E7" s="647"/>
      <c r="F7" s="647">
        <v>2.9117600000000001</v>
      </c>
      <c r="G7" s="647">
        <v>2.102827433766</v>
      </c>
      <c r="H7" s="647">
        <v>0.80893256623400012</v>
      </c>
      <c r="I7" s="648">
        <v>1.3846880410844102</v>
      </c>
      <c r="J7" s="649" t="s">
        <v>1</v>
      </c>
    </row>
    <row r="8" spans="1:10" ht="14.4" customHeight="1" x14ac:dyDescent="0.3">
      <c r="A8" s="645" t="s">
        <v>571</v>
      </c>
      <c r="B8" s="646" t="s">
        <v>359</v>
      </c>
      <c r="C8" s="647">
        <v>555.8116299999981</v>
      </c>
      <c r="D8" s="647">
        <v>611.65961000000004</v>
      </c>
      <c r="E8" s="647"/>
      <c r="F8" s="647">
        <v>699.54989</v>
      </c>
      <c r="G8" s="647">
        <v>627.20174564541821</v>
      </c>
      <c r="H8" s="647">
        <v>72.348144354581791</v>
      </c>
      <c r="I8" s="648">
        <v>1.1153506744151873</v>
      </c>
      <c r="J8" s="649" t="s">
        <v>1</v>
      </c>
    </row>
    <row r="9" spans="1:10" ht="14.4" customHeight="1" x14ac:dyDescent="0.3">
      <c r="A9" s="645" t="s">
        <v>571</v>
      </c>
      <c r="B9" s="646" t="s">
        <v>360</v>
      </c>
      <c r="C9" s="647">
        <v>5353.7552999999998</v>
      </c>
      <c r="D9" s="647">
        <v>5814.2718300000051</v>
      </c>
      <c r="E9" s="647"/>
      <c r="F9" s="647">
        <v>5179.4796300000016</v>
      </c>
      <c r="G9" s="647">
        <v>6004.4074033681336</v>
      </c>
      <c r="H9" s="647">
        <v>-824.92777336813197</v>
      </c>
      <c r="I9" s="648">
        <v>0.86261295779073988</v>
      </c>
      <c r="J9" s="649" t="s">
        <v>1</v>
      </c>
    </row>
    <row r="10" spans="1:10" ht="14.4" customHeight="1" x14ac:dyDescent="0.3">
      <c r="A10" s="645" t="s">
        <v>571</v>
      </c>
      <c r="B10" s="646" t="s">
        <v>361</v>
      </c>
      <c r="C10" s="647">
        <v>0</v>
      </c>
      <c r="D10" s="647">
        <v>0</v>
      </c>
      <c r="E10" s="647"/>
      <c r="F10" s="647" t="s">
        <v>573</v>
      </c>
      <c r="G10" s="647" t="s">
        <v>573</v>
      </c>
      <c r="H10" s="647" t="s">
        <v>573</v>
      </c>
      <c r="I10" s="648" t="s">
        <v>573</v>
      </c>
      <c r="J10" s="649" t="s">
        <v>1</v>
      </c>
    </row>
    <row r="11" spans="1:10" ht="14.4" customHeight="1" x14ac:dyDescent="0.3">
      <c r="A11" s="645" t="s">
        <v>571</v>
      </c>
      <c r="B11" s="646" t="s">
        <v>362</v>
      </c>
      <c r="C11" s="647">
        <v>363.43478999999797</v>
      </c>
      <c r="D11" s="647">
        <v>360.33168000000001</v>
      </c>
      <c r="E11" s="647"/>
      <c r="F11" s="647">
        <v>350.82063999999991</v>
      </c>
      <c r="G11" s="647">
        <v>359.99998866087151</v>
      </c>
      <c r="H11" s="647">
        <v>-9.1793486608715966</v>
      </c>
      <c r="I11" s="648">
        <v>0.97450180847222534</v>
      </c>
      <c r="J11" s="649" t="s">
        <v>1</v>
      </c>
    </row>
    <row r="12" spans="1:10" ht="14.4" customHeight="1" x14ac:dyDescent="0.3">
      <c r="A12" s="645" t="s">
        <v>571</v>
      </c>
      <c r="B12" s="646" t="s">
        <v>363</v>
      </c>
      <c r="C12" s="647">
        <v>56.208349999999996</v>
      </c>
      <c r="D12" s="647">
        <v>59.906050000000008</v>
      </c>
      <c r="E12" s="647"/>
      <c r="F12" s="647">
        <v>60.50949</v>
      </c>
      <c r="G12" s="647">
        <v>59.999998110144745</v>
      </c>
      <c r="H12" s="647">
        <v>0.50949188985525495</v>
      </c>
      <c r="I12" s="648">
        <v>1.0084915317650502</v>
      </c>
      <c r="J12" s="649" t="s">
        <v>1</v>
      </c>
    </row>
    <row r="13" spans="1:10" ht="14.4" customHeight="1" x14ac:dyDescent="0.3">
      <c r="A13" s="645" t="s">
        <v>571</v>
      </c>
      <c r="B13" s="646" t="s">
        <v>364</v>
      </c>
      <c r="C13" s="647">
        <v>198.78740999999604</v>
      </c>
      <c r="D13" s="647">
        <v>160.53522999999998</v>
      </c>
      <c r="E13" s="647"/>
      <c r="F13" s="647">
        <v>308.33398</v>
      </c>
      <c r="G13" s="647">
        <v>189.74999402333327</v>
      </c>
      <c r="H13" s="647">
        <v>118.58398597666672</v>
      </c>
      <c r="I13" s="648">
        <v>1.6249485623809012</v>
      </c>
      <c r="J13" s="649" t="s">
        <v>1</v>
      </c>
    </row>
    <row r="14" spans="1:10" ht="14.4" customHeight="1" x14ac:dyDescent="0.3">
      <c r="A14" s="645" t="s">
        <v>571</v>
      </c>
      <c r="B14" s="646" t="s">
        <v>365</v>
      </c>
      <c r="C14" s="647">
        <v>247.68994999999899</v>
      </c>
      <c r="D14" s="647">
        <v>305.49206000000004</v>
      </c>
      <c r="E14" s="647"/>
      <c r="F14" s="647">
        <v>339.84997999999996</v>
      </c>
      <c r="G14" s="647">
        <v>319.09359519571808</v>
      </c>
      <c r="H14" s="647">
        <v>20.756384804281879</v>
      </c>
      <c r="I14" s="648">
        <v>1.0650479518134823</v>
      </c>
      <c r="J14" s="649" t="s">
        <v>1</v>
      </c>
    </row>
    <row r="15" spans="1:10" ht="14.4" customHeight="1" x14ac:dyDescent="0.3">
      <c r="A15" s="645" t="s">
        <v>571</v>
      </c>
      <c r="B15" s="646" t="s">
        <v>366</v>
      </c>
      <c r="C15" s="647" t="s">
        <v>573</v>
      </c>
      <c r="D15" s="647">
        <v>116.39972</v>
      </c>
      <c r="E15" s="647"/>
      <c r="F15" s="647">
        <v>48.099000000000004</v>
      </c>
      <c r="G15" s="647">
        <v>104.99999669275425</v>
      </c>
      <c r="H15" s="647">
        <v>-56.900996692754248</v>
      </c>
      <c r="I15" s="648">
        <v>0.45808572871430553</v>
      </c>
      <c r="J15" s="649" t="s">
        <v>1</v>
      </c>
    </row>
    <row r="16" spans="1:10" ht="14.4" customHeight="1" x14ac:dyDescent="0.3">
      <c r="A16" s="645" t="s">
        <v>571</v>
      </c>
      <c r="B16" s="646" t="s">
        <v>367</v>
      </c>
      <c r="C16" s="647">
        <v>391.85042999999894</v>
      </c>
      <c r="D16" s="647">
        <v>345.28772000000004</v>
      </c>
      <c r="E16" s="647"/>
      <c r="F16" s="647">
        <v>429.74072000000001</v>
      </c>
      <c r="G16" s="647">
        <v>357.74998873174206</v>
      </c>
      <c r="H16" s="647">
        <v>71.990731268257946</v>
      </c>
      <c r="I16" s="648">
        <v>1.2012319595689491</v>
      </c>
      <c r="J16" s="649" t="s">
        <v>1</v>
      </c>
    </row>
    <row r="17" spans="1:10" ht="14.4" customHeight="1" x14ac:dyDescent="0.3">
      <c r="A17" s="645" t="s">
        <v>571</v>
      </c>
      <c r="B17" s="646" t="s">
        <v>368</v>
      </c>
      <c r="C17" s="647" t="s">
        <v>573</v>
      </c>
      <c r="D17" s="647" t="s">
        <v>573</v>
      </c>
      <c r="E17" s="647"/>
      <c r="F17" s="647">
        <v>1237.9892699999998</v>
      </c>
      <c r="G17" s="647">
        <v>0</v>
      </c>
      <c r="H17" s="647">
        <v>1237.9892699999998</v>
      </c>
      <c r="I17" s="648" t="s">
        <v>573</v>
      </c>
      <c r="J17" s="649" t="s">
        <v>1</v>
      </c>
    </row>
    <row r="18" spans="1:10" ht="14.4" customHeight="1" x14ac:dyDescent="0.3">
      <c r="A18" s="645" t="s">
        <v>571</v>
      </c>
      <c r="B18" s="646" t="s">
        <v>574</v>
      </c>
      <c r="C18" s="647">
        <v>7658.5733899999859</v>
      </c>
      <c r="D18" s="647">
        <v>8156.0818600000066</v>
      </c>
      <c r="E18" s="647"/>
      <c r="F18" s="647">
        <v>8979.9055800000024</v>
      </c>
      <c r="G18" s="647">
        <v>8362.0555272550719</v>
      </c>
      <c r="H18" s="647">
        <v>617.85005274493051</v>
      </c>
      <c r="I18" s="648">
        <v>1.073887341543132</v>
      </c>
      <c r="J18" s="649" t="s">
        <v>575</v>
      </c>
    </row>
    <row r="20" spans="1:10" ht="14.4" customHeight="1" x14ac:dyDescent="0.3">
      <c r="A20" s="645" t="s">
        <v>571</v>
      </c>
      <c r="B20" s="646" t="s">
        <v>572</v>
      </c>
      <c r="C20" s="647" t="s">
        <v>573</v>
      </c>
      <c r="D20" s="647" t="s">
        <v>573</v>
      </c>
      <c r="E20" s="647"/>
      <c r="F20" s="647" t="s">
        <v>573</v>
      </c>
      <c r="G20" s="647" t="s">
        <v>573</v>
      </c>
      <c r="H20" s="647" t="s">
        <v>573</v>
      </c>
      <c r="I20" s="648" t="s">
        <v>573</v>
      </c>
      <c r="J20" s="649" t="s">
        <v>74</v>
      </c>
    </row>
    <row r="21" spans="1:10" ht="14.4" customHeight="1" x14ac:dyDescent="0.3">
      <c r="A21" s="645" t="s">
        <v>576</v>
      </c>
      <c r="B21" s="646" t="s">
        <v>577</v>
      </c>
      <c r="C21" s="647" t="s">
        <v>573</v>
      </c>
      <c r="D21" s="647" t="s">
        <v>573</v>
      </c>
      <c r="E21" s="647"/>
      <c r="F21" s="647" t="s">
        <v>573</v>
      </c>
      <c r="G21" s="647" t="s">
        <v>573</v>
      </c>
      <c r="H21" s="647" t="s">
        <v>573</v>
      </c>
      <c r="I21" s="648" t="s">
        <v>573</v>
      </c>
      <c r="J21" s="649" t="s">
        <v>0</v>
      </c>
    </row>
    <row r="22" spans="1:10" ht="14.4" customHeight="1" x14ac:dyDescent="0.3">
      <c r="A22" s="645" t="s">
        <v>576</v>
      </c>
      <c r="B22" s="646" t="s">
        <v>357</v>
      </c>
      <c r="C22" s="647">
        <v>0.114</v>
      </c>
      <c r="D22" s="647">
        <v>0</v>
      </c>
      <c r="E22" s="647"/>
      <c r="F22" s="647" t="s">
        <v>573</v>
      </c>
      <c r="G22" s="647" t="s">
        <v>573</v>
      </c>
      <c r="H22" s="647" t="s">
        <v>573</v>
      </c>
      <c r="I22" s="648" t="s">
        <v>573</v>
      </c>
      <c r="J22" s="649" t="s">
        <v>1</v>
      </c>
    </row>
    <row r="23" spans="1:10" ht="14.4" customHeight="1" x14ac:dyDescent="0.3">
      <c r="A23" s="645" t="s">
        <v>576</v>
      </c>
      <c r="B23" s="646" t="s">
        <v>359</v>
      </c>
      <c r="C23" s="647">
        <v>5.1588999999999992</v>
      </c>
      <c r="D23" s="647">
        <v>4.4780899999999999</v>
      </c>
      <c r="E23" s="647"/>
      <c r="F23" s="647">
        <v>6.0513199999999987</v>
      </c>
      <c r="G23" s="647">
        <v>3.6690828783539997</v>
      </c>
      <c r="H23" s="647">
        <v>2.382237121645999</v>
      </c>
      <c r="I23" s="648">
        <v>1.6492731836885361</v>
      </c>
      <c r="J23" s="649" t="s">
        <v>1</v>
      </c>
    </row>
    <row r="24" spans="1:10" ht="14.4" customHeight="1" x14ac:dyDescent="0.3">
      <c r="A24" s="645" t="s">
        <v>576</v>
      </c>
      <c r="B24" s="646" t="s">
        <v>360</v>
      </c>
      <c r="C24" s="647">
        <v>5.7747299999999999</v>
      </c>
      <c r="D24" s="647">
        <v>4.2568999999999999</v>
      </c>
      <c r="E24" s="647"/>
      <c r="F24" s="647">
        <v>3.0564000000000004</v>
      </c>
      <c r="G24" s="647">
        <v>4.1108458172685003</v>
      </c>
      <c r="H24" s="647">
        <v>-1.0544458172684998</v>
      </c>
      <c r="I24" s="648">
        <v>0.7434966271809389</v>
      </c>
      <c r="J24" s="649" t="s">
        <v>1</v>
      </c>
    </row>
    <row r="25" spans="1:10" ht="14.4" customHeight="1" x14ac:dyDescent="0.3">
      <c r="A25" s="645" t="s">
        <v>576</v>
      </c>
      <c r="B25" s="646" t="s">
        <v>364</v>
      </c>
      <c r="C25" s="647">
        <v>31.860759999999004</v>
      </c>
      <c r="D25" s="647">
        <v>23.11215</v>
      </c>
      <c r="E25" s="647"/>
      <c r="F25" s="647">
        <v>46.459380000000003</v>
      </c>
      <c r="G25" s="647">
        <v>23.489557936626749</v>
      </c>
      <c r="H25" s="647">
        <v>22.969822063373254</v>
      </c>
      <c r="I25" s="648">
        <v>1.9778737482137507</v>
      </c>
      <c r="J25" s="649" t="s">
        <v>1</v>
      </c>
    </row>
    <row r="26" spans="1:10" ht="14.4" customHeight="1" x14ac:dyDescent="0.3">
      <c r="A26" s="645" t="s">
        <v>576</v>
      </c>
      <c r="B26" s="646" t="s">
        <v>365</v>
      </c>
      <c r="C26" s="647">
        <v>1.387</v>
      </c>
      <c r="D26" s="647">
        <v>2.25685</v>
      </c>
      <c r="E26" s="647"/>
      <c r="F26" s="647">
        <v>2.9078899999999996</v>
      </c>
      <c r="G26" s="647">
        <v>2.3075019130282501</v>
      </c>
      <c r="H26" s="647">
        <v>0.6003880869717495</v>
      </c>
      <c r="I26" s="648">
        <v>1.2601896377991861</v>
      </c>
      <c r="J26" s="649" t="s">
        <v>1</v>
      </c>
    </row>
    <row r="27" spans="1:10" ht="14.4" customHeight="1" x14ac:dyDescent="0.3">
      <c r="A27" s="645" t="s">
        <v>576</v>
      </c>
      <c r="B27" s="646" t="s">
        <v>367</v>
      </c>
      <c r="C27" s="647" t="s">
        <v>573</v>
      </c>
      <c r="D27" s="647" t="s">
        <v>573</v>
      </c>
      <c r="E27" s="647"/>
      <c r="F27" s="647">
        <v>5.2294999999999998</v>
      </c>
      <c r="G27" s="647">
        <v>0</v>
      </c>
      <c r="H27" s="647">
        <v>5.2294999999999998</v>
      </c>
      <c r="I27" s="648" t="s">
        <v>573</v>
      </c>
      <c r="J27" s="649" t="s">
        <v>1</v>
      </c>
    </row>
    <row r="28" spans="1:10" ht="14.4" customHeight="1" x14ac:dyDescent="0.3">
      <c r="A28" s="645" t="s">
        <v>576</v>
      </c>
      <c r="B28" s="646" t="s">
        <v>578</v>
      </c>
      <c r="C28" s="647">
        <v>44.295389999999003</v>
      </c>
      <c r="D28" s="647">
        <v>34.103989999999996</v>
      </c>
      <c r="E28" s="647"/>
      <c r="F28" s="647">
        <v>63.704490000000007</v>
      </c>
      <c r="G28" s="647">
        <v>33.576988545277494</v>
      </c>
      <c r="H28" s="647">
        <v>30.127501454722513</v>
      </c>
      <c r="I28" s="648">
        <v>1.8972663350704171</v>
      </c>
      <c r="J28" s="649" t="s">
        <v>579</v>
      </c>
    </row>
    <row r="29" spans="1:10" ht="14.4" customHeight="1" x14ac:dyDescent="0.3">
      <c r="A29" s="645" t="s">
        <v>573</v>
      </c>
      <c r="B29" s="646" t="s">
        <v>573</v>
      </c>
      <c r="C29" s="647" t="s">
        <v>573</v>
      </c>
      <c r="D29" s="647" t="s">
        <v>573</v>
      </c>
      <c r="E29" s="647"/>
      <c r="F29" s="647" t="s">
        <v>573</v>
      </c>
      <c r="G29" s="647" t="s">
        <v>573</v>
      </c>
      <c r="H29" s="647" t="s">
        <v>573</v>
      </c>
      <c r="I29" s="648" t="s">
        <v>573</v>
      </c>
      <c r="J29" s="649" t="s">
        <v>580</v>
      </c>
    </row>
    <row r="30" spans="1:10" ht="14.4" customHeight="1" x14ac:dyDescent="0.3">
      <c r="A30" s="645" t="s">
        <v>581</v>
      </c>
      <c r="B30" s="646" t="s">
        <v>582</v>
      </c>
      <c r="C30" s="647" t="s">
        <v>573</v>
      </c>
      <c r="D30" s="647" t="s">
        <v>573</v>
      </c>
      <c r="E30" s="647"/>
      <c r="F30" s="647" t="s">
        <v>573</v>
      </c>
      <c r="G30" s="647" t="s">
        <v>573</v>
      </c>
      <c r="H30" s="647" t="s">
        <v>573</v>
      </c>
      <c r="I30" s="648" t="s">
        <v>573</v>
      </c>
      <c r="J30" s="649" t="s">
        <v>0</v>
      </c>
    </row>
    <row r="31" spans="1:10" ht="14.4" customHeight="1" x14ac:dyDescent="0.3">
      <c r="A31" s="645" t="s">
        <v>581</v>
      </c>
      <c r="B31" s="646" t="s">
        <v>357</v>
      </c>
      <c r="C31" s="647">
        <v>481.58574999999996</v>
      </c>
      <c r="D31" s="647">
        <v>373.62249000000099</v>
      </c>
      <c r="E31" s="647"/>
      <c r="F31" s="647">
        <v>311.39034999999996</v>
      </c>
      <c r="G31" s="647">
        <v>330.06450184081353</v>
      </c>
      <c r="H31" s="647">
        <v>-18.674151840813579</v>
      </c>
      <c r="I31" s="648">
        <v>0.94342271969065028</v>
      </c>
      <c r="J31" s="649" t="s">
        <v>1</v>
      </c>
    </row>
    <row r="32" spans="1:10" ht="14.4" customHeight="1" x14ac:dyDescent="0.3">
      <c r="A32" s="645" t="s">
        <v>581</v>
      </c>
      <c r="B32" s="646" t="s">
        <v>358</v>
      </c>
      <c r="C32" s="647">
        <v>1.8828799999989998</v>
      </c>
      <c r="D32" s="647">
        <v>1.5623099999999999</v>
      </c>
      <c r="E32" s="647"/>
      <c r="F32" s="647">
        <v>2.9117600000000001</v>
      </c>
      <c r="G32" s="647">
        <v>2.102827433766</v>
      </c>
      <c r="H32" s="647">
        <v>0.80893256623400012</v>
      </c>
      <c r="I32" s="648">
        <v>1.3846880410844102</v>
      </c>
      <c r="J32" s="649" t="s">
        <v>1</v>
      </c>
    </row>
    <row r="33" spans="1:10" ht="14.4" customHeight="1" x14ac:dyDescent="0.3">
      <c r="A33" s="645" t="s">
        <v>581</v>
      </c>
      <c r="B33" s="646" t="s">
        <v>359</v>
      </c>
      <c r="C33" s="647">
        <v>338.409979999999</v>
      </c>
      <c r="D33" s="647">
        <v>401.72309999999999</v>
      </c>
      <c r="E33" s="647"/>
      <c r="F33" s="647">
        <v>473.68886000000003</v>
      </c>
      <c r="G33" s="647">
        <v>434.24998632217722</v>
      </c>
      <c r="H33" s="647">
        <v>39.438873677822812</v>
      </c>
      <c r="I33" s="648">
        <v>1.0908206676339707</v>
      </c>
      <c r="J33" s="649" t="s">
        <v>1</v>
      </c>
    </row>
    <row r="34" spans="1:10" ht="14.4" customHeight="1" x14ac:dyDescent="0.3">
      <c r="A34" s="645" t="s">
        <v>581</v>
      </c>
      <c r="B34" s="646" t="s">
        <v>360</v>
      </c>
      <c r="C34" s="647">
        <v>2987.4433700000004</v>
      </c>
      <c r="D34" s="647">
        <v>3349.6754100000026</v>
      </c>
      <c r="E34" s="647"/>
      <c r="F34" s="647">
        <v>3098.589950000001</v>
      </c>
      <c r="G34" s="647">
        <v>3485.2499037119096</v>
      </c>
      <c r="H34" s="647">
        <v>-386.65995371190866</v>
      </c>
      <c r="I34" s="648">
        <v>0.88905818394827218</v>
      </c>
      <c r="J34" s="649" t="s">
        <v>1</v>
      </c>
    </row>
    <row r="35" spans="1:10" ht="14.4" customHeight="1" x14ac:dyDescent="0.3">
      <c r="A35" s="645" t="s">
        <v>581</v>
      </c>
      <c r="B35" s="646" t="s">
        <v>361</v>
      </c>
      <c r="C35" s="647">
        <v>0</v>
      </c>
      <c r="D35" s="647">
        <v>0</v>
      </c>
      <c r="E35" s="647"/>
      <c r="F35" s="647" t="s">
        <v>573</v>
      </c>
      <c r="G35" s="647" t="s">
        <v>573</v>
      </c>
      <c r="H35" s="647" t="s">
        <v>573</v>
      </c>
      <c r="I35" s="648" t="s">
        <v>573</v>
      </c>
      <c r="J35" s="649" t="s">
        <v>1</v>
      </c>
    </row>
    <row r="36" spans="1:10" ht="14.4" customHeight="1" x14ac:dyDescent="0.3">
      <c r="A36" s="645" t="s">
        <v>581</v>
      </c>
      <c r="B36" s="646" t="s">
        <v>362</v>
      </c>
      <c r="C36" s="647">
        <v>231.74038999999999</v>
      </c>
      <c r="D36" s="647">
        <v>222.26240000000001</v>
      </c>
      <c r="E36" s="647"/>
      <c r="F36" s="647">
        <v>198.14234999999999</v>
      </c>
      <c r="G36" s="647">
        <v>208.60958927754601</v>
      </c>
      <c r="H36" s="647">
        <v>-10.467239277546014</v>
      </c>
      <c r="I36" s="648">
        <v>0.94982378655844146</v>
      </c>
      <c r="J36" s="649" t="s">
        <v>1</v>
      </c>
    </row>
    <row r="37" spans="1:10" ht="14.4" customHeight="1" x14ac:dyDescent="0.3">
      <c r="A37" s="645" t="s">
        <v>581</v>
      </c>
      <c r="B37" s="646" t="s">
        <v>363</v>
      </c>
      <c r="C37" s="647">
        <v>33.606389999999998</v>
      </c>
      <c r="D37" s="647">
        <v>37.304050000000004</v>
      </c>
      <c r="E37" s="647"/>
      <c r="F37" s="647">
        <v>34.532209999999999</v>
      </c>
      <c r="G37" s="647">
        <v>36.191647808070748</v>
      </c>
      <c r="H37" s="647">
        <v>-1.6594378080707486</v>
      </c>
      <c r="I37" s="648">
        <v>0.9541485975750269</v>
      </c>
      <c r="J37" s="649" t="s">
        <v>1</v>
      </c>
    </row>
    <row r="38" spans="1:10" ht="14.4" customHeight="1" x14ac:dyDescent="0.3">
      <c r="A38" s="645" t="s">
        <v>581</v>
      </c>
      <c r="B38" s="646" t="s">
        <v>364</v>
      </c>
      <c r="C38" s="647">
        <v>18.422970000000003</v>
      </c>
      <c r="D38" s="647">
        <v>23.457279999999997</v>
      </c>
      <c r="E38" s="647"/>
      <c r="F38" s="647">
        <v>30.445259999999998</v>
      </c>
      <c r="G38" s="647">
        <v>21.555274954306498</v>
      </c>
      <c r="H38" s="647">
        <v>8.8899850456934999</v>
      </c>
      <c r="I38" s="648">
        <v>1.4124273554635118</v>
      </c>
      <c r="J38" s="649" t="s">
        <v>1</v>
      </c>
    </row>
    <row r="39" spans="1:10" ht="14.4" customHeight="1" x14ac:dyDescent="0.3">
      <c r="A39" s="645" t="s">
        <v>581</v>
      </c>
      <c r="B39" s="646" t="s">
        <v>365</v>
      </c>
      <c r="C39" s="647">
        <v>169.70859999999999</v>
      </c>
      <c r="D39" s="647">
        <v>205.29740000000001</v>
      </c>
      <c r="E39" s="647"/>
      <c r="F39" s="647">
        <v>227.25585000000001</v>
      </c>
      <c r="G39" s="647">
        <v>218.24999312565376</v>
      </c>
      <c r="H39" s="647">
        <v>9.0058568743462502</v>
      </c>
      <c r="I39" s="648">
        <v>1.041263950323065</v>
      </c>
      <c r="J39" s="649" t="s">
        <v>1</v>
      </c>
    </row>
    <row r="40" spans="1:10" ht="14.4" customHeight="1" x14ac:dyDescent="0.3">
      <c r="A40" s="645" t="s">
        <v>581</v>
      </c>
      <c r="B40" s="646" t="s">
        <v>366</v>
      </c>
      <c r="C40" s="647" t="s">
        <v>573</v>
      </c>
      <c r="D40" s="647">
        <v>116.39972</v>
      </c>
      <c r="E40" s="647"/>
      <c r="F40" s="647">
        <v>48.099000000000004</v>
      </c>
      <c r="G40" s="647">
        <v>104.99999669275425</v>
      </c>
      <c r="H40" s="647">
        <v>-56.900996692754248</v>
      </c>
      <c r="I40" s="648">
        <v>0.45808572871430553</v>
      </c>
      <c r="J40" s="649" t="s">
        <v>1</v>
      </c>
    </row>
    <row r="41" spans="1:10" ht="14.4" customHeight="1" x14ac:dyDescent="0.3">
      <c r="A41" s="645" t="s">
        <v>581</v>
      </c>
      <c r="B41" s="646" t="s">
        <v>367</v>
      </c>
      <c r="C41" s="647">
        <v>323.65990999999894</v>
      </c>
      <c r="D41" s="647">
        <v>286.21260000000001</v>
      </c>
      <c r="E41" s="647"/>
      <c r="F41" s="647">
        <v>357.85093000000001</v>
      </c>
      <c r="G41" s="647">
        <v>302.25470292565279</v>
      </c>
      <c r="H41" s="647">
        <v>55.596227074347212</v>
      </c>
      <c r="I41" s="648">
        <v>1.1839383359008395</v>
      </c>
      <c r="J41" s="649" t="s">
        <v>1</v>
      </c>
    </row>
    <row r="42" spans="1:10" ht="14.4" customHeight="1" x14ac:dyDescent="0.3">
      <c r="A42" s="645" t="s">
        <v>581</v>
      </c>
      <c r="B42" s="646" t="s">
        <v>368</v>
      </c>
      <c r="C42" s="647" t="s">
        <v>573</v>
      </c>
      <c r="D42" s="647" t="s">
        <v>573</v>
      </c>
      <c r="E42" s="647"/>
      <c r="F42" s="647">
        <v>505.89136999999999</v>
      </c>
      <c r="G42" s="647">
        <v>0</v>
      </c>
      <c r="H42" s="647">
        <v>505.89136999999999</v>
      </c>
      <c r="I42" s="648" t="s">
        <v>573</v>
      </c>
      <c r="J42" s="649" t="s">
        <v>1</v>
      </c>
    </row>
    <row r="43" spans="1:10" ht="14.4" customHeight="1" x14ac:dyDescent="0.3">
      <c r="A43" s="645" t="s">
        <v>581</v>
      </c>
      <c r="B43" s="646" t="s">
        <v>583</v>
      </c>
      <c r="C43" s="647">
        <v>4586.4602399999967</v>
      </c>
      <c r="D43" s="647">
        <v>5017.5167600000032</v>
      </c>
      <c r="E43" s="647"/>
      <c r="F43" s="647">
        <v>5288.7978900000016</v>
      </c>
      <c r="G43" s="647">
        <v>5143.5284240926503</v>
      </c>
      <c r="H43" s="647">
        <v>145.26946590735133</v>
      </c>
      <c r="I43" s="648">
        <v>1.02824315410155</v>
      </c>
      <c r="J43" s="649" t="s">
        <v>579</v>
      </c>
    </row>
    <row r="44" spans="1:10" ht="14.4" customHeight="1" x14ac:dyDescent="0.3">
      <c r="A44" s="645" t="s">
        <v>573</v>
      </c>
      <c r="B44" s="646" t="s">
        <v>573</v>
      </c>
      <c r="C44" s="647" t="s">
        <v>573</v>
      </c>
      <c r="D44" s="647" t="s">
        <v>573</v>
      </c>
      <c r="E44" s="647"/>
      <c r="F44" s="647" t="s">
        <v>573</v>
      </c>
      <c r="G44" s="647" t="s">
        <v>573</v>
      </c>
      <c r="H44" s="647" t="s">
        <v>573</v>
      </c>
      <c r="I44" s="648" t="s">
        <v>573</v>
      </c>
      <c r="J44" s="649" t="s">
        <v>580</v>
      </c>
    </row>
    <row r="45" spans="1:10" ht="14.4" customHeight="1" x14ac:dyDescent="0.3">
      <c r="A45" s="645" t="s">
        <v>584</v>
      </c>
      <c r="B45" s="646" t="s">
        <v>585</v>
      </c>
      <c r="C45" s="647" t="s">
        <v>573</v>
      </c>
      <c r="D45" s="647" t="s">
        <v>573</v>
      </c>
      <c r="E45" s="647"/>
      <c r="F45" s="647" t="s">
        <v>573</v>
      </c>
      <c r="G45" s="647" t="s">
        <v>573</v>
      </c>
      <c r="H45" s="647" t="s">
        <v>573</v>
      </c>
      <c r="I45" s="648" t="s">
        <v>573</v>
      </c>
      <c r="J45" s="649" t="s">
        <v>0</v>
      </c>
    </row>
    <row r="46" spans="1:10" ht="14.4" customHeight="1" x14ac:dyDescent="0.3">
      <c r="A46" s="645" t="s">
        <v>584</v>
      </c>
      <c r="B46" s="646" t="s">
        <v>357</v>
      </c>
      <c r="C46" s="647">
        <v>4.4036999999990005</v>
      </c>
      <c r="D46" s="647">
        <v>3.35412</v>
      </c>
      <c r="E46" s="647"/>
      <c r="F46" s="647">
        <v>5.9939900000000002</v>
      </c>
      <c r="G46" s="647">
        <v>2.8284755029289999</v>
      </c>
      <c r="H46" s="647">
        <v>3.1655144970710003</v>
      </c>
      <c r="I46" s="648">
        <v>2.1191592410091524</v>
      </c>
      <c r="J46" s="649" t="s">
        <v>1</v>
      </c>
    </row>
    <row r="47" spans="1:10" ht="14.4" customHeight="1" x14ac:dyDescent="0.3">
      <c r="A47" s="645" t="s">
        <v>584</v>
      </c>
      <c r="B47" s="646" t="s">
        <v>359</v>
      </c>
      <c r="C47" s="647">
        <v>75.010929999999007</v>
      </c>
      <c r="D47" s="647">
        <v>84.994680000000017</v>
      </c>
      <c r="E47" s="647"/>
      <c r="F47" s="647">
        <v>100.64651000000001</v>
      </c>
      <c r="G47" s="647">
        <v>82.595207056478998</v>
      </c>
      <c r="H47" s="647">
        <v>18.051302943521009</v>
      </c>
      <c r="I47" s="648">
        <v>1.218551458212066</v>
      </c>
      <c r="J47" s="649" t="s">
        <v>1</v>
      </c>
    </row>
    <row r="48" spans="1:10" ht="14.4" customHeight="1" x14ac:dyDescent="0.3">
      <c r="A48" s="645" t="s">
        <v>584</v>
      </c>
      <c r="B48" s="646" t="s">
        <v>360</v>
      </c>
      <c r="C48" s="647">
        <v>993.39875999999992</v>
      </c>
      <c r="D48" s="647">
        <v>1092.1303000000009</v>
      </c>
      <c r="E48" s="647"/>
      <c r="F48" s="647">
        <v>951.26112000000001</v>
      </c>
      <c r="G48" s="647">
        <v>1101.3672183374174</v>
      </c>
      <c r="H48" s="647">
        <v>-150.10609833741739</v>
      </c>
      <c r="I48" s="648">
        <v>0.86370930981220606</v>
      </c>
      <c r="J48" s="649" t="s">
        <v>1</v>
      </c>
    </row>
    <row r="49" spans="1:10" ht="14.4" customHeight="1" x14ac:dyDescent="0.3">
      <c r="A49" s="645" t="s">
        <v>584</v>
      </c>
      <c r="B49" s="646" t="s">
        <v>362</v>
      </c>
      <c r="C49" s="647">
        <v>55.010099999998999</v>
      </c>
      <c r="D49" s="647">
        <v>61.583499999999994</v>
      </c>
      <c r="E49" s="647"/>
      <c r="F49" s="647">
        <v>70.956270000000004</v>
      </c>
      <c r="G49" s="647">
        <v>69.672916949565746</v>
      </c>
      <c r="H49" s="647">
        <v>1.2833530504342576</v>
      </c>
      <c r="I49" s="648">
        <v>1.0184196830938375</v>
      </c>
      <c r="J49" s="649" t="s">
        <v>1</v>
      </c>
    </row>
    <row r="50" spans="1:10" ht="14.4" customHeight="1" x14ac:dyDescent="0.3">
      <c r="A50" s="645" t="s">
        <v>584</v>
      </c>
      <c r="B50" s="646" t="s">
        <v>364</v>
      </c>
      <c r="C50" s="647">
        <v>56.827129999999002</v>
      </c>
      <c r="D50" s="647">
        <v>65.887730000000005</v>
      </c>
      <c r="E50" s="647"/>
      <c r="F50" s="647">
        <v>121.17306000000001</v>
      </c>
      <c r="G50" s="647">
        <v>89.265505852889248</v>
      </c>
      <c r="H50" s="647">
        <v>31.907554147110758</v>
      </c>
      <c r="I50" s="648">
        <v>1.3574455086794091</v>
      </c>
      <c r="J50" s="649" t="s">
        <v>1</v>
      </c>
    </row>
    <row r="51" spans="1:10" ht="14.4" customHeight="1" x14ac:dyDescent="0.3">
      <c r="A51" s="645" t="s">
        <v>584</v>
      </c>
      <c r="B51" s="646" t="s">
        <v>365</v>
      </c>
      <c r="C51" s="647">
        <v>30.420860000000005</v>
      </c>
      <c r="D51" s="647">
        <v>46.289110000000001</v>
      </c>
      <c r="E51" s="647"/>
      <c r="F51" s="647">
        <v>51.081520000000005</v>
      </c>
      <c r="G51" s="647">
        <v>47.653340362058998</v>
      </c>
      <c r="H51" s="647">
        <v>3.4281796379410068</v>
      </c>
      <c r="I51" s="648">
        <v>1.071939965003387</v>
      </c>
      <c r="J51" s="649" t="s">
        <v>1</v>
      </c>
    </row>
    <row r="52" spans="1:10" ht="14.4" customHeight="1" x14ac:dyDescent="0.3">
      <c r="A52" s="645" t="s">
        <v>584</v>
      </c>
      <c r="B52" s="646" t="s">
        <v>367</v>
      </c>
      <c r="C52" s="647">
        <v>0</v>
      </c>
      <c r="D52" s="647" t="s">
        <v>573</v>
      </c>
      <c r="E52" s="647"/>
      <c r="F52" s="647" t="s">
        <v>573</v>
      </c>
      <c r="G52" s="647" t="s">
        <v>573</v>
      </c>
      <c r="H52" s="647" t="s">
        <v>573</v>
      </c>
      <c r="I52" s="648" t="s">
        <v>573</v>
      </c>
      <c r="J52" s="649" t="s">
        <v>1</v>
      </c>
    </row>
    <row r="53" spans="1:10" ht="14.4" customHeight="1" x14ac:dyDescent="0.3">
      <c r="A53" s="645" t="s">
        <v>584</v>
      </c>
      <c r="B53" s="646" t="s">
        <v>368</v>
      </c>
      <c r="C53" s="647" t="s">
        <v>573</v>
      </c>
      <c r="D53" s="647" t="s">
        <v>573</v>
      </c>
      <c r="E53" s="647"/>
      <c r="F53" s="647">
        <v>270.76231999999999</v>
      </c>
      <c r="G53" s="647">
        <v>0</v>
      </c>
      <c r="H53" s="647">
        <v>270.76231999999999</v>
      </c>
      <c r="I53" s="648" t="s">
        <v>573</v>
      </c>
      <c r="J53" s="649" t="s">
        <v>1</v>
      </c>
    </row>
    <row r="54" spans="1:10" ht="14.4" customHeight="1" x14ac:dyDescent="0.3">
      <c r="A54" s="645" t="s">
        <v>584</v>
      </c>
      <c r="B54" s="646" t="s">
        <v>586</v>
      </c>
      <c r="C54" s="647">
        <v>1215.071479999996</v>
      </c>
      <c r="D54" s="647">
        <v>1354.2394400000007</v>
      </c>
      <c r="E54" s="647"/>
      <c r="F54" s="647">
        <v>1571.8747900000001</v>
      </c>
      <c r="G54" s="647">
        <v>1393.3826640613393</v>
      </c>
      <c r="H54" s="647">
        <v>178.49212593866082</v>
      </c>
      <c r="I54" s="648">
        <v>1.1280998612530486</v>
      </c>
      <c r="J54" s="649" t="s">
        <v>579</v>
      </c>
    </row>
    <row r="55" spans="1:10" ht="14.4" customHeight="1" x14ac:dyDescent="0.3">
      <c r="A55" s="645" t="s">
        <v>573</v>
      </c>
      <c r="B55" s="646" t="s">
        <v>573</v>
      </c>
      <c r="C55" s="647" t="s">
        <v>573</v>
      </c>
      <c r="D55" s="647" t="s">
        <v>573</v>
      </c>
      <c r="E55" s="647"/>
      <c r="F55" s="647" t="s">
        <v>573</v>
      </c>
      <c r="G55" s="647" t="s">
        <v>573</v>
      </c>
      <c r="H55" s="647" t="s">
        <v>573</v>
      </c>
      <c r="I55" s="648" t="s">
        <v>573</v>
      </c>
      <c r="J55" s="649" t="s">
        <v>580</v>
      </c>
    </row>
    <row r="56" spans="1:10" ht="14.4" customHeight="1" x14ac:dyDescent="0.3">
      <c r="A56" s="645" t="s">
        <v>587</v>
      </c>
      <c r="B56" s="646" t="s">
        <v>588</v>
      </c>
      <c r="C56" s="647" t="s">
        <v>573</v>
      </c>
      <c r="D56" s="647" t="s">
        <v>573</v>
      </c>
      <c r="E56" s="647"/>
      <c r="F56" s="647" t="s">
        <v>573</v>
      </c>
      <c r="G56" s="647" t="s">
        <v>573</v>
      </c>
      <c r="H56" s="647" t="s">
        <v>573</v>
      </c>
      <c r="I56" s="648" t="s">
        <v>573</v>
      </c>
      <c r="J56" s="649" t="s">
        <v>0</v>
      </c>
    </row>
    <row r="57" spans="1:10" ht="14.4" customHeight="1" x14ac:dyDescent="0.3">
      <c r="A57" s="645" t="s">
        <v>587</v>
      </c>
      <c r="B57" s="646" t="s">
        <v>357</v>
      </c>
      <c r="C57" s="647">
        <v>3.0491999999990003</v>
      </c>
      <c r="D57" s="647">
        <v>3.6590400000000001</v>
      </c>
      <c r="E57" s="647"/>
      <c r="F57" s="647">
        <v>5.2368800000000002</v>
      </c>
      <c r="G57" s="647">
        <v>3.8570120494484996</v>
      </c>
      <c r="H57" s="647">
        <v>1.3798679505515006</v>
      </c>
      <c r="I57" s="648">
        <v>1.3577556753416944</v>
      </c>
      <c r="J57" s="649" t="s">
        <v>1</v>
      </c>
    </row>
    <row r="58" spans="1:10" ht="14.4" customHeight="1" x14ac:dyDescent="0.3">
      <c r="A58" s="645" t="s">
        <v>587</v>
      </c>
      <c r="B58" s="646" t="s">
        <v>359</v>
      </c>
      <c r="C58" s="647">
        <v>135.52478000000002</v>
      </c>
      <c r="D58" s="647">
        <v>114.41159999999999</v>
      </c>
      <c r="E58" s="647"/>
      <c r="F58" s="647">
        <v>110.88491</v>
      </c>
      <c r="G58" s="647">
        <v>101.48528486441924</v>
      </c>
      <c r="H58" s="647">
        <v>9.399625135580763</v>
      </c>
      <c r="I58" s="648">
        <v>1.0926205720182816</v>
      </c>
      <c r="J58" s="649" t="s">
        <v>1</v>
      </c>
    </row>
    <row r="59" spans="1:10" ht="14.4" customHeight="1" x14ac:dyDescent="0.3">
      <c r="A59" s="645" t="s">
        <v>587</v>
      </c>
      <c r="B59" s="646" t="s">
        <v>360</v>
      </c>
      <c r="C59" s="647">
        <v>1271.9612400000001</v>
      </c>
      <c r="D59" s="647">
        <v>1239.662980000001</v>
      </c>
      <c r="E59" s="647"/>
      <c r="F59" s="647">
        <v>998.87934000000007</v>
      </c>
      <c r="G59" s="647">
        <v>1291.9996726905899</v>
      </c>
      <c r="H59" s="647">
        <v>-293.12033269058986</v>
      </c>
      <c r="I59" s="648">
        <v>0.77312662000899224</v>
      </c>
      <c r="J59" s="649" t="s">
        <v>1</v>
      </c>
    </row>
    <row r="60" spans="1:10" ht="14.4" customHeight="1" x14ac:dyDescent="0.3">
      <c r="A60" s="645" t="s">
        <v>587</v>
      </c>
      <c r="B60" s="646" t="s">
        <v>362</v>
      </c>
      <c r="C60" s="647">
        <v>74.888499999998999</v>
      </c>
      <c r="D60" s="647">
        <v>74.853279999999998</v>
      </c>
      <c r="E60" s="647"/>
      <c r="F60" s="647">
        <v>78.182019999999994</v>
      </c>
      <c r="G60" s="647">
        <v>80.229946330724246</v>
      </c>
      <c r="H60" s="647">
        <v>-2.0479263307242519</v>
      </c>
      <c r="I60" s="648">
        <v>0.97447429015741482</v>
      </c>
      <c r="J60" s="649" t="s">
        <v>1</v>
      </c>
    </row>
    <row r="61" spans="1:10" ht="14.4" customHeight="1" x14ac:dyDescent="0.3">
      <c r="A61" s="645" t="s">
        <v>587</v>
      </c>
      <c r="B61" s="646" t="s">
        <v>363</v>
      </c>
      <c r="C61" s="647">
        <v>22.601960000000002</v>
      </c>
      <c r="D61" s="647">
        <v>22.602</v>
      </c>
      <c r="E61" s="647"/>
      <c r="F61" s="647">
        <v>25.977279999999997</v>
      </c>
      <c r="G61" s="647">
        <v>23.808350302074</v>
      </c>
      <c r="H61" s="647">
        <v>2.1689296979259964</v>
      </c>
      <c r="I61" s="648">
        <v>1.0910995373642942</v>
      </c>
      <c r="J61" s="649" t="s">
        <v>1</v>
      </c>
    </row>
    <row r="62" spans="1:10" ht="14.4" customHeight="1" x14ac:dyDescent="0.3">
      <c r="A62" s="645" t="s">
        <v>587</v>
      </c>
      <c r="B62" s="646" t="s">
        <v>364</v>
      </c>
      <c r="C62" s="647">
        <v>87.690600000000003</v>
      </c>
      <c r="D62" s="647">
        <v>42.560810000000004</v>
      </c>
      <c r="E62" s="647"/>
      <c r="F62" s="647">
        <v>101.24374</v>
      </c>
      <c r="G62" s="647">
        <v>51.118504531435505</v>
      </c>
      <c r="H62" s="647">
        <v>50.125235468564497</v>
      </c>
      <c r="I62" s="648">
        <v>1.9805692855850234</v>
      </c>
      <c r="J62" s="649" t="s">
        <v>1</v>
      </c>
    </row>
    <row r="63" spans="1:10" ht="14.4" customHeight="1" x14ac:dyDescent="0.3">
      <c r="A63" s="645" t="s">
        <v>587</v>
      </c>
      <c r="B63" s="646" t="s">
        <v>365</v>
      </c>
      <c r="C63" s="647">
        <v>35.669739999999003</v>
      </c>
      <c r="D63" s="647">
        <v>39.3247</v>
      </c>
      <c r="E63" s="647"/>
      <c r="F63" s="647">
        <v>44.688209999999991</v>
      </c>
      <c r="G63" s="647">
        <v>38.965546231704003</v>
      </c>
      <c r="H63" s="647">
        <v>5.7226637682959876</v>
      </c>
      <c r="I63" s="648">
        <v>1.1468647131049272</v>
      </c>
      <c r="J63" s="649" t="s">
        <v>1</v>
      </c>
    </row>
    <row r="64" spans="1:10" ht="14.4" customHeight="1" x14ac:dyDescent="0.3">
      <c r="A64" s="645" t="s">
        <v>587</v>
      </c>
      <c r="B64" s="646" t="s">
        <v>367</v>
      </c>
      <c r="C64" s="647">
        <v>68.190520000000006</v>
      </c>
      <c r="D64" s="647">
        <v>59.075119999999998</v>
      </c>
      <c r="E64" s="647"/>
      <c r="F64" s="647">
        <v>66.660290000000003</v>
      </c>
      <c r="G64" s="647">
        <v>55.495285806089257</v>
      </c>
      <c r="H64" s="647">
        <v>11.165004193910747</v>
      </c>
      <c r="I64" s="648">
        <v>1.2011883357610469</v>
      </c>
      <c r="J64" s="649" t="s">
        <v>1</v>
      </c>
    </row>
    <row r="65" spans="1:10" ht="14.4" customHeight="1" x14ac:dyDescent="0.3">
      <c r="A65" s="645" t="s">
        <v>587</v>
      </c>
      <c r="B65" s="646" t="s">
        <v>368</v>
      </c>
      <c r="C65" s="647" t="s">
        <v>573</v>
      </c>
      <c r="D65" s="647" t="s">
        <v>573</v>
      </c>
      <c r="E65" s="647"/>
      <c r="F65" s="647">
        <v>398.76016999999996</v>
      </c>
      <c r="G65" s="647">
        <v>0</v>
      </c>
      <c r="H65" s="647">
        <v>398.76016999999996</v>
      </c>
      <c r="I65" s="648" t="s">
        <v>573</v>
      </c>
      <c r="J65" s="649" t="s">
        <v>1</v>
      </c>
    </row>
    <row r="66" spans="1:10" ht="14.4" customHeight="1" x14ac:dyDescent="0.3">
      <c r="A66" s="645" t="s">
        <v>587</v>
      </c>
      <c r="B66" s="646" t="s">
        <v>589</v>
      </c>
      <c r="C66" s="647">
        <v>1699.5765399999968</v>
      </c>
      <c r="D66" s="647">
        <v>1596.1495300000008</v>
      </c>
      <c r="E66" s="647"/>
      <c r="F66" s="647">
        <v>1830.5128400000003</v>
      </c>
      <c r="G66" s="647">
        <v>1646.9596028064846</v>
      </c>
      <c r="H66" s="647">
        <v>183.55323719351577</v>
      </c>
      <c r="I66" s="648">
        <v>1.1114497507290002</v>
      </c>
      <c r="J66" s="649" t="s">
        <v>579</v>
      </c>
    </row>
    <row r="67" spans="1:10" ht="14.4" customHeight="1" x14ac:dyDescent="0.3">
      <c r="A67" s="645" t="s">
        <v>573</v>
      </c>
      <c r="B67" s="646" t="s">
        <v>573</v>
      </c>
      <c r="C67" s="647" t="s">
        <v>573</v>
      </c>
      <c r="D67" s="647" t="s">
        <v>573</v>
      </c>
      <c r="E67" s="647"/>
      <c r="F67" s="647" t="s">
        <v>573</v>
      </c>
      <c r="G67" s="647" t="s">
        <v>573</v>
      </c>
      <c r="H67" s="647" t="s">
        <v>573</v>
      </c>
      <c r="I67" s="648" t="s">
        <v>573</v>
      </c>
      <c r="J67" s="649" t="s">
        <v>580</v>
      </c>
    </row>
    <row r="68" spans="1:10" ht="14.4" customHeight="1" x14ac:dyDescent="0.3">
      <c r="A68" s="645" t="s">
        <v>590</v>
      </c>
      <c r="B68" s="646" t="s">
        <v>591</v>
      </c>
      <c r="C68" s="647" t="s">
        <v>573</v>
      </c>
      <c r="D68" s="647" t="s">
        <v>573</v>
      </c>
      <c r="E68" s="647"/>
      <c r="F68" s="647" t="s">
        <v>573</v>
      </c>
      <c r="G68" s="647" t="s">
        <v>573</v>
      </c>
      <c r="H68" s="647" t="s">
        <v>573</v>
      </c>
      <c r="I68" s="648" t="s">
        <v>573</v>
      </c>
      <c r="J68" s="649" t="s">
        <v>0</v>
      </c>
    </row>
    <row r="69" spans="1:10" ht="14.4" customHeight="1" x14ac:dyDescent="0.3">
      <c r="A69" s="645" t="s">
        <v>590</v>
      </c>
      <c r="B69" s="646" t="s">
        <v>359</v>
      </c>
      <c r="C69" s="647">
        <v>1.0171399999999999</v>
      </c>
      <c r="D69" s="647">
        <v>0.87495000000000001</v>
      </c>
      <c r="E69" s="647"/>
      <c r="F69" s="647">
        <v>2.9767399999999999</v>
      </c>
      <c r="G69" s="647">
        <v>0.91917015453825002</v>
      </c>
      <c r="H69" s="647">
        <v>2.0575698454617499</v>
      </c>
      <c r="I69" s="648">
        <v>3.2385081100630178</v>
      </c>
      <c r="J69" s="649" t="s">
        <v>1</v>
      </c>
    </row>
    <row r="70" spans="1:10" ht="14.4" customHeight="1" x14ac:dyDescent="0.3">
      <c r="A70" s="645" t="s">
        <v>590</v>
      </c>
      <c r="B70" s="646" t="s">
        <v>360</v>
      </c>
      <c r="C70" s="647">
        <v>38.559350000000002</v>
      </c>
      <c r="D70" s="647">
        <v>36.943570000000001</v>
      </c>
      <c r="E70" s="647"/>
      <c r="F70" s="647">
        <v>26.73649</v>
      </c>
      <c r="G70" s="647">
        <v>37.025529343739251</v>
      </c>
      <c r="H70" s="647">
        <v>-10.289039343739251</v>
      </c>
      <c r="I70" s="648">
        <v>0.72210959502516736</v>
      </c>
      <c r="J70" s="649" t="s">
        <v>1</v>
      </c>
    </row>
    <row r="71" spans="1:10" ht="14.4" customHeight="1" x14ac:dyDescent="0.3">
      <c r="A71" s="645" t="s">
        <v>590</v>
      </c>
      <c r="B71" s="646" t="s">
        <v>362</v>
      </c>
      <c r="C71" s="647">
        <v>0.9798</v>
      </c>
      <c r="D71" s="647">
        <v>8.1699999999999995E-2</v>
      </c>
      <c r="E71" s="647"/>
      <c r="F71" s="647">
        <v>0.73509999999999998</v>
      </c>
      <c r="G71" s="647">
        <v>0.25871226636150002</v>
      </c>
      <c r="H71" s="647">
        <v>0.47638773363849996</v>
      </c>
      <c r="I71" s="648">
        <v>2.8413805434831638</v>
      </c>
      <c r="J71" s="649" t="s">
        <v>1</v>
      </c>
    </row>
    <row r="72" spans="1:10" ht="14.4" customHeight="1" x14ac:dyDescent="0.3">
      <c r="A72" s="645" t="s">
        <v>590</v>
      </c>
      <c r="B72" s="646" t="s">
        <v>364</v>
      </c>
      <c r="C72" s="647">
        <v>0.601999999999</v>
      </c>
      <c r="D72" s="647">
        <v>0.57599999999999996</v>
      </c>
      <c r="E72" s="647"/>
      <c r="F72" s="647">
        <v>0.66699999999999993</v>
      </c>
      <c r="G72" s="647">
        <v>0.64612846175024996</v>
      </c>
      <c r="H72" s="647">
        <v>2.0871538249749966E-2</v>
      </c>
      <c r="I72" s="648">
        <v>1.0323024591630163</v>
      </c>
      <c r="J72" s="649" t="s">
        <v>1</v>
      </c>
    </row>
    <row r="73" spans="1:10" ht="14.4" customHeight="1" x14ac:dyDescent="0.3">
      <c r="A73" s="645" t="s">
        <v>590</v>
      </c>
      <c r="B73" s="646" t="s">
        <v>365</v>
      </c>
      <c r="C73" s="647">
        <v>9.1519999999999992</v>
      </c>
      <c r="D73" s="647">
        <v>9.9370000000000012</v>
      </c>
      <c r="E73" s="647"/>
      <c r="F73" s="647">
        <v>10.791999999999998</v>
      </c>
      <c r="G73" s="647">
        <v>9.7863260884777503</v>
      </c>
      <c r="H73" s="647">
        <v>1.0056739115222477</v>
      </c>
      <c r="I73" s="648">
        <v>1.1027631720453615</v>
      </c>
      <c r="J73" s="649" t="s">
        <v>1</v>
      </c>
    </row>
    <row r="74" spans="1:10" ht="14.4" customHeight="1" x14ac:dyDescent="0.3">
      <c r="A74" s="645" t="s">
        <v>590</v>
      </c>
      <c r="B74" s="646" t="s">
        <v>368</v>
      </c>
      <c r="C74" s="647" t="s">
        <v>573</v>
      </c>
      <c r="D74" s="647" t="s">
        <v>573</v>
      </c>
      <c r="E74" s="647"/>
      <c r="F74" s="647">
        <v>8.1534999999999993</v>
      </c>
      <c r="G74" s="647">
        <v>0</v>
      </c>
      <c r="H74" s="647">
        <v>8.1534999999999993</v>
      </c>
      <c r="I74" s="648" t="s">
        <v>573</v>
      </c>
      <c r="J74" s="649" t="s">
        <v>1</v>
      </c>
    </row>
    <row r="75" spans="1:10" ht="14.4" customHeight="1" x14ac:dyDescent="0.3">
      <c r="A75" s="645" t="s">
        <v>590</v>
      </c>
      <c r="B75" s="646" t="s">
        <v>592</v>
      </c>
      <c r="C75" s="647">
        <v>50.310289999999</v>
      </c>
      <c r="D75" s="647">
        <v>48.413219999999995</v>
      </c>
      <c r="E75" s="647"/>
      <c r="F75" s="647">
        <v>50.060830000000003</v>
      </c>
      <c r="G75" s="647">
        <v>48.635866314867002</v>
      </c>
      <c r="H75" s="647">
        <v>1.424963685133001</v>
      </c>
      <c r="I75" s="648">
        <v>1.0292986183469588</v>
      </c>
      <c r="J75" s="649" t="s">
        <v>579</v>
      </c>
    </row>
    <row r="76" spans="1:10" ht="14.4" customHeight="1" x14ac:dyDescent="0.3">
      <c r="A76" s="645" t="s">
        <v>573</v>
      </c>
      <c r="B76" s="646" t="s">
        <v>573</v>
      </c>
      <c r="C76" s="647" t="s">
        <v>573</v>
      </c>
      <c r="D76" s="647" t="s">
        <v>573</v>
      </c>
      <c r="E76" s="647"/>
      <c r="F76" s="647" t="s">
        <v>573</v>
      </c>
      <c r="G76" s="647" t="s">
        <v>573</v>
      </c>
      <c r="H76" s="647" t="s">
        <v>573</v>
      </c>
      <c r="I76" s="648" t="s">
        <v>573</v>
      </c>
      <c r="J76" s="649" t="s">
        <v>580</v>
      </c>
    </row>
    <row r="77" spans="1:10" ht="14.4" customHeight="1" x14ac:dyDescent="0.3">
      <c r="A77" s="645" t="s">
        <v>593</v>
      </c>
      <c r="B77" s="646" t="s">
        <v>594</v>
      </c>
      <c r="C77" s="647" t="s">
        <v>573</v>
      </c>
      <c r="D77" s="647" t="s">
        <v>573</v>
      </c>
      <c r="E77" s="647"/>
      <c r="F77" s="647" t="s">
        <v>573</v>
      </c>
      <c r="G77" s="647" t="s">
        <v>573</v>
      </c>
      <c r="H77" s="647" t="s">
        <v>573</v>
      </c>
      <c r="I77" s="648" t="s">
        <v>573</v>
      </c>
      <c r="J77" s="649" t="s">
        <v>0</v>
      </c>
    </row>
    <row r="78" spans="1:10" ht="14.4" customHeight="1" x14ac:dyDescent="0.3">
      <c r="A78" s="645" t="s">
        <v>593</v>
      </c>
      <c r="B78" s="646" t="s">
        <v>359</v>
      </c>
      <c r="C78" s="647">
        <v>0.68990000000000007</v>
      </c>
      <c r="D78" s="647">
        <v>5.1771900000000004</v>
      </c>
      <c r="E78" s="647"/>
      <c r="F78" s="647">
        <v>5.3015500000000007</v>
      </c>
      <c r="G78" s="647">
        <v>4.2830143694505001</v>
      </c>
      <c r="H78" s="647">
        <v>1.0185356305495006</v>
      </c>
      <c r="I78" s="648">
        <v>1.237808128269291</v>
      </c>
      <c r="J78" s="649" t="s">
        <v>1</v>
      </c>
    </row>
    <row r="79" spans="1:10" ht="14.4" customHeight="1" x14ac:dyDescent="0.3">
      <c r="A79" s="645" t="s">
        <v>593</v>
      </c>
      <c r="B79" s="646" t="s">
        <v>360</v>
      </c>
      <c r="C79" s="647">
        <v>56.617849999999002</v>
      </c>
      <c r="D79" s="647">
        <v>91.602669999999989</v>
      </c>
      <c r="E79" s="647"/>
      <c r="F79" s="647">
        <v>100.95633000000001</v>
      </c>
      <c r="G79" s="647">
        <v>84.654233467208996</v>
      </c>
      <c r="H79" s="647">
        <v>16.302096532791012</v>
      </c>
      <c r="I79" s="648">
        <v>1.1925727263138668</v>
      </c>
      <c r="J79" s="649" t="s">
        <v>1</v>
      </c>
    </row>
    <row r="80" spans="1:10" ht="14.4" customHeight="1" x14ac:dyDescent="0.3">
      <c r="A80" s="645" t="s">
        <v>593</v>
      </c>
      <c r="B80" s="646" t="s">
        <v>362</v>
      </c>
      <c r="C80" s="647">
        <v>0.81599999999999995</v>
      </c>
      <c r="D80" s="647">
        <v>1.5508000000000002</v>
      </c>
      <c r="E80" s="647"/>
      <c r="F80" s="647">
        <v>2.8048999999999999</v>
      </c>
      <c r="G80" s="647">
        <v>1.2288238366739999</v>
      </c>
      <c r="H80" s="647">
        <v>1.5760761633260001</v>
      </c>
      <c r="I80" s="648">
        <v>2.2825891851120761</v>
      </c>
      <c r="J80" s="649" t="s">
        <v>1</v>
      </c>
    </row>
    <row r="81" spans="1:10" ht="14.4" customHeight="1" x14ac:dyDescent="0.3">
      <c r="A81" s="645" t="s">
        <v>593</v>
      </c>
      <c r="B81" s="646" t="s">
        <v>364</v>
      </c>
      <c r="C81" s="647">
        <v>3.3839499999989999</v>
      </c>
      <c r="D81" s="647">
        <v>4.9412599999999998</v>
      </c>
      <c r="E81" s="647"/>
      <c r="F81" s="647">
        <v>8.3455399999999997</v>
      </c>
      <c r="G81" s="647">
        <v>3.6750222863249999</v>
      </c>
      <c r="H81" s="647">
        <v>4.6705177136750002</v>
      </c>
      <c r="I81" s="648">
        <v>2.2708814667748558</v>
      </c>
      <c r="J81" s="649" t="s">
        <v>1</v>
      </c>
    </row>
    <row r="82" spans="1:10" ht="14.4" customHeight="1" x14ac:dyDescent="0.3">
      <c r="A82" s="645" t="s">
        <v>593</v>
      </c>
      <c r="B82" s="646" t="s">
        <v>365</v>
      </c>
      <c r="C82" s="647">
        <v>1.35175</v>
      </c>
      <c r="D82" s="647">
        <v>2.387</v>
      </c>
      <c r="E82" s="647"/>
      <c r="F82" s="647">
        <v>3.1245099999999995</v>
      </c>
      <c r="G82" s="647">
        <v>2.1308874747952502</v>
      </c>
      <c r="H82" s="647">
        <v>0.99362252520474925</v>
      </c>
      <c r="I82" s="648">
        <v>1.4662951643189057</v>
      </c>
      <c r="J82" s="649" t="s">
        <v>1</v>
      </c>
    </row>
    <row r="83" spans="1:10" ht="14.4" customHeight="1" x14ac:dyDescent="0.3">
      <c r="A83" s="645" t="s">
        <v>593</v>
      </c>
      <c r="B83" s="646" t="s">
        <v>368</v>
      </c>
      <c r="C83" s="647" t="s">
        <v>573</v>
      </c>
      <c r="D83" s="647" t="s">
        <v>573</v>
      </c>
      <c r="E83" s="647"/>
      <c r="F83" s="647">
        <v>54.421909999999997</v>
      </c>
      <c r="G83" s="647">
        <v>0</v>
      </c>
      <c r="H83" s="647">
        <v>54.421909999999997</v>
      </c>
      <c r="I83" s="648" t="s">
        <v>573</v>
      </c>
      <c r="J83" s="649" t="s">
        <v>1</v>
      </c>
    </row>
    <row r="84" spans="1:10" ht="14.4" customHeight="1" x14ac:dyDescent="0.3">
      <c r="A84" s="645" t="s">
        <v>593</v>
      </c>
      <c r="B84" s="646" t="s">
        <v>595</v>
      </c>
      <c r="C84" s="647">
        <v>62.859449999998006</v>
      </c>
      <c r="D84" s="647">
        <v>105.65891999999998</v>
      </c>
      <c r="E84" s="647"/>
      <c r="F84" s="647">
        <v>174.95474000000002</v>
      </c>
      <c r="G84" s="647">
        <v>95.971981434453738</v>
      </c>
      <c r="H84" s="647">
        <v>78.982758565546277</v>
      </c>
      <c r="I84" s="648">
        <v>1.8229772625825107</v>
      </c>
      <c r="J84" s="649" t="s">
        <v>579</v>
      </c>
    </row>
    <row r="85" spans="1:10" ht="14.4" customHeight="1" x14ac:dyDescent="0.3">
      <c r="A85" s="645" t="s">
        <v>573</v>
      </c>
      <c r="B85" s="646" t="s">
        <v>573</v>
      </c>
      <c r="C85" s="647" t="s">
        <v>573</v>
      </c>
      <c r="D85" s="647" t="s">
        <v>573</v>
      </c>
      <c r="E85" s="647"/>
      <c r="F85" s="647" t="s">
        <v>573</v>
      </c>
      <c r="G85" s="647" t="s">
        <v>573</v>
      </c>
      <c r="H85" s="647" t="s">
        <v>573</v>
      </c>
      <c r="I85" s="648" t="s">
        <v>573</v>
      </c>
      <c r="J85" s="649" t="s">
        <v>580</v>
      </c>
    </row>
    <row r="86" spans="1:10" ht="14.4" customHeight="1" x14ac:dyDescent="0.3">
      <c r="A86" s="645" t="s">
        <v>571</v>
      </c>
      <c r="B86" s="646" t="s">
        <v>574</v>
      </c>
      <c r="C86" s="647">
        <v>7658.5733899999841</v>
      </c>
      <c r="D86" s="647">
        <v>8156.0818600000048</v>
      </c>
      <c r="E86" s="647"/>
      <c r="F86" s="647">
        <v>8979.9055799999987</v>
      </c>
      <c r="G86" s="647">
        <v>8362.0555272550719</v>
      </c>
      <c r="H86" s="647">
        <v>617.85005274492687</v>
      </c>
      <c r="I86" s="648">
        <v>1.0738873415431316</v>
      </c>
      <c r="J86" s="649" t="s">
        <v>575</v>
      </c>
    </row>
  </sheetData>
  <mergeCells count="3">
    <mergeCell ref="A1:I1"/>
    <mergeCell ref="F3:I3"/>
    <mergeCell ref="C4:D4"/>
  </mergeCells>
  <conditionalFormatting sqref="F19 F87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86">
    <cfRule type="expression" dxfId="29" priority="5">
      <formula>$H20&gt;0</formula>
    </cfRule>
  </conditionalFormatting>
  <conditionalFormatting sqref="A20:A86">
    <cfRule type="expression" dxfId="28" priority="2">
      <formula>AND($J20&lt;&gt;"mezeraKL",$J20&lt;&gt;"")</formula>
    </cfRule>
  </conditionalFormatting>
  <conditionalFormatting sqref="I20:I86">
    <cfRule type="expression" dxfId="27" priority="6">
      <formula>$I20&gt;1</formula>
    </cfRule>
  </conditionalFormatting>
  <conditionalFormatting sqref="B20:B86">
    <cfRule type="expression" dxfId="26" priority="1">
      <formula>OR($J20="NS",$J20="SumaNS",$J20="Účet")</formula>
    </cfRule>
  </conditionalFormatting>
  <conditionalFormatting sqref="A20:D86 F20:I86">
    <cfRule type="expression" dxfId="25" priority="8">
      <formula>AND($J20&lt;&gt;"",$J20&lt;&gt;"mezeraKL")</formula>
    </cfRule>
  </conditionalFormatting>
  <conditionalFormatting sqref="B20:D86 F20:I86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6 F20:I86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5704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7.1223955136367989</v>
      </c>
      <c r="J3" s="207">
        <f>SUBTOTAL(9,J5:J1048576)</f>
        <v>1260798.5</v>
      </c>
      <c r="K3" s="208">
        <f>SUBTOTAL(9,K5:K1048576)</f>
        <v>8979905.5800000057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571</v>
      </c>
      <c r="B5" s="737" t="s">
        <v>2765</v>
      </c>
      <c r="C5" s="740" t="s">
        <v>576</v>
      </c>
      <c r="D5" s="755" t="s">
        <v>2766</v>
      </c>
      <c r="E5" s="740" t="s">
        <v>5682</v>
      </c>
      <c r="F5" s="755" t="s">
        <v>5683</v>
      </c>
      <c r="G5" s="740" t="s">
        <v>4491</v>
      </c>
      <c r="H5" s="740" t="s">
        <v>4492</v>
      </c>
      <c r="I5" s="229">
        <v>1.38</v>
      </c>
      <c r="J5" s="229">
        <v>100</v>
      </c>
      <c r="K5" s="750">
        <v>138</v>
      </c>
    </row>
    <row r="6" spans="1:11" ht="14.4" customHeight="1" x14ac:dyDescent="0.3">
      <c r="A6" s="661" t="s">
        <v>571</v>
      </c>
      <c r="B6" s="662" t="s">
        <v>2765</v>
      </c>
      <c r="C6" s="663" t="s">
        <v>576</v>
      </c>
      <c r="D6" s="664" t="s">
        <v>2766</v>
      </c>
      <c r="E6" s="663" t="s">
        <v>5682</v>
      </c>
      <c r="F6" s="664" t="s">
        <v>5683</v>
      </c>
      <c r="G6" s="663" t="s">
        <v>4493</v>
      </c>
      <c r="H6" s="663" t="s">
        <v>4494</v>
      </c>
      <c r="I6" s="665">
        <v>41.536666666666662</v>
      </c>
      <c r="J6" s="665">
        <v>84</v>
      </c>
      <c r="K6" s="666">
        <v>3489.08</v>
      </c>
    </row>
    <row r="7" spans="1:11" ht="14.4" customHeight="1" x14ac:dyDescent="0.3">
      <c r="A7" s="661" t="s">
        <v>571</v>
      </c>
      <c r="B7" s="662" t="s">
        <v>2765</v>
      </c>
      <c r="C7" s="663" t="s">
        <v>576</v>
      </c>
      <c r="D7" s="664" t="s">
        <v>2766</v>
      </c>
      <c r="E7" s="663" t="s">
        <v>5682</v>
      </c>
      <c r="F7" s="664" t="s">
        <v>5683</v>
      </c>
      <c r="G7" s="663" t="s">
        <v>4495</v>
      </c>
      <c r="H7" s="663" t="s">
        <v>4496</v>
      </c>
      <c r="I7" s="665">
        <v>0.65000000000000013</v>
      </c>
      <c r="J7" s="665">
        <v>1200</v>
      </c>
      <c r="K7" s="666">
        <v>788.5</v>
      </c>
    </row>
    <row r="8" spans="1:11" ht="14.4" customHeight="1" x14ac:dyDescent="0.3">
      <c r="A8" s="661" t="s">
        <v>571</v>
      </c>
      <c r="B8" s="662" t="s">
        <v>2765</v>
      </c>
      <c r="C8" s="663" t="s">
        <v>576</v>
      </c>
      <c r="D8" s="664" t="s">
        <v>2766</v>
      </c>
      <c r="E8" s="663" t="s">
        <v>5682</v>
      </c>
      <c r="F8" s="664" t="s">
        <v>5683</v>
      </c>
      <c r="G8" s="663" t="s">
        <v>4497</v>
      </c>
      <c r="H8" s="663" t="s">
        <v>4498</v>
      </c>
      <c r="I8" s="665">
        <v>10.26</v>
      </c>
      <c r="J8" s="665">
        <v>50</v>
      </c>
      <c r="K8" s="666">
        <v>513</v>
      </c>
    </row>
    <row r="9" spans="1:11" ht="14.4" customHeight="1" x14ac:dyDescent="0.3">
      <c r="A9" s="661" t="s">
        <v>571</v>
      </c>
      <c r="B9" s="662" t="s">
        <v>2765</v>
      </c>
      <c r="C9" s="663" t="s">
        <v>576</v>
      </c>
      <c r="D9" s="664" t="s">
        <v>2766</v>
      </c>
      <c r="E9" s="663" t="s">
        <v>5682</v>
      </c>
      <c r="F9" s="664" t="s">
        <v>5683</v>
      </c>
      <c r="G9" s="663" t="s">
        <v>4499</v>
      </c>
      <c r="H9" s="663" t="s">
        <v>4500</v>
      </c>
      <c r="I9" s="665">
        <v>26.17</v>
      </c>
      <c r="J9" s="665">
        <v>2</v>
      </c>
      <c r="K9" s="666">
        <v>52.34</v>
      </c>
    </row>
    <row r="10" spans="1:11" ht="14.4" customHeight="1" x14ac:dyDescent="0.3">
      <c r="A10" s="661" t="s">
        <v>571</v>
      </c>
      <c r="B10" s="662" t="s">
        <v>2765</v>
      </c>
      <c r="C10" s="663" t="s">
        <v>576</v>
      </c>
      <c r="D10" s="664" t="s">
        <v>2766</v>
      </c>
      <c r="E10" s="663" t="s">
        <v>5682</v>
      </c>
      <c r="F10" s="664" t="s">
        <v>5683</v>
      </c>
      <c r="G10" s="663" t="s">
        <v>4501</v>
      </c>
      <c r="H10" s="663" t="s">
        <v>4502</v>
      </c>
      <c r="I10" s="665">
        <v>0.86</v>
      </c>
      <c r="J10" s="665">
        <v>200</v>
      </c>
      <c r="K10" s="666">
        <v>172</v>
      </c>
    </row>
    <row r="11" spans="1:11" ht="14.4" customHeight="1" x14ac:dyDescent="0.3">
      <c r="A11" s="661" t="s">
        <v>571</v>
      </c>
      <c r="B11" s="662" t="s">
        <v>2765</v>
      </c>
      <c r="C11" s="663" t="s">
        <v>576</v>
      </c>
      <c r="D11" s="664" t="s">
        <v>2766</v>
      </c>
      <c r="E11" s="663" t="s">
        <v>5682</v>
      </c>
      <c r="F11" s="664" t="s">
        <v>5683</v>
      </c>
      <c r="G11" s="663" t="s">
        <v>4503</v>
      </c>
      <c r="H11" s="663" t="s">
        <v>4504</v>
      </c>
      <c r="I11" s="665">
        <v>1.5150000000000001</v>
      </c>
      <c r="J11" s="665">
        <v>100</v>
      </c>
      <c r="K11" s="666">
        <v>151.5</v>
      </c>
    </row>
    <row r="12" spans="1:11" ht="14.4" customHeight="1" x14ac:dyDescent="0.3">
      <c r="A12" s="661" t="s">
        <v>571</v>
      </c>
      <c r="B12" s="662" t="s">
        <v>2765</v>
      </c>
      <c r="C12" s="663" t="s">
        <v>576</v>
      </c>
      <c r="D12" s="664" t="s">
        <v>2766</v>
      </c>
      <c r="E12" s="663" t="s">
        <v>5682</v>
      </c>
      <c r="F12" s="664" t="s">
        <v>5683</v>
      </c>
      <c r="G12" s="663" t="s">
        <v>4505</v>
      </c>
      <c r="H12" s="663" t="s">
        <v>4506</v>
      </c>
      <c r="I12" s="665">
        <v>1.59</v>
      </c>
      <c r="J12" s="665">
        <v>40</v>
      </c>
      <c r="K12" s="666">
        <v>63.6</v>
      </c>
    </row>
    <row r="13" spans="1:11" ht="14.4" customHeight="1" x14ac:dyDescent="0.3">
      <c r="A13" s="661" t="s">
        <v>571</v>
      </c>
      <c r="B13" s="662" t="s">
        <v>2765</v>
      </c>
      <c r="C13" s="663" t="s">
        <v>576</v>
      </c>
      <c r="D13" s="664" t="s">
        <v>2766</v>
      </c>
      <c r="E13" s="663" t="s">
        <v>5682</v>
      </c>
      <c r="F13" s="664" t="s">
        <v>5683</v>
      </c>
      <c r="G13" s="663" t="s">
        <v>4507</v>
      </c>
      <c r="H13" s="663" t="s">
        <v>4508</v>
      </c>
      <c r="I13" s="665">
        <v>0.91</v>
      </c>
      <c r="J13" s="665">
        <v>750</v>
      </c>
      <c r="K13" s="666">
        <v>683.3</v>
      </c>
    </row>
    <row r="14" spans="1:11" ht="14.4" customHeight="1" x14ac:dyDescent="0.3">
      <c r="A14" s="661" t="s">
        <v>571</v>
      </c>
      <c r="B14" s="662" t="s">
        <v>2765</v>
      </c>
      <c r="C14" s="663" t="s">
        <v>576</v>
      </c>
      <c r="D14" s="664" t="s">
        <v>2766</v>
      </c>
      <c r="E14" s="663" t="s">
        <v>5684</v>
      </c>
      <c r="F14" s="664" t="s">
        <v>5685</v>
      </c>
      <c r="G14" s="663" t="s">
        <v>4509</v>
      </c>
      <c r="H14" s="663" t="s">
        <v>4510</v>
      </c>
      <c r="I14" s="665">
        <v>0.26</v>
      </c>
      <c r="J14" s="665">
        <v>100</v>
      </c>
      <c r="K14" s="666">
        <v>26</v>
      </c>
    </row>
    <row r="15" spans="1:11" ht="14.4" customHeight="1" x14ac:dyDescent="0.3">
      <c r="A15" s="661" t="s">
        <v>571</v>
      </c>
      <c r="B15" s="662" t="s">
        <v>2765</v>
      </c>
      <c r="C15" s="663" t="s">
        <v>576</v>
      </c>
      <c r="D15" s="664" t="s">
        <v>2766</v>
      </c>
      <c r="E15" s="663" t="s">
        <v>5684</v>
      </c>
      <c r="F15" s="664" t="s">
        <v>5685</v>
      </c>
      <c r="G15" s="663" t="s">
        <v>4511</v>
      </c>
      <c r="H15" s="663" t="s">
        <v>4512</v>
      </c>
      <c r="I15" s="665">
        <v>1.0900000000000001</v>
      </c>
      <c r="J15" s="665">
        <v>200</v>
      </c>
      <c r="K15" s="666">
        <v>218</v>
      </c>
    </row>
    <row r="16" spans="1:11" ht="14.4" customHeight="1" x14ac:dyDescent="0.3">
      <c r="A16" s="661" t="s">
        <v>571</v>
      </c>
      <c r="B16" s="662" t="s">
        <v>2765</v>
      </c>
      <c r="C16" s="663" t="s">
        <v>576</v>
      </c>
      <c r="D16" s="664" t="s">
        <v>2766</v>
      </c>
      <c r="E16" s="663" t="s">
        <v>5684</v>
      </c>
      <c r="F16" s="664" t="s">
        <v>5685</v>
      </c>
      <c r="G16" s="663" t="s">
        <v>4513</v>
      </c>
      <c r="H16" s="663" t="s">
        <v>4514</v>
      </c>
      <c r="I16" s="665">
        <v>1.6739999999999999</v>
      </c>
      <c r="J16" s="665">
        <v>500</v>
      </c>
      <c r="K16" s="666">
        <v>837</v>
      </c>
    </row>
    <row r="17" spans="1:11" ht="14.4" customHeight="1" x14ac:dyDescent="0.3">
      <c r="A17" s="661" t="s">
        <v>571</v>
      </c>
      <c r="B17" s="662" t="s">
        <v>2765</v>
      </c>
      <c r="C17" s="663" t="s">
        <v>576</v>
      </c>
      <c r="D17" s="664" t="s">
        <v>2766</v>
      </c>
      <c r="E17" s="663" t="s">
        <v>5684</v>
      </c>
      <c r="F17" s="664" t="s">
        <v>5685</v>
      </c>
      <c r="G17" s="663" t="s">
        <v>4515</v>
      </c>
      <c r="H17" s="663" t="s">
        <v>4516</v>
      </c>
      <c r="I17" s="665">
        <v>5.13</v>
      </c>
      <c r="J17" s="665">
        <v>120</v>
      </c>
      <c r="K17" s="666">
        <v>615.59999999999991</v>
      </c>
    </row>
    <row r="18" spans="1:11" ht="14.4" customHeight="1" x14ac:dyDescent="0.3">
      <c r="A18" s="661" t="s">
        <v>571</v>
      </c>
      <c r="B18" s="662" t="s">
        <v>2765</v>
      </c>
      <c r="C18" s="663" t="s">
        <v>576</v>
      </c>
      <c r="D18" s="664" t="s">
        <v>2766</v>
      </c>
      <c r="E18" s="663" t="s">
        <v>5684</v>
      </c>
      <c r="F18" s="664" t="s">
        <v>5685</v>
      </c>
      <c r="G18" s="663" t="s">
        <v>4517</v>
      </c>
      <c r="H18" s="663" t="s">
        <v>4518</v>
      </c>
      <c r="I18" s="665">
        <v>17.98</v>
      </c>
      <c r="J18" s="665">
        <v>50</v>
      </c>
      <c r="K18" s="666">
        <v>899</v>
      </c>
    </row>
    <row r="19" spans="1:11" ht="14.4" customHeight="1" x14ac:dyDescent="0.3">
      <c r="A19" s="661" t="s">
        <v>571</v>
      </c>
      <c r="B19" s="662" t="s">
        <v>2765</v>
      </c>
      <c r="C19" s="663" t="s">
        <v>576</v>
      </c>
      <c r="D19" s="664" t="s">
        <v>2766</v>
      </c>
      <c r="E19" s="663" t="s">
        <v>5684</v>
      </c>
      <c r="F19" s="664" t="s">
        <v>5685</v>
      </c>
      <c r="G19" s="663" t="s">
        <v>4519</v>
      </c>
      <c r="H19" s="663" t="s">
        <v>4520</v>
      </c>
      <c r="I19" s="665">
        <v>0.48</v>
      </c>
      <c r="J19" s="665">
        <v>100</v>
      </c>
      <c r="K19" s="666">
        <v>48</v>
      </c>
    </row>
    <row r="20" spans="1:11" ht="14.4" customHeight="1" x14ac:dyDescent="0.3">
      <c r="A20" s="661" t="s">
        <v>571</v>
      </c>
      <c r="B20" s="662" t="s">
        <v>2765</v>
      </c>
      <c r="C20" s="663" t="s">
        <v>576</v>
      </c>
      <c r="D20" s="664" t="s">
        <v>2766</v>
      </c>
      <c r="E20" s="663" t="s">
        <v>5684</v>
      </c>
      <c r="F20" s="664" t="s">
        <v>5685</v>
      </c>
      <c r="G20" s="663" t="s">
        <v>4521</v>
      </c>
      <c r="H20" s="663" t="s">
        <v>4522</v>
      </c>
      <c r="I20" s="665">
        <v>3.44</v>
      </c>
      <c r="J20" s="665">
        <v>120</v>
      </c>
      <c r="K20" s="666">
        <v>412.79999999999995</v>
      </c>
    </row>
    <row r="21" spans="1:11" ht="14.4" customHeight="1" x14ac:dyDescent="0.3">
      <c r="A21" s="661" t="s">
        <v>571</v>
      </c>
      <c r="B21" s="662" t="s">
        <v>2765</v>
      </c>
      <c r="C21" s="663" t="s">
        <v>576</v>
      </c>
      <c r="D21" s="664" t="s">
        <v>2766</v>
      </c>
      <c r="E21" s="663" t="s">
        <v>5686</v>
      </c>
      <c r="F21" s="664" t="s">
        <v>5687</v>
      </c>
      <c r="G21" s="663" t="s">
        <v>4523</v>
      </c>
      <c r="H21" s="663" t="s">
        <v>4524</v>
      </c>
      <c r="I21" s="665">
        <v>522.95000000000005</v>
      </c>
      <c r="J21" s="665">
        <v>10</v>
      </c>
      <c r="K21" s="666">
        <v>5229.5</v>
      </c>
    </row>
    <row r="22" spans="1:11" ht="14.4" customHeight="1" x14ac:dyDescent="0.3">
      <c r="A22" s="661" t="s">
        <v>571</v>
      </c>
      <c r="B22" s="662" t="s">
        <v>2765</v>
      </c>
      <c r="C22" s="663" t="s">
        <v>576</v>
      </c>
      <c r="D22" s="664" t="s">
        <v>2766</v>
      </c>
      <c r="E22" s="663" t="s">
        <v>5688</v>
      </c>
      <c r="F22" s="664" t="s">
        <v>5689</v>
      </c>
      <c r="G22" s="663" t="s">
        <v>4525</v>
      </c>
      <c r="H22" s="663" t="s">
        <v>4526</v>
      </c>
      <c r="I22" s="665">
        <v>180.435</v>
      </c>
      <c r="J22" s="665">
        <v>75</v>
      </c>
      <c r="K22" s="666">
        <v>13532.380000000001</v>
      </c>
    </row>
    <row r="23" spans="1:11" ht="14.4" customHeight="1" x14ac:dyDescent="0.3">
      <c r="A23" s="661" t="s">
        <v>571</v>
      </c>
      <c r="B23" s="662" t="s">
        <v>2765</v>
      </c>
      <c r="C23" s="663" t="s">
        <v>576</v>
      </c>
      <c r="D23" s="664" t="s">
        <v>2766</v>
      </c>
      <c r="E23" s="663" t="s">
        <v>5688</v>
      </c>
      <c r="F23" s="664" t="s">
        <v>5689</v>
      </c>
      <c r="G23" s="663" t="s">
        <v>4527</v>
      </c>
      <c r="H23" s="663" t="s">
        <v>4528</v>
      </c>
      <c r="I23" s="665">
        <v>0.3</v>
      </c>
      <c r="J23" s="665">
        <v>100</v>
      </c>
      <c r="K23" s="666">
        <v>30</v>
      </c>
    </row>
    <row r="24" spans="1:11" ht="14.4" customHeight="1" x14ac:dyDescent="0.3">
      <c r="A24" s="661" t="s">
        <v>571</v>
      </c>
      <c r="B24" s="662" t="s">
        <v>2765</v>
      </c>
      <c r="C24" s="663" t="s">
        <v>576</v>
      </c>
      <c r="D24" s="664" t="s">
        <v>2766</v>
      </c>
      <c r="E24" s="663" t="s">
        <v>5688</v>
      </c>
      <c r="F24" s="664" t="s">
        <v>5689</v>
      </c>
      <c r="G24" s="663" t="s">
        <v>4529</v>
      </c>
      <c r="H24" s="663" t="s">
        <v>4530</v>
      </c>
      <c r="I24" s="665">
        <v>0.3075</v>
      </c>
      <c r="J24" s="665">
        <v>400</v>
      </c>
      <c r="K24" s="666">
        <v>123</v>
      </c>
    </row>
    <row r="25" spans="1:11" ht="14.4" customHeight="1" x14ac:dyDescent="0.3">
      <c r="A25" s="661" t="s">
        <v>571</v>
      </c>
      <c r="B25" s="662" t="s">
        <v>2765</v>
      </c>
      <c r="C25" s="663" t="s">
        <v>576</v>
      </c>
      <c r="D25" s="664" t="s">
        <v>2766</v>
      </c>
      <c r="E25" s="663" t="s">
        <v>5688</v>
      </c>
      <c r="F25" s="664" t="s">
        <v>5689</v>
      </c>
      <c r="G25" s="663" t="s">
        <v>4531</v>
      </c>
      <c r="H25" s="663" t="s">
        <v>4532</v>
      </c>
      <c r="I25" s="665">
        <v>0.31</v>
      </c>
      <c r="J25" s="665">
        <v>100</v>
      </c>
      <c r="K25" s="666">
        <v>31</v>
      </c>
    </row>
    <row r="26" spans="1:11" ht="14.4" customHeight="1" x14ac:dyDescent="0.3">
      <c r="A26" s="661" t="s">
        <v>571</v>
      </c>
      <c r="B26" s="662" t="s">
        <v>2765</v>
      </c>
      <c r="C26" s="663" t="s">
        <v>576</v>
      </c>
      <c r="D26" s="664" t="s">
        <v>2766</v>
      </c>
      <c r="E26" s="663" t="s">
        <v>5688</v>
      </c>
      <c r="F26" s="664" t="s">
        <v>5689</v>
      </c>
      <c r="G26" s="663" t="s">
        <v>4533</v>
      </c>
      <c r="H26" s="663" t="s">
        <v>4534</v>
      </c>
      <c r="I26" s="665">
        <v>0.48166666666666669</v>
      </c>
      <c r="J26" s="665">
        <v>600</v>
      </c>
      <c r="K26" s="666">
        <v>289</v>
      </c>
    </row>
    <row r="27" spans="1:11" ht="14.4" customHeight="1" x14ac:dyDescent="0.3">
      <c r="A27" s="661" t="s">
        <v>571</v>
      </c>
      <c r="B27" s="662" t="s">
        <v>2765</v>
      </c>
      <c r="C27" s="663" t="s">
        <v>576</v>
      </c>
      <c r="D27" s="664" t="s">
        <v>2766</v>
      </c>
      <c r="E27" s="663" t="s">
        <v>5688</v>
      </c>
      <c r="F27" s="664" t="s">
        <v>5689</v>
      </c>
      <c r="G27" s="663" t="s">
        <v>4535</v>
      </c>
      <c r="H27" s="663" t="s">
        <v>4536</v>
      </c>
      <c r="I27" s="665">
        <v>180.44</v>
      </c>
      <c r="J27" s="665">
        <v>25</v>
      </c>
      <c r="K27" s="666">
        <v>4510.88</v>
      </c>
    </row>
    <row r="28" spans="1:11" ht="14.4" customHeight="1" x14ac:dyDescent="0.3">
      <c r="A28" s="661" t="s">
        <v>571</v>
      </c>
      <c r="B28" s="662" t="s">
        <v>2765</v>
      </c>
      <c r="C28" s="663" t="s">
        <v>576</v>
      </c>
      <c r="D28" s="664" t="s">
        <v>2766</v>
      </c>
      <c r="E28" s="663" t="s">
        <v>5688</v>
      </c>
      <c r="F28" s="664" t="s">
        <v>5689</v>
      </c>
      <c r="G28" s="663" t="s">
        <v>4537</v>
      </c>
      <c r="H28" s="663" t="s">
        <v>4538</v>
      </c>
      <c r="I28" s="665">
        <v>449</v>
      </c>
      <c r="J28" s="665">
        <v>30</v>
      </c>
      <c r="K28" s="666">
        <v>13470</v>
      </c>
    </row>
    <row r="29" spans="1:11" ht="14.4" customHeight="1" x14ac:dyDescent="0.3">
      <c r="A29" s="661" t="s">
        <v>571</v>
      </c>
      <c r="B29" s="662" t="s">
        <v>2765</v>
      </c>
      <c r="C29" s="663" t="s">
        <v>576</v>
      </c>
      <c r="D29" s="664" t="s">
        <v>2766</v>
      </c>
      <c r="E29" s="663" t="s">
        <v>5688</v>
      </c>
      <c r="F29" s="664" t="s">
        <v>5689</v>
      </c>
      <c r="G29" s="663" t="s">
        <v>4537</v>
      </c>
      <c r="H29" s="663" t="s">
        <v>4539</v>
      </c>
      <c r="I29" s="665">
        <v>447</v>
      </c>
      <c r="J29" s="665">
        <v>20</v>
      </c>
      <c r="K29" s="666">
        <v>8940</v>
      </c>
    </row>
    <row r="30" spans="1:11" ht="14.4" customHeight="1" x14ac:dyDescent="0.3">
      <c r="A30" s="661" t="s">
        <v>571</v>
      </c>
      <c r="B30" s="662" t="s">
        <v>2765</v>
      </c>
      <c r="C30" s="663" t="s">
        <v>576</v>
      </c>
      <c r="D30" s="664" t="s">
        <v>2766</v>
      </c>
      <c r="E30" s="663" t="s">
        <v>5688</v>
      </c>
      <c r="F30" s="664" t="s">
        <v>5689</v>
      </c>
      <c r="G30" s="663" t="s">
        <v>4540</v>
      </c>
      <c r="H30" s="663" t="s">
        <v>4541</v>
      </c>
      <c r="I30" s="665">
        <v>500</v>
      </c>
      <c r="J30" s="665">
        <v>10</v>
      </c>
      <c r="K30" s="666">
        <v>5000</v>
      </c>
    </row>
    <row r="31" spans="1:11" ht="14.4" customHeight="1" x14ac:dyDescent="0.3">
      <c r="A31" s="661" t="s">
        <v>571</v>
      </c>
      <c r="B31" s="662" t="s">
        <v>2765</v>
      </c>
      <c r="C31" s="663" t="s">
        <v>576</v>
      </c>
      <c r="D31" s="664" t="s">
        <v>2766</v>
      </c>
      <c r="E31" s="663" t="s">
        <v>5688</v>
      </c>
      <c r="F31" s="664" t="s">
        <v>5689</v>
      </c>
      <c r="G31" s="663" t="s">
        <v>4542</v>
      </c>
      <c r="H31" s="663" t="s">
        <v>4543</v>
      </c>
      <c r="I31" s="665">
        <v>2.67</v>
      </c>
      <c r="J31" s="665">
        <v>100</v>
      </c>
      <c r="K31" s="666">
        <v>266.56</v>
      </c>
    </row>
    <row r="32" spans="1:11" ht="14.4" customHeight="1" x14ac:dyDescent="0.3">
      <c r="A32" s="661" t="s">
        <v>571</v>
      </c>
      <c r="B32" s="662" t="s">
        <v>2765</v>
      </c>
      <c r="C32" s="663" t="s">
        <v>576</v>
      </c>
      <c r="D32" s="664" t="s">
        <v>2766</v>
      </c>
      <c r="E32" s="663" t="s">
        <v>5688</v>
      </c>
      <c r="F32" s="664" t="s">
        <v>5689</v>
      </c>
      <c r="G32" s="663" t="s">
        <v>4542</v>
      </c>
      <c r="H32" s="663" t="s">
        <v>4544</v>
      </c>
      <c r="I32" s="665">
        <v>2.67</v>
      </c>
      <c r="J32" s="665">
        <v>100</v>
      </c>
      <c r="K32" s="666">
        <v>266.56</v>
      </c>
    </row>
    <row r="33" spans="1:11" ht="14.4" customHeight="1" x14ac:dyDescent="0.3">
      <c r="A33" s="661" t="s">
        <v>571</v>
      </c>
      <c r="B33" s="662" t="s">
        <v>2765</v>
      </c>
      <c r="C33" s="663" t="s">
        <v>576</v>
      </c>
      <c r="D33" s="664" t="s">
        <v>2766</v>
      </c>
      <c r="E33" s="663" t="s">
        <v>5690</v>
      </c>
      <c r="F33" s="664" t="s">
        <v>5691</v>
      </c>
      <c r="G33" s="663" t="s">
        <v>4545</v>
      </c>
      <c r="H33" s="663" t="s">
        <v>4546</v>
      </c>
      <c r="I33" s="665">
        <v>7.51</v>
      </c>
      <c r="J33" s="665">
        <v>30</v>
      </c>
      <c r="K33" s="666">
        <v>225.3</v>
      </c>
    </row>
    <row r="34" spans="1:11" ht="14.4" customHeight="1" x14ac:dyDescent="0.3">
      <c r="A34" s="661" t="s">
        <v>571</v>
      </c>
      <c r="B34" s="662" t="s">
        <v>2765</v>
      </c>
      <c r="C34" s="663" t="s">
        <v>576</v>
      </c>
      <c r="D34" s="664" t="s">
        <v>2766</v>
      </c>
      <c r="E34" s="663" t="s">
        <v>5690</v>
      </c>
      <c r="F34" s="664" t="s">
        <v>5691</v>
      </c>
      <c r="G34" s="663" t="s">
        <v>4545</v>
      </c>
      <c r="H34" s="663" t="s">
        <v>4547</v>
      </c>
      <c r="I34" s="665">
        <v>7.5</v>
      </c>
      <c r="J34" s="665">
        <v>50</v>
      </c>
      <c r="K34" s="666">
        <v>375</v>
      </c>
    </row>
    <row r="35" spans="1:11" ht="14.4" customHeight="1" x14ac:dyDescent="0.3">
      <c r="A35" s="661" t="s">
        <v>571</v>
      </c>
      <c r="B35" s="662" t="s">
        <v>2765</v>
      </c>
      <c r="C35" s="663" t="s">
        <v>576</v>
      </c>
      <c r="D35" s="664" t="s">
        <v>2766</v>
      </c>
      <c r="E35" s="663" t="s">
        <v>5690</v>
      </c>
      <c r="F35" s="664" t="s">
        <v>5691</v>
      </c>
      <c r="G35" s="663" t="s">
        <v>4548</v>
      </c>
      <c r="H35" s="663" t="s">
        <v>4549</v>
      </c>
      <c r="I35" s="665">
        <v>10.55</v>
      </c>
      <c r="J35" s="665">
        <v>40</v>
      </c>
      <c r="K35" s="666">
        <v>422.05</v>
      </c>
    </row>
    <row r="36" spans="1:11" ht="14.4" customHeight="1" x14ac:dyDescent="0.3">
      <c r="A36" s="661" t="s">
        <v>571</v>
      </c>
      <c r="B36" s="662" t="s">
        <v>2765</v>
      </c>
      <c r="C36" s="663" t="s">
        <v>576</v>
      </c>
      <c r="D36" s="664" t="s">
        <v>2766</v>
      </c>
      <c r="E36" s="663" t="s">
        <v>5690</v>
      </c>
      <c r="F36" s="664" t="s">
        <v>5691</v>
      </c>
      <c r="G36" s="663" t="s">
        <v>4550</v>
      </c>
      <c r="H36" s="663" t="s">
        <v>4551</v>
      </c>
      <c r="I36" s="665">
        <v>1.2166666666666666</v>
      </c>
      <c r="J36" s="665">
        <v>500</v>
      </c>
      <c r="K36" s="666">
        <v>607.54</v>
      </c>
    </row>
    <row r="37" spans="1:11" ht="14.4" customHeight="1" x14ac:dyDescent="0.3">
      <c r="A37" s="661" t="s">
        <v>571</v>
      </c>
      <c r="B37" s="662" t="s">
        <v>2765</v>
      </c>
      <c r="C37" s="663" t="s">
        <v>576</v>
      </c>
      <c r="D37" s="664" t="s">
        <v>2766</v>
      </c>
      <c r="E37" s="663" t="s">
        <v>5690</v>
      </c>
      <c r="F37" s="664" t="s">
        <v>5691</v>
      </c>
      <c r="G37" s="663" t="s">
        <v>4552</v>
      </c>
      <c r="H37" s="663" t="s">
        <v>4553</v>
      </c>
      <c r="I37" s="665">
        <v>0.71</v>
      </c>
      <c r="J37" s="665">
        <v>1000</v>
      </c>
      <c r="K37" s="666">
        <v>710</v>
      </c>
    </row>
    <row r="38" spans="1:11" ht="14.4" customHeight="1" x14ac:dyDescent="0.3">
      <c r="A38" s="661" t="s">
        <v>571</v>
      </c>
      <c r="B38" s="662" t="s">
        <v>2765</v>
      </c>
      <c r="C38" s="663" t="s">
        <v>576</v>
      </c>
      <c r="D38" s="664" t="s">
        <v>2766</v>
      </c>
      <c r="E38" s="663" t="s">
        <v>5690</v>
      </c>
      <c r="F38" s="664" t="s">
        <v>5691</v>
      </c>
      <c r="G38" s="663" t="s">
        <v>4554</v>
      </c>
      <c r="H38" s="663" t="s">
        <v>4555</v>
      </c>
      <c r="I38" s="665">
        <v>0.71</v>
      </c>
      <c r="J38" s="665">
        <v>800</v>
      </c>
      <c r="K38" s="666">
        <v>568</v>
      </c>
    </row>
    <row r="39" spans="1:11" ht="14.4" customHeight="1" x14ac:dyDescent="0.3">
      <c r="A39" s="661" t="s">
        <v>571</v>
      </c>
      <c r="B39" s="662" t="s">
        <v>2765</v>
      </c>
      <c r="C39" s="663" t="s">
        <v>581</v>
      </c>
      <c r="D39" s="664" t="s">
        <v>2767</v>
      </c>
      <c r="E39" s="663" t="s">
        <v>5682</v>
      </c>
      <c r="F39" s="664" t="s">
        <v>5683</v>
      </c>
      <c r="G39" s="663" t="s">
        <v>4556</v>
      </c>
      <c r="H39" s="663" t="s">
        <v>4557</v>
      </c>
      <c r="I39" s="665">
        <v>183.08800000000002</v>
      </c>
      <c r="J39" s="665">
        <v>7</v>
      </c>
      <c r="K39" s="666">
        <v>1281.6100000000001</v>
      </c>
    </row>
    <row r="40" spans="1:11" ht="14.4" customHeight="1" x14ac:dyDescent="0.3">
      <c r="A40" s="661" t="s">
        <v>571</v>
      </c>
      <c r="B40" s="662" t="s">
        <v>2765</v>
      </c>
      <c r="C40" s="663" t="s">
        <v>581</v>
      </c>
      <c r="D40" s="664" t="s">
        <v>2767</v>
      </c>
      <c r="E40" s="663" t="s">
        <v>5682</v>
      </c>
      <c r="F40" s="664" t="s">
        <v>5683</v>
      </c>
      <c r="G40" s="663" t="s">
        <v>4558</v>
      </c>
      <c r="H40" s="663" t="s">
        <v>4559</v>
      </c>
      <c r="I40" s="665">
        <v>123.05</v>
      </c>
      <c r="J40" s="665">
        <v>40</v>
      </c>
      <c r="K40" s="666">
        <v>4922</v>
      </c>
    </row>
    <row r="41" spans="1:11" ht="14.4" customHeight="1" x14ac:dyDescent="0.3">
      <c r="A41" s="661" t="s">
        <v>571</v>
      </c>
      <c r="B41" s="662" t="s">
        <v>2765</v>
      </c>
      <c r="C41" s="663" t="s">
        <v>581</v>
      </c>
      <c r="D41" s="664" t="s">
        <v>2767</v>
      </c>
      <c r="E41" s="663" t="s">
        <v>5682</v>
      </c>
      <c r="F41" s="664" t="s">
        <v>5683</v>
      </c>
      <c r="G41" s="663" t="s">
        <v>4560</v>
      </c>
      <c r="H41" s="663" t="s">
        <v>4561</v>
      </c>
      <c r="I41" s="665">
        <v>92.6</v>
      </c>
      <c r="J41" s="665">
        <v>10</v>
      </c>
      <c r="K41" s="666">
        <v>926</v>
      </c>
    </row>
    <row r="42" spans="1:11" ht="14.4" customHeight="1" x14ac:dyDescent="0.3">
      <c r="A42" s="661" t="s">
        <v>571</v>
      </c>
      <c r="B42" s="662" t="s">
        <v>2765</v>
      </c>
      <c r="C42" s="663" t="s">
        <v>581</v>
      </c>
      <c r="D42" s="664" t="s">
        <v>2767</v>
      </c>
      <c r="E42" s="663" t="s">
        <v>5682</v>
      </c>
      <c r="F42" s="664" t="s">
        <v>5683</v>
      </c>
      <c r="G42" s="663" t="s">
        <v>4562</v>
      </c>
      <c r="H42" s="663" t="s">
        <v>4563</v>
      </c>
      <c r="I42" s="665">
        <v>3.11</v>
      </c>
      <c r="J42" s="665">
        <v>60</v>
      </c>
      <c r="K42" s="666">
        <v>186.6</v>
      </c>
    </row>
    <row r="43" spans="1:11" ht="14.4" customHeight="1" x14ac:dyDescent="0.3">
      <c r="A43" s="661" t="s">
        <v>571</v>
      </c>
      <c r="B43" s="662" t="s">
        <v>2765</v>
      </c>
      <c r="C43" s="663" t="s">
        <v>581</v>
      </c>
      <c r="D43" s="664" t="s">
        <v>2767</v>
      </c>
      <c r="E43" s="663" t="s">
        <v>5682</v>
      </c>
      <c r="F43" s="664" t="s">
        <v>5683</v>
      </c>
      <c r="G43" s="663" t="s">
        <v>4564</v>
      </c>
      <c r="H43" s="663" t="s">
        <v>4565</v>
      </c>
      <c r="I43" s="665">
        <v>1.8400000000000003</v>
      </c>
      <c r="J43" s="665">
        <v>220</v>
      </c>
      <c r="K43" s="666">
        <v>404.79999999999995</v>
      </c>
    </row>
    <row r="44" spans="1:11" ht="14.4" customHeight="1" x14ac:dyDescent="0.3">
      <c r="A44" s="661" t="s">
        <v>571</v>
      </c>
      <c r="B44" s="662" t="s">
        <v>2765</v>
      </c>
      <c r="C44" s="663" t="s">
        <v>581</v>
      </c>
      <c r="D44" s="664" t="s">
        <v>2767</v>
      </c>
      <c r="E44" s="663" t="s">
        <v>5682</v>
      </c>
      <c r="F44" s="664" t="s">
        <v>5683</v>
      </c>
      <c r="G44" s="663" t="s">
        <v>4566</v>
      </c>
      <c r="H44" s="663" t="s">
        <v>4567</v>
      </c>
      <c r="I44" s="665">
        <v>9.2979999999999983</v>
      </c>
      <c r="J44" s="665">
        <v>650</v>
      </c>
      <c r="K44" s="666">
        <v>6043.64</v>
      </c>
    </row>
    <row r="45" spans="1:11" ht="14.4" customHeight="1" x14ac:dyDescent="0.3">
      <c r="A45" s="661" t="s">
        <v>571</v>
      </c>
      <c r="B45" s="662" t="s">
        <v>2765</v>
      </c>
      <c r="C45" s="663" t="s">
        <v>581</v>
      </c>
      <c r="D45" s="664" t="s">
        <v>2767</v>
      </c>
      <c r="E45" s="663" t="s">
        <v>5682</v>
      </c>
      <c r="F45" s="664" t="s">
        <v>5683</v>
      </c>
      <c r="G45" s="663" t="s">
        <v>4568</v>
      </c>
      <c r="H45" s="663" t="s">
        <v>4569</v>
      </c>
      <c r="I45" s="665">
        <v>13.375</v>
      </c>
      <c r="J45" s="665">
        <v>150</v>
      </c>
      <c r="K45" s="666">
        <v>2006.1999999999998</v>
      </c>
    </row>
    <row r="46" spans="1:11" ht="14.4" customHeight="1" x14ac:dyDescent="0.3">
      <c r="A46" s="661" t="s">
        <v>571</v>
      </c>
      <c r="B46" s="662" t="s">
        <v>2765</v>
      </c>
      <c r="C46" s="663" t="s">
        <v>581</v>
      </c>
      <c r="D46" s="664" t="s">
        <v>2767</v>
      </c>
      <c r="E46" s="663" t="s">
        <v>5682</v>
      </c>
      <c r="F46" s="664" t="s">
        <v>5683</v>
      </c>
      <c r="G46" s="663" t="s">
        <v>4570</v>
      </c>
      <c r="H46" s="663" t="s">
        <v>4571</v>
      </c>
      <c r="I46" s="665">
        <v>17.393333333333334</v>
      </c>
      <c r="J46" s="665">
        <v>110</v>
      </c>
      <c r="K46" s="666">
        <v>1860.7</v>
      </c>
    </row>
    <row r="47" spans="1:11" ht="14.4" customHeight="1" x14ac:dyDescent="0.3">
      <c r="A47" s="661" t="s">
        <v>571</v>
      </c>
      <c r="B47" s="662" t="s">
        <v>2765</v>
      </c>
      <c r="C47" s="663" t="s">
        <v>581</v>
      </c>
      <c r="D47" s="664" t="s">
        <v>2767</v>
      </c>
      <c r="E47" s="663" t="s">
        <v>5682</v>
      </c>
      <c r="F47" s="664" t="s">
        <v>5683</v>
      </c>
      <c r="G47" s="663" t="s">
        <v>4572</v>
      </c>
      <c r="H47" s="663" t="s">
        <v>4573</v>
      </c>
      <c r="I47" s="665">
        <v>3.1483333333333334</v>
      </c>
      <c r="J47" s="665">
        <v>240</v>
      </c>
      <c r="K47" s="666">
        <v>744.2</v>
      </c>
    </row>
    <row r="48" spans="1:11" ht="14.4" customHeight="1" x14ac:dyDescent="0.3">
      <c r="A48" s="661" t="s">
        <v>571</v>
      </c>
      <c r="B48" s="662" t="s">
        <v>2765</v>
      </c>
      <c r="C48" s="663" t="s">
        <v>581</v>
      </c>
      <c r="D48" s="664" t="s">
        <v>2767</v>
      </c>
      <c r="E48" s="663" t="s">
        <v>5682</v>
      </c>
      <c r="F48" s="664" t="s">
        <v>5683</v>
      </c>
      <c r="G48" s="663" t="s">
        <v>4574</v>
      </c>
      <c r="H48" s="663" t="s">
        <v>4575</v>
      </c>
      <c r="I48" s="665">
        <v>10.55</v>
      </c>
      <c r="J48" s="665">
        <v>180</v>
      </c>
      <c r="K48" s="666">
        <v>1891.6000000000001</v>
      </c>
    </row>
    <row r="49" spans="1:11" ht="14.4" customHeight="1" x14ac:dyDescent="0.3">
      <c r="A49" s="661" t="s">
        <v>571</v>
      </c>
      <c r="B49" s="662" t="s">
        <v>2765</v>
      </c>
      <c r="C49" s="663" t="s">
        <v>581</v>
      </c>
      <c r="D49" s="664" t="s">
        <v>2767</v>
      </c>
      <c r="E49" s="663" t="s">
        <v>5682</v>
      </c>
      <c r="F49" s="664" t="s">
        <v>5683</v>
      </c>
      <c r="G49" s="663" t="s">
        <v>4576</v>
      </c>
      <c r="H49" s="663" t="s">
        <v>4577</v>
      </c>
      <c r="I49" s="665">
        <v>8.52</v>
      </c>
      <c r="J49" s="665">
        <v>2</v>
      </c>
      <c r="K49" s="666">
        <v>17.04</v>
      </c>
    </row>
    <row r="50" spans="1:11" ht="14.4" customHeight="1" x14ac:dyDescent="0.3">
      <c r="A50" s="661" t="s">
        <v>571</v>
      </c>
      <c r="B50" s="662" t="s">
        <v>2765</v>
      </c>
      <c r="C50" s="663" t="s">
        <v>581</v>
      </c>
      <c r="D50" s="664" t="s">
        <v>2767</v>
      </c>
      <c r="E50" s="663" t="s">
        <v>5682</v>
      </c>
      <c r="F50" s="664" t="s">
        <v>5683</v>
      </c>
      <c r="G50" s="663" t="s">
        <v>4578</v>
      </c>
      <c r="H50" s="663" t="s">
        <v>4579</v>
      </c>
      <c r="I50" s="665">
        <v>8.1999999999999993</v>
      </c>
      <c r="J50" s="665">
        <v>2</v>
      </c>
      <c r="K50" s="666">
        <v>16.399999999999999</v>
      </c>
    </row>
    <row r="51" spans="1:11" ht="14.4" customHeight="1" x14ac:dyDescent="0.3">
      <c r="A51" s="661" t="s">
        <v>571</v>
      </c>
      <c r="B51" s="662" t="s">
        <v>2765</v>
      </c>
      <c r="C51" s="663" t="s">
        <v>581</v>
      </c>
      <c r="D51" s="664" t="s">
        <v>2767</v>
      </c>
      <c r="E51" s="663" t="s">
        <v>5682</v>
      </c>
      <c r="F51" s="664" t="s">
        <v>5683</v>
      </c>
      <c r="G51" s="663" t="s">
        <v>4580</v>
      </c>
      <c r="H51" s="663" t="s">
        <v>4581</v>
      </c>
      <c r="I51" s="665">
        <v>28.274444444444445</v>
      </c>
      <c r="J51" s="665">
        <v>1092</v>
      </c>
      <c r="K51" s="666">
        <v>31061.279999999995</v>
      </c>
    </row>
    <row r="52" spans="1:11" ht="14.4" customHeight="1" x14ac:dyDescent="0.3">
      <c r="A52" s="661" t="s">
        <v>571</v>
      </c>
      <c r="B52" s="662" t="s">
        <v>2765</v>
      </c>
      <c r="C52" s="663" t="s">
        <v>581</v>
      </c>
      <c r="D52" s="664" t="s">
        <v>2767</v>
      </c>
      <c r="E52" s="663" t="s">
        <v>5682</v>
      </c>
      <c r="F52" s="664" t="s">
        <v>5683</v>
      </c>
      <c r="G52" s="663" t="s">
        <v>4582</v>
      </c>
      <c r="H52" s="663" t="s">
        <v>4583</v>
      </c>
      <c r="I52" s="665">
        <v>12.37</v>
      </c>
      <c r="J52" s="665">
        <v>2</v>
      </c>
      <c r="K52" s="666">
        <v>24.74</v>
      </c>
    </row>
    <row r="53" spans="1:11" ht="14.4" customHeight="1" x14ac:dyDescent="0.3">
      <c r="A53" s="661" t="s">
        <v>571</v>
      </c>
      <c r="B53" s="662" t="s">
        <v>2765</v>
      </c>
      <c r="C53" s="663" t="s">
        <v>581</v>
      </c>
      <c r="D53" s="664" t="s">
        <v>2767</v>
      </c>
      <c r="E53" s="663" t="s">
        <v>5682</v>
      </c>
      <c r="F53" s="664" t="s">
        <v>5683</v>
      </c>
      <c r="G53" s="663" t="s">
        <v>4584</v>
      </c>
      <c r="H53" s="663" t="s">
        <v>4585</v>
      </c>
      <c r="I53" s="665">
        <v>46.31</v>
      </c>
      <c r="J53" s="665">
        <v>10</v>
      </c>
      <c r="K53" s="666">
        <v>463.1</v>
      </c>
    </row>
    <row r="54" spans="1:11" ht="14.4" customHeight="1" x14ac:dyDescent="0.3">
      <c r="A54" s="661" t="s">
        <v>571</v>
      </c>
      <c r="B54" s="662" t="s">
        <v>2765</v>
      </c>
      <c r="C54" s="663" t="s">
        <v>581</v>
      </c>
      <c r="D54" s="664" t="s">
        <v>2767</v>
      </c>
      <c r="E54" s="663" t="s">
        <v>5682</v>
      </c>
      <c r="F54" s="664" t="s">
        <v>5683</v>
      </c>
      <c r="G54" s="663" t="s">
        <v>4586</v>
      </c>
      <c r="H54" s="663" t="s">
        <v>4587</v>
      </c>
      <c r="I54" s="665">
        <v>3.01</v>
      </c>
      <c r="J54" s="665">
        <v>1600</v>
      </c>
      <c r="K54" s="666">
        <v>4816</v>
      </c>
    </row>
    <row r="55" spans="1:11" ht="14.4" customHeight="1" x14ac:dyDescent="0.3">
      <c r="A55" s="661" t="s">
        <v>571</v>
      </c>
      <c r="B55" s="662" t="s">
        <v>2765</v>
      </c>
      <c r="C55" s="663" t="s">
        <v>581</v>
      </c>
      <c r="D55" s="664" t="s">
        <v>2767</v>
      </c>
      <c r="E55" s="663" t="s">
        <v>5682</v>
      </c>
      <c r="F55" s="664" t="s">
        <v>5683</v>
      </c>
      <c r="G55" s="663" t="s">
        <v>4588</v>
      </c>
      <c r="H55" s="663" t="s">
        <v>4589</v>
      </c>
      <c r="I55" s="665">
        <v>129.26</v>
      </c>
      <c r="J55" s="665">
        <v>15</v>
      </c>
      <c r="K55" s="666">
        <v>1938.8999999999999</v>
      </c>
    </row>
    <row r="56" spans="1:11" ht="14.4" customHeight="1" x14ac:dyDescent="0.3">
      <c r="A56" s="661" t="s">
        <v>571</v>
      </c>
      <c r="B56" s="662" t="s">
        <v>2765</v>
      </c>
      <c r="C56" s="663" t="s">
        <v>581</v>
      </c>
      <c r="D56" s="664" t="s">
        <v>2767</v>
      </c>
      <c r="E56" s="663" t="s">
        <v>5682</v>
      </c>
      <c r="F56" s="664" t="s">
        <v>5683</v>
      </c>
      <c r="G56" s="663" t="s">
        <v>4590</v>
      </c>
      <c r="H56" s="663" t="s">
        <v>4591</v>
      </c>
      <c r="I56" s="665">
        <v>86.378</v>
      </c>
      <c r="J56" s="665">
        <v>120</v>
      </c>
      <c r="K56" s="666">
        <v>10365.130000000001</v>
      </c>
    </row>
    <row r="57" spans="1:11" ht="14.4" customHeight="1" x14ac:dyDescent="0.3">
      <c r="A57" s="661" t="s">
        <v>571</v>
      </c>
      <c r="B57" s="662" t="s">
        <v>2765</v>
      </c>
      <c r="C57" s="663" t="s">
        <v>581</v>
      </c>
      <c r="D57" s="664" t="s">
        <v>2767</v>
      </c>
      <c r="E57" s="663" t="s">
        <v>5682</v>
      </c>
      <c r="F57" s="664" t="s">
        <v>5683</v>
      </c>
      <c r="G57" s="663" t="s">
        <v>4592</v>
      </c>
      <c r="H57" s="663" t="s">
        <v>4593</v>
      </c>
      <c r="I57" s="665">
        <v>11.36</v>
      </c>
      <c r="J57" s="665">
        <v>400</v>
      </c>
      <c r="K57" s="666">
        <v>4544.8099999999995</v>
      </c>
    </row>
    <row r="58" spans="1:11" ht="14.4" customHeight="1" x14ac:dyDescent="0.3">
      <c r="A58" s="661" t="s">
        <v>571</v>
      </c>
      <c r="B58" s="662" t="s">
        <v>2765</v>
      </c>
      <c r="C58" s="663" t="s">
        <v>581</v>
      </c>
      <c r="D58" s="664" t="s">
        <v>2767</v>
      </c>
      <c r="E58" s="663" t="s">
        <v>5682</v>
      </c>
      <c r="F58" s="664" t="s">
        <v>5683</v>
      </c>
      <c r="G58" s="663" t="s">
        <v>4594</v>
      </c>
      <c r="H58" s="663" t="s">
        <v>4595</v>
      </c>
      <c r="I58" s="665">
        <v>42.63</v>
      </c>
      <c r="J58" s="665">
        <v>270</v>
      </c>
      <c r="K58" s="666">
        <v>11510.02</v>
      </c>
    </row>
    <row r="59" spans="1:11" ht="14.4" customHeight="1" x14ac:dyDescent="0.3">
      <c r="A59" s="661" t="s">
        <v>571</v>
      </c>
      <c r="B59" s="662" t="s">
        <v>2765</v>
      </c>
      <c r="C59" s="663" t="s">
        <v>581</v>
      </c>
      <c r="D59" s="664" t="s">
        <v>2767</v>
      </c>
      <c r="E59" s="663" t="s">
        <v>5682</v>
      </c>
      <c r="F59" s="664" t="s">
        <v>5683</v>
      </c>
      <c r="G59" s="663" t="s">
        <v>4596</v>
      </c>
      <c r="H59" s="663" t="s">
        <v>4597</v>
      </c>
      <c r="I59" s="665">
        <v>233.8</v>
      </c>
      <c r="J59" s="665">
        <v>5</v>
      </c>
      <c r="K59" s="666">
        <v>1169</v>
      </c>
    </row>
    <row r="60" spans="1:11" ht="14.4" customHeight="1" x14ac:dyDescent="0.3">
      <c r="A60" s="661" t="s">
        <v>571</v>
      </c>
      <c r="B60" s="662" t="s">
        <v>2765</v>
      </c>
      <c r="C60" s="663" t="s">
        <v>581</v>
      </c>
      <c r="D60" s="664" t="s">
        <v>2767</v>
      </c>
      <c r="E60" s="663" t="s">
        <v>5682</v>
      </c>
      <c r="F60" s="664" t="s">
        <v>5683</v>
      </c>
      <c r="G60" s="663" t="s">
        <v>4598</v>
      </c>
      <c r="H60" s="663" t="s">
        <v>4599</v>
      </c>
      <c r="I60" s="665">
        <v>25.556666666666668</v>
      </c>
      <c r="J60" s="665">
        <v>120</v>
      </c>
      <c r="K60" s="666">
        <v>3066.69</v>
      </c>
    </row>
    <row r="61" spans="1:11" ht="14.4" customHeight="1" x14ac:dyDescent="0.3">
      <c r="A61" s="661" t="s">
        <v>571</v>
      </c>
      <c r="B61" s="662" t="s">
        <v>2765</v>
      </c>
      <c r="C61" s="663" t="s">
        <v>581</v>
      </c>
      <c r="D61" s="664" t="s">
        <v>2767</v>
      </c>
      <c r="E61" s="663" t="s">
        <v>5682</v>
      </c>
      <c r="F61" s="664" t="s">
        <v>5683</v>
      </c>
      <c r="G61" s="663" t="s">
        <v>4600</v>
      </c>
      <c r="H61" s="663" t="s">
        <v>4601</v>
      </c>
      <c r="I61" s="665">
        <v>22.148888888888891</v>
      </c>
      <c r="J61" s="665">
        <v>1175</v>
      </c>
      <c r="K61" s="666">
        <v>26025</v>
      </c>
    </row>
    <row r="62" spans="1:11" ht="14.4" customHeight="1" x14ac:dyDescent="0.3">
      <c r="A62" s="661" t="s">
        <v>571</v>
      </c>
      <c r="B62" s="662" t="s">
        <v>2765</v>
      </c>
      <c r="C62" s="663" t="s">
        <v>581</v>
      </c>
      <c r="D62" s="664" t="s">
        <v>2767</v>
      </c>
      <c r="E62" s="663" t="s">
        <v>5682</v>
      </c>
      <c r="F62" s="664" t="s">
        <v>5683</v>
      </c>
      <c r="G62" s="663" t="s">
        <v>4602</v>
      </c>
      <c r="H62" s="663" t="s">
        <v>4603</v>
      </c>
      <c r="I62" s="665">
        <v>30.176666666666669</v>
      </c>
      <c r="J62" s="665">
        <v>476</v>
      </c>
      <c r="K62" s="666">
        <v>14364.08</v>
      </c>
    </row>
    <row r="63" spans="1:11" ht="14.4" customHeight="1" x14ac:dyDescent="0.3">
      <c r="A63" s="661" t="s">
        <v>571</v>
      </c>
      <c r="B63" s="662" t="s">
        <v>2765</v>
      </c>
      <c r="C63" s="663" t="s">
        <v>581</v>
      </c>
      <c r="D63" s="664" t="s">
        <v>2767</v>
      </c>
      <c r="E63" s="663" t="s">
        <v>5682</v>
      </c>
      <c r="F63" s="664" t="s">
        <v>5683</v>
      </c>
      <c r="G63" s="663" t="s">
        <v>4604</v>
      </c>
      <c r="H63" s="663" t="s">
        <v>4605</v>
      </c>
      <c r="I63" s="665">
        <v>1.46</v>
      </c>
      <c r="J63" s="665">
        <v>2400</v>
      </c>
      <c r="K63" s="666">
        <v>3504</v>
      </c>
    </row>
    <row r="64" spans="1:11" ht="14.4" customHeight="1" x14ac:dyDescent="0.3">
      <c r="A64" s="661" t="s">
        <v>571</v>
      </c>
      <c r="B64" s="662" t="s">
        <v>2765</v>
      </c>
      <c r="C64" s="663" t="s">
        <v>581</v>
      </c>
      <c r="D64" s="664" t="s">
        <v>2767</v>
      </c>
      <c r="E64" s="663" t="s">
        <v>5682</v>
      </c>
      <c r="F64" s="664" t="s">
        <v>5683</v>
      </c>
      <c r="G64" s="663" t="s">
        <v>4606</v>
      </c>
      <c r="H64" s="663" t="s">
        <v>4607</v>
      </c>
      <c r="I64" s="665">
        <v>12.809999999999997</v>
      </c>
      <c r="J64" s="665">
        <v>1240</v>
      </c>
      <c r="K64" s="666">
        <v>15780.449999999999</v>
      </c>
    </row>
    <row r="65" spans="1:11" ht="14.4" customHeight="1" x14ac:dyDescent="0.3">
      <c r="A65" s="661" t="s">
        <v>571</v>
      </c>
      <c r="B65" s="662" t="s">
        <v>2765</v>
      </c>
      <c r="C65" s="663" t="s">
        <v>581</v>
      </c>
      <c r="D65" s="664" t="s">
        <v>2767</v>
      </c>
      <c r="E65" s="663" t="s">
        <v>5682</v>
      </c>
      <c r="F65" s="664" t="s">
        <v>5683</v>
      </c>
      <c r="G65" s="663" t="s">
        <v>4606</v>
      </c>
      <c r="H65" s="663" t="s">
        <v>4608</v>
      </c>
      <c r="I65" s="665">
        <v>13.04</v>
      </c>
      <c r="J65" s="665">
        <v>560</v>
      </c>
      <c r="K65" s="666">
        <v>7302.4</v>
      </c>
    </row>
    <row r="66" spans="1:11" ht="14.4" customHeight="1" x14ac:dyDescent="0.3">
      <c r="A66" s="661" t="s">
        <v>571</v>
      </c>
      <c r="B66" s="662" t="s">
        <v>2765</v>
      </c>
      <c r="C66" s="663" t="s">
        <v>581</v>
      </c>
      <c r="D66" s="664" t="s">
        <v>2767</v>
      </c>
      <c r="E66" s="663" t="s">
        <v>5682</v>
      </c>
      <c r="F66" s="664" t="s">
        <v>5683</v>
      </c>
      <c r="G66" s="663" t="s">
        <v>4609</v>
      </c>
      <c r="H66" s="663" t="s">
        <v>4610</v>
      </c>
      <c r="I66" s="665">
        <v>8.4077777777777793</v>
      </c>
      <c r="J66" s="665">
        <v>1560</v>
      </c>
      <c r="K66" s="666">
        <v>13154.04</v>
      </c>
    </row>
    <row r="67" spans="1:11" ht="14.4" customHeight="1" x14ac:dyDescent="0.3">
      <c r="A67" s="661" t="s">
        <v>571</v>
      </c>
      <c r="B67" s="662" t="s">
        <v>2765</v>
      </c>
      <c r="C67" s="663" t="s">
        <v>581</v>
      </c>
      <c r="D67" s="664" t="s">
        <v>2767</v>
      </c>
      <c r="E67" s="663" t="s">
        <v>5682</v>
      </c>
      <c r="F67" s="664" t="s">
        <v>5683</v>
      </c>
      <c r="G67" s="663" t="s">
        <v>4609</v>
      </c>
      <c r="H67" s="663" t="s">
        <v>4611</v>
      </c>
      <c r="I67" s="665">
        <v>8.59</v>
      </c>
      <c r="J67" s="665">
        <v>920</v>
      </c>
      <c r="K67" s="666">
        <v>7902.8</v>
      </c>
    </row>
    <row r="68" spans="1:11" ht="14.4" customHeight="1" x14ac:dyDescent="0.3">
      <c r="A68" s="661" t="s">
        <v>571</v>
      </c>
      <c r="B68" s="662" t="s">
        <v>2765</v>
      </c>
      <c r="C68" s="663" t="s">
        <v>581</v>
      </c>
      <c r="D68" s="664" t="s">
        <v>2767</v>
      </c>
      <c r="E68" s="663" t="s">
        <v>5682</v>
      </c>
      <c r="F68" s="664" t="s">
        <v>5683</v>
      </c>
      <c r="G68" s="663" t="s">
        <v>4612</v>
      </c>
      <c r="H68" s="663" t="s">
        <v>4613</v>
      </c>
      <c r="I68" s="665">
        <v>12.020000000000001</v>
      </c>
      <c r="J68" s="665">
        <v>490</v>
      </c>
      <c r="K68" s="666">
        <v>5891.48</v>
      </c>
    </row>
    <row r="69" spans="1:11" ht="14.4" customHeight="1" x14ac:dyDescent="0.3">
      <c r="A69" s="661" t="s">
        <v>571</v>
      </c>
      <c r="B69" s="662" t="s">
        <v>2765</v>
      </c>
      <c r="C69" s="663" t="s">
        <v>581</v>
      </c>
      <c r="D69" s="664" t="s">
        <v>2767</v>
      </c>
      <c r="E69" s="663" t="s">
        <v>5682</v>
      </c>
      <c r="F69" s="664" t="s">
        <v>5683</v>
      </c>
      <c r="G69" s="663" t="s">
        <v>4612</v>
      </c>
      <c r="H69" s="663" t="s">
        <v>4614</v>
      </c>
      <c r="I69" s="665">
        <v>12.02</v>
      </c>
      <c r="J69" s="665">
        <v>480</v>
      </c>
      <c r="K69" s="666">
        <v>5771.42</v>
      </c>
    </row>
    <row r="70" spans="1:11" ht="14.4" customHeight="1" x14ac:dyDescent="0.3">
      <c r="A70" s="661" t="s">
        <v>571</v>
      </c>
      <c r="B70" s="662" t="s">
        <v>2765</v>
      </c>
      <c r="C70" s="663" t="s">
        <v>581</v>
      </c>
      <c r="D70" s="664" t="s">
        <v>2767</v>
      </c>
      <c r="E70" s="663" t="s">
        <v>5682</v>
      </c>
      <c r="F70" s="664" t="s">
        <v>5683</v>
      </c>
      <c r="G70" s="663" t="s">
        <v>4615</v>
      </c>
      <c r="H70" s="663" t="s">
        <v>4616</v>
      </c>
      <c r="I70" s="665">
        <v>39.1</v>
      </c>
      <c r="J70" s="665">
        <v>140</v>
      </c>
      <c r="K70" s="666">
        <v>5474.27</v>
      </c>
    </row>
    <row r="71" spans="1:11" ht="14.4" customHeight="1" x14ac:dyDescent="0.3">
      <c r="A71" s="661" t="s">
        <v>571</v>
      </c>
      <c r="B71" s="662" t="s">
        <v>2765</v>
      </c>
      <c r="C71" s="663" t="s">
        <v>581</v>
      </c>
      <c r="D71" s="664" t="s">
        <v>2767</v>
      </c>
      <c r="E71" s="663" t="s">
        <v>5682</v>
      </c>
      <c r="F71" s="664" t="s">
        <v>5683</v>
      </c>
      <c r="G71" s="663" t="s">
        <v>4617</v>
      </c>
      <c r="H71" s="663" t="s">
        <v>4618</v>
      </c>
      <c r="I71" s="665">
        <v>0.49285714285714283</v>
      </c>
      <c r="J71" s="665">
        <v>27800</v>
      </c>
      <c r="K71" s="666">
        <v>13721.21</v>
      </c>
    </row>
    <row r="72" spans="1:11" ht="14.4" customHeight="1" x14ac:dyDescent="0.3">
      <c r="A72" s="661" t="s">
        <v>571</v>
      </c>
      <c r="B72" s="662" t="s">
        <v>2765</v>
      </c>
      <c r="C72" s="663" t="s">
        <v>581</v>
      </c>
      <c r="D72" s="664" t="s">
        <v>2767</v>
      </c>
      <c r="E72" s="663" t="s">
        <v>5682</v>
      </c>
      <c r="F72" s="664" t="s">
        <v>5683</v>
      </c>
      <c r="G72" s="663" t="s">
        <v>4495</v>
      </c>
      <c r="H72" s="663" t="s">
        <v>4496</v>
      </c>
      <c r="I72" s="665">
        <v>0.63</v>
      </c>
      <c r="J72" s="665">
        <v>40000</v>
      </c>
      <c r="K72" s="666">
        <v>25280</v>
      </c>
    </row>
    <row r="73" spans="1:11" ht="14.4" customHeight="1" x14ac:dyDescent="0.3">
      <c r="A73" s="661" t="s">
        <v>571</v>
      </c>
      <c r="B73" s="662" t="s">
        <v>2765</v>
      </c>
      <c r="C73" s="663" t="s">
        <v>581</v>
      </c>
      <c r="D73" s="664" t="s">
        <v>2767</v>
      </c>
      <c r="E73" s="663" t="s">
        <v>5682</v>
      </c>
      <c r="F73" s="664" t="s">
        <v>5683</v>
      </c>
      <c r="G73" s="663" t="s">
        <v>4619</v>
      </c>
      <c r="H73" s="663" t="s">
        <v>4620</v>
      </c>
      <c r="I73" s="665">
        <v>3.42</v>
      </c>
      <c r="J73" s="665">
        <v>500</v>
      </c>
      <c r="K73" s="666">
        <v>1706</v>
      </c>
    </row>
    <row r="74" spans="1:11" ht="14.4" customHeight="1" x14ac:dyDescent="0.3">
      <c r="A74" s="661" t="s">
        <v>571</v>
      </c>
      <c r="B74" s="662" t="s">
        <v>2765</v>
      </c>
      <c r="C74" s="663" t="s">
        <v>581</v>
      </c>
      <c r="D74" s="664" t="s">
        <v>2767</v>
      </c>
      <c r="E74" s="663" t="s">
        <v>5682</v>
      </c>
      <c r="F74" s="664" t="s">
        <v>5683</v>
      </c>
      <c r="G74" s="663" t="s">
        <v>4621</v>
      </c>
      <c r="H74" s="663" t="s">
        <v>4622</v>
      </c>
      <c r="I74" s="665">
        <v>1.26</v>
      </c>
      <c r="J74" s="665">
        <v>590</v>
      </c>
      <c r="K74" s="666">
        <v>742.8</v>
      </c>
    </row>
    <row r="75" spans="1:11" ht="14.4" customHeight="1" x14ac:dyDescent="0.3">
      <c r="A75" s="661" t="s">
        <v>571</v>
      </c>
      <c r="B75" s="662" t="s">
        <v>2765</v>
      </c>
      <c r="C75" s="663" t="s">
        <v>581</v>
      </c>
      <c r="D75" s="664" t="s">
        <v>2767</v>
      </c>
      <c r="E75" s="663" t="s">
        <v>5682</v>
      </c>
      <c r="F75" s="664" t="s">
        <v>5683</v>
      </c>
      <c r="G75" s="663" t="s">
        <v>4623</v>
      </c>
      <c r="H75" s="663" t="s">
        <v>4624</v>
      </c>
      <c r="I75" s="665">
        <v>3.9420000000000002</v>
      </c>
      <c r="J75" s="665">
        <v>5750</v>
      </c>
      <c r="K75" s="666">
        <v>22681.85</v>
      </c>
    </row>
    <row r="76" spans="1:11" ht="14.4" customHeight="1" x14ac:dyDescent="0.3">
      <c r="A76" s="661" t="s">
        <v>571</v>
      </c>
      <c r="B76" s="662" t="s">
        <v>2765</v>
      </c>
      <c r="C76" s="663" t="s">
        <v>581</v>
      </c>
      <c r="D76" s="664" t="s">
        <v>2767</v>
      </c>
      <c r="E76" s="663" t="s">
        <v>5682</v>
      </c>
      <c r="F76" s="664" t="s">
        <v>5683</v>
      </c>
      <c r="G76" s="663" t="s">
        <v>4625</v>
      </c>
      <c r="H76" s="663" t="s">
        <v>4626</v>
      </c>
      <c r="I76" s="665">
        <v>66.239999999999995</v>
      </c>
      <c r="J76" s="665">
        <v>210</v>
      </c>
      <c r="K76" s="666">
        <v>13910.400000000001</v>
      </c>
    </row>
    <row r="77" spans="1:11" ht="14.4" customHeight="1" x14ac:dyDescent="0.3">
      <c r="A77" s="661" t="s">
        <v>571</v>
      </c>
      <c r="B77" s="662" t="s">
        <v>2765</v>
      </c>
      <c r="C77" s="663" t="s">
        <v>581</v>
      </c>
      <c r="D77" s="664" t="s">
        <v>2767</v>
      </c>
      <c r="E77" s="663" t="s">
        <v>5682</v>
      </c>
      <c r="F77" s="664" t="s">
        <v>5683</v>
      </c>
      <c r="G77" s="663" t="s">
        <v>4627</v>
      </c>
      <c r="H77" s="663" t="s">
        <v>4628</v>
      </c>
      <c r="I77" s="665">
        <v>8.5787499999999994</v>
      </c>
      <c r="J77" s="665">
        <v>576</v>
      </c>
      <c r="K77" s="666">
        <v>4941.7199999999993</v>
      </c>
    </row>
    <row r="78" spans="1:11" ht="14.4" customHeight="1" x14ac:dyDescent="0.3">
      <c r="A78" s="661" t="s">
        <v>571</v>
      </c>
      <c r="B78" s="662" t="s">
        <v>2765</v>
      </c>
      <c r="C78" s="663" t="s">
        <v>581</v>
      </c>
      <c r="D78" s="664" t="s">
        <v>2767</v>
      </c>
      <c r="E78" s="663" t="s">
        <v>5682</v>
      </c>
      <c r="F78" s="664" t="s">
        <v>5683</v>
      </c>
      <c r="G78" s="663" t="s">
        <v>4629</v>
      </c>
      <c r="H78" s="663" t="s">
        <v>4630</v>
      </c>
      <c r="I78" s="665">
        <v>13.02</v>
      </c>
      <c r="J78" s="665">
        <v>2</v>
      </c>
      <c r="K78" s="666">
        <v>26.04</v>
      </c>
    </row>
    <row r="79" spans="1:11" ht="14.4" customHeight="1" x14ac:dyDescent="0.3">
      <c r="A79" s="661" t="s">
        <v>571</v>
      </c>
      <c r="B79" s="662" t="s">
        <v>2765</v>
      </c>
      <c r="C79" s="663" t="s">
        <v>581</v>
      </c>
      <c r="D79" s="664" t="s">
        <v>2767</v>
      </c>
      <c r="E79" s="663" t="s">
        <v>5682</v>
      </c>
      <c r="F79" s="664" t="s">
        <v>5683</v>
      </c>
      <c r="G79" s="663" t="s">
        <v>4631</v>
      </c>
      <c r="H79" s="663" t="s">
        <v>4632</v>
      </c>
      <c r="I79" s="665">
        <v>29.33</v>
      </c>
      <c r="J79" s="665">
        <v>11</v>
      </c>
      <c r="K79" s="666">
        <v>322.63</v>
      </c>
    </row>
    <row r="80" spans="1:11" ht="14.4" customHeight="1" x14ac:dyDescent="0.3">
      <c r="A80" s="661" t="s">
        <v>571</v>
      </c>
      <c r="B80" s="662" t="s">
        <v>2765</v>
      </c>
      <c r="C80" s="663" t="s">
        <v>581</v>
      </c>
      <c r="D80" s="664" t="s">
        <v>2767</v>
      </c>
      <c r="E80" s="663" t="s">
        <v>5682</v>
      </c>
      <c r="F80" s="664" t="s">
        <v>5683</v>
      </c>
      <c r="G80" s="663" t="s">
        <v>4497</v>
      </c>
      <c r="H80" s="663" t="s">
        <v>4498</v>
      </c>
      <c r="I80" s="665">
        <v>10.555714285714284</v>
      </c>
      <c r="J80" s="665">
        <v>795</v>
      </c>
      <c r="K80" s="666">
        <v>8415.4500000000007</v>
      </c>
    </row>
    <row r="81" spans="1:11" ht="14.4" customHeight="1" x14ac:dyDescent="0.3">
      <c r="A81" s="661" t="s">
        <v>571</v>
      </c>
      <c r="B81" s="662" t="s">
        <v>2765</v>
      </c>
      <c r="C81" s="663" t="s">
        <v>581</v>
      </c>
      <c r="D81" s="664" t="s">
        <v>2767</v>
      </c>
      <c r="E81" s="663" t="s">
        <v>5682</v>
      </c>
      <c r="F81" s="664" t="s">
        <v>5683</v>
      </c>
      <c r="G81" s="663" t="s">
        <v>4633</v>
      </c>
      <c r="H81" s="663" t="s">
        <v>4634</v>
      </c>
      <c r="I81" s="665">
        <v>143.22200000000001</v>
      </c>
      <c r="J81" s="665">
        <v>75</v>
      </c>
      <c r="K81" s="666">
        <v>10741.67</v>
      </c>
    </row>
    <row r="82" spans="1:11" ht="14.4" customHeight="1" x14ac:dyDescent="0.3">
      <c r="A82" s="661" t="s">
        <v>571</v>
      </c>
      <c r="B82" s="662" t="s">
        <v>2765</v>
      </c>
      <c r="C82" s="663" t="s">
        <v>581</v>
      </c>
      <c r="D82" s="664" t="s">
        <v>2767</v>
      </c>
      <c r="E82" s="663" t="s">
        <v>5682</v>
      </c>
      <c r="F82" s="664" t="s">
        <v>5683</v>
      </c>
      <c r="G82" s="663" t="s">
        <v>4635</v>
      </c>
      <c r="H82" s="663" t="s">
        <v>4636</v>
      </c>
      <c r="I82" s="665">
        <v>1.2900000000000003</v>
      </c>
      <c r="J82" s="665">
        <v>24000</v>
      </c>
      <c r="K82" s="666">
        <v>30960</v>
      </c>
    </row>
    <row r="83" spans="1:11" ht="14.4" customHeight="1" x14ac:dyDescent="0.3">
      <c r="A83" s="661" t="s">
        <v>571</v>
      </c>
      <c r="B83" s="662" t="s">
        <v>2765</v>
      </c>
      <c r="C83" s="663" t="s">
        <v>581</v>
      </c>
      <c r="D83" s="664" t="s">
        <v>2767</v>
      </c>
      <c r="E83" s="663" t="s">
        <v>5682</v>
      </c>
      <c r="F83" s="664" t="s">
        <v>5683</v>
      </c>
      <c r="G83" s="663" t="s">
        <v>4635</v>
      </c>
      <c r="H83" s="663" t="s">
        <v>4637</v>
      </c>
      <c r="I83" s="665">
        <v>1.2933333333333332</v>
      </c>
      <c r="J83" s="665">
        <v>6020</v>
      </c>
      <c r="K83" s="666">
        <v>7778.55</v>
      </c>
    </row>
    <row r="84" spans="1:11" ht="14.4" customHeight="1" x14ac:dyDescent="0.3">
      <c r="A84" s="661" t="s">
        <v>571</v>
      </c>
      <c r="B84" s="662" t="s">
        <v>2765</v>
      </c>
      <c r="C84" s="663" t="s">
        <v>581</v>
      </c>
      <c r="D84" s="664" t="s">
        <v>2767</v>
      </c>
      <c r="E84" s="663" t="s">
        <v>5682</v>
      </c>
      <c r="F84" s="664" t="s">
        <v>5683</v>
      </c>
      <c r="G84" s="663" t="s">
        <v>4638</v>
      </c>
      <c r="H84" s="663" t="s">
        <v>4639</v>
      </c>
      <c r="I84" s="665">
        <v>9.02</v>
      </c>
      <c r="J84" s="665">
        <v>20</v>
      </c>
      <c r="K84" s="666">
        <v>180.4</v>
      </c>
    </row>
    <row r="85" spans="1:11" ht="14.4" customHeight="1" x14ac:dyDescent="0.3">
      <c r="A85" s="661" t="s">
        <v>571</v>
      </c>
      <c r="B85" s="662" t="s">
        <v>2765</v>
      </c>
      <c r="C85" s="663" t="s">
        <v>581</v>
      </c>
      <c r="D85" s="664" t="s">
        <v>2767</v>
      </c>
      <c r="E85" s="663" t="s">
        <v>5682</v>
      </c>
      <c r="F85" s="664" t="s">
        <v>5683</v>
      </c>
      <c r="G85" s="663" t="s">
        <v>4640</v>
      </c>
      <c r="H85" s="663" t="s">
        <v>4641</v>
      </c>
      <c r="I85" s="665">
        <v>1.17</v>
      </c>
      <c r="J85" s="665">
        <v>6</v>
      </c>
      <c r="K85" s="666">
        <v>7.02</v>
      </c>
    </row>
    <row r="86" spans="1:11" ht="14.4" customHeight="1" x14ac:dyDescent="0.3">
      <c r="A86" s="661" t="s">
        <v>571</v>
      </c>
      <c r="B86" s="662" t="s">
        <v>2765</v>
      </c>
      <c r="C86" s="663" t="s">
        <v>581</v>
      </c>
      <c r="D86" s="664" t="s">
        <v>2767</v>
      </c>
      <c r="E86" s="663" t="s">
        <v>5682</v>
      </c>
      <c r="F86" s="664" t="s">
        <v>5683</v>
      </c>
      <c r="G86" s="663" t="s">
        <v>4642</v>
      </c>
      <c r="H86" s="663" t="s">
        <v>4643</v>
      </c>
      <c r="I86" s="665">
        <v>46</v>
      </c>
      <c r="J86" s="665">
        <v>3</v>
      </c>
      <c r="K86" s="666">
        <v>138</v>
      </c>
    </row>
    <row r="87" spans="1:11" ht="14.4" customHeight="1" x14ac:dyDescent="0.3">
      <c r="A87" s="661" t="s">
        <v>571</v>
      </c>
      <c r="B87" s="662" t="s">
        <v>2765</v>
      </c>
      <c r="C87" s="663" t="s">
        <v>581</v>
      </c>
      <c r="D87" s="664" t="s">
        <v>2767</v>
      </c>
      <c r="E87" s="663" t="s">
        <v>5682</v>
      </c>
      <c r="F87" s="664" t="s">
        <v>5683</v>
      </c>
      <c r="G87" s="663" t="s">
        <v>4644</v>
      </c>
      <c r="H87" s="663" t="s">
        <v>4645</v>
      </c>
      <c r="I87" s="665">
        <v>98.372</v>
      </c>
      <c r="J87" s="665">
        <v>16</v>
      </c>
      <c r="K87" s="666">
        <v>1573.94</v>
      </c>
    </row>
    <row r="88" spans="1:11" ht="14.4" customHeight="1" x14ac:dyDescent="0.3">
      <c r="A88" s="661" t="s">
        <v>571</v>
      </c>
      <c r="B88" s="662" t="s">
        <v>2765</v>
      </c>
      <c r="C88" s="663" t="s">
        <v>581</v>
      </c>
      <c r="D88" s="664" t="s">
        <v>2767</v>
      </c>
      <c r="E88" s="663" t="s">
        <v>5682</v>
      </c>
      <c r="F88" s="664" t="s">
        <v>5683</v>
      </c>
      <c r="G88" s="663" t="s">
        <v>4646</v>
      </c>
      <c r="H88" s="663" t="s">
        <v>4647</v>
      </c>
      <c r="I88" s="665">
        <v>283.01666666666665</v>
      </c>
      <c r="J88" s="665">
        <v>30</v>
      </c>
      <c r="K88" s="666">
        <v>8490.4599999999991</v>
      </c>
    </row>
    <row r="89" spans="1:11" ht="14.4" customHeight="1" x14ac:dyDescent="0.3">
      <c r="A89" s="661" t="s">
        <v>571</v>
      </c>
      <c r="B89" s="662" t="s">
        <v>2765</v>
      </c>
      <c r="C89" s="663" t="s">
        <v>581</v>
      </c>
      <c r="D89" s="664" t="s">
        <v>2767</v>
      </c>
      <c r="E89" s="663" t="s">
        <v>5682</v>
      </c>
      <c r="F89" s="664" t="s">
        <v>5683</v>
      </c>
      <c r="G89" s="663" t="s">
        <v>4648</v>
      </c>
      <c r="H89" s="663" t="s">
        <v>4649</v>
      </c>
      <c r="I89" s="665">
        <v>0.94666666666666666</v>
      </c>
      <c r="J89" s="665">
        <v>28100</v>
      </c>
      <c r="K89" s="666">
        <v>26557</v>
      </c>
    </row>
    <row r="90" spans="1:11" ht="14.4" customHeight="1" x14ac:dyDescent="0.3">
      <c r="A90" s="661" t="s">
        <v>571</v>
      </c>
      <c r="B90" s="662" t="s">
        <v>2765</v>
      </c>
      <c r="C90" s="663" t="s">
        <v>581</v>
      </c>
      <c r="D90" s="664" t="s">
        <v>2767</v>
      </c>
      <c r="E90" s="663" t="s">
        <v>5682</v>
      </c>
      <c r="F90" s="664" t="s">
        <v>5683</v>
      </c>
      <c r="G90" s="663" t="s">
        <v>4648</v>
      </c>
      <c r="H90" s="663" t="s">
        <v>4650</v>
      </c>
      <c r="I90" s="665">
        <v>0.97000000000000008</v>
      </c>
      <c r="J90" s="665">
        <v>14000</v>
      </c>
      <c r="K90" s="666">
        <v>13580</v>
      </c>
    </row>
    <row r="91" spans="1:11" ht="14.4" customHeight="1" x14ac:dyDescent="0.3">
      <c r="A91" s="661" t="s">
        <v>571</v>
      </c>
      <c r="B91" s="662" t="s">
        <v>2765</v>
      </c>
      <c r="C91" s="663" t="s">
        <v>581</v>
      </c>
      <c r="D91" s="664" t="s">
        <v>2767</v>
      </c>
      <c r="E91" s="663" t="s">
        <v>5682</v>
      </c>
      <c r="F91" s="664" t="s">
        <v>5683</v>
      </c>
      <c r="G91" s="663" t="s">
        <v>4651</v>
      </c>
      <c r="H91" s="663" t="s">
        <v>4652</v>
      </c>
      <c r="I91" s="665">
        <v>259.89999999999998</v>
      </c>
      <c r="J91" s="665">
        <v>4</v>
      </c>
      <c r="K91" s="666">
        <v>1039.5999999999999</v>
      </c>
    </row>
    <row r="92" spans="1:11" ht="14.4" customHeight="1" x14ac:dyDescent="0.3">
      <c r="A92" s="661" t="s">
        <v>571</v>
      </c>
      <c r="B92" s="662" t="s">
        <v>2765</v>
      </c>
      <c r="C92" s="663" t="s">
        <v>581</v>
      </c>
      <c r="D92" s="664" t="s">
        <v>2767</v>
      </c>
      <c r="E92" s="663" t="s">
        <v>5682</v>
      </c>
      <c r="F92" s="664" t="s">
        <v>5683</v>
      </c>
      <c r="G92" s="663" t="s">
        <v>4653</v>
      </c>
      <c r="H92" s="663" t="s">
        <v>4654</v>
      </c>
      <c r="I92" s="665">
        <v>124.41</v>
      </c>
      <c r="J92" s="665">
        <v>15</v>
      </c>
      <c r="K92" s="666">
        <v>1866.15</v>
      </c>
    </row>
    <row r="93" spans="1:11" ht="14.4" customHeight="1" x14ac:dyDescent="0.3">
      <c r="A93" s="661" t="s">
        <v>571</v>
      </c>
      <c r="B93" s="662" t="s">
        <v>2765</v>
      </c>
      <c r="C93" s="663" t="s">
        <v>581</v>
      </c>
      <c r="D93" s="664" t="s">
        <v>2767</v>
      </c>
      <c r="E93" s="663" t="s">
        <v>5682</v>
      </c>
      <c r="F93" s="664" t="s">
        <v>5683</v>
      </c>
      <c r="G93" s="663" t="s">
        <v>4655</v>
      </c>
      <c r="H93" s="663" t="s">
        <v>4656</v>
      </c>
      <c r="I93" s="665">
        <v>7.5124999999999993</v>
      </c>
      <c r="J93" s="665">
        <v>180</v>
      </c>
      <c r="K93" s="666">
        <v>1352.28</v>
      </c>
    </row>
    <row r="94" spans="1:11" ht="14.4" customHeight="1" x14ac:dyDescent="0.3">
      <c r="A94" s="661" t="s">
        <v>571</v>
      </c>
      <c r="B94" s="662" t="s">
        <v>2765</v>
      </c>
      <c r="C94" s="663" t="s">
        <v>581</v>
      </c>
      <c r="D94" s="664" t="s">
        <v>2767</v>
      </c>
      <c r="E94" s="663" t="s">
        <v>5682</v>
      </c>
      <c r="F94" s="664" t="s">
        <v>5683</v>
      </c>
      <c r="G94" s="663" t="s">
        <v>4501</v>
      </c>
      <c r="H94" s="663" t="s">
        <v>4502</v>
      </c>
      <c r="I94" s="665">
        <v>0.85199999999999998</v>
      </c>
      <c r="J94" s="665">
        <v>1200</v>
      </c>
      <c r="K94" s="666">
        <v>1022</v>
      </c>
    </row>
    <row r="95" spans="1:11" ht="14.4" customHeight="1" x14ac:dyDescent="0.3">
      <c r="A95" s="661" t="s">
        <v>571</v>
      </c>
      <c r="B95" s="662" t="s">
        <v>2765</v>
      </c>
      <c r="C95" s="663" t="s">
        <v>581</v>
      </c>
      <c r="D95" s="664" t="s">
        <v>2767</v>
      </c>
      <c r="E95" s="663" t="s">
        <v>5682</v>
      </c>
      <c r="F95" s="664" t="s">
        <v>5683</v>
      </c>
      <c r="G95" s="663" t="s">
        <v>4503</v>
      </c>
      <c r="H95" s="663" t="s">
        <v>4504</v>
      </c>
      <c r="I95" s="665">
        <v>1.516</v>
      </c>
      <c r="J95" s="665">
        <v>1200</v>
      </c>
      <c r="K95" s="666">
        <v>1820</v>
      </c>
    </row>
    <row r="96" spans="1:11" ht="14.4" customHeight="1" x14ac:dyDescent="0.3">
      <c r="A96" s="661" t="s">
        <v>571</v>
      </c>
      <c r="B96" s="662" t="s">
        <v>2765</v>
      </c>
      <c r="C96" s="663" t="s">
        <v>581</v>
      </c>
      <c r="D96" s="664" t="s">
        <v>2767</v>
      </c>
      <c r="E96" s="663" t="s">
        <v>5682</v>
      </c>
      <c r="F96" s="664" t="s">
        <v>5683</v>
      </c>
      <c r="G96" s="663" t="s">
        <v>4657</v>
      </c>
      <c r="H96" s="663" t="s">
        <v>4658</v>
      </c>
      <c r="I96" s="665">
        <v>5.88</v>
      </c>
      <c r="J96" s="665">
        <v>130</v>
      </c>
      <c r="K96" s="666">
        <v>764.4</v>
      </c>
    </row>
    <row r="97" spans="1:11" ht="14.4" customHeight="1" x14ac:dyDescent="0.3">
      <c r="A97" s="661" t="s">
        <v>571</v>
      </c>
      <c r="B97" s="662" t="s">
        <v>2765</v>
      </c>
      <c r="C97" s="663" t="s">
        <v>581</v>
      </c>
      <c r="D97" s="664" t="s">
        <v>2767</v>
      </c>
      <c r="E97" s="663" t="s">
        <v>5682</v>
      </c>
      <c r="F97" s="664" t="s">
        <v>5683</v>
      </c>
      <c r="G97" s="663" t="s">
        <v>4659</v>
      </c>
      <c r="H97" s="663" t="s">
        <v>4660</v>
      </c>
      <c r="I97" s="665">
        <v>89.64</v>
      </c>
      <c r="J97" s="665">
        <v>15</v>
      </c>
      <c r="K97" s="666">
        <v>1344.54</v>
      </c>
    </row>
    <row r="98" spans="1:11" ht="14.4" customHeight="1" x14ac:dyDescent="0.3">
      <c r="A98" s="661" t="s">
        <v>571</v>
      </c>
      <c r="B98" s="662" t="s">
        <v>2765</v>
      </c>
      <c r="C98" s="663" t="s">
        <v>581</v>
      </c>
      <c r="D98" s="664" t="s">
        <v>2767</v>
      </c>
      <c r="E98" s="663" t="s">
        <v>5682</v>
      </c>
      <c r="F98" s="664" t="s">
        <v>5683</v>
      </c>
      <c r="G98" s="663" t="s">
        <v>4661</v>
      </c>
      <c r="H98" s="663" t="s">
        <v>4662</v>
      </c>
      <c r="I98" s="665">
        <v>191.13</v>
      </c>
      <c r="J98" s="665">
        <v>5</v>
      </c>
      <c r="K98" s="666">
        <v>955.65</v>
      </c>
    </row>
    <row r="99" spans="1:11" ht="14.4" customHeight="1" x14ac:dyDescent="0.3">
      <c r="A99" s="661" t="s">
        <v>571</v>
      </c>
      <c r="B99" s="662" t="s">
        <v>2765</v>
      </c>
      <c r="C99" s="663" t="s">
        <v>581</v>
      </c>
      <c r="D99" s="664" t="s">
        <v>2767</v>
      </c>
      <c r="E99" s="663" t="s">
        <v>5682</v>
      </c>
      <c r="F99" s="664" t="s">
        <v>5683</v>
      </c>
      <c r="G99" s="663" t="s">
        <v>4663</v>
      </c>
      <c r="H99" s="663" t="s">
        <v>4664</v>
      </c>
      <c r="I99" s="665">
        <v>64.3</v>
      </c>
      <c r="J99" s="665">
        <v>10</v>
      </c>
      <c r="K99" s="666">
        <v>643</v>
      </c>
    </row>
    <row r="100" spans="1:11" ht="14.4" customHeight="1" x14ac:dyDescent="0.3">
      <c r="A100" s="661" t="s">
        <v>571</v>
      </c>
      <c r="B100" s="662" t="s">
        <v>2765</v>
      </c>
      <c r="C100" s="663" t="s">
        <v>581</v>
      </c>
      <c r="D100" s="664" t="s">
        <v>2767</v>
      </c>
      <c r="E100" s="663" t="s">
        <v>5682</v>
      </c>
      <c r="F100" s="664" t="s">
        <v>5683</v>
      </c>
      <c r="G100" s="663" t="s">
        <v>4665</v>
      </c>
      <c r="H100" s="663" t="s">
        <v>4666</v>
      </c>
      <c r="I100" s="665">
        <v>261.05</v>
      </c>
      <c r="J100" s="665">
        <v>10</v>
      </c>
      <c r="K100" s="666">
        <v>2610.5</v>
      </c>
    </row>
    <row r="101" spans="1:11" ht="14.4" customHeight="1" x14ac:dyDescent="0.3">
      <c r="A101" s="661" t="s">
        <v>571</v>
      </c>
      <c r="B101" s="662" t="s">
        <v>2765</v>
      </c>
      <c r="C101" s="663" t="s">
        <v>581</v>
      </c>
      <c r="D101" s="664" t="s">
        <v>2767</v>
      </c>
      <c r="E101" s="663" t="s">
        <v>5682</v>
      </c>
      <c r="F101" s="664" t="s">
        <v>5683</v>
      </c>
      <c r="G101" s="663" t="s">
        <v>4667</v>
      </c>
      <c r="H101" s="663" t="s">
        <v>4668</v>
      </c>
      <c r="I101" s="665">
        <v>112.82</v>
      </c>
      <c r="J101" s="665">
        <v>15</v>
      </c>
      <c r="K101" s="666">
        <v>1692.23</v>
      </c>
    </row>
    <row r="102" spans="1:11" ht="14.4" customHeight="1" x14ac:dyDescent="0.3">
      <c r="A102" s="661" t="s">
        <v>571</v>
      </c>
      <c r="B102" s="662" t="s">
        <v>2765</v>
      </c>
      <c r="C102" s="663" t="s">
        <v>581</v>
      </c>
      <c r="D102" s="664" t="s">
        <v>2767</v>
      </c>
      <c r="E102" s="663" t="s">
        <v>5682</v>
      </c>
      <c r="F102" s="664" t="s">
        <v>5683</v>
      </c>
      <c r="G102" s="663" t="s">
        <v>4669</v>
      </c>
      <c r="H102" s="663" t="s">
        <v>4670</v>
      </c>
      <c r="I102" s="665">
        <v>257.05</v>
      </c>
      <c r="J102" s="665">
        <v>10</v>
      </c>
      <c r="K102" s="666">
        <v>2570.5</v>
      </c>
    </row>
    <row r="103" spans="1:11" ht="14.4" customHeight="1" x14ac:dyDescent="0.3">
      <c r="A103" s="661" t="s">
        <v>571</v>
      </c>
      <c r="B103" s="662" t="s">
        <v>2765</v>
      </c>
      <c r="C103" s="663" t="s">
        <v>581</v>
      </c>
      <c r="D103" s="664" t="s">
        <v>2767</v>
      </c>
      <c r="E103" s="663" t="s">
        <v>5682</v>
      </c>
      <c r="F103" s="664" t="s">
        <v>5683</v>
      </c>
      <c r="G103" s="663" t="s">
        <v>4671</v>
      </c>
      <c r="H103" s="663" t="s">
        <v>4672</v>
      </c>
      <c r="I103" s="665">
        <v>790.88</v>
      </c>
      <c r="J103" s="665">
        <v>2</v>
      </c>
      <c r="K103" s="666">
        <v>1581.76</v>
      </c>
    </row>
    <row r="104" spans="1:11" ht="14.4" customHeight="1" x14ac:dyDescent="0.3">
      <c r="A104" s="661" t="s">
        <v>571</v>
      </c>
      <c r="B104" s="662" t="s">
        <v>2765</v>
      </c>
      <c r="C104" s="663" t="s">
        <v>581</v>
      </c>
      <c r="D104" s="664" t="s">
        <v>2767</v>
      </c>
      <c r="E104" s="663" t="s">
        <v>5682</v>
      </c>
      <c r="F104" s="664" t="s">
        <v>5683</v>
      </c>
      <c r="G104" s="663" t="s">
        <v>4673</v>
      </c>
      <c r="H104" s="663" t="s">
        <v>4674</v>
      </c>
      <c r="I104" s="665">
        <v>9.7799999999999994</v>
      </c>
      <c r="J104" s="665">
        <v>120</v>
      </c>
      <c r="K104" s="666">
        <v>1173</v>
      </c>
    </row>
    <row r="105" spans="1:11" ht="14.4" customHeight="1" x14ac:dyDescent="0.3">
      <c r="A105" s="661" t="s">
        <v>571</v>
      </c>
      <c r="B105" s="662" t="s">
        <v>2765</v>
      </c>
      <c r="C105" s="663" t="s">
        <v>581</v>
      </c>
      <c r="D105" s="664" t="s">
        <v>2767</v>
      </c>
      <c r="E105" s="663" t="s">
        <v>5682</v>
      </c>
      <c r="F105" s="664" t="s">
        <v>5683</v>
      </c>
      <c r="G105" s="663" t="s">
        <v>4675</v>
      </c>
      <c r="H105" s="663" t="s">
        <v>4676</v>
      </c>
      <c r="I105" s="665">
        <v>12.6</v>
      </c>
      <c r="J105" s="665">
        <v>200</v>
      </c>
      <c r="K105" s="666">
        <v>2519.4499999999998</v>
      </c>
    </row>
    <row r="106" spans="1:11" ht="14.4" customHeight="1" x14ac:dyDescent="0.3">
      <c r="A106" s="661" t="s">
        <v>571</v>
      </c>
      <c r="B106" s="662" t="s">
        <v>2765</v>
      </c>
      <c r="C106" s="663" t="s">
        <v>581</v>
      </c>
      <c r="D106" s="664" t="s">
        <v>2767</v>
      </c>
      <c r="E106" s="663" t="s">
        <v>5682</v>
      </c>
      <c r="F106" s="664" t="s">
        <v>5683</v>
      </c>
      <c r="G106" s="663" t="s">
        <v>4677</v>
      </c>
      <c r="H106" s="663" t="s">
        <v>4678</v>
      </c>
      <c r="I106" s="665">
        <v>0.3116666666666667</v>
      </c>
      <c r="J106" s="665">
        <v>510</v>
      </c>
      <c r="K106" s="666">
        <v>159.15</v>
      </c>
    </row>
    <row r="107" spans="1:11" ht="14.4" customHeight="1" x14ac:dyDescent="0.3">
      <c r="A107" s="661" t="s">
        <v>571</v>
      </c>
      <c r="B107" s="662" t="s">
        <v>2765</v>
      </c>
      <c r="C107" s="663" t="s">
        <v>581</v>
      </c>
      <c r="D107" s="664" t="s">
        <v>2767</v>
      </c>
      <c r="E107" s="663" t="s">
        <v>5682</v>
      </c>
      <c r="F107" s="664" t="s">
        <v>5683</v>
      </c>
      <c r="G107" s="663" t="s">
        <v>4679</v>
      </c>
      <c r="H107" s="663" t="s">
        <v>4680</v>
      </c>
      <c r="I107" s="665">
        <v>11.74</v>
      </c>
      <c r="J107" s="665">
        <v>2</v>
      </c>
      <c r="K107" s="666">
        <v>23.48</v>
      </c>
    </row>
    <row r="108" spans="1:11" ht="14.4" customHeight="1" x14ac:dyDescent="0.3">
      <c r="A108" s="661" t="s">
        <v>571</v>
      </c>
      <c r="B108" s="662" t="s">
        <v>2765</v>
      </c>
      <c r="C108" s="663" t="s">
        <v>581</v>
      </c>
      <c r="D108" s="664" t="s">
        <v>2767</v>
      </c>
      <c r="E108" s="663" t="s">
        <v>5682</v>
      </c>
      <c r="F108" s="664" t="s">
        <v>5683</v>
      </c>
      <c r="G108" s="663" t="s">
        <v>4681</v>
      </c>
      <c r="H108" s="663" t="s">
        <v>4682</v>
      </c>
      <c r="I108" s="665">
        <v>14.09</v>
      </c>
      <c r="J108" s="665">
        <v>2</v>
      </c>
      <c r="K108" s="666">
        <v>28.18</v>
      </c>
    </row>
    <row r="109" spans="1:11" ht="14.4" customHeight="1" x14ac:dyDescent="0.3">
      <c r="A109" s="661" t="s">
        <v>571</v>
      </c>
      <c r="B109" s="662" t="s">
        <v>2765</v>
      </c>
      <c r="C109" s="663" t="s">
        <v>581</v>
      </c>
      <c r="D109" s="664" t="s">
        <v>2767</v>
      </c>
      <c r="E109" s="663" t="s">
        <v>5682</v>
      </c>
      <c r="F109" s="664" t="s">
        <v>5683</v>
      </c>
      <c r="G109" s="663" t="s">
        <v>4683</v>
      </c>
      <c r="H109" s="663" t="s">
        <v>4684</v>
      </c>
      <c r="I109" s="665">
        <v>180.86333333333334</v>
      </c>
      <c r="J109" s="665">
        <v>34</v>
      </c>
      <c r="K109" s="666">
        <v>6139.03</v>
      </c>
    </row>
    <row r="110" spans="1:11" ht="14.4" customHeight="1" x14ac:dyDescent="0.3">
      <c r="A110" s="661" t="s">
        <v>571</v>
      </c>
      <c r="B110" s="662" t="s">
        <v>2765</v>
      </c>
      <c r="C110" s="663" t="s">
        <v>581</v>
      </c>
      <c r="D110" s="664" t="s">
        <v>2767</v>
      </c>
      <c r="E110" s="663" t="s">
        <v>5682</v>
      </c>
      <c r="F110" s="664" t="s">
        <v>5683</v>
      </c>
      <c r="G110" s="663" t="s">
        <v>4685</v>
      </c>
      <c r="H110" s="663" t="s">
        <v>4686</v>
      </c>
      <c r="I110" s="665">
        <v>7.1</v>
      </c>
      <c r="J110" s="665">
        <v>4</v>
      </c>
      <c r="K110" s="666">
        <v>28.4</v>
      </c>
    </row>
    <row r="111" spans="1:11" ht="14.4" customHeight="1" x14ac:dyDescent="0.3">
      <c r="A111" s="661" t="s">
        <v>571</v>
      </c>
      <c r="B111" s="662" t="s">
        <v>2765</v>
      </c>
      <c r="C111" s="663" t="s">
        <v>581</v>
      </c>
      <c r="D111" s="664" t="s">
        <v>2767</v>
      </c>
      <c r="E111" s="663" t="s">
        <v>5682</v>
      </c>
      <c r="F111" s="664" t="s">
        <v>5683</v>
      </c>
      <c r="G111" s="663" t="s">
        <v>4687</v>
      </c>
      <c r="H111" s="663" t="s">
        <v>4688</v>
      </c>
      <c r="I111" s="665">
        <v>784.96</v>
      </c>
      <c r="J111" s="665">
        <v>5</v>
      </c>
      <c r="K111" s="666">
        <v>3924.8</v>
      </c>
    </row>
    <row r="112" spans="1:11" ht="14.4" customHeight="1" x14ac:dyDescent="0.3">
      <c r="A112" s="661" t="s">
        <v>571</v>
      </c>
      <c r="B112" s="662" t="s">
        <v>2765</v>
      </c>
      <c r="C112" s="663" t="s">
        <v>581</v>
      </c>
      <c r="D112" s="664" t="s">
        <v>2767</v>
      </c>
      <c r="E112" s="663" t="s">
        <v>5682</v>
      </c>
      <c r="F112" s="664" t="s">
        <v>5683</v>
      </c>
      <c r="G112" s="663" t="s">
        <v>4689</v>
      </c>
      <c r="H112" s="663" t="s">
        <v>4690</v>
      </c>
      <c r="I112" s="665">
        <v>713.59</v>
      </c>
      <c r="J112" s="665">
        <v>2</v>
      </c>
      <c r="K112" s="666">
        <v>1427.18</v>
      </c>
    </row>
    <row r="113" spans="1:11" ht="14.4" customHeight="1" x14ac:dyDescent="0.3">
      <c r="A113" s="661" t="s">
        <v>571</v>
      </c>
      <c r="B113" s="662" t="s">
        <v>2765</v>
      </c>
      <c r="C113" s="663" t="s">
        <v>581</v>
      </c>
      <c r="D113" s="664" t="s">
        <v>2767</v>
      </c>
      <c r="E113" s="663" t="s">
        <v>5682</v>
      </c>
      <c r="F113" s="664" t="s">
        <v>5683</v>
      </c>
      <c r="G113" s="663" t="s">
        <v>4691</v>
      </c>
      <c r="H113" s="663" t="s">
        <v>4692</v>
      </c>
      <c r="I113" s="665">
        <v>8.7100000000000009</v>
      </c>
      <c r="J113" s="665">
        <v>2</v>
      </c>
      <c r="K113" s="666">
        <v>17.41</v>
      </c>
    </row>
    <row r="114" spans="1:11" ht="14.4" customHeight="1" x14ac:dyDescent="0.3">
      <c r="A114" s="661" t="s">
        <v>571</v>
      </c>
      <c r="B114" s="662" t="s">
        <v>2765</v>
      </c>
      <c r="C114" s="663" t="s">
        <v>581</v>
      </c>
      <c r="D114" s="664" t="s">
        <v>2767</v>
      </c>
      <c r="E114" s="663" t="s">
        <v>5682</v>
      </c>
      <c r="F114" s="664" t="s">
        <v>5683</v>
      </c>
      <c r="G114" s="663" t="s">
        <v>4693</v>
      </c>
      <c r="H114" s="663" t="s">
        <v>4694</v>
      </c>
      <c r="I114" s="665">
        <v>8.2799999999999994</v>
      </c>
      <c r="J114" s="665">
        <v>3</v>
      </c>
      <c r="K114" s="666">
        <v>24.84</v>
      </c>
    </row>
    <row r="115" spans="1:11" ht="14.4" customHeight="1" x14ac:dyDescent="0.3">
      <c r="A115" s="661" t="s">
        <v>571</v>
      </c>
      <c r="B115" s="662" t="s">
        <v>2765</v>
      </c>
      <c r="C115" s="663" t="s">
        <v>581</v>
      </c>
      <c r="D115" s="664" t="s">
        <v>2767</v>
      </c>
      <c r="E115" s="663" t="s">
        <v>5682</v>
      </c>
      <c r="F115" s="664" t="s">
        <v>5683</v>
      </c>
      <c r="G115" s="663" t="s">
        <v>4695</v>
      </c>
      <c r="H115" s="663" t="s">
        <v>4696</v>
      </c>
      <c r="I115" s="665">
        <v>5.92</v>
      </c>
      <c r="J115" s="665">
        <v>4</v>
      </c>
      <c r="K115" s="666">
        <v>23.68</v>
      </c>
    </row>
    <row r="116" spans="1:11" ht="14.4" customHeight="1" x14ac:dyDescent="0.3">
      <c r="A116" s="661" t="s">
        <v>571</v>
      </c>
      <c r="B116" s="662" t="s">
        <v>2765</v>
      </c>
      <c r="C116" s="663" t="s">
        <v>581</v>
      </c>
      <c r="D116" s="664" t="s">
        <v>2767</v>
      </c>
      <c r="E116" s="663" t="s">
        <v>5682</v>
      </c>
      <c r="F116" s="664" t="s">
        <v>5683</v>
      </c>
      <c r="G116" s="663" t="s">
        <v>4697</v>
      </c>
      <c r="H116" s="663" t="s">
        <v>4698</v>
      </c>
      <c r="I116" s="665">
        <v>120.61</v>
      </c>
      <c r="J116" s="665">
        <v>25</v>
      </c>
      <c r="K116" s="666">
        <v>3015.3</v>
      </c>
    </row>
    <row r="117" spans="1:11" ht="14.4" customHeight="1" x14ac:dyDescent="0.3">
      <c r="A117" s="661" t="s">
        <v>571</v>
      </c>
      <c r="B117" s="662" t="s">
        <v>2765</v>
      </c>
      <c r="C117" s="663" t="s">
        <v>581</v>
      </c>
      <c r="D117" s="664" t="s">
        <v>2767</v>
      </c>
      <c r="E117" s="663" t="s">
        <v>5682</v>
      </c>
      <c r="F117" s="664" t="s">
        <v>5683</v>
      </c>
      <c r="G117" s="663" t="s">
        <v>4699</v>
      </c>
      <c r="H117" s="663" t="s">
        <v>4700</v>
      </c>
      <c r="I117" s="665">
        <v>2.5499999999999998</v>
      </c>
      <c r="J117" s="665">
        <v>15</v>
      </c>
      <c r="K117" s="666">
        <v>38.25</v>
      </c>
    </row>
    <row r="118" spans="1:11" ht="14.4" customHeight="1" x14ac:dyDescent="0.3">
      <c r="A118" s="661" t="s">
        <v>571</v>
      </c>
      <c r="B118" s="662" t="s">
        <v>2765</v>
      </c>
      <c r="C118" s="663" t="s">
        <v>581</v>
      </c>
      <c r="D118" s="664" t="s">
        <v>2767</v>
      </c>
      <c r="E118" s="663" t="s">
        <v>5682</v>
      </c>
      <c r="F118" s="664" t="s">
        <v>5683</v>
      </c>
      <c r="G118" s="663" t="s">
        <v>4701</v>
      </c>
      <c r="H118" s="663" t="s">
        <v>4702</v>
      </c>
      <c r="I118" s="665">
        <v>5.27</v>
      </c>
      <c r="J118" s="665">
        <v>760</v>
      </c>
      <c r="K118" s="666">
        <v>4005.2</v>
      </c>
    </row>
    <row r="119" spans="1:11" ht="14.4" customHeight="1" x14ac:dyDescent="0.3">
      <c r="A119" s="661" t="s">
        <v>571</v>
      </c>
      <c r="B119" s="662" t="s">
        <v>2765</v>
      </c>
      <c r="C119" s="663" t="s">
        <v>581</v>
      </c>
      <c r="D119" s="664" t="s">
        <v>2767</v>
      </c>
      <c r="E119" s="663" t="s">
        <v>5682</v>
      </c>
      <c r="F119" s="664" t="s">
        <v>5683</v>
      </c>
      <c r="G119" s="663" t="s">
        <v>4703</v>
      </c>
      <c r="H119" s="663" t="s">
        <v>4704</v>
      </c>
      <c r="I119" s="665">
        <v>380.88</v>
      </c>
      <c r="J119" s="665">
        <v>5</v>
      </c>
      <c r="K119" s="666">
        <v>1904.4</v>
      </c>
    </row>
    <row r="120" spans="1:11" ht="14.4" customHeight="1" x14ac:dyDescent="0.3">
      <c r="A120" s="661" t="s">
        <v>571</v>
      </c>
      <c r="B120" s="662" t="s">
        <v>2765</v>
      </c>
      <c r="C120" s="663" t="s">
        <v>581</v>
      </c>
      <c r="D120" s="664" t="s">
        <v>2767</v>
      </c>
      <c r="E120" s="663" t="s">
        <v>5682</v>
      </c>
      <c r="F120" s="664" t="s">
        <v>5683</v>
      </c>
      <c r="G120" s="663" t="s">
        <v>4705</v>
      </c>
      <c r="H120" s="663" t="s">
        <v>4706</v>
      </c>
      <c r="I120" s="665">
        <v>14.49</v>
      </c>
      <c r="J120" s="665">
        <v>160</v>
      </c>
      <c r="K120" s="666">
        <v>2318.4</v>
      </c>
    </row>
    <row r="121" spans="1:11" ht="14.4" customHeight="1" x14ac:dyDescent="0.3">
      <c r="A121" s="661" t="s">
        <v>571</v>
      </c>
      <c r="B121" s="662" t="s">
        <v>2765</v>
      </c>
      <c r="C121" s="663" t="s">
        <v>581</v>
      </c>
      <c r="D121" s="664" t="s">
        <v>2767</v>
      </c>
      <c r="E121" s="663" t="s">
        <v>5682</v>
      </c>
      <c r="F121" s="664" t="s">
        <v>5683</v>
      </c>
      <c r="G121" s="663" t="s">
        <v>4707</v>
      </c>
      <c r="H121" s="663" t="s">
        <v>4708</v>
      </c>
      <c r="I121" s="665">
        <v>56.36</v>
      </c>
      <c r="J121" s="665">
        <v>1</v>
      </c>
      <c r="K121" s="666">
        <v>56.36</v>
      </c>
    </row>
    <row r="122" spans="1:11" ht="14.4" customHeight="1" x14ac:dyDescent="0.3">
      <c r="A122" s="661" t="s">
        <v>571</v>
      </c>
      <c r="B122" s="662" t="s">
        <v>2765</v>
      </c>
      <c r="C122" s="663" t="s">
        <v>581</v>
      </c>
      <c r="D122" s="664" t="s">
        <v>2767</v>
      </c>
      <c r="E122" s="663" t="s">
        <v>5682</v>
      </c>
      <c r="F122" s="664" t="s">
        <v>5683</v>
      </c>
      <c r="G122" s="663" t="s">
        <v>4709</v>
      </c>
      <c r="H122" s="663" t="s">
        <v>4710</v>
      </c>
      <c r="I122" s="665">
        <v>197.995</v>
      </c>
      <c r="J122" s="665">
        <v>100</v>
      </c>
      <c r="K122" s="666">
        <v>21399.78</v>
      </c>
    </row>
    <row r="123" spans="1:11" ht="14.4" customHeight="1" x14ac:dyDescent="0.3">
      <c r="A123" s="661" t="s">
        <v>571</v>
      </c>
      <c r="B123" s="662" t="s">
        <v>2765</v>
      </c>
      <c r="C123" s="663" t="s">
        <v>581</v>
      </c>
      <c r="D123" s="664" t="s">
        <v>2767</v>
      </c>
      <c r="E123" s="663" t="s">
        <v>5682</v>
      </c>
      <c r="F123" s="664" t="s">
        <v>5683</v>
      </c>
      <c r="G123" s="663" t="s">
        <v>4711</v>
      </c>
      <c r="H123" s="663" t="s">
        <v>4712</v>
      </c>
      <c r="I123" s="665">
        <v>1.0433333333333334</v>
      </c>
      <c r="J123" s="665">
        <v>1950</v>
      </c>
      <c r="K123" s="666">
        <v>2025.7400000000002</v>
      </c>
    </row>
    <row r="124" spans="1:11" ht="14.4" customHeight="1" x14ac:dyDescent="0.3">
      <c r="A124" s="661" t="s">
        <v>571</v>
      </c>
      <c r="B124" s="662" t="s">
        <v>2765</v>
      </c>
      <c r="C124" s="663" t="s">
        <v>581</v>
      </c>
      <c r="D124" s="664" t="s">
        <v>2767</v>
      </c>
      <c r="E124" s="663" t="s">
        <v>5682</v>
      </c>
      <c r="F124" s="664" t="s">
        <v>5683</v>
      </c>
      <c r="G124" s="663" t="s">
        <v>4713</v>
      </c>
      <c r="H124" s="663" t="s">
        <v>4714</v>
      </c>
      <c r="I124" s="665">
        <v>8.51</v>
      </c>
      <c r="J124" s="665">
        <v>576</v>
      </c>
      <c r="K124" s="666">
        <v>4978.2699999999995</v>
      </c>
    </row>
    <row r="125" spans="1:11" ht="14.4" customHeight="1" x14ac:dyDescent="0.3">
      <c r="A125" s="661" t="s">
        <v>571</v>
      </c>
      <c r="B125" s="662" t="s">
        <v>2765</v>
      </c>
      <c r="C125" s="663" t="s">
        <v>581</v>
      </c>
      <c r="D125" s="664" t="s">
        <v>2767</v>
      </c>
      <c r="E125" s="663" t="s">
        <v>5682</v>
      </c>
      <c r="F125" s="664" t="s">
        <v>5683</v>
      </c>
      <c r="G125" s="663" t="s">
        <v>4715</v>
      </c>
      <c r="H125" s="663" t="s">
        <v>4716</v>
      </c>
      <c r="I125" s="665">
        <v>137.69</v>
      </c>
      <c r="J125" s="665">
        <v>10</v>
      </c>
      <c r="K125" s="666">
        <v>1376.89</v>
      </c>
    </row>
    <row r="126" spans="1:11" ht="14.4" customHeight="1" x14ac:dyDescent="0.3">
      <c r="A126" s="661" t="s">
        <v>571</v>
      </c>
      <c r="B126" s="662" t="s">
        <v>2765</v>
      </c>
      <c r="C126" s="663" t="s">
        <v>581</v>
      </c>
      <c r="D126" s="664" t="s">
        <v>2767</v>
      </c>
      <c r="E126" s="663" t="s">
        <v>5682</v>
      </c>
      <c r="F126" s="664" t="s">
        <v>5683</v>
      </c>
      <c r="G126" s="663" t="s">
        <v>4717</v>
      </c>
      <c r="H126" s="663" t="s">
        <v>4718</v>
      </c>
      <c r="I126" s="665">
        <v>105.26</v>
      </c>
      <c r="J126" s="665">
        <v>10</v>
      </c>
      <c r="K126" s="666">
        <v>1052.6400000000001</v>
      </c>
    </row>
    <row r="127" spans="1:11" ht="14.4" customHeight="1" x14ac:dyDescent="0.3">
      <c r="A127" s="661" t="s">
        <v>571</v>
      </c>
      <c r="B127" s="662" t="s">
        <v>2765</v>
      </c>
      <c r="C127" s="663" t="s">
        <v>581</v>
      </c>
      <c r="D127" s="664" t="s">
        <v>2767</v>
      </c>
      <c r="E127" s="663" t="s">
        <v>5682</v>
      </c>
      <c r="F127" s="664" t="s">
        <v>5683</v>
      </c>
      <c r="G127" s="663" t="s">
        <v>4719</v>
      </c>
      <c r="H127" s="663" t="s">
        <v>4720</v>
      </c>
      <c r="I127" s="665">
        <v>123.23</v>
      </c>
      <c r="J127" s="665">
        <v>10</v>
      </c>
      <c r="K127" s="666">
        <v>1232.29</v>
      </c>
    </row>
    <row r="128" spans="1:11" ht="14.4" customHeight="1" x14ac:dyDescent="0.3">
      <c r="A128" s="661" t="s">
        <v>571</v>
      </c>
      <c r="B128" s="662" t="s">
        <v>2765</v>
      </c>
      <c r="C128" s="663" t="s">
        <v>581</v>
      </c>
      <c r="D128" s="664" t="s">
        <v>2767</v>
      </c>
      <c r="E128" s="663" t="s">
        <v>5682</v>
      </c>
      <c r="F128" s="664" t="s">
        <v>5683</v>
      </c>
      <c r="G128" s="663" t="s">
        <v>4721</v>
      </c>
      <c r="H128" s="663" t="s">
        <v>4722</v>
      </c>
      <c r="I128" s="665">
        <v>135.02000000000001</v>
      </c>
      <c r="J128" s="665">
        <v>10</v>
      </c>
      <c r="K128" s="666">
        <v>1350.22</v>
      </c>
    </row>
    <row r="129" spans="1:11" ht="14.4" customHeight="1" x14ac:dyDescent="0.3">
      <c r="A129" s="661" t="s">
        <v>571</v>
      </c>
      <c r="B129" s="662" t="s">
        <v>2765</v>
      </c>
      <c r="C129" s="663" t="s">
        <v>581</v>
      </c>
      <c r="D129" s="664" t="s">
        <v>2767</v>
      </c>
      <c r="E129" s="663" t="s">
        <v>5682</v>
      </c>
      <c r="F129" s="664" t="s">
        <v>5683</v>
      </c>
      <c r="G129" s="663" t="s">
        <v>4723</v>
      </c>
      <c r="H129" s="663" t="s">
        <v>4724</v>
      </c>
      <c r="I129" s="665">
        <v>1490.4</v>
      </c>
      <c r="J129" s="665">
        <v>1</v>
      </c>
      <c r="K129" s="666">
        <v>1490.4</v>
      </c>
    </row>
    <row r="130" spans="1:11" ht="14.4" customHeight="1" x14ac:dyDescent="0.3">
      <c r="A130" s="661" t="s">
        <v>571</v>
      </c>
      <c r="B130" s="662" t="s">
        <v>2765</v>
      </c>
      <c r="C130" s="663" t="s">
        <v>581</v>
      </c>
      <c r="D130" s="664" t="s">
        <v>2767</v>
      </c>
      <c r="E130" s="663" t="s">
        <v>5682</v>
      </c>
      <c r="F130" s="664" t="s">
        <v>5683</v>
      </c>
      <c r="G130" s="663" t="s">
        <v>4725</v>
      </c>
      <c r="H130" s="663" t="s">
        <v>4726</v>
      </c>
      <c r="I130" s="665">
        <v>20.59</v>
      </c>
      <c r="J130" s="665">
        <v>20</v>
      </c>
      <c r="K130" s="666">
        <v>411.7</v>
      </c>
    </row>
    <row r="131" spans="1:11" ht="14.4" customHeight="1" x14ac:dyDescent="0.3">
      <c r="A131" s="661" t="s">
        <v>571</v>
      </c>
      <c r="B131" s="662" t="s">
        <v>2765</v>
      </c>
      <c r="C131" s="663" t="s">
        <v>581</v>
      </c>
      <c r="D131" s="664" t="s">
        <v>2767</v>
      </c>
      <c r="E131" s="663" t="s">
        <v>5682</v>
      </c>
      <c r="F131" s="664" t="s">
        <v>5683</v>
      </c>
      <c r="G131" s="663" t="s">
        <v>4727</v>
      </c>
      <c r="H131" s="663" t="s">
        <v>4728</v>
      </c>
      <c r="I131" s="665">
        <v>99.7</v>
      </c>
      <c r="J131" s="665">
        <v>60</v>
      </c>
      <c r="K131" s="666">
        <v>5982.2699999999995</v>
      </c>
    </row>
    <row r="132" spans="1:11" ht="14.4" customHeight="1" x14ac:dyDescent="0.3">
      <c r="A132" s="661" t="s">
        <v>571</v>
      </c>
      <c r="B132" s="662" t="s">
        <v>2765</v>
      </c>
      <c r="C132" s="663" t="s">
        <v>581</v>
      </c>
      <c r="D132" s="664" t="s">
        <v>2767</v>
      </c>
      <c r="E132" s="663" t="s">
        <v>5682</v>
      </c>
      <c r="F132" s="664" t="s">
        <v>5683</v>
      </c>
      <c r="G132" s="663" t="s">
        <v>4729</v>
      </c>
      <c r="H132" s="663" t="s">
        <v>4730</v>
      </c>
      <c r="I132" s="665">
        <v>0.38000000000000006</v>
      </c>
      <c r="J132" s="665">
        <v>300</v>
      </c>
      <c r="K132" s="666">
        <v>114</v>
      </c>
    </row>
    <row r="133" spans="1:11" ht="14.4" customHeight="1" x14ac:dyDescent="0.3">
      <c r="A133" s="661" t="s">
        <v>571</v>
      </c>
      <c r="B133" s="662" t="s">
        <v>2765</v>
      </c>
      <c r="C133" s="663" t="s">
        <v>581</v>
      </c>
      <c r="D133" s="664" t="s">
        <v>2767</v>
      </c>
      <c r="E133" s="663" t="s">
        <v>5684</v>
      </c>
      <c r="F133" s="664" t="s">
        <v>5685</v>
      </c>
      <c r="G133" s="663" t="s">
        <v>4731</v>
      </c>
      <c r="H133" s="663" t="s">
        <v>4732</v>
      </c>
      <c r="I133" s="665">
        <v>229.90000000000003</v>
      </c>
      <c r="J133" s="665">
        <v>460</v>
      </c>
      <c r="K133" s="666">
        <v>105754</v>
      </c>
    </row>
    <row r="134" spans="1:11" ht="14.4" customHeight="1" x14ac:dyDescent="0.3">
      <c r="A134" s="661" t="s">
        <v>571</v>
      </c>
      <c r="B134" s="662" t="s">
        <v>2765</v>
      </c>
      <c r="C134" s="663" t="s">
        <v>581</v>
      </c>
      <c r="D134" s="664" t="s">
        <v>2767</v>
      </c>
      <c r="E134" s="663" t="s">
        <v>5684</v>
      </c>
      <c r="F134" s="664" t="s">
        <v>5685</v>
      </c>
      <c r="G134" s="663" t="s">
        <v>4733</v>
      </c>
      <c r="H134" s="663" t="s">
        <v>4734</v>
      </c>
      <c r="I134" s="665">
        <v>268.62</v>
      </c>
      <c r="J134" s="665">
        <v>80</v>
      </c>
      <c r="K134" s="666">
        <v>21489.599999999999</v>
      </c>
    </row>
    <row r="135" spans="1:11" ht="14.4" customHeight="1" x14ac:dyDescent="0.3">
      <c r="A135" s="661" t="s">
        <v>571</v>
      </c>
      <c r="B135" s="662" t="s">
        <v>2765</v>
      </c>
      <c r="C135" s="663" t="s">
        <v>581</v>
      </c>
      <c r="D135" s="664" t="s">
        <v>2767</v>
      </c>
      <c r="E135" s="663" t="s">
        <v>5684</v>
      </c>
      <c r="F135" s="664" t="s">
        <v>5685</v>
      </c>
      <c r="G135" s="663" t="s">
        <v>4733</v>
      </c>
      <c r="H135" s="663" t="s">
        <v>4735</v>
      </c>
      <c r="I135" s="665">
        <v>268.62</v>
      </c>
      <c r="J135" s="665">
        <v>240</v>
      </c>
      <c r="K135" s="666">
        <v>64468.800000000003</v>
      </c>
    </row>
    <row r="136" spans="1:11" ht="14.4" customHeight="1" x14ac:dyDescent="0.3">
      <c r="A136" s="661" t="s">
        <v>571</v>
      </c>
      <c r="B136" s="662" t="s">
        <v>2765</v>
      </c>
      <c r="C136" s="663" t="s">
        <v>581</v>
      </c>
      <c r="D136" s="664" t="s">
        <v>2767</v>
      </c>
      <c r="E136" s="663" t="s">
        <v>5684</v>
      </c>
      <c r="F136" s="664" t="s">
        <v>5685</v>
      </c>
      <c r="G136" s="663" t="s">
        <v>4736</v>
      </c>
      <c r="H136" s="663" t="s">
        <v>4737</v>
      </c>
      <c r="I136" s="665">
        <v>58.37</v>
      </c>
      <c r="J136" s="665">
        <v>700</v>
      </c>
      <c r="K136" s="666">
        <v>40859</v>
      </c>
    </row>
    <row r="137" spans="1:11" ht="14.4" customHeight="1" x14ac:dyDescent="0.3">
      <c r="A137" s="661" t="s">
        <v>571</v>
      </c>
      <c r="B137" s="662" t="s">
        <v>2765</v>
      </c>
      <c r="C137" s="663" t="s">
        <v>581</v>
      </c>
      <c r="D137" s="664" t="s">
        <v>2767</v>
      </c>
      <c r="E137" s="663" t="s">
        <v>5684</v>
      </c>
      <c r="F137" s="664" t="s">
        <v>5685</v>
      </c>
      <c r="G137" s="663" t="s">
        <v>4738</v>
      </c>
      <c r="H137" s="663" t="s">
        <v>4739</v>
      </c>
      <c r="I137" s="665">
        <v>2.9274999999999998</v>
      </c>
      <c r="J137" s="665">
        <v>300</v>
      </c>
      <c r="K137" s="666">
        <v>880.5</v>
      </c>
    </row>
    <row r="138" spans="1:11" ht="14.4" customHeight="1" x14ac:dyDescent="0.3">
      <c r="A138" s="661" t="s">
        <v>571</v>
      </c>
      <c r="B138" s="662" t="s">
        <v>2765</v>
      </c>
      <c r="C138" s="663" t="s">
        <v>581</v>
      </c>
      <c r="D138" s="664" t="s">
        <v>2767</v>
      </c>
      <c r="E138" s="663" t="s">
        <v>5684</v>
      </c>
      <c r="F138" s="664" t="s">
        <v>5685</v>
      </c>
      <c r="G138" s="663" t="s">
        <v>4738</v>
      </c>
      <c r="H138" s="663" t="s">
        <v>4740</v>
      </c>
      <c r="I138" s="665">
        <v>2.75</v>
      </c>
      <c r="J138" s="665">
        <v>200</v>
      </c>
      <c r="K138" s="666">
        <v>550</v>
      </c>
    </row>
    <row r="139" spans="1:11" ht="14.4" customHeight="1" x14ac:dyDescent="0.3">
      <c r="A139" s="661" t="s">
        <v>571</v>
      </c>
      <c r="B139" s="662" t="s">
        <v>2765</v>
      </c>
      <c r="C139" s="663" t="s">
        <v>581</v>
      </c>
      <c r="D139" s="664" t="s">
        <v>2767</v>
      </c>
      <c r="E139" s="663" t="s">
        <v>5684</v>
      </c>
      <c r="F139" s="664" t="s">
        <v>5685</v>
      </c>
      <c r="G139" s="663" t="s">
        <v>4509</v>
      </c>
      <c r="H139" s="663" t="s">
        <v>4741</v>
      </c>
      <c r="I139" s="665">
        <v>0.25</v>
      </c>
      <c r="J139" s="665">
        <v>200</v>
      </c>
      <c r="K139" s="666">
        <v>50</v>
      </c>
    </row>
    <row r="140" spans="1:11" ht="14.4" customHeight="1" x14ac:dyDescent="0.3">
      <c r="A140" s="661" t="s">
        <v>571</v>
      </c>
      <c r="B140" s="662" t="s">
        <v>2765</v>
      </c>
      <c r="C140" s="663" t="s">
        <v>581</v>
      </c>
      <c r="D140" s="664" t="s">
        <v>2767</v>
      </c>
      <c r="E140" s="663" t="s">
        <v>5684</v>
      </c>
      <c r="F140" s="664" t="s">
        <v>5685</v>
      </c>
      <c r="G140" s="663" t="s">
        <v>4509</v>
      </c>
      <c r="H140" s="663" t="s">
        <v>4510</v>
      </c>
      <c r="I140" s="665">
        <v>0.25</v>
      </c>
      <c r="J140" s="665">
        <v>200</v>
      </c>
      <c r="K140" s="666">
        <v>50</v>
      </c>
    </row>
    <row r="141" spans="1:11" ht="14.4" customHeight="1" x14ac:dyDescent="0.3">
      <c r="A141" s="661" t="s">
        <v>571</v>
      </c>
      <c r="B141" s="662" t="s">
        <v>2765</v>
      </c>
      <c r="C141" s="663" t="s">
        <v>581</v>
      </c>
      <c r="D141" s="664" t="s">
        <v>2767</v>
      </c>
      <c r="E141" s="663" t="s">
        <v>5684</v>
      </c>
      <c r="F141" s="664" t="s">
        <v>5685</v>
      </c>
      <c r="G141" s="663" t="s">
        <v>4742</v>
      </c>
      <c r="H141" s="663" t="s">
        <v>4743</v>
      </c>
      <c r="I141" s="665">
        <v>11.145</v>
      </c>
      <c r="J141" s="665">
        <v>3700</v>
      </c>
      <c r="K141" s="666">
        <v>41239</v>
      </c>
    </row>
    <row r="142" spans="1:11" ht="14.4" customHeight="1" x14ac:dyDescent="0.3">
      <c r="A142" s="661" t="s">
        <v>571</v>
      </c>
      <c r="B142" s="662" t="s">
        <v>2765</v>
      </c>
      <c r="C142" s="663" t="s">
        <v>581</v>
      </c>
      <c r="D142" s="664" t="s">
        <v>2767</v>
      </c>
      <c r="E142" s="663" t="s">
        <v>5684</v>
      </c>
      <c r="F142" s="664" t="s">
        <v>5685</v>
      </c>
      <c r="G142" s="663" t="s">
        <v>4511</v>
      </c>
      <c r="H142" s="663" t="s">
        <v>4512</v>
      </c>
      <c r="I142" s="665">
        <v>1.0900000000000001</v>
      </c>
      <c r="J142" s="665">
        <v>25800</v>
      </c>
      <c r="K142" s="666">
        <v>28122</v>
      </c>
    </row>
    <row r="143" spans="1:11" ht="14.4" customHeight="1" x14ac:dyDescent="0.3">
      <c r="A143" s="661" t="s">
        <v>571</v>
      </c>
      <c r="B143" s="662" t="s">
        <v>2765</v>
      </c>
      <c r="C143" s="663" t="s">
        <v>581</v>
      </c>
      <c r="D143" s="664" t="s">
        <v>2767</v>
      </c>
      <c r="E143" s="663" t="s">
        <v>5684</v>
      </c>
      <c r="F143" s="664" t="s">
        <v>5685</v>
      </c>
      <c r="G143" s="663" t="s">
        <v>4513</v>
      </c>
      <c r="H143" s="663" t="s">
        <v>4514</v>
      </c>
      <c r="I143" s="665">
        <v>1.6744444444444442</v>
      </c>
      <c r="J143" s="665">
        <v>17400</v>
      </c>
      <c r="K143" s="666">
        <v>29142</v>
      </c>
    </row>
    <row r="144" spans="1:11" ht="14.4" customHeight="1" x14ac:dyDescent="0.3">
      <c r="A144" s="661" t="s">
        <v>571</v>
      </c>
      <c r="B144" s="662" t="s">
        <v>2765</v>
      </c>
      <c r="C144" s="663" t="s">
        <v>581</v>
      </c>
      <c r="D144" s="664" t="s">
        <v>2767</v>
      </c>
      <c r="E144" s="663" t="s">
        <v>5684</v>
      </c>
      <c r="F144" s="664" t="s">
        <v>5685</v>
      </c>
      <c r="G144" s="663" t="s">
        <v>4744</v>
      </c>
      <c r="H144" s="663" t="s">
        <v>4745</v>
      </c>
      <c r="I144" s="665">
        <v>0.47666666666666657</v>
      </c>
      <c r="J144" s="665">
        <v>17000</v>
      </c>
      <c r="K144" s="666">
        <v>8113</v>
      </c>
    </row>
    <row r="145" spans="1:11" ht="14.4" customHeight="1" x14ac:dyDescent="0.3">
      <c r="A145" s="661" t="s">
        <v>571</v>
      </c>
      <c r="B145" s="662" t="s">
        <v>2765</v>
      </c>
      <c r="C145" s="663" t="s">
        <v>581</v>
      </c>
      <c r="D145" s="664" t="s">
        <v>2767</v>
      </c>
      <c r="E145" s="663" t="s">
        <v>5684</v>
      </c>
      <c r="F145" s="664" t="s">
        <v>5685</v>
      </c>
      <c r="G145" s="663" t="s">
        <v>4746</v>
      </c>
      <c r="H145" s="663" t="s">
        <v>4747</v>
      </c>
      <c r="I145" s="665">
        <v>0.67</v>
      </c>
      <c r="J145" s="665">
        <v>13000</v>
      </c>
      <c r="K145" s="666">
        <v>8710</v>
      </c>
    </row>
    <row r="146" spans="1:11" ht="14.4" customHeight="1" x14ac:dyDescent="0.3">
      <c r="A146" s="661" t="s">
        <v>571</v>
      </c>
      <c r="B146" s="662" t="s">
        <v>2765</v>
      </c>
      <c r="C146" s="663" t="s">
        <v>581</v>
      </c>
      <c r="D146" s="664" t="s">
        <v>2767</v>
      </c>
      <c r="E146" s="663" t="s">
        <v>5684</v>
      </c>
      <c r="F146" s="664" t="s">
        <v>5685</v>
      </c>
      <c r="G146" s="663" t="s">
        <v>4748</v>
      </c>
      <c r="H146" s="663" t="s">
        <v>4749</v>
      </c>
      <c r="I146" s="665">
        <v>3.1349999999999998</v>
      </c>
      <c r="J146" s="665">
        <v>650</v>
      </c>
      <c r="K146" s="666">
        <v>2037.5</v>
      </c>
    </row>
    <row r="147" spans="1:11" ht="14.4" customHeight="1" x14ac:dyDescent="0.3">
      <c r="A147" s="661" t="s">
        <v>571</v>
      </c>
      <c r="B147" s="662" t="s">
        <v>2765</v>
      </c>
      <c r="C147" s="663" t="s">
        <v>581</v>
      </c>
      <c r="D147" s="664" t="s">
        <v>2767</v>
      </c>
      <c r="E147" s="663" t="s">
        <v>5684</v>
      </c>
      <c r="F147" s="664" t="s">
        <v>5685</v>
      </c>
      <c r="G147" s="663" t="s">
        <v>4750</v>
      </c>
      <c r="H147" s="663" t="s">
        <v>4751</v>
      </c>
      <c r="I147" s="665">
        <v>6.2866666666666662</v>
      </c>
      <c r="J147" s="665">
        <v>55</v>
      </c>
      <c r="K147" s="666">
        <v>345.75</v>
      </c>
    </row>
    <row r="148" spans="1:11" ht="14.4" customHeight="1" x14ac:dyDescent="0.3">
      <c r="A148" s="661" t="s">
        <v>571</v>
      </c>
      <c r="B148" s="662" t="s">
        <v>2765</v>
      </c>
      <c r="C148" s="663" t="s">
        <v>581</v>
      </c>
      <c r="D148" s="664" t="s">
        <v>2767</v>
      </c>
      <c r="E148" s="663" t="s">
        <v>5684</v>
      </c>
      <c r="F148" s="664" t="s">
        <v>5685</v>
      </c>
      <c r="G148" s="663" t="s">
        <v>4752</v>
      </c>
      <c r="H148" s="663" t="s">
        <v>4753</v>
      </c>
      <c r="I148" s="665">
        <v>23.35</v>
      </c>
      <c r="J148" s="665">
        <v>280</v>
      </c>
      <c r="K148" s="666">
        <v>6538.84</v>
      </c>
    </row>
    <row r="149" spans="1:11" ht="14.4" customHeight="1" x14ac:dyDescent="0.3">
      <c r="A149" s="661" t="s">
        <v>571</v>
      </c>
      <c r="B149" s="662" t="s">
        <v>2765</v>
      </c>
      <c r="C149" s="663" t="s">
        <v>581</v>
      </c>
      <c r="D149" s="664" t="s">
        <v>2767</v>
      </c>
      <c r="E149" s="663" t="s">
        <v>5684</v>
      </c>
      <c r="F149" s="664" t="s">
        <v>5685</v>
      </c>
      <c r="G149" s="663" t="s">
        <v>4754</v>
      </c>
      <c r="H149" s="663" t="s">
        <v>4755</v>
      </c>
      <c r="I149" s="665">
        <v>6.2949999999999999</v>
      </c>
      <c r="J149" s="665">
        <v>20</v>
      </c>
      <c r="K149" s="666">
        <v>125.9</v>
      </c>
    </row>
    <row r="150" spans="1:11" ht="14.4" customHeight="1" x14ac:dyDescent="0.3">
      <c r="A150" s="661" t="s">
        <v>571</v>
      </c>
      <c r="B150" s="662" t="s">
        <v>2765</v>
      </c>
      <c r="C150" s="663" t="s">
        <v>581</v>
      </c>
      <c r="D150" s="664" t="s">
        <v>2767</v>
      </c>
      <c r="E150" s="663" t="s">
        <v>5684</v>
      </c>
      <c r="F150" s="664" t="s">
        <v>5685</v>
      </c>
      <c r="G150" s="663" t="s">
        <v>4756</v>
      </c>
      <c r="H150" s="663" t="s">
        <v>4757</v>
      </c>
      <c r="I150" s="665">
        <v>6.2924999999999995</v>
      </c>
      <c r="J150" s="665">
        <v>46</v>
      </c>
      <c r="K150" s="666">
        <v>289.44</v>
      </c>
    </row>
    <row r="151" spans="1:11" ht="14.4" customHeight="1" x14ac:dyDescent="0.3">
      <c r="A151" s="661" t="s">
        <v>571</v>
      </c>
      <c r="B151" s="662" t="s">
        <v>2765</v>
      </c>
      <c r="C151" s="663" t="s">
        <v>581</v>
      </c>
      <c r="D151" s="664" t="s">
        <v>2767</v>
      </c>
      <c r="E151" s="663" t="s">
        <v>5684</v>
      </c>
      <c r="F151" s="664" t="s">
        <v>5685</v>
      </c>
      <c r="G151" s="663" t="s">
        <v>4758</v>
      </c>
      <c r="H151" s="663" t="s">
        <v>4759</v>
      </c>
      <c r="I151" s="665">
        <v>6.2311111111111117</v>
      </c>
      <c r="J151" s="665">
        <v>2375</v>
      </c>
      <c r="K151" s="666">
        <v>14798.800000000001</v>
      </c>
    </row>
    <row r="152" spans="1:11" ht="14.4" customHeight="1" x14ac:dyDescent="0.3">
      <c r="A152" s="661" t="s">
        <v>571</v>
      </c>
      <c r="B152" s="662" t="s">
        <v>2765</v>
      </c>
      <c r="C152" s="663" t="s">
        <v>581</v>
      </c>
      <c r="D152" s="664" t="s">
        <v>2767</v>
      </c>
      <c r="E152" s="663" t="s">
        <v>5684</v>
      </c>
      <c r="F152" s="664" t="s">
        <v>5685</v>
      </c>
      <c r="G152" s="663" t="s">
        <v>4760</v>
      </c>
      <c r="H152" s="663" t="s">
        <v>4761</v>
      </c>
      <c r="I152" s="665">
        <v>68.53</v>
      </c>
      <c r="J152" s="665">
        <v>2</v>
      </c>
      <c r="K152" s="666">
        <v>137.06</v>
      </c>
    </row>
    <row r="153" spans="1:11" ht="14.4" customHeight="1" x14ac:dyDescent="0.3">
      <c r="A153" s="661" t="s">
        <v>571</v>
      </c>
      <c r="B153" s="662" t="s">
        <v>2765</v>
      </c>
      <c r="C153" s="663" t="s">
        <v>581</v>
      </c>
      <c r="D153" s="664" t="s">
        <v>2767</v>
      </c>
      <c r="E153" s="663" t="s">
        <v>5684</v>
      </c>
      <c r="F153" s="664" t="s">
        <v>5685</v>
      </c>
      <c r="G153" s="663" t="s">
        <v>4762</v>
      </c>
      <c r="H153" s="663" t="s">
        <v>4763</v>
      </c>
      <c r="I153" s="665">
        <v>80.571249999999992</v>
      </c>
      <c r="J153" s="665">
        <v>840</v>
      </c>
      <c r="K153" s="666">
        <v>67679.8</v>
      </c>
    </row>
    <row r="154" spans="1:11" ht="14.4" customHeight="1" x14ac:dyDescent="0.3">
      <c r="A154" s="661" t="s">
        <v>571</v>
      </c>
      <c r="B154" s="662" t="s">
        <v>2765</v>
      </c>
      <c r="C154" s="663" t="s">
        <v>581</v>
      </c>
      <c r="D154" s="664" t="s">
        <v>2767</v>
      </c>
      <c r="E154" s="663" t="s">
        <v>5684</v>
      </c>
      <c r="F154" s="664" t="s">
        <v>5685</v>
      </c>
      <c r="G154" s="663" t="s">
        <v>4764</v>
      </c>
      <c r="H154" s="663" t="s">
        <v>4765</v>
      </c>
      <c r="I154" s="665">
        <v>5.97</v>
      </c>
      <c r="J154" s="665">
        <v>2200</v>
      </c>
      <c r="K154" s="666">
        <v>13334</v>
      </c>
    </row>
    <row r="155" spans="1:11" ht="14.4" customHeight="1" x14ac:dyDescent="0.3">
      <c r="A155" s="661" t="s">
        <v>571</v>
      </c>
      <c r="B155" s="662" t="s">
        <v>2765</v>
      </c>
      <c r="C155" s="663" t="s">
        <v>581</v>
      </c>
      <c r="D155" s="664" t="s">
        <v>2767</v>
      </c>
      <c r="E155" s="663" t="s">
        <v>5684</v>
      </c>
      <c r="F155" s="664" t="s">
        <v>5685</v>
      </c>
      <c r="G155" s="663" t="s">
        <v>4766</v>
      </c>
      <c r="H155" s="663" t="s">
        <v>4767</v>
      </c>
      <c r="I155" s="665">
        <v>45.496250000000003</v>
      </c>
      <c r="J155" s="665">
        <v>480</v>
      </c>
      <c r="K155" s="666">
        <v>21837.520000000004</v>
      </c>
    </row>
    <row r="156" spans="1:11" ht="14.4" customHeight="1" x14ac:dyDescent="0.3">
      <c r="A156" s="661" t="s">
        <v>571</v>
      </c>
      <c r="B156" s="662" t="s">
        <v>2765</v>
      </c>
      <c r="C156" s="663" t="s">
        <v>581</v>
      </c>
      <c r="D156" s="664" t="s">
        <v>2767</v>
      </c>
      <c r="E156" s="663" t="s">
        <v>5684</v>
      </c>
      <c r="F156" s="664" t="s">
        <v>5685</v>
      </c>
      <c r="G156" s="663" t="s">
        <v>4768</v>
      </c>
      <c r="H156" s="663" t="s">
        <v>4769</v>
      </c>
      <c r="I156" s="665">
        <v>108.3</v>
      </c>
      <c r="J156" s="665">
        <v>120</v>
      </c>
      <c r="K156" s="666">
        <v>12995.400000000001</v>
      </c>
    </row>
    <row r="157" spans="1:11" ht="14.4" customHeight="1" x14ac:dyDescent="0.3">
      <c r="A157" s="661" t="s">
        <v>571</v>
      </c>
      <c r="B157" s="662" t="s">
        <v>2765</v>
      </c>
      <c r="C157" s="663" t="s">
        <v>581</v>
      </c>
      <c r="D157" s="664" t="s">
        <v>2767</v>
      </c>
      <c r="E157" s="663" t="s">
        <v>5684</v>
      </c>
      <c r="F157" s="664" t="s">
        <v>5685</v>
      </c>
      <c r="G157" s="663" t="s">
        <v>4768</v>
      </c>
      <c r="H157" s="663" t="s">
        <v>4770</v>
      </c>
      <c r="I157" s="665">
        <v>108.298</v>
      </c>
      <c r="J157" s="665">
        <v>340</v>
      </c>
      <c r="K157" s="666">
        <v>36820.300000000003</v>
      </c>
    </row>
    <row r="158" spans="1:11" ht="14.4" customHeight="1" x14ac:dyDescent="0.3">
      <c r="A158" s="661" t="s">
        <v>571</v>
      </c>
      <c r="B158" s="662" t="s">
        <v>2765</v>
      </c>
      <c r="C158" s="663" t="s">
        <v>581</v>
      </c>
      <c r="D158" s="664" t="s">
        <v>2767</v>
      </c>
      <c r="E158" s="663" t="s">
        <v>5684</v>
      </c>
      <c r="F158" s="664" t="s">
        <v>5685</v>
      </c>
      <c r="G158" s="663" t="s">
        <v>4771</v>
      </c>
      <c r="H158" s="663" t="s">
        <v>4772</v>
      </c>
      <c r="I158" s="665">
        <v>646.78166666666664</v>
      </c>
      <c r="J158" s="665">
        <v>14</v>
      </c>
      <c r="K158" s="666">
        <v>9054.8799999999992</v>
      </c>
    </row>
    <row r="159" spans="1:11" ht="14.4" customHeight="1" x14ac:dyDescent="0.3">
      <c r="A159" s="661" t="s">
        <v>571</v>
      </c>
      <c r="B159" s="662" t="s">
        <v>2765</v>
      </c>
      <c r="C159" s="663" t="s">
        <v>581</v>
      </c>
      <c r="D159" s="664" t="s">
        <v>2767</v>
      </c>
      <c r="E159" s="663" t="s">
        <v>5684</v>
      </c>
      <c r="F159" s="664" t="s">
        <v>5685</v>
      </c>
      <c r="G159" s="663" t="s">
        <v>4773</v>
      </c>
      <c r="H159" s="663" t="s">
        <v>4774</v>
      </c>
      <c r="I159" s="665">
        <v>618.08000000000004</v>
      </c>
      <c r="J159" s="665">
        <v>4</v>
      </c>
      <c r="K159" s="666">
        <v>2472.3200000000002</v>
      </c>
    </row>
    <row r="160" spans="1:11" ht="14.4" customHeight="1" x14ac:dyDescent="0.3">
      <c r="A160" s="661" t="s">
        <v>571</v>
      </c>
      <c r="B160" s="662" t="s">
        <v>2765</v>
      </c>
      <c r="C160" s="663" t="s">
        <v>581</v>
      </c>
      <c r="D160" s="664" t="s">
        <v>2767</v>
      </c>
      <c r="E160" s="663" t="s">
        <v>5684</v>
      </c>
      <c r="F160" s="664" t="s">
        <v>5685</v>
      </c>
      <c r="G160" s="663" t="s">
        <v>4775</v>
      </c>
      <c r="H160" s="663" t="s">
        <v>4776</v>
      </c>
      <c r="I160" s="665">
        <v>17.91</v>
      </c>
      <c r="J160" s="665">
        <v>20</v>
      </c>
      <c r="K160" s="666">
        <v>358.2</v>
      </c>
    </row>
    <row r="161" spans="1:11" ht="14.4" customHeight="1" x14ac:dyDescent="0.3">
      <c r="A161" s="661" t="s">
        <v>571</v>
      </c>
      <c r="B161" s="662" t="s">
        <v>2765</v>
      </c>
      <c r="C161" s="663" t="s">
        <v>581</v>
      </c>
      <c r="D161" s="664" t="s">
        <v>2767</v>
      </c>
      <c r="E161" s="663" t="s">
        <v>5684</v>
      </c>
      <c r="F161" s="664" t="s">
        <v>5685</v>
      </c>
      <c r="G161" s="663" t="s">
        <v>4777</v>
      </c>
      <c r="H161" s="663" t="s">
        <v>4778</v>
      </c>
      <c r="I161" s="665">
        <v>17.91</v>
      </c>
      <c r="J161" s="665">
        <v>10</v>
      </c>
      <c r="K161" s="666">
        <v>179.1</v>
      </c>
    </row>
    <row r="162" spans="1:11" ht="14.4" customHeight="1" x14ac:dyDescent="0.3">
      <c r="A162" s="661" t="s">
        <v>571</v>
      </c>
      <c r="B162" s="662" t="s">
        <v>2765</v>
      </c>
      <c r="C162" s="663" t="s">
        <v>581</v>
      </c>
      <c r="D162" s="664" t="s">
        <v>2767</v>
      </c>
      <c r="E162" s="663" t="s">
        <v>5684</v>
      </c>
      <c r="F162" s="664" t="s">
        <v>5685</v>
      </c>
      <c r="G162" s="663" t="s">
        <v>4779</v>
      </c>
      <c r="H162" s="663" t="s">
        <v>4780</v>
      </c>
      <c r="I162" s="665">
        <v>17.91</v>
      </c>
      <c r="J162" s="665">
        <v>10</v>
      </c>
      <c r="K162" s="666">
        <v>179.1</v>
      </c>
    </row>
    <row r="163" spans="1:11" ht="14.4" customHeight="1" x14ac:dyDescent="0.3">
      <c r="A163" s="661" t="s">
        <v>571</v>
      </c>
      <c r="B163" s="662" t="s">
        <v>2765</v>
      </c>
      <c r="C163" s="663" t="s">
        <v>581</v>
      </c>
      <c r="D163" s="664" t="s">
        <v>2767</v>
      </c>
      <c r="E163" s="663" t="s">
        <v>5684</v>
      </c>
      <c r="F163" s="664" t="s">
        <v>5685</v>
      </c>
      <c r="G163" s="663" t="s">
        <v>4781</v>
      </c>
      <c r="H163" s="663" t="s">
        <v>4782</v>
      </c>
      <c r="I163" s="665">
        <v>108.88</v>
      </c>
      <c r="J163" s="665">
        <v>30</v>
      </c>
      <c r="K163" s="666">
        <v>3266.43</v>
      </c>
    </row>
    <row r="164" spans="1:11" ht="14.4" customHeight="1" x14ac:dyDescent="0.3">
      <c r="A164" s="661" t="s">
        <v>571</v>
      </c>
      <c r="B164" s="662" t="s">
        <v>2765</v>
      </c>
      <c r="C164" s="663" t="s">
        <v>581</v>
      </c>
      <c r="D164" s="664" t="s">
        <v>2767</v>
      </c>
      <c r="E164" s="663" t="s">
        <v>5684</v>
      </c>
      <c r="F164" s="664" t="s">
        <v>5685</v>
      </c>
      <c r="G164" s="663" t="s">
        <v>4783</v>
      </c>
      <c r="H164" s="663" t="s">
        <v>4784</v>
      </c>
      <c r="I164" s="665">
        <v>195.17</v>
      </c>
      <c r="J164" s="665">
        <v>5</v>
      </c>
      <c r="K164" s="666">
        <v>975.85</v>
      </c>
    </row>
    <row r="165" spans="1:11" ht="14.4" customHeight="1" x14ac:dyDescent="0.3">
      <c r="A165" s="661" t="s">
        <v>571</v>
      </c>
      <c r="B165" s="662" t="s">
        <v>2765</v>
      </c>
      <c r="C165" s="663" t="s">
        <v>581</v>
      </c>
      <c r="D165" s="664" t="s">
        <v>2767</v>
      </c>
      <c r="E165" s="663" t="s">
        <v>5684</v>
      </c>
      <c r="F165" s="664" t="s">
        <v>5685</v>
      </c>
      <c r="G165" s="663" t="s">
        <v>4785</v>
      </c>
      <c r="H165" s="663" t="s">
        <v>4786</v>
      </c>
      <c r="I165" s="665">
        <v>193.85</v>
      </c>
      <c r="J165" s="665">
        <v>49</v>
      </c>
      <c r="K165" s="666">
        <v>9425.4499999999989</v>
      </c>
    </row>
    <row r="166" spans="1:11" ht="14.4" customHeight="1" x14ac:dyDescent="0.3">
      <c r="A166" s="661" t="s">
        <v>571</v>
      </c>
      <c r="B166" s="662" t="s">
        <v>2765</v>
      </c>
      <c r="C166" s="663" t="s">
        <v>581</v>
      </c>
      <c r="D166" s="664" t="s">
        <v>2767</v>
      </c>
      <c r="E166" s="663" t="s">
        <v>5684</v>
      </c>
      <c r="F166" s="664" t="s">
        <v>5685</v>
      </c>
      <c r="G166" s="663" t="s">
        <v>4787</v>
      </c>
      <c r="H166" s="663" t="s">
        <v>4788</v>
      </c>
      <c r="I166" s="665">
        <v>16.41</v>
      </c>
      <c r="J166" s="665">
        <v>1000</v>
      </c>
      <c r="K166" s="666">
        <v>16401.41</v>
      </c>
    </row>
    <row r="167" spans="1:11" ht="14.4" customHeight="1" x14ac:dyDescent="0.3">
      <c r="A167" s="661" t="s">
        <v>571</v>
      </c>
      <c r="B167" s="662" t="s">
        <v>2765</v>
      </c>
      <c r="C167" s="663" t="s">
        <v>581</v>
      </c>
      <c r="D167" s="664" t="s">
        <v>2767</v>
      </c>
      <c r="E167" s="663" t="s">
        <v>5684</v>
      </c>
      <c r="F167" s="664" t="s">
        <v>5685</v>
      </c>
      <c r="G167" s="663" t="s">
        <v>4789</v>
      </c>
      <c r="H167" s="663" t="s">
        <v>4790</v>
      </c>
      <c r="I167" s="665">
        <v>9.68</v>
      </c>
      <c r="J167" s="665">
        <v>270</v>
      </c>
      <c r="K167" s="666">
        <v>2613.6</v>
      </c>
    </row>
    <row r="168" spans="1:11" ht="14.4" customHeight="1" x14ac:dyDescent="0.3">
      <c r="A168" s="661" t="s">
        <v>571</v>
      </c>
      <c r="B168" s="662" t="s">
        <v>2765</v>
      </c>
      <c r="C168" s="663" t="s">
        <v>581</v>
      </c>
      <c r="D168" s="664" t="s">
        <v>2767</v>
      </c>
      <c r="E168" s="663" t="s">
        <v>5684</v>
      </c>
      <c r="F168" s="664" t="s">
        <v>5685</v>
      </c>
      <c r="G168" s="663" t="s">
        <v>4791</v>
      </c>
      <c r="H168" s="663" t="s">
        <v>4792</v>
      </c>
      <c r="I168" s="665">
        <v>1.9833333333333334</v>
      </c>
      <c r="J168" s="665">
        <v>2900</v>
      </c>
      <c r="K168" s="666">
        <v>5751</v>
      </c>
    </row>
    <row r="169" spans="1:11" ht="14.4" customHeight="1" x14ac:dyDescent="0.3">
      <c r="A169" s="661" t="s">
        <v>571</v>
      </c>
      <c r="B169" s="662" t="s">
        <v>2765</v>
      </c>
      <c r="C169" s="663" t="s">
        <v>581</v>
      </c>
      <c r="D169" s="664" t="s">
        <v>2767</v>
      </c>
      <c r="E169" s="663" t="s">
        <v>5684</v>
      </c>
      <c r="F169" s="664" t="s">
        <v>5685</v>
      </c>
      <c r="G169" s="663" t="s">
        <v>4793</v>
      </c>
      <c r="H169" s="663" t="s">
        <v>4794</v>
      </c>
      <c r="I169" s="665">
        <v>1.9759999999999998</v>
      </c>
      <c r="J169" s="665">
        <v>1400</v>
      </c>
      <c r="K169" s="666">
        <v>2771</v>
      </c>
    </row>
    <row r="170" spans="1:11" ht="14.4" customHeight="1" x14ac:dyDescent="0.3">
      <c r="A170" s="661" t="s">
        <v>571</v>
      </c>
      <c r="B170" s="662" t="s">
        <v>2765</v>
      </c>
      <c r="C170" s="663" t="s">
        <v>581</v>
      </c>
      <c r="D170" s="664" t="s">
        <v>2767</v>
      </c>
      <c r="E170" s="663" t="s">
        <v>5684</v>
      </c>
      <c r="F170" s="664" t="s">
        <v>5685</v>
      </c>
      <c r="G170" s="663" t="s">
        <v>4795</v>
      </c>
      <c r="H170" s="663" t="s">
        <v>4796</v>
      </c>
      <c r="I170" s="665">
        <v>1.8579999999999999</v>
      </c>
      <c r="J170" s="665">
        <v>800</v>
      </c>
      <c r="K170" s="666">
        <v>1506</v>
      </c>
    </row>
    <row r="171" spans="1:11" ht="14.4" customHeight="1" x14ac:dyDescent="0.3">
      <c r="A171" s="661" t="s">
        <v>571</v>
      </c>
      <c r="B171" s="662" t="s">
        <v>2765</v>
      </c>
      <c r="C171" s="663" t="s">
        <v>581</v>
      </c>
      <c r="D171" s="664" t="s">
        <v>2767</v>
      </c>
      <c r="E171" s="663" t="s">
        <v>5684</v>
      </c>
      <c r="F171" s="664" t="s">
        <v>5685</v>
      </c>
      <c r="G171" s="663" t="s">
        <v>4797</v>
      </c>
      <c r="H171" s="663" t="s">
        <v>4798</v>
      </c>
      <c r="I171" s="665">
        <v>2.52</v>
      </c>
      <c r="J171" s="665">
        <v>50</v>
      </c>
      <c r="K171" s="666">
        <v>126</v>
      </c>
    </row>
    <row r="172" spans="1:11" ht="14.4" customHeight="1" x14ac:dyDescent="0.3">
      <c r="A172" s="661" t="s">
        <v>571</v>
      </c>
      <c r="B172" s="662" t="s">
        <v>2765</v>
      </c>
      <c r="C172" s="663" t="s">
        <v>581</v>
      </c>
      <c r="D172" s="664" t="s">
        <v>2767</v>
      </c>
      <c r="E172" s="663" t="s">
        <v>5684</v>
      </c>
      <c r="F172" s="664" t="s">
        <v>5685</v>
      </c>
      <c r="G172" s="663" t="s">
        <v>4799</v>
      </c>
      <c r="H172" s="663" t="s">
        <v>4800</v>
      </c>
      <c r="I172" s="665">
        <v>2.82</v>
      </c>
      <c r="J172" s="665">
        <v>50</v>
      </c>
      <c r="K172" s="666">
        <v>141</v>
      </c>
    </row>
    <row r="173" spans="1:11" ht="14.4" customHeight="1" x14ac:dyDescent="0.3">
      <c r="A173" s="661" t="s">
        <v>571</v>
      </c>
      <c r="B173" s="662" t="s">
        <v>2765</v>
      </c>
      <c r="C173" s="663" t="s">
        <v>581</v>
      </c>
      <c r="D173" s="664" t="s">
        <v>2767</v>
      </c>
      <c r="E173" s="663" t="s">
        <v>5684</v>
      </c>
      <c r="F173" s="664" t="s">
        <v>5685</v>
      </c>
      <c r="G173" s="663" t="s">
        <v>4801</v>
      </c>
      <c r="H173" s="663" t="s">
        <v>4802</v>
      </c>
      <c r="I173" s="665">
        <v>1.4999999999999999E-2</v>
      </c>
      <c r="J173" s="665">
        <v>3600</v>
      </c>
      <c r="K173" s="666">
        <v>48</v>
      </c>
    </row>
    <row r="174" spans="1:11" ht="14.4" customHeight="1" x14ac:dyDescent="0.3">
      <c r="A174" s="661" t="s">
        <v>571</v>
      </c>
      <c r="B174" s="662" t="s">
        <v>2765</v>
      </c>
      <c r="C174" s="663" t="s">
        <v>581</v>
      </c>
      <c r="D174" s="664" t="s">
        <v>2767</v>
      </c>
      <c r="E174" s="663" t="s">
        <v>5684</v>
      </c>
      <c r="F174" s="664" t="s">
        <v>5685</v>
      </c>
      <c r="G174" s="663" t="s">
        <v>4803</v>
      </c>
      <c r="H174" s="663" t="s">
        <v>4804</v>
      </c>
      <c r="I174" s="665">
        <v>2.04</v>
      </c>
      <c r="J174" s="665">
        <v>200</v>
      </c>
      <c r="K174" s="666">
        <v>408</v>
      </c>
    </row>
    <row r="175" spans="1:11" ht="14.4" customHeight="1" x14ac:dyDescent="0.3">
      <c r="A175" s="661" t="s">
        <v>571</v>
      </c>
      <c r="B175" s="662" t="s">
        <v>2765</v>
      </c>
      <c r="C175" s="663" t="s">
        <v>581</v>
      </c>
      <c r="D175" s="664" t="s">
        <v>2767</v>
      </c>
      <c r="E175" s="663" t="s">
        <v>5684</v>
      </c>
      <c r="F175" s="664" t="s">
        <v>5685</v>
      </c>
      <c r="G175" s="663" t="s">
        <v>4805</v>
      </c>
      <c r="H175" s="663" t="s">
        <v>4806</v>
      </c>
      <c r="I175" s="665">
        <v>1.9985714285714287</v>
      </c>
      <c r="J175" s="665">
        <v>330</v>
      </c>
      <c r="K175" s="666">
        <v>659.69</v>
      </c>
    </row>
    <row r="176" spans="1:11" ht="14.4" customHeight="1" x14ac:dyDescent="0.3">
      <c r="A176" s="661" t="s">
        <v>571</v>
      </c>
      <c r="B176" s="662" t="s">
        <v>2765</v>
      </c>
      <c r="C176" s="663" t="s">
        <v>581</v>
      </c>
      <c r="D176" s="664" t="s">
        <v>2767</v>
      </c>
      <c r="E176" s="663" t="s">
        <v>5684</v>
      </c>
      <c r="F176" s="664" t="s">
        <v>5685</v>
      </c>
      <c r="G176" s="663" t="s">
        <v>4807</v>
      </c>
      <c r="H176" s="663" t="s">
        <v>4808</v>
      </c>
      <c r="I176" s="665">
        <v>2.9912499999999991</v>
      </c>
      <c r="J176" s="665">
        <v>3600</v>
      </c>
      <c r="K176" s="666">
        <v>10791</v>
      </c>
    </row>
    <row r="177" spans="1:11" ht="14.4" customHeight="1" x14ac:dyDescent="0.3">
      <c r="A177" s="661" t="s">
        <v>571</v>
      </c>
      <c r="B177" s="662" t="s">
        <v>2765</v>
      </c>
      <c r="C177" s="663" t="s">
        <v>581</v>
      </c>
      <c r="D177" s="664" t="s">
        <v>2767</v>
      </c>
      <c r="E177" s="663" t="s">
        <v>5684</v>
      </c>
      <c r="F177" s="664" t="s">
        <v>5685</v>
      </c>
      <c r="G177" s="663" t="s">
        <v>4809</v>
      </c>
      <c r="H177" s="663" t="s">
        <v>4810</v>
      </c>
      <c r="I177" s="665">
        <v>2.1640000000000001</v>
      </c>
      <c r="J177" s="665">
        <v>2100</v>
      </c>
      <c r="K177" s="666">
        <v>4545</v>
      </c>
    </row>
    <row r="178" spans="1:11" ht="14.4" customHeight="1" x14ac:dyDescent="0.3">
      <c r="A178" s="661" t="s">
        <v>571</v>
      </c>
      <c r="B178" s="662" t="s">
        <v>2765</v>
      </c>
      <c r="C178" s="663" t="s">
        <v>581</v>
      </c>
      <c r="D178" s="664" t="s">
        <v>2767</v>
      </c>
      <c r="E178" s="663" t="s">
        <v>5684</v>
      </c>
      <c r="F178" s="664" t="s">
        <v>5685</v>
      </c>
      <c r="G178" s="663" t="s">
        <v>4809</v>
      </c>
      <c r="H178" s="663" t="s">
        <v>4811</v>
      </c>
      <c r="I178" s="665">
        <v>2.16</v>
      </c>
      <c r="J178" s="665">
        <v>1400</v>
      </c>
      <c r="K178" s="666">
        <v>3024</v>
      </c>
    </row>
    <row r="179" spans="1:11" ht="14.4" customHeight="1" x14ac:dyDescent="0.3">
      <c r="A179" s="661" t="s">
        <v>571</v>
      </c>
      <c r="B179" s="662" t="s">
        <v>2765</v>
      </c>
      <c r="C179" s="663" t="s">
        <v>581</v>
      </c>
      <c r="D179" s="664" t="s">
        <v>2767</v>
      </c>
      <c r="E179" s="663" t="s">
        <v>5684</v>
      </c>
      <c r="F179" s="664" t="s">
        <v>5685</v>
      </c>
      <c r="G179" s="663" t="s">
        <v>4812</v>
      </c>
      <c r="H179" s="663" t="s">
        <v>4813</v>
      </c>
      <c r="I179" s="665">
        <v>133.1</v>
      </c>
      <c r="J179" s="665">
        <v>120</v>
      </c>
      <c r="K179" s="666">
        <v>15972.02</v>
      </c>
    </row>
    <row r="180" spans="1:11" ht="14.4" customHeight="1" x14ac:dyDescent="0.3">
      <c r="A180" s="661" t="s">
        <v>571</v>
      </c>
      <c r="B180" s="662" t="s">
        <v>2765</v>
      </c>
      <c r="C180" s="663" t="s">
        <v>581</v>
      </c>
      <c r="D180" s="664" t="s">
        <v>2767</v>
      </c>
      <c r="E180" s="663" t="s">
        <v>5684</v>
      </c>
      <c r="F180" s="664" t="s">
        <v>5685</v>
      </c>
      <c r="G180" s="663" t="s">
        <v>4814</v>
      </c>
      <c r="H180" s="663" t="s">
        <v>4815</v>
      </c>
      <c r="I180" s="665">
        <v>33.880000000000003</v>
      </c>
      <c r="J180" s="665">
        <v>2</v>
      </c>
      <c r="K180" s="666">
        <v>67.760000000000005</v>
      </c>
    </row>
    <row r="181" spans="1:11" ht="14.4" customHeight="1" x14ac:dyDescent="0.3">
      <c r="A181" s="661" t="s">
        <v>571</v>
      </c>
      <c r="B181" s="662" t="s">
        <v>2765</v>
      </c>
      <c r="C181" s="663" t="s">
        <v>581</v>
      </c>
      <c r="D181" s="664" t="s">
        <v>2767</v>
      </c>
      <c r="E181" s="663" t="s">
        <v>5684</v>
      </c>
      <c r="F181" s="664" t="s">
        <v>5685</v>
      </c>
      <c r="G181" s="663" t="s">
        <v>4816</v>
      </c>
      <c r="H181" s="663" t="s">
        <v>4817</v>
      </c>
      <c r="I181" s="665">
        <v>2.177777777777778</v>
      </c>
      <c r="J181" s="665">
        <v>1800</v>
      </c>
      <c r="K181" s="666">
        <v>3920</v>
      </c>
    </row>
    <row r="182" spans="1:11" ht="14.4" customHeight="1" x14ac:dyDescent="0.3">
      <c r="A182" s="661" t="s">
        <v>571</v>
      </c>
      <c r="B182" s="662" t="s">
        <v>2765</v>
      </c>
      <c r="C182" s="663" t="s">
        <v>581</v>
      </c>
      <c r="D182" s="664" t="s">
        <v>2767</v>
      </c>
      <c r="E182" s="663" t="s">
        <v>5684</v>
      </c>
      <c r="F182" s="664" t="s">
        <v>5685</v>
      </c>
      <c r="G182" s="663" t="s">
        <v>4818</v>
      </c>
      <c r="H182" s="663" t="s">
        <v>4819</v>
      </c>
      <c r="I182" s="665">
        <v>14.44</v>
      </c>
      <c r="J182" s="665">
        <v>7200</v>
      </c>
      <c r="K182" s="666">
        <v>103934.16000000002</v>
      </c>
    </row>
    <row r="183" spans="1:11" ht="14.4" customHeight="1" x14ac:dyDescent="0.3">
      <c r="A183" s="661" t="s">
        <v>571</v>
      </c>
      <c r="B183" s="662" t="s">
        <v>2765</v>
      </c>
      <c r="C183" s="663" t="s">
        <v>581</v>
      </c>
      <c r="D183" s="664" t="s">
        <v>2767</v>
      </c>
      <c r="E183" s="663" t="s">
        <v>5684</v>
      </c>
      <c r="F183" s="664" t="s">
        <v>5685</v>
      </c>
      <c r="G183" s="663" t="s">
        <v>4820</v>
      </c>
      <c r="H183" s="663" t="s">
        <v>4821</v>
      </c>
      <c r="I183" s="665">
        <v>2.86</v>
      </c>
      <c r="J183" s="665">
        <v>300</v>
      </c>
      <c r="K183" s="666">
        <v>858</v>
      </c>
    </row>
    <row r="184" spans="1:11" ht="14.4" customHeight="1" x14ac:dyDescent="0.3">
      <c r="A184" s="661" t="s">
        <v>571</v>
      </c>
      <c r="B184" s="662" t="s">
        <v>2765</v>
      </c>
      <c r="C184" s="663" t="s">
        <v>581</v>
      </c>
      <c r="D184" s="664" t="s">
        <v>2767</v>
      </c>
      <c r="E184" s="663" t="s">
        <v>5684</v>
      </c>
      <c r="F184" s="664" t="s">
        <v>5685</v>
      </c>
      <c r="G184" s="663" t="s">
        <v>4822</v>
      </c>
      <c r="H184" s="663" t="s">
        <v>4823</v>
      </c>
      <c r="I184" s="665">
        <v>9.61</v>
      </c>
      <c r="J184" s="665">
        <v>5200</v>
      </c>
      <c r="K184" s="666">
        <v>49959.78</v>
      </c>
    </row>
    <row r="185" spans="1:11" ht="14.4" customHeight="1" x14ac:dyDescent="0.3">
      <c r="A185" s="661" t="s">
        <v>571</v>
      </c>
      <c r="B185" s="662" t="s">
        <v>2765</v>
      </c>
      <c r="C185" s="663" t="s">
        <v>581</v>
      </c>
      <c r="D185" s="664" t="s">
        <v>2767</v>
      </c>
      <c r="E185" s="663" t="s">
        <v>5684</v>
      </c>
      <c r="F185" s="664" t="s">
        <v>5685</v>
      </c>
      <c r="G185" s="663" t="s">
        <v>4824</v>
      </c>
      <c r="H185" s="663" t="s">
        <v>4825</v>
      </c>
      <c r="I185" s="665">
        <v>33.270000000000003</v>
      </c>
      <c r="J185" s="665">
        <v>160</v>
      </c>
      <c r="K185" s="666">
        <v>5324</v>
      </c>
    </row>
    <row r="186" spans="1:11" ht="14.4" customHeight="1" x14ac:dyDescent="0.3">
      <c r="A186" s="661" t="s">
        <v>571</v>
      </c>
      <c r="B186" s="662" t="s">
        <v>2765</v>
      </c>
      <c r="C186" s="663" t="s">
        <v>581</v>
      </c>
      <c r="D186" s="664" t="s">
        <v>2767</v>
      </c>
      <c r="E186" s="663" t="s">
        <v>5684</v>
      </c>
      <c r="F186" s="664" t="s">
        <v>5685</v>
      </c>
      <c r="G186" s="663" t="s">
        <v>4826</v>
      </c>
      <c r="H186" s="663" t="s">
        <v>4827</v>
      </c>
      <c r="I186" s="665">
        <v>4022.04</v>
      </c>
      <c r="J186" s="665">
        <v>12</v>
      </c>
      <c r="K186" s="666">
        <v>48264.480000000003</v>
      </c>
    </row>
    <row r="187" spans="1:11" ht="14.4" customHeight="1" x14ac:dyDescent="0.3">
      <c r="A187" s="661" t="s">
        <v>571</v>
      </c>
      <c r="B187" s="662" t="s">
        <v>2765</v>
      </c>
      <c r="C187" s="663" t="s">
        <v>581</v>
      </c>
      <c r="D187" s="664" t="s">
        <v>2767</v>
      </c>
      <c r="E187" s="663" t="s">
        <v>5684</v>
      </c>
      <c r="F187" s="664" t="s">
        <v>5685</v>
      </c>
      <c r="G187" s="663" t="s">
        <v>4828</v>
      </c>
      <c r="H187" s="663" t="s">
        <v>4829</v>
      </c>
      <c r="I187" s="665">
        <v>1.6359999999999999</v>
      </c>
      <c r="J187" s="665">
        <v>1050</v>
      </c>
      <c r="K187" s="666">
        <v>1718.05</v>
      </c>
    </row>
    <row r="188" spans="1:11" ht="14.4" customHeight="1" x14ac:dyDescent="0.3">
      <c r="A188" s="661" t="s">
        <v>571</v>
      </c>
      <c r="B188" s="662" t="s">
        <v>2765</v>
      </c>
      <c r="C188" s="663" t="s">
        <v>581</v>
      </c>
      <c r="D188" s="664" t="s">
        <v>2767</v>
      </c>
      <c r="E188" s="663" t="s">
        <v>5684</v>
      </c>
      <c r="F188" s="664" t="s">
        <v>5685</v>
      </c>
      <c r="G188" s="663" t="s">
        <v>4828</v>
      </c>
      <c r="H188" s="663" t="s">
        <v>4830</v>
      </c>
      <c r="I188" s="665">
        <v>1.6366666666666665</v>
      </c>
      <c r="J188" s="665">
        <v>850</v>
      </c>
      <c r="K188" s="666">
        <v>1391</v>
      </c>
    </row>
    <row r="189" spans="1:11" ht="14.4" customHeight="1" x14ac:dyDescent="0.3">
      <c r="A189" s="661" t="s">
        <v>571</v>
      </c>
      <c r="B189" s="662" t="s">
        <v>2765</v>
      </c>
      <c r="C189" s="663" t="s">
        <v>581</v>
      </c>
      <c r="D189" s="664" t="s">
        <v>2767</v>
      </c>
      <c r="E189" s="663" t="s">
        <v>5684</v>
      </c>
      <c r="F189" s="664" t="s">
        <v>5685</v>
      </c>
      <c r="G189" s="663" t="s">
        <v>4828</v>
      </c>
      <c r="H189" s="663" t="s">
        <v>4831</v>
      </c>
      <c r="I189" s="665">
        <v>1.9400000000000002</v>
      </c>
      <c r="J189" s="665">
        <v>750</v>
      </c>
      <c r="K189" s="666">
        <v>1455</v>
      </c>
    </row>
    <row r="190" spans="1:11" ht="14.4" customHeight="1" x14ac:dyDescent="0.3">
      <c r="A190" s="661" t="s">
        <v>571</v>
      </c>
      <c r="B190" s="662" t="s">
        <v>2765</v>
      </c>
      <c r="C190" s="663" t="s">
        <v>581</v>
      </c>
      <c r="D190" s="664" t="s">
        <v>2767</v>
      </c>
      <c r="E190" s="663" t="s">
        <v>5684</v>
      </c>
      <c r="F190" s="664" t="s">
        <v>5685</v>
      </c>
      <c r="G190" s="663" t="s">
        <v>4832</v>
      </c>
      <c r="H190" s="663" t="s">
        <v>4833</v>
      </c>
      <c r="I190" s="665">
        <v>2.9</v>
      </c>
      <c r="J190" s="665">
        <v>500</v>
      </c>
      <c r="K190" s="666">
        <v>1449.7</v>
      </c>
    </row>
    <row r="191" spans="1:11" ht="14.4" customHeight="1" x14ac:dyDescent="0.3">
      <c r="A191" s="661" t="s">
        <v>571</v>
      </c>
      <c r="B191" s="662" t="s">
        <v>2765</v>
      </c>
      <c r="C191" s="663" t="s">
        <v>581</v>
      </c>
      <c r="D191" s="664" t="s">
        <v>2767</v>
      </c>
      <c r="E191" s="663" t="s">
        <v>5684</v>
      </c>
      <c r="F191" s="664" t="s">
        <v>5685</v>
      </c>
      <c r="G191" s="663" t="s">
        <v>4834</v>
      </c>
      <c r="H191" s="663" t="s">
        <v>4835</v>
      </c>
      <c r="I191" s="665">
        <v>2.9050000000000002</v>
      </c>
      <c r="J191" s="665">
        <v>439</v>
      </c>
      <c r="K191" s="666">
        <v>1275.0999999999999</v>
      </c>
    </row>
    <row r="192" spans="1:11" ht="14.4" customHeight="1" x14ac:dyDescent="0.3">
      <c r="A192" s="661" t="s">
        <v>571</v>
      </c>
      <c r="B192" s="662" t="s">
        <v>2765</v>
      </c>
      <c r="C192" s="663" t="s">
        <v>581</v>
      </c>
      <c r="D192" s="664" t="s">
        <v>2767</v>
      </c>
      <c r="E192" s="663" t="s">
        <v>5684</v>
      </c>
      <c r="F192" s="664" t="s">
        <v>5685</v>
      </c>
      <c r="G192" s="663" t="s">
        <v>4836</v>
      </c>
      <c r="H192" s="663" t="s">
        <v>4837</v>
      </c>
      <c r="I192" s="665">
        <v>164.14</v>
      </c>
      <c r="J192" s="665">
        <v>11</v>
      </c>
      <c r="K192" s="666">
        <v>1805.54</v>
      </c>
    </row>
    <row r="193" spans="1:11" ht="14.4" customHeight="1" x14ac:dyDescent="0.3">
      <c r="A193" s="661" t="s">
        <v>571</v>
      </c>
      <c r="B193" s="662" t="s">
        <v>2765</v>
      </c>
      <c r="C193" s="663" t="s">
        <v>581</v>
      </c>
      <c r="D193" s="664" t="s">
        <v>2767</v>
      </c>
      <c r="E193" s="663" t="s">
        <v>5684</v>
      </c>
      <c r="F193" s="664" t="s">
        <v>5685</v>
      </c>
      <c r="G193" s="663" t="s">
        <v>4515</v>
      </c>
      <c r="H193" s="663" t="s">
        <v>4516</v>
      </c>
      <c r="I193" s="665">
        <v>5.13</v>
      </c>
      <c r="J193" s="665">
        <v>2275</v>
      </c>
      <c r="K193" s="666">
        <v>11670.25</v>
      </c>
    </row>
    <row r="194" spans="1:11" ht="14.4" customHeight="1" x14ac:dyDescent="0.3">
      <c r="A194" s="661" t="s">
        <v>571</v>
      </c>
      <c r="B194" s="662" t="s">
        <v>2765</v>
      </c>
      <c r="C194" s="663" t="s">
        <v>581</v>
      </c>
      <c r="D194" s="664" t="s">
        <v>2767</v>
      </c>
      <c r="E194" s="663" t="s">
        <v>5684</v>
      </c>
      <c r="F194" s="664" t="s">
        <v>5685</v>
      </c>
      <c r="G194" s="663" t="s">
        <v>4838</v>
      </c>
      <c r="H194" s="663" t="s">
        <v>4839</v>
      </c>
      <c r="I194" s="665">
        <v>40.868181818181817</v>
      </c>
      <c r="J194" s="665">
        <v>644</v>
      </c>
      <c r="K194" s="666">
        <v>26318.800000000003</v>
      </c>
    </row>
    <row r="195" spans="1:11" ht="14.4" customHeight="1" x14ac:dyDescent="0.3">
      <c r="A195" s="661" t="s">
        <v>571</v>
      </c>
      <c r="B195" s="662" t="s">
        <v>2765</v>
      </c>
      <c r="C195" s="663" t="s">
        <v>581</v>
      </c>
      <c r="D195" s="664" t="s">
        <v>2767</v>
      </c>
      <c r="E195" s="663" t="s">
        <v>5684</v>
      </c>
      <c r="F195" s="664" t="s">
        <v>5685</v>
      </c>
      <c r="G195" s="663" t="s">
        <v>4840</v>
      </c>
      <c r="H195" s="663" t="s">
        <v>4841</v>
      </c>
      <c r="I195" s="665">
        <v>185.69333333333336</v>
      </c>
      <c r="J195" s="665">
        <v>5</v>
      </c>
      <c r="K195" s="666">
        <v>920.32</v>
      </c>
    </row>
    <row r="196" spans="1:11" ht="14.4" customHeight="1" x14ac:dyDescent="0.3">
      <c r="A196" s="661" t="s">
        <v>571</v>
      </c>
      <c r="B196" s="662" t="s">
        <v>2765</v>
      </c>
      <c r="C196" s="663" t="s">
        <v>581</v>
      </c>
      <c r="D196" s="664" t="s">
        <v>2767</v>
      </c>
      <c r="E196" s="663" t="s">
        <v>5684</v>
      </c>
      <c r="F196" s="664" t="s">
        <v>5685</v>
      </c>
      <c r="G196" s="663" t="s">
        <v>4842</v>
      </c>
      <c r="H196" s="663" t="s">
        <v>4843</v>
      </c>
      <c r="I196" s="665">
        <v>7.95</v>
      </c>
      <c r="J196" s="665">
        <v>1800</v>
      </c>
      <c r="K196" s="666">
        <v>14310</v>
      </c>
    </row>
    <row r="197" spans="1:11" ht="14.4" customHeight="1" x14ac:dyDescent="0.3">
      <c r="A197" s="661" t="s">
        <v>571</v>
      </c>
      <c r="B197" s="662" t="s">
        <v>2765</v>
      </c>
      <c r="C197" s="663" t="s">
        <v>581</v>
      </c>
      <c r="D197" s="664" t="s">
        <v>2767</v>
      </c>
      <c r="E197" s="663" t="s">
        <v>5684</v>
      </c>
      <c r="F197" s="664" t="s">
        <v>5685</v>
      </c>
      <c r="G197" s="663" t="s">
        <v>4844</v>
      </c>
      <c r="H197" s="663" t="s">
        <v>4845</v>
      </c>
      <c r="I197" s="665">
        <v>127.05</v>
      </c>
      <c r="J197" s="665">
        <v>3</v>
      </c>
      <c r="K197" s="666">
        <v>381.15</v>
      </c>
    </row>
    <row r="198" spans="1:11" ht="14.4" customHeight="1" x14ac:dyDescent="0.3">
      <c r="A198" s="661" t="s">
        <v>571</v>
      </c>
      <c r="B198" s="662" t="s">
        <v>2765</v>
      </c>
      <c r="C198" s="663" t="s">
        <v>581</v>
      </c>
      <c r="D198" s="664" t="s">
        <v>2767</v>
      </c>
      <c r="E198" s="663" t="s">
        <v>5684</v>
      </c>
      <c r="F198" s="664" t="s">
        <v>5685</v>
      </c>
      <c r="G198" s="663" t="s">
        <v>4846</v>
      </c>
      <c r="H198" s="663" t="s">
        <v>4847</v>
      </c>
      <c r="I198" s="665">
        <v>80.962999999999994</v>
      </c>
      <c r="J198" s="665">
        <v>264</v>
      </c>
      <c r="K198" s="666">
        <v>21498.33</v>
      </c>
    </row>
    <row r="199" spans="1:11" ht="14.4" customHeight="1" x14ac:dyDescent="0.3">
      <c r="A199" s="661" t="s">
        <v>571</v>
      </c>
      <c r="B199" s="662" t="s">
        <v>2765</v>
      </c>
      <c r="C199" s="663" t="s">
        <v>581</v>
      </c>
      <c r="D199" s="664" t="s">
        <v>2767</v>
      </c>
      <c r="E199" s="663" t="s">
        <v>5684</v>
      </c>
      <c r="F199" s="664" t="s">
        <v>5685</v>
      </c>
      <c r="G199" s="663" t="s">
        <v>4848</v>
      </c>
      <c r="H199" s="663" t="s">
        <v>4849</v>
      </c>
      <c r="I199" s="665">
        <v>263.77999999999997</v>
      </c>
      <c r="J199" s="665">
        <v>105</v>
      </c>
      <c r="K199" s="666">
        <v>27696.899999999998</v>
      </c>
    </row>
    <row r="200" spans="1:11" ht="14.4" customHeight="1" x14ac:dyDescent="0.3">
      <c r="A200" s="661" t="s">
        <v>571</v>
      </c>
      <c r="B200" s="662" t="s">
        <v>2765</v>
      </c>
      <c r="C200" s="663" t="s">
        <v>581</v>
      </c>
      <c r="D200" s="664" t="s">
        <v>2767</v>
      </c>
      <c r="E200" s="663" t="s">
        <v>5684</v>
      </c>
      <c r="F200" s="664" t="s">
        <v>5685</v>
      </c>
      <c r="G200" s="663" t="s">
        <v>4850</v>
      </c>
      <c r="H200" s="663" t="s">
        <v>4851</v>
      </c>
      <c r="I200" s="665">
        <v>94.594999999999999</v>
      </c>
      <c r="J200" s="665">
        <v>168</v>
      </c>
      <c r="K200" s="666">
        <v>15905.23</v>
      </c>
    </row>
    <row r="201" spans="1:11" ht="14.4" customHeight="1" x14ac:dyDescent="0.3">
      <c r="A201" s="661" t="s">
        <v>571</v>
      </c>
      <c r="B201" s="662" t="s">
        <v>2765</v>
      </c>
      <c r="C201" s="663" t="s">
        <v>581</v>
      </c>
      <c r="D201" s="664" t="s">
        <v>2767</v>
      </c>
      <c r="E201" s="663" t="s">
        <v>5684</v>
      </c>
      <c r="F201" s="664" t="s">
        <v>5685</v>
      </c>
      <c r="G201" s="663" t="s">
        <v>4852</v>
      </c>
      <c r="H201" s="663" t="s">
        <v>4853</v>
      </c>
      <c r="I201" s="665">
        <v>23.150000000000002</v>
      </c>
      <c r="J201" s="665">
        <v>300</v>
      </c>
      <c r="K201" s="666">
        <v>6944.74</v>
      </c>
    </row>
    <row r="202" spans="1:11" ht="14.4" customHeight="1" x14ac:dyDescent="0.3">
      <c r="A202" s="661" t="s">
        <v>571</v>
      </c>
      <c r="B202" s="662" t="s">
        <v>2765</v>
      </c>
      <c r="C202" s="663" t="s">
        <v>581</v>
      </c>
      <c r="D202" s="664" t="s">
        <v>2767</v>
      </c>
      <c r="E202" s="663" t="s">
        <v>5684</v>
      </c>
      <c r="F202" s="664" t="s">
        <v>5685</v>
      </c>
      <c r="G202" s="663" t="s">
        <v>4854</v>
      </c>
      <c r="H202" s="663" t="s">
        <v>4855</v>
      </c>
      <c r="I202" s="665">
        <v>43.16</v>
      </c>
      <c r="J202" s="665">
        <v>100</v>
      </c>
      <c r="K202" s="666">
        <v>4316.08</v>
      </c>
    </row>
    <row r="203" spans="1:11" ht="14.4" customHeight="1" x14ac:dyDescent="0.3">
      <c r="A203" s="661" t="s">
        <v>571</v>
      </c>
      <c r="B203" s="662" t="s">
        <v>2765</v>
      </c>
      <c r="C203" s="663" t="s">
        <v>581</v>
      </c>
      <c r="D203" s="664" t="s">
        <v>2767</v>
      </c>
      <c r="E203" s="663" t="s">
        <v>5684</v>
      </c>
      <c r="F203" s="664" t="s">
        <v>5685</v>
      </c>
      <c r="G203" s="663" t="s">
        <v>4854</v>
      </c>
      <c r="H203" s="663" t="s">
        <v>4856</v>
      </c>
      <c r="I203" s="665">
        <v>43.16</v>
      </c>
      <c r="J203" s="665">
        <v>200</v>
      </c>
      <c r="K203" s="666">
        <v>8632.16</v>
      </c>
    </row>
    <row r="204" spans="1:11" ht="14.4" customHeight="1" x14ac:dyDescent="0.3">
      <c r="A204" s="661" t="s">
        <v>571</v>
      </c>
      <c r="B204" s="662" t="s">
        <v>2765</v>
      </c>
      <c r="C204" s="663" t="s">
        <v>581</v>
      </c>
      <c r="D204" s="664" t="s">
        <v>2767</v>
      </c>
      <c r="E204" s="663" t="s">
        <v>5684</v>
      </c>
      <c r="F204" s="664" t="s">
        <v>5685</v>
      </c>
      <c r="G204" s="663" t="s">
        <v>4857</v>
      </c>
      <c r="H204" s="663" t="s">
        <v>4858</v>
      </c>
      <c r="I204" s="665">
        <v>4660.9199999999992</v>
      </c>
      <c r="J204" s="665">
        <v>69</v>
      </c>
      <c r="K204" s="666">
        <v>321603.48</v>
      </c>
    </row>
    <row r="205" spans="1:11" ht="14.4" customHeight="1" x14ac:dyDescent="0.3">
      <c r="A205" s="661" t="s">
        <v>571</v>
      </c>
      <c r="B205" s="662" t="s">
        <v>2765</v>
      </c>
      <c r="C205" s="663" t="s">
        <v>581</v>
      </c>
      <c r="D205" s="664" t="s">
        <v>2767</v>
      </c>
      <c r="E205" s="663" t="s">
        <v>5684</v>
      </c>
      <c r="F205" s="664" t="s">
        <v>5685</v>
      </c>
      <c r="G205" s="663" t="s">
        <v>4859</v>
      </c>
      <c r="H205" s="663" t="s">
        <v>4860</v>
      </c>
      <c r="I205" s="665">
        <v>1040.5999999999999</v>
      </c>
      <c r="J205" s="665">
        <v>20</v>
      </c>
      <c r="K205" s="666">
        <v>20812</v>
      </c>
    </row>
    <row r="206" spans="1:11" ht="14.4" customHeight="1" x14ac:dyDescent="0.3">
      <c r="A206" s="661" t="s">
        <v>571</v>
      </c>
      <c r="B206" s="662" t="s">
        <v>2765</v>
      </c>
      <c r="C206" s="663" t="s">
        <v>581</v>
      </c>
      <c r="D206" s="664" t="s">
        <v>2767</v>
      </c>
      <c r="E206" s="663" t="s">
        <v>5684</v>
      </c>
      <c r="F206" s="664" t="s">
        <v>5685</v>
      </c>
      <c r="G206" s="663" t="s">
        <v>4861</v>
      </c>
      <c r="H206" s="663" t="s">
        <v>4862</v>
      </c>
      <c r="I206" s="665">
        <v>11.5</v>
      </c>
      <c r="J206" s="665">
        <v>150</v>
      </c>
      <c r="K206" s="666">
        <v>1724.81</v>
      </c>
    </row>
    <row r="207" spans="1:11" ht="14.4" customHeight="1" x14ac:dyDescent="0.3">
      <c r="A207" s="661" t="s">
        <v>571</v>
      </c>
      <c r="B207" s="662" t="s">
        <v>2765</v>
      </c>
      <c r="C207" s="663" t="s">
        <v>581</v>
      </c>
      <c r="D207" s="664" t="s">
        <v>2767</v>
      </c>
      <c r="E207" s="663" t="s">
        <v>5684</v>
      </c>
      <c r="F207" s="664" t="s">
        <v>5685</v>
      </c>
      <c r="G207" s="663" t="s">
        <v>4863</v>
      </c>
      <c r="H207" s="663" t="s">
        <v>4864</v>
      </c>
      <c r="I207" s="665">
        <v>1406.63</v>
      </c>
      <c r="J207" s="665">
        <v>40</v>
      </c>
      <c r="K207" s="666">
        <v>56265.02</v>
      </c>
    </row>
    <row r="208" spans="1:11" ht="14.4" customHeight="1" x14ac:dyDescent="0.3">
      <c r="A208" s="661" t="s">
        <v>571</v>
      </c>
      <c r="B208" s="662" t="s">
        <v>2765</v>
      </c>
      <c r="C208" s="663" t="s">
        <v>581</v>
      </c>
      <c r="D208" s="664" t="s">
        <v>2767</v>
      </c>
      <c r="E208" s="663" t="s">
        <v>5684</v>
      </c>
      <c r="F208" s="664" t="s">
        <v>5685</v>
      </c>
      <c r="G208" s="663" t="s">
        <v>4865</v>
      </c>
      <c r="H208" s="663" t="s">
        <v>4866</v>
      </c>
      <c r="I208" s="665">
        <v>17.98</v>
      </c>
      <c r="J208" s="665">
        <v>150</v>
      </c>
      <c r="K208" s="666">
        <v>2697</v>
      </c>
    </row>
    <row r="209" spans="1:11" ht="14.4" customHeight="1" x14ac:dyDescent="0.3">
      <c r="A209" s="661" t="s">
        <v>571</v>
      </c>
      <c r="B209" s="662" t="s">
        <v>2765</v>
      </c>
      <c r="C209" s="663" t="s">
        <v>581</v>
      </c>
      <c r="D209" s="664" t="s">
        <v>2767</v>
      </c>
      <c r="E209" s="663" t="s">
        <v>5684</v>
      </c>
      <c r="F209" s="664" t="s">
        <v>5685</v>
      </c>
      <c r="G209" s="663" t="s">
        <v>4867</v>
      </c>
      <c r="H209" s="663" t="s">
        <v>4868</v>
      </c>
      <c r="I209" s="665">
        <v>123.18</v>
      </c>
      <c r="J209" s="665">
        <v>100</v>
      </c>
      <c r="K209" s="666">
        <v>12317.8</v>
      </c>
    </row>
    <row r="210" spans="1:11" ht="14.4" customHeight="1" x14ac:dyDescent="0.3">
      <c r="A210" s="661" t="s">
        <v>571</v>
      </c>
      <c r="B210" s="662" t="s">
        <v>2765</v>
      </c>
      <c r="C210" s="663" t="s">
        <v>581</v>
      </c>
      <c r="D210" s="664" t="s">
        <v>2767</v>
      </c>
      <c r="E210" s="663" t="s">
        <v>5684</v>
      </c>
      <c r="F210" s="664" t="s">
        <v>5685</v>
      </c>
      <c r="G210" s="663" t="s">
        <v>4867</v>
      </c>
      <c r="H210" s="663" t="s">
        <v>4869</v>
      </c>
      <c r="I210" s="665">
        <v>123.18000000000002</v>
      </c>
      <c r="J210" s="665">
        <v>500</v>
      </c>
      <c r="K210" s="666">
        <v>61588.900000000009</v>
      </c>
    </row>
    <row r="211" spans="1:11" ht="14.4" customHeight="1" x14ac:dyDescent="0.3">
      <c r="A211" s="661" t="s">
        <v>571</v>
      </c>
      <c r="B211" s="662" t="s">
        <v>2765</v>
      </c>
      <c r="C211" s="663" t="s">
        <v>581</v>
      </c>
      <c r="D211" s="664" t="s">
        <v>2767</v>
      </c>
      <c r="E211" s="663" t="s">
        <v>5684</v>
      </c>
      <c r="F211" s="664" t="s">
        <v>5685</v>
      </c>
      <c r="G211" s="663" t="s">
        <v>4870</v>
      </c>
      <c r="H211" s="663" t="s">
        <v>4871</v>
      </c>
      <c r="I211" s="665">
        <v>15.004444444444447</v>
      </c>
      <c r="J211" s="665">
        <v>450</v>
      </c>
      <c r="K211" s="666">
        <v>6752</v>
      </c>
    </row>
    <row r="212" spans="1:11" ht="14.4" customHeight="1" x14ac:dyDescent="0.3">
      <c r="A212" s="661" t="s">
        <v>571</v>
      </c>
      <c r="B212" s="662" t="s">
        <v>2765</v>
      </c>
      <c r="C212" s="663" t="s">
        <v>581</v>
      </c>
      <c r="D212" s="664" t="s">
        <v>2767</v>
      </c>
      <c r="E212" s="663" t="s">
        <v>5684</v>
      </c>
      <c r="F212" s="664" t="s">
        <v>5685</v>
      </c>
      <c r="G212" s="663" t="s">
        <v>4872</v>
      </c>
      <c r="H212" s="663" t="s">
        <v>4873</v>
      </c>
      <c r="I212" s="665">
        <v>8.9533333333333331</v>
      </c>
      <c r="J212" s="665">
        <v>6600</v>
      </c>
      <c r="K212" s="666">
        <v>59104.6</v>
      </c>
    </row>
    <row r="213" spans="1:11" ht="14.4" customHeight="1" x14ac:dyDescent="0.3">
      <c r="A213" s="661" t="s">
        <v>571</v>
      </c>
      <c r="B213" s="662" t="s">
        <v>2765</v>
      </c>
      <c r="C213" s="663" t="s">
        <v>581</v>
      </c>
      <c r="D213" s="664" t="s">
        <v>2767</v>
      </c>
      <c r="E213" s="663" t="s">
        <v>5684</v>
      </c>
      <c r="F213" s="664" t="s">
        <v>5685</v>
      </c>
      <c r="G213" s="663" t="s">
        <v>4874</v>
      </c>
      <c r="H213" s="663" t="s">
        <v>4875</v>
      </c>
      <c r="I213" s="665">
        <v>467.01</v>
      </c>
      <c r="J213" s="665">
        <v>10</v>
      </c>
      <c r="K213" s="666">
        <v>4670.12</v>
      </c>
    </row>
    <row r="214" spans="1:11" ht="14.4" customHeight="1" x14ac:dyDescent="0.3">
      <c r="A214" s="661" t="s">
        <v>571</v>
      </c>
      <c r="B214" s="662" t="s">
        <v>2765</v>
      </c>
      <c r="C214" s="663" t="s">
        <v>581</v>
      </c>
      <c r="D214" s="664" t="s">
        <v>2767</v>
      </c>
      <c r="E214" s="663" t="s">
        <v>5684</v>
      </c>
      <c r="F214" s="664" t="s">
        <v>5685</v>
      </c>
      <c r="G214" s="663" t="s">
        <v>4876</v>
      </c>
      <c r="H214" s="663" t="s">
        <v>4877</v>
      </c>
      <c r="I214" s="665">
        <v>2.5133333333333332</v>
      </c>
      <c r="J214" s="665">
        <v>1400</v>
      </c>
      <c r="K214" s="666">
        <v>3519</v>
      </c>
    </row>
    <row r="215" spans="1:11" ht="14.4" customHeight="1" x14ac:dyDescent="0.3">
      <c r="A215" s="661" t="s">
        <v>571</v>
      </c>
      <c r="B215" s="662" t="s">
        <v>2765</v>
      </c>
      <c r="C215" s="663" t="s">
        <v>581</v>
      </c>
      <c r="D215" s="664" t="s">
        <v>2767</v>
      </c>
      <c r="E215" s="663" t="s">
        <v>5684</v>
      </c>
      <c r="F215" s="664" t="s">
        <v>5685</v>
      </c>
      <c r="G215" s="663" t="s">
        <v>4878</v>
      </c>
      <c r="H215" s="663" t="s">
        <v>4879</v>
      </c>
      <c r="I215" s="665">
        <v>9438</v>
      </c>
      <c r="J215" s="665">
        <v>1</v>
      </c>
      <c r="K215" s="666">
        <v>9438</v>
      </c>
    </row>
    <row r="216" spans="1:11" ht="14.4" customHeight="1" x14ac:dyDescent="0.3">
      <c r="A216" s="661" t="s">
        <v>571</v>
      </c>
      <c r="B216" s="662" t="s">
        <v>2765</v>
      </c>
      <c r="C216" s="663" t="s">
        <v>581</v>
      </c>
      <c r="D216" s="664" t="s">
        <v>2767</v>
      </c>
      <c r="E216" s="663" t="s">
        <v>5684</v>
      </c>
      <c r="F216" s="664" t="s">
        <v>5685</v>
      </c>
      <c r="G216" s="663" t="s">
        <v>4880</v>
      </c>
      <c r="H216" s="663" t="s">
        <v>4881</v>
      </c>
      <c r="I216" s="665">
        <v>1.9350000000000001</v>
      </c>
      <c r="J216" s="665">
        <v>2200</v>
      </c>
      <c r="K216" s="666">
        <v>4258</v>
      </c>
    </row>
    <row r="217" spans="1:11" ht="14.4" customHeight="1" x14ac:dyDescent="0.3">
      <c r="A217" s="661" t="s">
        <v>571</v>
      </c>
      <c r="B217" s="662" t="s">
        <v>2765</v>
      </c>
      <c r="C217" s="663" t="s">
        <v>581</v>
      </c>
      <c r="D217" s="664" t="s">
        <v>2767</v>
      </c>
      <c r="E217" s="663" t="s">
        <v>5684</v>
      </c>
      <c r="F217" s="664" t="s">
        <v>5685</v>
      </c>
      <c r="G217" s="663" t="s">
        <v>4882</v>
      </c>
      <c r="H217" s="663" t="s">
        <v>4883</v>
      </c>
      <c r="I217" s="665">
        <v>5.2029411764705884</v>
      </c>
      <c r="J217" s="665">
        <v>27960</v>
      </c>
      <c r="K217" s="666">
        <v>145466.52000000002</v>
      </c>
    </row>
    <row r="218" spans="1:11" ht="14.4" customHeight="1" x14ac:dyDescent="0.3">
      <c r="A218" s="661" t="s">
        <v>571</v>
      </c>
      <c r="B218" s="662" t="s">
        <v>2765</v>
      </c>
      <c r="C218" s="663" t="s">
        <v>581</v>
      </c>
      <c r="D218" s="664" t="s">
        <v>2767</v>
      </c>
      <c r="E218" s="663" t="s">
        <v>5684</v>
      </c>
      <c r="F218" s="664" t="s">
        <v>5685</v>
      </c>
      <c r="G218" s="663" t="s">
        <v>4884</v>
      </c>
      <c r="H218" s="663" t="s">
        <v>4885</v>
      </c>
      <c r="I218" s="665">
        <v>13.2</v>
      </c>
      <c r="J218" s="665">
        <v>40</v>
      </c>
      <c r="K218" s="666">
        <v>528</v>
      </c>
    </row>
    <row r="219" spans="1:11" ht="14.4" customHeight="1" x14ac:dyDescent="0.3">
      <c r="A219" s="661" t="s">
        <v>571</v>
      </c>
      <c r="B219" s="662" t="s">
        <v>2765</v>
      </c>
      <c r="C219" s="663" t="s">
        <v>581</v>
      </c>
      <c r="D219" s="664" t="s">
        <v>2767</v>
      </c>
      <c r="E219" s="663" t="s">
        <v>5684</v>
      </c>
      <c r="F219" s="664" t="s">
        <v>5685</v>
      </c>
      <c r="G219" s="663" t="s">
        <v>4886</v>
      </c>
      <c r="H219" s="663" t="s">
        <v>4887</v>
      </c>
      <c r="I219" s="665">
        <v>406.56</v>
      </c>
      <c r="J219" s="665">
        <v>10</v>
      </c>
      <c r="K219" s="666">
        <v>4065.6</v>
      </c>
    </row>
    <row r="220" spans="1:11" ht="14.4" customHeight="1" x14ac:dyDescent="0.3">
      <c r="A220" s="661" t="s">
        <v>571</v>
      </c>
      <c r="B220" s="662" t="s">
        <v>2765</v>
      </c>
      <c r="C220" s="663" t="s">
        <v>581</v>
      </c>
      <c r="D220" s="664" t="s">
        <v>2767</v>
      </c>
      <c r="E220" s="663" t="s">
        <v>5684</v>
      </c>
      <c r="F220" s="664" t="s">
        <v>5685</v>
      </c>
      <c r="G220" s="663" t="s">
        <v>4888</v>
      </c>
      <c r="H220" s="663" t="s">
        <v>4889</v>
      </c>
      <c r="I220" s="665">
        <v>13.203333333333333</v>
      </c>
      <c r="J220" s="665">
        <v>30</v>
      </c>
      <c r="K220" s="666">
        <v>396.1</v>
      </c>
    </row>
    <row r="221" spans="1:11" ht="14.4" customHeight="1" x14ac:dyDescent="0.3">
      <c r="A221" s="661" t="s">
        <v>571</v>
      </c>
      <c r="B221" s="662" t="s">
        <v>2765</v>
      </c>
      <c r="C221" s="663" t="s">
        <v>581</v>
      </c>
      <c r="D221" s="664" t="s">
        <v>2767</v>
      </c>
      <c r="E221" s="663" t="s">
        <v>5684</v>
      </c>
      <c r="F221" s="664" t="s">
        <v>5685</v>
      </c>
      <c r="G221" s="663" t="s">
        <v>4890</v>
      </c>
      <c r="H221" s="663" t="s">
        <v>4891</v>
      </c>
      <c r="I221" s="665">
        <v>1.333333333333333</v>
      </c>
      <c r="J221" s="665">
        <v>5775</v>
      </c>
      <c r="K221" s="666">
        <v>7676.25</v>
      </c>
    </row>
    <row r="222" spans="1:11" ht="14.4" customHeight="1" x14ac:dyDescent="0.3">
      <c r="A222" s="661" t="s">
        <v>571</v>
      </c>
      <c r="B222" s="662" t="s">
        <v>2765</v>
      </c>
      <c r="C222" s="663" t="s">
        <v>581</v>
      </c>
      <c r="D222" s="664" t="s">
        <v>2767</v>
      </c>
      <c r="E222" s="663" t="s">
        <v>5684</v>
      </c>
      <c r="F222" s="664" t="s">
        <v>5685</v>
      </c>
      <c r="G222" s="663" t="s">
        <v>4892</v>
      </c>
      <c r="H222" s="663" t="s">
        <v>4893</v>
      </c>
      <c r="I222" s="665">
        <v>21.235714285714288</v>
      </c>
      <c r="J222" s="665">
        <v>675</v>
      </c>
      <c r="K222" s="666">
        <v>14333.9</v>
      </c>
    </row>
    <row r="223" spans="1:11" ht="14.4" customHeight="1" x14ac:dyDescent="0.3">
      <c r="A223" s="661" t="s">
        <v>571</v>
      </c>
      <c r="B223" s="662" t="s">
        <v>2765</v>
      </c>
      <c r="C223" s="663" t="s">
        <v>581</v>
      </c>
      <c r="D223" s="664" t="s">
        <v>2767</v>
      </c>
      <c r="E223" s="663" t="s">
        <v>5684</v>
      </c>
      <c r="F223" s="664" t="s">
        <v>5685</v>
      </c>
      <c r="G223" s="663" t="s">
        <v>4894</v>
      </c>
      <c r="H223" s="663" t="s">
        <v>4895</v>
      </c>
      <c r="I223" s="665">
        <v>21.235999999999997</v>
      </c>
      <c r="J223" s="665">
        <v>1000</v>
      </c>
      <c r="K223" s="666">
        <v>21236</v>
      </c>
    </row>
    <row r="224" spans="1:11" ht="14.4" customHeight="1" x14ac:dyDescent="0.3">
      <c r="A224" s="661" t="s">
        <v>571</v>
      </c>
      <c r="B224" s="662" t="s">
        <v>2765</v>
      </c>
      <c r="C224" s="663" t="s">
        <v>581</v>
      </c>
      <c r="D224" s="664" t="s">
        <v>2767</v>
      </c>
      <c r="E224" s="663" t="s">
        <v>5684</v>
      </c>
      <c r="F224" s="664" t="s">
        <v>5685</v>
      </c>
      <c r="G224" s="663" t="s">
        <v>4896</v>
      </c>
      <c r="H224" s="663" t="s">
        <v>4897</v>
      </c>
      <c r="I224" s="665">
        <v>347.39000000000004</v>
      </c>
      <c r="J224" s="665">
        <v>160</v>
      </c>
      <c r="K224" s="666">
        <v>55582.7</v>
      </c>
    </row>
    <row r="225" spans="1:11" ht="14.4" customHeight="1" x14ac:dyDescent="0.3">
      <c r="A225" s="661" t="s">
        <v>571</v>
      </c>
      <c r="B225" s="662" t="s">
        <v>2765</v>
      </c>
      <c r="C225" s="663" t="s">
        <v>581</v>
      </c>
      <c r="D225" s="664" t="s">
        <v>2767</v>
      </c>
      <c r="E225" s="663" t="s">
        <v>5684</v>
      </c>
      <c r="F225" s="664" t="s">
        <v>5685</v>
      </c>
      <c r="G225" s="663" t="s">
        <v>4898</v>
      </c>
      <c r="H225" s="663" t="s">
        <v>4899</v>
      </c>
      <c r="I225" s="665">
        <v>13.2</v>
      </c>
      <c r="J225" s="665">
        <v>20</v>
      </c>
      <c r="K225" s="666">
        <v>264</v>
      </c>
    </row>
    <row r="226" spans="1:11" ht="14.4" customHeight="1" x14ac:dyDescent="0.3">
      <c r="A226" s="661" t="s">
        <v>571</v>
      </c>
      <c r="B226" s="662" t="s">
        <v>2765</v>
      </c>
      <c r="C226" s="663" t="s">
        <v>581</v>
      </c>
      <c r="D226" s="664" t="s">
        <v>2767</v>
      </c>
      <c r="E226" s="663" t="s">
        <v>5684</v>
      </c>
      <c r="F226" s="664" t="s">
        <v>5685</v>
      </c>
      <c r="G226" s="663" t="s">
        <v>4900</v>
      </c>
      <c r="H226" s="663" t="s">
        <v>4901</v>
      </c>
      <c r="I226" s="665">
        <v>6.6519999999999992</v>
      </c>
      <c r="J226" s="665">
        <v>85</v>
      </c>
      <c r="K226" s="666">
        <v>565.54999999999995</v>
      </c>
    </row>
    <row r="227" spans="1:11" ht="14.4" customHeight="1" x14ac:dyDescent="0.3">
      <c r="A227" s="661" t="s">
        <v>571</v>
      </c>
      <c r="B227" s="662" t="s">
        <v>2765</v>
      </c>
      <c r="C227" s="663" t="s">
        <v>581</v>
      </c>
      <c r="D227" s="664" t="s">
        <v>2767</v>
      </c>
      <c r="E227" s="663" t="s">
        <v>5684</v>
      </c>
      <c r="F227" s="664" t="s">
        <v>5685</v>
      </c>
      <c r="G227" s="663" t="s">
        <v>4902</v>
      </c>
      <c r="H227" s="663" t="s">
        <v>4903</v>
      </c>
      <c r="I227" s="665">
        <v>6.6549999999999994</v>
      </c>
      <c r="J227" s="665">
        <v>190</v>
      </c>
      <c r="K227" s="666">
        <v>1264.5999999999999</v>
      </c>
    </row>
    <row r="228" spans="1:11" ht="14.4" customHeight="1" x14ac:dyDescent="0.3">
      <c r="A228" s="661" t="s">
        <v>571</v>
      </c>
      <c r="B228" s="662" t="s">
        <v>2765</v>
      </c>
      <c r="C228" s="663" t="s">
        <v>581</v>
      </c>
      <c r="D228" s="664" t="s">
        <v>2767</v>
      </c>
      <c r="E228" s="663" t="s">
        <v>5684</v>
      </c>
      <c r="F228" s="664" t="s">
        <v>5685</v>
      </c>
      <c r="G228" s="663" t="s">
        <v>4904</v>
      </c>
      <c r="H228" s="663" t="s">
        <v>4905</v>
      </c>
      <c r="I228" s="665">
        <v>6.6550000000000002</v>
      </c>
      <c r="J228" s="665">
        <v>25</v>
      </c>
      <c r="K228" s="666">
        <v>166.35</v>
      </c>
    </row>
    <row r="229" spans="1:11" ht="14.4" customHeight="1" x14ac:dyDescent="0.3">
      <c r="A229" s="661" t="s">
        <v>571</v>
      </c>
      <c r="B229" s="662" t="s">
        <v>2765</v>
      </c>
      <c r="C229" s="663" t="s">
        <v>581</v>
      </c>
      <c r="D229" s="664" t="s">
        <v>2767</v>
      </c>
      <c r="E229" s="663" t="s">
        <v>5684</v>
      </c>
      <c r="F229" s="664" t="s">
        <v>5685</v>
      </c>
      <c r="G229" s="663" t="s">
        <v>4906</v>
      </c>
      <c r="H229" s="663" t="s">
        <v>4907</v>
      </c>
      <c r="I229" s="665">
        <v>261.65999999999997</v>
      </c>
      <c r="J229" s="665">
        <v>9</v>
      </c>
      <c r="K229" s="666">
        <v>2354.9300000000003</v>
      </c>
    </row>
    <row r="230" spans="1:11" ht="14.4" customHeight="1" x14ac:dyDescent="0.3">
      <c r="A230" s="661" t="s">
        <v>571</v>
      </c>
      <c r="B230" s="662" t="s">
        <v>2765</v>
      </c>
      <c r="C230" s="663" t="s">
        <v>581</v>
      </c>
      <c r="D230" s="664" t="s">
        <v>2767</v>
      </c>
      <c r="E230" s="663" t="s">
        <v>5684</v>
      </c>
      <c r="F230" s="664" t="s">
        <v>5685</v>
      </c>
      <c r="G230" s="663" t="s">
        <v>4908</v>
      </c>
      <c r="H230" s="663" t="s">
        <v>4909</v>
      </c>
      <c r="I230" s="665">
        <v>6.66</v>
      </c>
      <c r="J230" s="665">
        <v>20</v>
      </c>
      <c r="K230" s="666">
        <v>133.19999999999999</v>
      </c>
    </row>
    <row r="231" spans="1:11" ht="14.4" customHeight="1" x14ac:dyDescent="0.3">
      <c r="A231" s="661" t="s">
        <v>571</v>
      </c>
      <c r="B231" s="662" t="s">
        <v>2765</v>
      </c>
      <c r="C231" s="663" t="s">
        <v>581</v>
      </c>
      <c r="D231" s="664" t="s">
        <v>2767</v>
      </c>
      <c r="E231" s="663" t="s">
        <v>5684</v>
      </c>
      <c r="F231" s="664" t="s">
        <v>5685</v>
      </c>
      <c r="G231" s="663" t="s">
        <v>4910</v>
      </c>
      <c r="H231" s="663" t="s">
        <v>4911</v>
      </c>
      <c r="I231" s="665">
        <v>220.91000000000003</v>
      </c>
      <c r="J231" s="665">
        <v>370</v>
      </c>
      <c r="K231" s="666">
        <v>81736.599999999991</v>
      </c>
    </row>
    <row r="232" spans="1:11" ht="14.4" customHeight="1" x14ac:dyDescent="0.3">
      <c r="A232" s="661" t="s">
        <v>571</v>
      </c>
      <c r="B232" s="662" t="s">
        <v>2765</v>
      </c>
      <c r="C232" s="663" t="s">
        <v>581</v>
      </c>
      <c r="D232" s="664" t="s">
        <v>2767</v>
      </c>
      <c r="E232" s="663" t="s">
        <v>5684</v>
      </c>
      <c r="F232" s="664" t="s">
        <v>5685</v>
      </c>
      <c r="G232" s="663" t="s">
        <v>4912</v>
      </c>
      <c r="H232" s="663" t="s">
        <v>4913</v>
      </c>
      <c r="I232" s="665">
        <v>0.47499999999999992</v>
      </c>
      <c r="J232" s="665">
        <v>16000</v>
      </c>
      <c r="K232" s="666">
        <v>7590</v>
      </c>
    </row>
    <row r="233" spans="1:11" ht="14.4" customHeight="1" x14ac:dyDescent="0.3">
      <c r="A233" s="661" t="s">
        <v>571</v>
      </c>
      <c r="B233" s="662" t="s">
        <v>2765</v>
      </c>
      <c r="C233" s="663" t="s">
        <v>581</v>
      </c>
      <c r="D233" s="664" t="s">
        <v>2767</v>
      </c>
      <c r="E233" s="663" t="s">
        <v>5684</v>
      </c>
      <c r="F233" s="664" t="s">
        <v>5685</v>
      </c>
      <c r="G233" s="663" t="s">
        <v>4519</v>
      </c>
      <c r="H233" s="663" t="s">
        <v>4520</v>
      </c>
      <c r="I233" s="665">
        <v>0.47</v>
      </c>
      <c r="J233" s="665">
        <v>4000</v>
      </c>
      <c r="K233" s="666">
        <v>1880</v>
      </c>
    </row>
    <row r="234" spans="1:11" ht="14.4" customHeight="1" x14ac:dyDescent="0.3">
      <c r="A234" s="661" t="s">
        <v>571</v>
      </c>
      <c r="B234" s="662" t="s">
        <v>2765</v>
      </c>
      <c r="C234" s="663" t="s">
        <v>581</v>
      </c>
      <c r="D234" s="664" t="s">
        <v>2767</v>
      </c>
      <c r="E234" s="663" t="s">
        <v>5684</v>
      </c>
      <c r="F234" s="664" t="s">
        <v>5685</v>
      </c>
      <c r="G234" s="663" t="s">
        <v>4914</v>
      </c>
      <c r="H234" s="663" t="s">
        <v>4915</v>
      </c>
      <c r="I234" s="665">
        <v>4.0285714285714294</v>
      </c>
      <c r="J234" s="665">
        <v>3100</v>
      </c>
      <c r="K234" s="666">
        <v>12489</v>
      </c>
    </row>
    <row r="235" spans="1:11" ht="14.4" customHeight="1" x14ac:dyDescent="0.3">
      <c r="A235" s="661" t="s">
        <v>571</v>
      </c>
      <c r="B235" s="662" t="s">
        <v>2765</v>
      </c>
      <c r="C235" s="663" t="s">
        <v>581</v>
      </c>
      <c r="D235" s="664" t="s">
        <v>2767</v>
      </c>
      <c r="E235" s="663" t="s">
        <v>5684</v>
      </c>
      <c r="F235" s="664" t="s">
        <v>5685</v>
      </c>
      <c r="G235" s="663" t="s">
        <v>4916</v>
      </c>
      <c r="H235" s="663" t="s">
        <v>4917</v>
      </c>
      <c r="I235" s="665">
        <v>2.7199999999999998</v>
      </c>
      <c r="J235" s="665">
        <v>6000</v>
      </c>
      <c r="K235" s="666">
        <v>16440</v>
      </c>
    </row>
    <row r="236" spans="1:11" ht="14.4" customHeight="1" x14ac:dyDescent="0.3">
      <c r="A236" s="661" t="s">
        <v>571</v>
      </c>
      <c r="B236" s="662" t="s">
        <v>2765</v>
      </c>
      <c r="C236" s="663" t="s">
        <v>581</v>
      </c>
      <c r="D236" s="664" t="s">
        <v>2767</v>
      </c>
      <c r="E236" s="663" t="s">
        <v>5684</v>
      </c>
      <c r="F236" s="664" t="s">
        <v>5685</v>
      </c>
      <c r="G236" s="663" t="s">
        <v>4918</v>
      </c>
      <c r="H236" s="663" t="s">
        <v>4919</v>
      </c>
      <c r="I236" s="665">
        <v>2.6788888888888889</v>
      </c>
      <c r="J236" s="665">
        <v>7000</v>
      </c>
      <c r="K236" s="666">
        <v>18902</v>
      </c>
    </row>
    <row r="237" spans="1:11" ht="14.4" customHeight="1" x14ac:dyDescent="0.3">
      <c r="A237" s="661" t="s">
        <v>571</v>
      </c>
      <c r="B237" s="662" t="s">
        <v>2765</v>
      </c>
      <c r="C237" s="663" t="s">
        <v>581</v>
      </c>
      <c r="D237" s="664" t="s">
        <v>2767</v>
      </c>
      <c r="E237" s="663" t="s">
        <v>5684</v>
      </c>
      <c r="F237" s="664" t="s">
        <v>5685</v>
      </c>
      <c r="G237" s="663" t="s">
        <v>4920</v>
      </c>
      <c r="H237" s="663" t="s">
        <v>4921</v>
      </c>
      <c r="I237" s="665">
        <v>484.02</v>
      </c>
      <c r="J237" s="665">
        <v>10</v>
      </c>
      <c r="K237" s="666">
        <v>4840.2</v>
      </c>
    </row>
    <row r="238" spans="1:11" ht="14.4" customHeight="1" x14ac:dyDescent="0.3">
      <c r="A238" s="661" t="s">
        <v>571</v>
      </c>
      <c r="B238" s="662" t="s">
        <v>2765</v>
      </c>
      <c r="C238" s="663" t="s">
        <v>581</v>
      </c>
      <c r="D238" s="664" t="s">
        <v>2767</v>
      </c>
      <c r="E238" s="663" t="s">
        <v>5684</v>
      </c>
      <c r="F238" s="664" t="s">
        <v>5685</v>
      </c>
      <c r="G238" s="663" t="s">
        <v>4922</v>
      </c>
      <c r="H238" s="663" t="s">
        <v>4923</v>
      </c>
      <c r="I238" s="665">
        <v>527.96333333333337</v>
      </c>
      <c r="J238" s="665">
        <v>40</v>
      </c>
      <c r="K238" s="666">
        <v>21118.699999999997</v>
      </c>
    </row>
    <row r="239" spans="1:11" ht="14.4" customHeight="1" x14ac:dyDescent="0.3">
      <c r="A239" s="661" t="s">
        <v>571</v>
      </c>
      <c r="B239" s="662" t="s">
        <v>2765</v>
      </c>
      <c r="C239" s="663" t="s">
        <v>581</v>
      </c>
      <c r="D239" s="664" t="s">
        <v>2767</v>
      </c>
      <c r="E239" s="663" t="s">
        <v>5684</v>
      </c>
      <c r="F239" s="664" t="s">
        <v>5685</v>
      </c>
      <c r="G239" s="663" t="s">
        <v>4924</v>
      </c>
      <c r="H239" s="663" t="s">
        <v>4925</v>
      </c>
      <c r="I239" s="665">
        <v>2309.8939999999998</v>
      </c>
      <c r="J239" s="665">
        <v>35</v>
      </c>
      <c r="K239" s="666">
        <v>80846.25</v>
      </c>
    </row>
    <row r="240" spans="1:11" ht="14.4" customHeight="1" x14ac:dyDescent="0.3">
      <c r="A240" s="661" t="s">
        <v>571</v>
      </c>
      <c r="B240" s="662" t="s">
        <v>2765</v>
      </c>
      <c r="C240" s="663" t="s">
        <v>581</v>
      </c>
      <c r="D240" s="664" t="s">
        <v>2767</v>
      </c>
      <c r="E240" s="663" t="s">
        <v>5684</v>
      </c>
      <c r="F240" s="664" t="s">
        <v>5685</v>
      </c>
      <c r="G240" s="663" t="s">
        <v>4926</v>
      </c>
      <c r="H240" s="663" t="s">
        <v>4927</v>
      </c>
      <c r="I240" s="665">
        <v>646.755</v>
      </c>
      <c r="J240" s="665">
        <v>4</v>
      </c>
      <c r="K240" s="666">
        <v>2587.02</v>
      </c>
    </row>
    <row r="241" spans="1:11" ht="14.4" customHeight="1" x14ac:dyDescent="0.3">
      <c r="A241" s="661" t="s">
        <v>571</v>
      </c>
      <c r="B241" s="662" t="s">
        <v>2765</v>
      </c>
      <c r="C241" s="663" t="s">
        <v>581</v>
      </c>
      <c r="D241" s="664" t="s">
        <v>2767</v>
      </c>
      <c r="E241" s="663" t="s">
        <v>5684</v>
      </c>
      <c r="F241" s="664" t="s">
        <v>5685</v>
      </c>
      <c r="G241" s="663" t="s">
        <v>4928</v>
      </c>
      <c r="H241" s="663" t="s">
        <v>4929</v>
      </c>
      <c r="I241" s="665">
        <v>1672.26</v>
      </c>
      <c r="J241" s="665">
        <v>1</v>
      </c>
      <c r="K241" s="666">
        <v>1672.26</v>
      </c>
    </row>
    <row r="242" spans="1:11" ht="14.4" customHeight="1" x14ac:dyDescent="0.3">
      <c r="A242" s="661" t="s">
        <v>571</v>
      </c>
      <c r="B242" s="662" t="s">
        <v>2765</v>
      </c>
      <c r="C242" s="663" t="s">
        <v>581</v>
      </c>
      <c r="D242" s="664" t="s">
        <v>2767</v>
      </c>
      <c r="E242" s="663" t="s">
        <v>5684</v>
      </c>
      <c r="F242" s="664" t="s">
        <v>5685</v>
      </c>
      <c r="G242" s="663" t="s">
        <v>4930</v>
      </c>
      <c r="H242" s="663" t="s">
        <v>4931</v>
      </c>
      <c r="I242" s="665">
        <v>175.38499999999999</v>
      </c>
      <c r="J242" s="665">
        <v>12</v>
      </c>
      <c r="K242" s="666">
        <v>2104.67</v>
      </c>
    </row>
    <row r="243" spans="1:11" ht="14.4" customHeight="1" x14ac:dyDescent="0.3">
      <c r="A243" s="661" t="s">
        <v>571</v>
      </c>
      <c r="B243" s="662" t="s">
        <v>2765</v>
      </c>
      <c r="C243" s="663" t="s">
        <v>581</v>
      </c>
      <c r="D243" s="664" t="s">
        <v>2767</v>
      </c>
      <c r="E243" s="663" t="s">
        <v>5684</v>
      </c>
      <c r="F243" s="664" t="s">
        <v>5685</v>
      </c>
      <c r="G243" s="663" t="s">
        <v>4932</v>
      </c>
      <c r="H243" s="663" t="s">
        <v>4933</v>
      </c>
      <c r="I243" s="665">
        <v>20.57</v>
      </c>
      <c r="J243" s="665">
        <v>100</v>
      </c>
      <c r="K243" s="666">
        <v>2057</v>
      </c>
    </row>
    <row r="244" spans="1:11" ht="14.4" customHeight="1" x14ac:dyDescent="0.3">
      <c r="A244" s="661" t="s">
        <v>571</v>
      </c>
      <c r="B244" s="662" t="s">
        <v>2765</v>
      </c>
      <c r="C244" s="663" t="s">
        <v>581</v>
      </c>
      <c r="D244" s="664" t="s">
        <v>2767</v>
      </c>
      <c r="E244" s="663" t="s">
        <v>5684</v>
      </c>
      <c r="F244" s="664" t="s">
        <v>5685</v>
      </c>
      <c r="G244" s="663" t="s">
        <v>4934</v>
      </c>
      <c r="H244" s="663" t="s">
        <v>4935</v>
      </c>
      <c r="I244" s="665">
        <v>168.19</v>
      </c>
      <c r="J244" s="665">
        <v>20</v>
      </c>
      <c r="K244" s="666">
        <v>3363.8</v>
      </c>
    </row>
    <row r="245" spans="1:11" ht="14.4" customHeight="1" x14ac:dyDescent="0.3">
      <c r="A245" s="661" t="s">
        <v>571</v>
      </c>
      <c r="B245" s="662" t="s">
        <v>2765</v>
      </c>
      <c r="C245" s="663" t="s">
        <v>581</v>
      </c>
      <c r="D245" s="664" t="s">
        <v>2767</v>
      </c>
      <c r="E245" s="663" t="s">
        <v>5684</v>
      </c>
      <c r="F245" s="664" t="s">
        <v>5685</v>
      </c>
      <c r="G245" s="663" t="s">
        <v>4936</v>
      </c>
      <c r="H245" s="663" t="s">
        <v>4937</v>
      </c>
      <c r="I245" s="665">
        <v>22.32</v>
      </c>
      <c r="J245" s="665">
        <v>20</v>
      </c>
      <c r="K245" s="666">
        <v>446.49</v>
      </c>
    </row>
    <row r="246" spans="1:11" ht="14.4" customHeight="1" x14ac:dyDescent="0.3">
      <c r="A246" s="661" t="s">
        <v>571</v>
      </c>
      <c r="B246" s="662" t="s">
        <v>2765</v>
      </c>
      <c r="C246" s="663" t="s">
        <v>581</v>
      </c>
      <c r="D246" s="664" t="s">
        <v>2767</v>
      </c>
      <c r="E246" s="663" t="s">
        <v>5684</v>
      </c>
      <c r="F246" s="664" t="s">
        <v>5685</v>
      </c>
      <c r="G246" s="663" t="s">
        <v>4936</v>
      </c>
      <c r="H246" s="663" t="s">
        <v>4938</v>
      </c>
      <c r="I246" s="665">
        <v>22.32</v>
      </c>
      <c r="J246" s="665">
        <v>40</v>
      </c>
      <c r="K246" s="666">
        <v>892.99</v>
      </c>
    </row>
    <row r="247" spans="1:11" ht="14.4" customHeight="1" x14ac:dyDescent="0.3">
      <c r="A247" s="661" t="s">
        <v>571</v>
      </c>
      <c r="B247" s="662" t="s">
        <v>2765</v>
      </c>
      <c r="C247" s="663" t="s">
        <v>581</v>
      </c>
      <c r="D247" s="664" t="s">
        <v>2767</v>
      </c>
      <c r="E247" s="663" t="s">
        <v>5684</v>
      </c>
      <c r="F247" s="664" t="s">
        <v>5685</v>
      </c>
      <c r="G247" s="663" t="s">
        <v>4939</v>
      </c>
      <c r="H247" s="663" t="s">
        <v>4940</v>
      </c>
      <c r="I247" s="665">
        <v>61.06</v>
      </c>
      <c r="J247" s="665">
        <v>900</v>
      </c>
      <c r="K247" s="666">
        <v>54950.939999999995</v>
      </c>
    </row>
    <row r="248" spans="1:11" ht="14.4" customHeight="1" x14ac:dyDescent="0.3">
      <c r="A248" s="661" t="s">
        <v>571</v>
      </c>
      <c r="B248" s="662" t="s">
        <v>2765</v>
      </c>
      <c r="C248" s="663" t="s">
        <v>581</v>
      </c>
      <c r="D248" s="664" t="s">
        <v>2767</v>
      </c>
      <c r="E248" s="663" t="s">
        <v>5684</v>
      </c>
      <c r="F248" s="664" t="s">
        <v>5685</v>
      </c>
      <c r="G248" s="663" t="s">
        <v>4941</v>
      </c>
      <c r="H248" s="663" t="s">
        <v>4942</v>
      </c>
      <c r="I248" s="665">
        <v>1869.4566666666669</v>
      </c>
      <c r="J248" s="665">
        <v>30</v>
      </c>
      <c r="K248" s="666">
        <v>56083.7</v>
      </c>
    </row>
    <row r="249" spans="1:11" ht="14.4" customHeight="1" x14ac:dyDescent="0.3">
      <c r="A249" s="661" t="s">
        <v>571</v>
      </c>
      <c r="B249" s="662" t="s">
        <v>2765</v>
      </c>
      <c r="C249" s="663" t="s">
        <v>581</v>
      </c>
      <c r="D249" s="664" t="s">
        <v>2767</v>
      </c>
      <c r="E249" s="663" t="s">
        <v>5684</v>
      </c>
      <c r="F249" s="664" t="s">
        <v>5685</v>
      </c>
      <c r="G249" s="663" t="s">
        <v>4943</v>
      </c>
      <c r="H249" s="663" t="s">
        <v>4944</v>
      </c>
      <c r="I249" s="665">
        <v>188.76</v>
      </c>
      <c r="J249" s="665">
        <v>4</v>
      </c>
      <c r="K249" s="666">
        <v>755.04</v>
      </c>
    </row>
    <row r="250" spans="1:11" ht="14.4" customHeight="1" x14ac:dyDescent="0.3">
      <c r="A250" s="661" t="s">
        <v>571</v>
      </c>
      <c r="B250" s="662" t="s">
        <v>2765</v>
      </c>
      <c r="C250" s="663" t="s">
        <v>581</v>
      </c>
      <c r="D250" s="664" t="s">
        <v>2767</v>
      </c>
      <c r="E250" s="663" t="s">
        <v>5684</v>
      </c>
      <c r="F250" s="664" t="s">
        <v>5685</v>
      </c>
      <c r="G250" s="663" t="s">
        <v>4945</v>
      </c>
      <c r="H250" s="663" t="s">
        <v>4946</v>
      </c>
      <c r="I250" s="665">
        <v>601.37</v>
      </c>
      <c r="J250" s="665">
        <v>20</v>
      </c>
      <c r="K250" s="666">
        <v>12027.4</v>
      </c>
    </row>
    <row r="251" spans="1:11" ht="14.4" customHeight="1" x14ac:dyDescent="0.3">
      <c r="A251" s="661" t="s">
        <v>571</v>
      </c>
      <c r="B251" s="662" t="s">
        <v>2765</v>
      </c>
      <c r="C251" s="663" t="s">
        <v>581</v>
      </c>
      <c r="D251" s="664" t="s">
        <v>2767</v>
      </c>
      <c r="E251" s="663" t="s">
        <v>5684</v>
      </c>
      <c r="F251" s="664" t="s">
        <v>5685</v>
      </c>
      <c r="G251" s="663" t="s">
        <v>4947</v>
      </c>
      <c r="H251" s="663" t="s">
        <v>4948</v>
      </c>
      <c r="I251" s="665">
        <v>229.90000000000003</v>
      </c>
      <c r="J251" s="665">
        <v>280</v>
      </c>
      <c r="K251" s="666">
        <v>64372</v>
      </c>
    </row>
    <row r="252" spans="1:11" ht="14.4" customHeight="1" x14ac:dyDescent="0.3">
      <c r="A252" s="661" t="s">
        <v>571</v>
      </c>
      <c r="B252" s="662" t="s">
        <v>2765</v>
      </c>
      <c r="C252" s="663" t="s">
        <v>581</v>
      </c>
      <c r="D252" s="664" t="s">
        <v>2767</v>
      </c>
      <c r="E252" s="663" t="s">
        <v>5684</v>
      </c>
      <c r="F252" s="664" t="s">
        <v>5685</v>
      </c>
      <c r="G252" s="663" t="s">
        <v>4949</v>
      </c>
      <c r="H252" s="663" t="s">
        <v>4950</v>
      </c>
      <c r="I252" s="665">
        <v>12.1</v>
      </c>
      <c r="J252" s="665">
        <v>100</v>
      </c>
      <c r="K252" s="666">
        <v>1210</v>
      </c>
    </row>
    <row r="253" spans="1:11" ht="14.4" customHeight="1" x14ac:dyDescent="0.3">
      <c r="A253" s="661" t="s">
        <v>571</v>
      </c>
      <c r="B253" s="662" t="s">
        <v>2765</v>
      </c>
      <c r="C253" s="663" t="s">
        <v>581</v>
      </c>
      <c r="D253" s="664" t="s">
        <v>2767</v>
      </c>
      <c r="E253" s="663" t="s">
        <v>5684</v>
      </c>
      <c r="F253" s="664" t="s">
        <v>5685</v>
      </c>
      <c r="G253" s="663" t="s">
        <v>4951</v>
      </c>
      <c r="H253" s="663" t="s">
        <v>4952</v>
      </c>
      <c r="I253" s="665">
        <v>25.990000000000002</v>
      </c>
      <c r="J253" s="665">
        <v>800</v>
      </c>
      <c r="K253" s="666">
        <v>20792.64</v>
      </c>
    </row>
    <row r="254" spans="1:11" ht="14.4" customHeight="1" x14ac:dyDescent="0.3">
      <c r="A254" s="661" t="s">
        <v>571</v>
      </c>
      <c r="B254" s="662" t="s">
        <v>2765</v>
      </c>
      <c r="C254" s="663" t="s">
        <v>581</v>
      </c>
      <c r="D254" s="664" t="s">
        <v>2767</v>
      </c>
      <c r="E254" s="663" t="s">
        <v>5684</v>
      </c>
      <c r="F254" s="664" t="s">
        <v>5685</v>
      </c>
      <c r="G254" s="663" t="s">
        <v>4953</v>
      </c>
      <c r="H254" s="663" t="s">
        <v>4954</v>
      </c>
      <c r="I254" s="665">
        <v>9.5942857142857143</v>
      </c>
      <c r="J254" s="665">
        <v>4200</v>
      </c>
      <c r="K254" s="666">
        <v>40295.800000000003</v>
      </c>
    </row>
    <row r="255" spans="1:11" ht="14.4" customHeight="1" x14ac:dyDescent="0.3">
      <c r="A255" s="661" t="s">
        <v>571</v>
      </c>
      <c r="B255" s="662" t="s">
        <v>2765</v>
      </c>
      <c r="C255" s="663" t="s">
        <v>581</v>
      </c>
      <c r="D255" s="664" t="s">
        <v>2767</v>
      </c>
      <c r="E255" s="663" t="s">
        <v>5684</v>
      </c>
      <c r="F255" s="664" t="s">
        <v>5685</v>
      </c>
      <c r="G255" s="663" t="s">
        <v>4955</v>
      </c>
      <c r="H255" s="663" t="s">
        <v>4956</v>
      </c>
      <c r="I255" s="665">
        <v>22.99</v>
      </c>
      <c r="J255" s="665">
        <v>150</v>
      </c>
      <c r="K255" s="666">
        <v>3448.5</v>
      </c>
    </row>
    <row r="256" spans="1:11" ht="14.4" customHeight="1" x14ac:dyDescent="0.3">
      <c r="A256" s="661" t="s">
        <v>571</v>
      </c>
      <c r="B256" s="662" t="s">
        <v>2765</v>
      </c>
      <c r="C256" s="663" t="s">
        <v>581</v>
      </c>
      <c r="D256" s="664" t="s">
        <v>2767</v>
      </c>
      <c r="E256" s="663" t="s">
        <v>5684</v>
      </c>
      <c r="F256" s="664" t="s">
        <v>5685</v>
      </c>
      <c r="G256" s="663" t="s">
        <v>4957</v>
      </c>
      <c r="H256" s="663" t="s">
        <v>4958</v>
      </c>
      <c r="I256" s="665">
        <v>22.626666666666665</v>
      </c>
      <c r="J256" s="665">
        <v>150</v>
      </c>
      <c r="K256" s="666">
        <v>3394.05</v>
      </c>
    </row>
    <row r="257" spans="1:11" ht="14.4" customHeight="1" x14ac:dyDescent="0.3">
      <c r="A257" s="661" t="s">
        <v>571</v>
      </c>
      <c r="B257" s="662" t="s">
        <v>2765</v>
      </c>
      <c r="C257" s="663" t="s">
        <v>581</v>
      </c>
      <c r="D257" s="664" t="s">
        <v>2767</v>
      </c>
      <c r="E257" s="663" t="s">
        <v>5684</v>
      </c>
      <c r="F257" s="664" t="s">
        <v>5685</v>
      </c>
      <c r="G257" s="663" t="s">
        <v>4959</v>
      </c>
      <c r="H257" s="663" t="s">
        <v>4960</v>
      </c>
      <c r="I257" s="665">
        <v>527.96</v>
      </c>
      <c r="J257" s="665">
        <v>10</v>
      </c>
      <c r="K257" s="666">
        <v>5279.65</v>
      </c>
    </row>
    <row r="258" spans="1:11" ht="14.4" customHeight="1" x14ac:dyDescent="0.3">
      <c r="A258" s="661" t="s">
        <v>571</v>
      </c>
      <c r="B258" s="662" t="s">
        <v>2765</v>
      </c>
      <c r="C258" s="663" t="s">
        <v>581</v>
      </c>
      <c r="D258" s="664" t="s">
        <v>2767</v>
      </c>
      <c r="E258" s="663" t="s">
        <v>5684</v>
      </c>
      <c r="F258" s="664" t="s">
        <v>5685</v>
      </c>
      <c r="G258" s="663" t="s">
        <v>4961</v>
      </c>
      <c r="H258" s="663" t="s">
        <v>4962</v>
      </c>
      <c r="I258" s="665">
        <v>15.73</v>
      </c>
      <c r="J258" s="665">
        <v>660</v>
      </c>
      <c r="K258" s="666">
        <v>10381.799999999999</v>
      </c>
    </row>
    <row r="259" spans="1:11" ht="14.4" customHeight="1" x14ac:dyDescent="0.3">
      <c r="A259" s="661" t="s">
        <v>571</v>
      </c>
      <c r="B259" s="662" t="s">
        <v>2765</v>
      </c>
      <c r="C259" s="663" t="s">
        <v>581</v>
      </c>
      <c r="D259" s="664" t="s">
        <v>2767</v>
      </c>
      <c r="E259" s="663" t="s">
        <v>5684</v>
      </c>
      <c r="F259" s="664" t="s">
        <v>5685</v>
      </c>
      <c r="G259" s="663" t="s">
        <v>4963</v>
      </c>
      <c r="H259" s="663" t="s">
        <v>4964</v>
      </c>
      <c r="I259" s="665">
        <v>14.16</v>
      </c>
      <c r="J259" s="665">
        <v>260</v>
      </c>
      <c r="K259" s="666">
        <v>3680.82</v>
      </c>
    </row>
    <row r="260" spans="1:11" ht="14.4" customHeight="1" x14ac:dyDescent="0.3">
      <c r="A260" s="661" t="s">
        <v>571</v>
      </c>
      <c r="B260" s="662" t="s">
        <v>2765</v>
      </c>
      <c r="C260" s="663" t="s">
        <v>581</v>
      </c>
      <c r="D260" s="664" t="s">
        <v>2767</v>
      </c>
      <c r="E260" s="663" t="s">
        <v>5684</v>
      </c>
      <c r="F260" s="664" t="s">
        <v>5685</v>
      </c>
      <c r="G260" s="663" t="s">
        <v>4965</v>
      </c>
      <c r="H260" s="663" t="s">
        <v>4966</v>
      </c>
      <c r="I260" s="665">
        <v>1326.75</v>
      </c>
      <c r="J260" s="665">
        <v>6</v>
      </c>
      <c r="K260" s="666">
        <v>7960.52</v>
      </c>
    </row>
    <row r="261" spans="1:11" ht="14.4" customHeight="1" x14ac:dyDescent="0.3">
      <c r="A261" s="661" t="s">
        <v>571</v>
      </c>
      <c r="B261" s="662" t="s">
        <v>2765</v>
      </c>
      <c r="C261" s="663" t="s">
        <v>581</v>
      </c>
      <c r="D261" s="664" t="s">
        <v>2767</v>
      </c>
      <c r="E261" s="663" t="s">
        <v>5684</v>
      </c>
      <c r="F261" s="664" t="s">
        <v>5685</v>
      </c>
      <c r="G261" s="663" t="s">
        <v>4967</v>
      </c>
      <c r="H261" s="663" t="s">
        <v>4968</v>
      </c>
      <c r="I261" s="665">
        <v>133.1</v>
      </c>
      <c r="J261" s="665">
        <v>50</v>
      </c>
      <c r="K261" s="666">
        <v>6655.02</v>
      </c>
    </row>
    <row r="262" spans="1:11" ht="14.4" customHeight="1" x14ac:dyDescent="0.3">
      <c r="A262" s="661" t="s">
        <v>571</v>
      </c>
      <c r="B262" s="662" t="s">
        <v>2765</v>
      </c>
      <c r="C262" s="663" t="s">
        <v>581</v>
      </c>
      <c r="D262" s="664" t="s">
        <v>2767</v>
      </c>
      <c r="E262" s="663" t="s">
        <v>5684</v>
      </c>
      <c r="F262" s="664" t="s">
        <v>5685</v>
      </c>
      <c r="G262" s="663" t="s">
        <v>4969</v>
      </c>
      <c r="H262" s="663" t="s">
        <v>4970</v>
      </c>
      <c r="I262" s="665">
        <v>247.2</v>
      </c>
      <c r="J262" s="665">
        <v>10</v>
      </c>
      <c r="K262" s="666">
        <v>2472</v>
      </c>
    </row>
    <row r="263" spans="1:11" ht="14.4" customHeight="1" x14ac:dyDescent="0.3">
      <c r="A263" s="661" t="s">
        <v>571</v>
      </c>
      <c r="B263" s="662" t="s">
        <v>2765</v>
      </c>
      <c r="C263" s="663" t="s">
        <v>581</v>
      </c>
      <c r="D263" s="664" t="s">
        <v>2767</v>
      </c>
      <c r="E263" s="663" t="s">
        <v>5684</v>
      </c>
      <c r="F263" s="664" t="s">
        <v>5685</v>
      </c>
      <c r="G263" s="663" t="s">
        <v>4971</v>
      </c>
      <c r="H263" s="663" t="s">
        <v>4972</v>
      </c>
      <c r="I263" s="665">
        <v>82.156666666666666</v>
      </c>
      <c r="J263" s="665">
        <v>48</v>
      </c>
      <c r="K263" s="666">
        <v>3943.58</v>
      </c>
    </row>
    <row r="264" spans="1:11" ht="14.4" customHeight="1" x14ac:dyDescent="0.3">
      <c r="A264" s="661" t="s">
        <v>571</v>
      </c>
      <c r="B264" s="662" t="s">
        <v>2765</v>
      </c>
      <c r="C264" s="663" t="s">
        <v>581</v>
      </c>
      <c r="D264" s="664" t="s">
        <v>2767</v>
      </c>
      <c r="E264" s="663" t="s">
        <v>5684</v>
      </c>
      <c r="F264" s="664" t="s">
        <v>5685</v>
      </c>
      <c r="G264" s="663" t="s">
        <v>4973</v>
      </c>
      <c r="H264" s="663" t="s">
        <v>4974</v>
      </c>
      <c r="I264" s="665">
        <v>1234.2</v>
      </c>
      <c r="J264" s="665">
        <v>15</v>
      </c>
      <c r="K264" s="666">
        <v>18513</v>
      </c>
    </row>
    <row r="265" spans="1:11" ht="14.4" customHeight="1" x14ac:dyDescent="0.3">
      <c r="A265" s="661" t="s">
        <v>571</v>
      </c>
      <c r="B265" s="662" t="s">
        <v>2765</v>
      </c>
      <c r="C265" s="663" t="s">
        <v>581</v>
      </c>
      <c r="D265" s="664" t="s">
        <v>2767</v>
      </c>
      <c r="E265" s="663" t="s">
        <v>5684</v>
      </c>
      <c r="F265" s="664" t="s">
        <v>5685</v>
      </c>
      <c r="G265" s="663" t="s">
        <v>4975</v>
      </c>
      <c r="H265" s="663" t="s">
        <v>4976</v>
      </c>
      <c r="I265" s="665">
        <v>17.059999999999999</v>
      </c>
      <c r="J265" s="665">
        <v>30</v>
      </c>
      <c r="K265" s="666">
        <v>511.83</v>
      </c>
    </row>
    <row r="266" spans="1:11" ht="14.4" customHeight="1" x14ac:dyDescent="0.3">
      <c r="A266" s="661" t="s">
        <v>571</v>
      </c>
      <c r="B266" s="662" t="s">
        <v>2765</v>
      </c>
      <c r="C266" s="663" t="s">
        <v>581</v>
      </c>
      <c r="D266" s="664" t="s">
        <v>2767</v>
      </c>
      <c r="E266" s="663" t="s">
        <v>5684</v>
      </c>
      <c r="F266" s="664" t="s">
        <v>5685</v>
      </c>
      <c r="G266" s="663" t="s">
        <v>4977</v>
      </c>
      <c r="H266" s="663" t="s">
        <v>4978</v>
      </c>
      <c r="I266" s="665">
        <v>153.11000000000001</v>
      </c>
      <c r="J266" s="665">
        <v>5</v>
      </c>
      <c r="K266" s="666">
        <v>765.57</v>
      </c>
    </row>
    <row r="267" spans="1:11" ht="14.4" customHeight="1" x14ac:dyDescent="0.3">
      <c r="A267" s="661" t="s">
        <v>571</v>
      </c>
      <c r="B267" s="662" t="s">
        <v>2765</v>
      </c>
      <c r="C267" s="663" t="s">
        <v>581</v>
      </c>
      <c r="D267" s="664" t="s">
        <v>2767</v>
      </c>
      <c r="E267" s="663" t="s">
        <v>5684</v>
      </c>
      <c r="F267" s="664" t="s">
        <v>5685</v>
      </c>
      <c r="G267" s="663" t="s">
        <v>4979</v>
      </c>
      <c r="H267" s="663" t="s">
        <v>4980</v>
      </c>
      <c r="I267" s="665">
        <v>8.4700000000000006</v>
      </c>
      <c r="J267" s="665">
        <v>4200</v>
      </c>
      <c r="K267" s="666">
        <v>35574</v>
      </c>
    </row>
    <row r="268" spans="1:11" ht="14.4" customHeight="1" x14ac:dyDescent="0.3">
      <c r="A268" s="661" t="s">
        <v>571</v>
      </c>
      <c r="B268" s="662" t="s">
        <v>2765</v>
      </c>
      <c r="C268" s="663" t="s">
        <v>581</v>
      </c>
      <c r="D268" s="664" t="s">
        <v>2767</v>
      </c>
      <c r="E268" s="663" t="s">
        <v>5684</v>
      </c>
      <c r="F268" s="664" t="s">
        <v>5685</v>
      </c>
      <c r="G268" s="663" t="s">
        <v>4981</v>
      </c>
      <c r="H268" s="663" t="s">
        <v>4982</v>
      </c>
      <c r="I268" s="665">
        <v>479.16</v>
      </c>
      <c r="J268" s="665">
        <v>160</v>
      </c>
      <c r="K268" s="666">
        <v>76665.600000000006</v>
      </c>
    </row>
    <row r="269" spans="1:11" ht="14.4" customHeight="1" x14ac:dyDescent="0.3">
      <c r="A269" s="661" t="s">
        <v>571</v>
      </c>
      <c r="B269" s="662" t="s">
        <v>2765</v>
      </c>
      <c r="C269" s="663" t="s">
        <v>581</v>
      </c>
      <c r="D269" s="664" t="s">
        <v>2767</v>
      </c>
      <c r="E269" s="663" t="s">
        <v>5684</v>
      </c>
      <c r="F269" s="664" t="s">
        <v>5685</v>
      </c>
      <c r="G269" s="663" t="s">
        <v>4983</v>
      </c>
      <c r="H269" s="663" t="s">
        <v>4984</v>
      </c>
      <c r="I269" s="665">
        <v>1805.3</v>
      </c>
      <c r="J269" s="665">
        <v>2</v>
      </c>
      <c r="K269" s="666">
        <v>3610.6</v>
      </c>
    </row>
    <row r="270" spans="1:11" ht="14.4" customHeight="1" x14ac:dyDescent="0.3">
      <c r="A270" s="661" t="s">
        <v>571</v>
      </c>
      <c r="B270" s="662" t="s">
        <v>2765</v>
      </c>
      <c r="C270" s="663" t="s">
        <v>581</v>
      </c>
      <c r="D270" s="664" t="s">
        <v>2767</v>
      </c>
      <c r="E270" s="663" t="s">
        <v>5684</v>
      </c>
      <c r="F270" s="664" t="s">
        <v>5685</v>
      </c>
      <c r="G270" s="663" t="s">
        <v>4985</v>
      </c>
      <c r="H270" s="663" t="s">
        <v>4986</v>
      </c>
      <c r="I270" s="665">
        <v>75.459999999999994</v>
      </c>
      <c r="J270" s="665">
        <v>30</v>
      </c>
      <c r="K270" s="666">
        <v>2263.94</v>
      </c>
    </row>
    <row r="271" spans="1:11" ht="14.4" customHeight="1" x14ac:dyDescent="0.3">
      <c r="A271" s="661" t="s">
        <v>571</v>
      </c>
      <c r="B271" s="662" t="s">
        <v>2765</v>
      </c>
      <c r="C271" s="663" t="s">
        <v>581</v>
      </c>
      <c r="D271" s="664" t="s">
        <v>2767</v>
      </c>
      <c r="E271" s="663" t="s">
        <v>5684</v>
      </c>
      <c r="F271" s="664" t="s">
        <v>5685</v>
      </c>
      <c r="G271" s="663" t="s">
        <v>4987</v>
      </c>
      <c r="H271" s="663" t="s">
        <v>4988</v>
      </c>
      <c r="I271" s="665">
        <v>798.6</v>
      </c>
      <c r="J271" s="665">
        <v>60</v>
      </c>
      <c r="K271" s="666">
        <v>47916</v>
      </c>
    </row>
    <row r="272" spans="1:11" ht="14.4" customHeight="1" x14ac:dyDescent="0.3">
      <c r="A272" s="661" t="s">
        <v>571</v>
      </c>
      <c r="B272" s="662" t="s">
        <v>2765</v>
      </c>
      <c r="C272" s="663" t="s">
        <v>581</v>
      </c>
      <c r="D272" s="664" t="s">
        <v>2767</v>
      </c>
      <c r="E272" s="663" t="s">
        <v>5684</v>
      </c>
      <c r="F272" s="664" t="s">
        <v>5685</v>
      </c>
      <c r="G272" s="663" t="s">
        <v>4989</v>
      </c>
      <c r="H272" s="663" t="s">
        <v>4990</v>
      </c>
      <c r="I272" s="665">
        <v>350.9</v>
      </c>
      <c r="J272" s="665">
        <v>2</v>
      </c>
      <c r="K272" s="666">
        <v>701.8</v>
      </c>
    </row>
    <row r="273" spans="1:11" ht="14.4" customHeight="1" x14ac:dyDescent="0.3">
      <c r="A273" s="661" t="s">
        <v>571</v>
      </c>
      <c r="B273" s="662" t="s">
        <v>2765</v>
      </c>
      <c r="C273" s="663" t="s">
        <v>581</v>
      </c>
      <c r="D273" s="664" t="s">
        <v>2767</v>
      </c>
      <c r="E273" s="663" t="s">
        <v>5684</v>
      </c>
      <c r="F273" s="664" t="s">
        <v>5685</v>
      </c>
      <c r="G273" s="663" t="s">
        <v>4991</v>
      </c>
      <c r="H273" s="663" t="s">
        <v>4992</v>
      </c>
      <c r="I273" s="665">
        <v>5060</v>
      </c>
      <c r="J273" s="665">
        <v>18</v>
      </c>
      <c r="K273" s="666">
        <v>91080</v>
      </c>
    </row>
    <row r="274" spans="1:11" ht="14.4" customHeight="1" x14ac:dyDescent="0.3">
      <c r="A274" s="661" t="s">
        <v>571</v>
      </c>
      <c r="B274" s="662" t="s">
        <v>2765</v>
      </c>
      <c r="C274" s="663" t="s">
        <v>581</v>
      </c>
      <c r="D274" s="664" t="s">
        <v>2767</v>
      </c>
      <c r="E274" s="663" t="s">
        <v>5684</v>
      </c>
      <c r="F274" s="664" t="s">
        <v>5685</v>
      </c>
      <c r="G274" s="663" t="s">
        <v>4993</v>
      </c>
      <c r="H274" s="663" t="s">
        <v>4994</v>
      </c>
      <c r="I274" s="665">
        <v>1647.2900000000002</v>
      </c>
      <c r="J274" s="665">
        <v>25</v>
      </c>
      <c r="K274" s="666">
        <v>41182.35</v>
      </c>
    </row>
    <row r="275" spans="1:11" ht="14.4" customHeight="1" x14ac:dyDescent="0.3">
      <c r="A275" s="661" t="s">
        <v>571</v>
      </c>
      <c r="B275" s="662" t="s">
        <v>2765</v>
      </c>
      <c r="C275" s="663" t="s">
        <v>581</v>
      </c>
      <c r="D275" s="664" t="s">
        <v>2767</v>
      </c>
      <c r="E275" s="663" t="s">
        <v>5684</v>
      </c>
      <c r="F275" s="664" t="s">
        <v>5685</v>
      </c>
      <c r="G275" s="663" t="s">
        <v>4995</v>
      </c>
      <c r="H275" s="663" t="s">
        <v>4996</v>
      </c>
      <c r="I275" s="665">
        <v>204.49</v>
      </c>
      <c r="J275" s="665">
        <v>30</v>
      </c>
      <c r="K275" s="666">
        <v>6134.7</v>
      </c>
    </row>
    <row r="276" spans="1:11" ht="14.4" customHeight="1" x14ac:dyDescent="0.3">
      <c r="A276" s="661" t="s">
        <v>571</v>
      </c>
      <c r="B276" s="662" t="s">
        <v>2765</v>
      </c>
      <c r="C276" s="663" t="s">
        <v>581</v>
      </c>
      <c r="D276" s="664" t="s">
        <v>2767</v>
      </c>
      <c r="E276" s="663" t="s">
        <v>5684</v>
      </c>
      <c r="F276" s="664" t="s">
        <v>5685</v>
      </c>
      <c r="G276" s="663" t="s">
        <v>4997</v>
      </c>
      <c r="H276" s="663" t="s">
        <v>4998</v>
      </c>
      <c r="I276" s="665">
        <v>676.2</v>
      </c>
      <c r="J276" s="665">
        <v>2</v>
      </c>
      <c r="K276" s="666">
        <v>1352.4</v>
      </c>
    </row>
    <row r="277" spans="1:11" ht="14.4" customHeight="1" x14ac:dyDescent="0.3">
      <c r="A277" s="661" t="s">
        <v>571</v>
      </c>
      <c r="B277" s="662" t="s">
        <v>2765</v>
      </c>
      <c r="C277" s="663" t="s">
        <v>581</v>
      </c>
      <c r="D277" s="664" t="s">
        <v>2767</v>
      </c>
      <c r="E277" s="663" t="s">
        <v>5684</v>
      </c>
      <c r="F277" s="664" t="s">
        <v>5685</v>
      </c>
      <c r="G277" s="663" t="s">
        <v>4999</v>
      </c>
      <c r="H277" s="663" t="s">
        <v>5000</v>
      </c>
      <c r="I277" s="665">
        <v>143.99</v>
      </c>
      <c r="J277" s="665">
        <v>8</v>
      </c>
      <c r="K277" s="666">
        <v>1151.92</v>
      </c>
    </row>
    <row r="278" spans="1:11" ht="14.4" customHeight="1" x14ac:dyDescent="0.3">
      <c r="A278" s="661" t="s">
        <v>571</v>
      </c>
      <c r="B278" s="662" t="s">
        <v>2765</v>
      </c>
      <c r="C278" s="663" t="s">
        <v>581</v>
      </c>
      <c r="D278" s="664" t="s">
        <v>2767</v>
      </c>
      <c r="E278" s="663" t="s">
        <v>5684</v>
      </c>
      <c r="F278" s="664" t="s">
        <v>5685</v>
      </c>
      <c r="G278" s="663" t="s">
        <v>5001</v>
      </c>
      <c r="H278" s="663" t="s">
        <v>5002</v>
      </c>
      <c r="I278" s="665">
        <v>484.04</v>
      </c>
      <c r="J278" s="665">
        <v>10</v>
      </c>
      <c r="K278" s="666">
        <v>4840.3500000000004</v>
      </c>
    </row>
    <row r="279" spans="1:11" ht="14.4" customHeight="1" x14ac:dyDescent="0.3">
      <c r="A279" s="661" t="s">
        <v>571</v>
      </c>
      <c r="B279" s="662" t="s">
        <v>2765</v>
      </c>
      <c r="C279" s="663" t="s">
        <v>581</v>
      </c>
      <c r="D279" s="664" t="s">
        <v>2767</v>
      </c>
      <c r="E279" s="663" t="s">
        <v>5684</v>
      </c>
      <c r="F279" s="664" t="s">
        <v>5685</v>
      </c>
      <c r="G279" s="663" t="s">
        <v>5003</v>
      </c>
      <c r="H279" s="663" t="s">
        <v>5004</v>
      </c>
      <c r="I279" s="665">
        <v>5693.08</v>
      </c>
      <c r="J279" s="665">
        <v>2</v>
      </c>
      <c r="K279" s="666">
        <v>11386.16</v>
      </c>
    </row>
    <row r="280" spans="1:11" ht="14.4" customHeight="1" x14ac:dyDescent="0.3">
      <c r="A280" s="661" t="s">
        <v>571</v>
      </c>
      <c r="B280" s="662" t="s">
        <v>2765</v>
      </c>
      <c r="C280" s="663" t="s">
        <v>581</v>
      </c>
      <c r="D280" s="664" t="s">
        <v>2767</v>
      </c>
      <c r="E280" s="663" t="s">
        <v>5684</v>
      </c>
      <c r="F280" s="664" t="s">
        <v>5685</v>
      </c>
      <c r="G280" s="663" t="s">
        <v>5005</v>
      </c>
      <c r="H280" s="663" t="s">
        <v>5006</v>
      </c>
      <c r="I280" s="665">
        <v>5.84</v>
      </c>
      <c r="J280" s="665">
        <v>500</v>
      </c>
      <c r="K280" s="666">
        <v>2919.13</v>
      </c>
    </row>
    <row r="281" spans="1:11" ht="14.4" customHeight="1" x14ac:dyDescent="0.3">
      <c r="A281" s="661" t="s">
        <v>571</v>
      </c>
      <c r="B281" s="662" t="s">
        <v>2765</v>
      </c>
      <c r="C281" s="663" t="s">
        <v>581</v>
      </c>
      <c r="D281" s="664" t="s">
        <v>2767</v>
      </c>
      <c r="E281" s="663" t="s">
        <v>5684</v>
      </c>
      <c r="F281" s="664" t="s">
        <v>5685</v>
      </c>
      <c r="G281" s="663" t="s">
        <v>5007</v>
      </c>
      <c r="H281" s="663" t="s">
        <v>5008</v>
      </c>
      <c r="I281" s="665">
        <v>78.650000000000006</v>
      </c>
      <c r="J281" s="665">
        <v>5</v>
      </c>
      <c r="K281" s="666">
        <v>393.25</v>
      </c>
    </row>
    <row r="282" spans="1:11" ht="14.4" customHeight="1" x14ac:dyDescent="0.3">
      <c r="A282" s="661" t="s">
        <v>571</v>
      </c>
      <c r="B282" s="662" t="s">
        <v>2765</v>
      </c>
      <c r="C282" s="663" t="s">
        <v>581</v>
      </c>
      <c r="D282" s="664" t="s">
        <v>2767</v>
      </c>
      <c r="E282" s="663" t="s">
        <v>5684</v>
      </c>
      <c r="F282" s="664" t="s">
        <v>5685</v>
      </c>
      <c r="G282" s="663" t="s">
        <v>5009</v>
      </c>
      <c r="H282" s="663" t="s">
        <v>5010</v>
      </c>
      <c r="I282" s="665">
        <v>18.39</v>
      </c>
      <c r="J282" s="665">
        <v>48</v>
      </c>
      <c r="K282" s="666">
        <v>882.82</v>
      </c>
    </row>
    <row r="283" spans="1:11" ht="14.4" customHeight="1" x14ac:dyDescent="0.3">
      <c r="A283" s="661" t="s">
        <v>571</v>
      </c>
      <c r="B283" s="662" t="s">
        <v>2765</v>
      </c>
      <c r="C283" s="663" t="s">
        <v>581</v>
      </c>
      <c r="D283" s="664" t="s">
        <v>2767</v>
      </c>
      <c r="E283" s="663" t="s">
        <v>5684</v>
      </c>
      <c r="F283" s="664" t="s">
        <v>5685</v>
      </c>
      <c r="G283" s="663" t="s">
        <v>5011</v>
      </c>
      <c r="H283" s="663" t="s">
        <v>5012</v>
      </c>
      <c r="I283" s="665">
        <v>4204.75</v>
      </c>
      <c r="J283" s="665">
        <v>-1</v>
      </c>
      <c r="K283" s="666">
        <v>-4204.75</v>
      </c>
    </row>
    <row r="284" spans="1:11" ht="14.4" customHeight="1" x14ac:dyDescent="0.3">
      <c r="A284" s="661" t="s">
        <v>571</v>
      </c>
      <c r="B284" s="662" t="s">
        <v>2765</v>
      </c>
      <c r="C284" s="663" t="s">
        <v>581</v>
      </c>
      <c r="D284" s="664" t="s">
        <v>2767</v>
      </c>
      <c r="E284" s="663" t="s">
        <v>5684</v>
      </c>
      <c r="F284" s="664" t="s">
        <v>5685</v>
      </c>
      <c r="G284" s="663" t="s">
        <v>5013</v>
      </c>
      <c r="H284" s="663" t="s">
        <v>5014</v>
      </c>
      <c r="I284" s="665">
        <v>527.96</v>
      </c>
      <c r="J284" s="665">
        <v>10</v>
      </c>
      <c r="K284" s="666">
        <v>5279.65</v>
      </c>
    </row>
    <row r="285" spans="1:11" ht="14.4" customHeight="1" x14ac:dyDescent="0.3">
      <c r="A285" s="661" t="s">
        <v>571</v>
      </c>
      <c r="B285" s="662" t="s">
        <v>2765</v>
      </c>
      <c r="C285" s="663" t="s">
        <v>581</v>
      </c>
      <c r="D285" s="664" t="s">
        <v>2767</v>
      </c>
      <c r="E285" s="663" t="s">
        <v>5684</v>
      </c>
      <c r="F285" s="664" t="s">
        <v>5685</v>
      </c>
      <c r="G285" s="663" t="s">
        <v>5015</v>
      </c>
      <c r="H285" s="663" t="s">
        <v>5016</v>
      </c>
      <c r="I285" s="665">
        <v>108.9</v>
      </c>
      <c r="J285" s="665">
        <v>30</v>
      </c>
      <c r="K285" s="666">
        <v>3267</v>
      </c>
    </row>
    <row r="286" spans="1:11" ht="14.4" customHeight="1" x14ac:dyDescent="0.3">
      <c r="A286" s="661" t="s">
        <v>571</v>
      </c>
      <c r="B286" s="662" t="s">
        <v>2765</v>
      </c>
      <c r="C286" s="663" t="s">
        <v>581</v>
      </c>
      <c r="D286" s="664" t="s">
        <v>2767</v>
      </c>
      <c r="E286" s="663" t="s">
        <v>5684</v>
      </c>
      <c r="F286" s="664" t="s">
        <v>5685</v>
      </c>
      <c r="G286" s="663" t="s">
        <v>5017</v>
      </c>
      <c r="H286" s="663" t="s">
        <v>5018</v>
      </c>
      <c r="I286" s="665">
        <v>4719</v>
      </c>
      <c r="J286" s="665">
        <v>4</v>
      </c>
      <c r="K286" s="666">
        <v>18876</v>
      </c>
    </row>
    <row r="287" spans="1:11" ht="14.4" customHeight="1" x14ac:dyDescent="0.3">
      <c r="A287" s="661" t="s">
        <v>571</v>
      </c>
      <c r="B287" s="662" t="s">
        <v>2765</v>
      </c>
      <c r="C287" s="663" t="s">
        <v>581</v>
      </c>
      <c r="D287" s="664" t="s">
        <v>2767</v>
      </c>
      <c r="E287" s="663" t="s">
        <v>5684</v>
      </c>
      <c r="F287" s="664" t="s">
        <v>5685</v>
      </c>
      <c r="G287" s="663" t="s">
        <v>5019</v>
      </c>
      <c r="H287" s="663" t="s">
        <v>5020</v>
      </c>
      <c r="I287" s="665">
        <v>96.8</v>
      </c>
      <c r="J287" s="665">
        <v>24</v>
      </c>
      <c r="K287" s="666">
        <v>2323.1999999999998</v>
      </c>
    </row>
    <row r="288" spans="1:11" ht="14.4" customHeight="1" x14ac:dyDescent="0.3">
      <c r="A288" s="661" t="s">
        <v>571</v>
      </c>
      <c r="B288" s="662" t="s">
        <v>2765</v>
      </c>
      <c r="C288" s="663" t="s">
        <v>581</v>
      </c>
      <c r="D288" s="664" t="s">
        <v>2767</v>
      </c>
      <c r="E288" s="663" t="s">
        <v>5684</v>
      </c>
      <c r="F288" s="664" t="s">
        <v>5685</v>
      </c>
      <c r="G288" s="663" t="s">
        <v>5021</v>
      </c>
      <c r="H288" s="663" t="s">
        <v>5022</v>
      </c>
      <c r="I288" s="665">
        <v>2828.37</v>
      </c>
      <c r="J288" s="665">
        <v>1</v>
      </c>
      <c r="K288" s="666">
        <v>2828.37</v>
      </c>
    </row>
    <row r="289" spans="1:11" ht="14.4" customHeight="1" x14ac:dyDescent="0.3">
      <c r="A289" s="661" t="s">
        <v>571</v>
      </c>
      <c r="B289" s="662" t="s">
        <v>2765</v>
      </c>
      <c r="C289" s="663" t="s">
        <v>581</v>
      </c>
      <c r="D289" s="664" t="s">
        <v>2767</v>
      </c>
      <c r="E289" s="663" t="s">
        <v>5684</v>
      </c>
      <c r="F289" s="664" t="s">
        <v>5685</v>
      </c>
      <c r="G289" s="663" t="s">
        <v>5023</v>
      </c>
      <c r="H289" s="663" t="s">
        <v>5024</v>
      </c>
      <c r="I289" s="665">
        <v>1542.75</v>
      </c>
      <c r="J289" s="665">
        <v>3</v>
      </c>
      <c r="K289" s="666">
        <v>4628.25</v>
      </c>
    </row>
    <row r="290" spans="1:11" ht="14.4" customHeight="1" x14ac:dyDescent="0.3">
      <c r="A290" s="661" t="s">
        <v>571</v>
      </c>
      <c r="B290" s="662" t="s">
        <v>2765</v>
      </c>
      <c r="C290" s="663" t="s">
        <v>581</v>
      </c>
      <c r="D290" s="664" t="s">
        <v>2767</v>
      </c>
      <c r="E290" s="663" t="s">
        <v>5684</v>
      </c>
      <c r="F290" s="664" t="s">
        <v>5685</v>
      </c>
      <c r="G290" s="663" t="s">
        <v>5025</v>
      </c>
      <c r="H290" s="663" t="s">
        <v>5026</v>
      </c>
      <c r="I290" s="665">
        <v>151.80000000000001</v>
      </c>
      <c r="J290" s="665">
        <v>14</v>
      </c>
      <c r="K290" s="666">
        <v>2125.1999999999998</v>
      </c>
    </row>
    <row r="291" spans="1:11" ht="14.4" customHeight="1" x14ac:dyDescent="0.3">
      <c r="A291" s="661" t="s">
        <v>571</v>
      </c>
      <c r="B291" s="662" t="s">
        <v>2765</v>
      </c>
      <c r="C291" s="663" t="s">
        <v>581</v>
      </c>
      <c r="D291" s="664" t="s">
        <v>2767</v>
      </c>
      <c r="E291" s="663" t="s">
        <v>5684</v>
      </c>
      <c r="F291" s="664" t="s">
        <v>5685</v>
      </c>
      <c r="G291" s="663" t="s">
        <v>5027</v>
      </c>
      <c r="H291" s="663" t="s">
        <v>5028</v>
      </c>
      <c r="I291" s="665">
        <v>157.30000000000001</v>
      </c>
      <c r="J291" s="665">
        <v>10</v>
      </c>
      <c r="K291" s="666">
        <v>1573</v>
      </c>
    </row>
    <row r="292" spans="1:11" ht="14.4" customHeight="1" x14ac:dyDescent="0.3">
      <c r="A292" s="661" t="s">
        <v>571</v>
      </c>
      <c r="B292" s="662" t="s">
        <v>2765</v>
      </c>
      <c r="C292" s="663" t="s">
        <v>581</v>
      </c>
      <c r="D292" s="664" t="s">
        <v>2767</v>
      </c>
      <c r="E292" s="663" t="s">
        <v>5684</v>
      </c>
      <c r="F292" s="664" t="s">
        <v>5685</v>
      </c>
      <c r="G292" s="663" t="s">
        <v>5029</v>
      </c>
      <c r="H292" s="663" t="s">
        <v>5030</v>
      </c>
      <c r="I292" s="665">
        <v>135.63999999999999</v>
      </c>
      <c r="J292" s="665">
        <v>10</v>
      </c>
      <c r="K292" s="666">
        <v>1356.41</v>
      </c>
    </row>
    <row r="293" spans="1:11" ht="14.4" customHeight="1" x14ac:dyDescent="0.3">
      <c r="A293" s="661" t="s">
        <v>571</v>
      </c>
      <c r="B293" s="662" t="s">
        <v>2765</v>
      </c>
      <c r="C293" s="663" t="s">
        <v>581</v>
      </c>
      <c r="D293" s="664" t="s">
        <v>2767</v>
      </c>
      <c r="E293" s="663" t="s">
        <v>5684</v>
      </c>
      <c r="F293" s="664" t="s">
        <v>5685</v>
      </c>
      <c r="G293" s="663" t="s">
        <v>5031</v>
      </c>
      <c r="H293" s="663" t="s">
        <v>5032</v>
      </c>
      <c r="I293" s="665">
        <v>1969.88</v>
      </c>
      <c r="J293" s="665">
        <v>7</v>
      </c>
      <c r="K293" s="666">
        <v>13789.18</v>
      </c>
    </row>
    <row r="294" spans="1:11" ht="14.4" customHeight="1" x14ac:dyDescent="0.3">
      <c r="A294" s="661" t="s">
        <v>571</v>
      </c>
      <c r="B294" s="662" t="s">
        <v>2765</v>
      </c>
      <c r="C294" s="663" t="s">
        <v>581</v>
      </c>
      <c r="D294" s="664" t="s">
        <v>2767</v>
      </c>
      <c r="E294" s="663" t="s">
        <v>5684</v>
      </c>
      <c r="F294" s="664" t="s">
        <v>5685</v>
      </c>
      <c r="G294" s="663" t="s">
        <v>5033</v>
      </c>
      <c r="H294" s="663" t="s">
        <v>5034</v>
      </c>
      <c r="I294" s="665">
        <v>24.41</v>
      </c>
      <c r="J294" s="665">
        <v>50</v>
      </c>
      <c r="K294" s="666">
        <v>1220.29</v>
      </c>
    </row>
    <row r="295" spans="1:11" ht="14.4" customHeight="1" x14ac:dyDescent="0.3">
      <c r="A295" s="661" t="s">
        <v>571</v>
      </c>
      <c r="B295" s="662" t="s">
        <v>2765</v>
      </c>
      <c r="C295" s="663" t="s">
        <v>581</v>
      </c>
      <c r="D295" s="664" t="s">
        <v>2767</v>
      </c>
      <c r="E295" s="663" t="s">
        <v>5684</v>
      </c>
      <c r="F295" s="664" t="s">
        <v>5685</v>
      </c>
      <c r="G295" s="663" t="s">
        <v>5035</v>
      </c>
      <c r="H295" s="663" t="s">
        <v>5036</v>
      </c>
      <c r="I295" s="665">
        <v>30.73</v>
      </c>
      <c r="J295" s="665">
        <v>400</v>
      </c>
      <c r="K295" s="666">
        <v>12293.6</v>
      </c>
    </row>
    <row r="296" spans="1:11" ht="14.4" customHeight="1" x14ac:dyDescent="0.3">
      <c r="A296" s="661" t="s">
        <v>571</v>
      </c>
      <c r="B296" s="662" t="s">
        <v>2765</v>
      </c>
      <c r="C296" s="663" t="s">
        <v>581</v>
      </c>
      <c r="D296" s="664" t="s">
        <v>2767</v>
      </c>
      <c r="E296" s="663" t="s">
        <v>5684</v>
      </c>
      <c r="F296" s="664" t="s">
        <v>5685</v>
      </c>
      <c r="G296" s="663" t="s">
        <v>5037</v>
      </c>
      <c r="H296" s="663" t="s">
        <v>5038</v>
      </c>
      <c r="I296" s="665">
        <v>30.731999999999999</v>
      </c>
      <c r="J296" s="665">
        <v>1340</v>
      </c>
      <c r="K296" s="666">
        <v>41183.599999999999</v>
      </c>
    </row>
    <row r="297" spans="1:11" ht="14.4" customHeight="1" x14ac:dyDescent="0.3">
      <c r="A297" s="661" t="s">
        <v>571</v>
      </c>
      <c r="B297" s="662" t="s">
        <v>2765</v>
      </c>
      <c r="C297" s="663" t="s">
        <v>581</v>
      </c>
      <c r="D297" s="664" t="s">
        <v>2767</v>
      </c>
      <c r="E297" s="663" t="s">
        <v>5684</v>
      </c>
      <c r="F297" s="664" t="s">
        <v>5685</v>
      </c>
      <c r="G297" s="663" t="s">
        <v>5039</v>
      </c>
      <c r="H297" s="663" t="s">
        <v>5040</v>
      </c>
      <c r="I297" s="665">
        <v>141.38999999999999</v>
      </c>
      <c r="J297" s="665">
        <v>10</v>
      </c>
      <c r="K297" s="666">
        <v>1413.89</v>
      </c>
    </row>
    <row r="298" spans="1:11" ht="14.4" customHeight="1" x14ac:dyDescent="0.3">
      <c r="A298" s="661" t="s">
        <v>571</v>
      </c>
      <c r="B298" s="662" t="s">
        <v>2765</v>
      </c>
      <c r="C298" s="663" t="s">
        <v>581</v>
      </c>
      <c r="D298" s="664" t="s">
        <v>2767</v>
      </c>
      <c r="E298" s="663" t="s">
        <v>5684</v>
      </c>
      <c r="F298" s="664" t="s">
        <v>5685</v>
      </c>
      <c r="G298" s="663" t="s">
        <v>5041</v>
      </c>
      <c r="H298" s="663" t="s">
        <v>5042</v>
      </c>
      <c r="I298" s="665">
        <v>30.73</v>
      </c>
      <c r="J298" s="665">
        <v>1200</v>
      </c>
      <c r="K298" s="666">
        <v>36880.800000000003</v>
      </c>
    </row>
    <row r="299" spans="1:11" ht="14.4" customHeight="1" x14ac:dyDescent="0.3">
      <c r="A299" s="661" t="s">
        <v>571</v>
      </c>
      <c r="B299" s="662" t="s">
        <v>2765</v>
      </c>
      <c r="C299" s="663" t="s">
        <v>581</v>
      </c>
      <c r="D299" s="664" t="s">
        <v>2767</v>
      </c>
      <c r="E299" s="663" t="s">
        <v>5684</v>
      </c>
      <c r="F299" s="664" t="s">
        <v>5685</v>
      </c>
      <c r="G299" s="663" t="s">
        <v>5043</v>
      </c>
      <c r="H299" s="663" t="s">
        <v>5044</v>
      </c>
      <c r="I299" s="665">
        <v>30.73</v>
      </c>
      <c r="J299" s="665">
        <v>1400</v>
      </c>
      <c r="K299" s="666">
        <v>43027.600000000006</v>
      </c>
    </row>
    <row r="300" spans="1:11" ht="14.4" customHeight="1" x14ac:dyDescent="0.3">
      <c r="A300" s="661" t="s">
        <v>571</v>
      </c>
      <c r="B300" s="662" t="s">
        <v>2765</v>
      </c>
      <c r="C300" s="663" t="s">
        <v>581</v>
      </c>
      <c r="D300" s="664" t="s">
        <v>2767</v>
      </c>
      <c r="E300" s="663" t="s">
        <v>5684</v>
      </c>
      <c r="F300" s="664" t="s">
        <v>5685</v>
      </c>
      <c r="G300" s="663" t="s">
        <v>5045</v>
      </c>
      <c r="H300" s="663" t="s">
        <v>5046</v>
      </c>
      <c r="I300" s="665">
        <v>422.3</v>
      </c>
      <c r="J300" s="665">
        <v>3</v>
      </c>
      <c r="K300" s="666">
        <v>1266.9000000000001</v>
      </c>
    </row>
    <row r="301" spans="1:11" ht="14.4" customHeight="1" x14ac:dyDescent="0.3">
      <c r="A301" s="661" t="s">
        <v>571</v>
      </c>
      <c r="B301" s="662" t="s">
        <v>2765</v>
      </c>
      <c r="C301" s="663" t="s">
        <v>581</v>
      </c>
      <c r="D301" s="664" t="s">
        <v>2767</v>
      </c>
      <c r="E301" s="663" t="s">
        <v>5684</v>
      </c>
      <c r="F301" s="664" t="s">
        <v>5685</v>
      </c>
      <c r="G301" s="663" t="s">
        <v>5047</v>
      </c>
      <c r="H301" s="663" t="s">
        <v>5048</v>
      </c>
      <c r="I301" s="665">
        <v>600</v>
      </c>
      <c r="J301" s="665">
        <v>30</v>
      </c>
      <c r="K301" s="666">
        <v>18000.07</v>
      </c>
    </row>
    <row r="302" spans="1:11" ht="14.4" customHeight="1" x14ac:dyDescent="0.3">
      <c r="A302" s="661" t="s">
        <v>571</v>
      </c>
      <c r="B302" s="662" t="s">
        <v>2765</v>
      </c>
      <c r="C302" s="663" t="s">
        <v>581</v>
      </c>
      <c r="D302" s="664" t="s">
        <v>2767</v>
      </c>
      <c r="E302" s="663" t="s">
        <v>5684</v>
      </c>
      <c r="F302" s="664" t="s">
        <v>5685</v>
      </c>
      <c r="G302" s="663" t="s">
        <v>5049</v>
      </c>
      <c r="H302" s="663" t="s">
        <v>5050</v>
      </c>
      <c r="I302" s="665">
        <v>30.25</v>
      </c>
      <c r="J302" s="665">
        <v>50</v>
      </c>
      <c r="K302" s="666">
        <v>1512.5</v>
      </c>
    </row>
    <row r="303" spans="1:11" ht="14.4" customHeight="1" x14ac:dyDescent="0.3">
      <c r="A303" s="661" t="s">
        <v>571</v>
      </c>
      <c r="B303" s="662" t="s">
        <v>2765</v>
      </c>
      <c r="C303" s="663" t="s">
        <v>581</v>
      </c>
      <c r="D303" s="664" t="s">
        <v>2767</v>
      </c>
      <c r="E303" s="663" t="s">
        <v>5684</v>
      </c>
      <c r="F303" s="664" t="s">
        <v>5685</v>
      </c>
      <c r="G303" s="663" t="s">
        <v>5051</v>
      </c>
      <c r="H303" s="663" t="s">
        <v>5052</v>
      </c>
      <c r="I303" s="665">
        <v>149.80000000000001</v>
      </c>
      <c r="J303" s="665">
        <v>12</v>
      </c>
      <c r="K303" s="666">
        <v>1797.6</v>
      </c>
    </row>
    <row r="304" spans="1:11" ht="14.4" customHeight="1" x14ac:dyDescent="0.3">
      <c r="A304" s="661" t="s">
        <v>571</v>
      </c>
      <c r="B304" s="662" t="s">
        <v>2765</v>
      </c>
      <c r="C304" s="663" t="s">
        <v>581</v>
      </c>
      <c r="D304" s="664" t="s">
        <v>2767</v>
      </c>
      <c r="E304" s="663" t="s">
        <v>5684</v>
      </c>
      <c r="F304" s="664" t="s">
        <v>5685</v>
      </c>
      <c r="G304" s="663" t="s">
        <v>5053</v>
      </c>
      <c r="H304" s="663" t="s">
        <v>5054</v>
      </c>
      <c r="I304" s="665">
        <v>2986.8</v>
      </c>
      <c r="J304" s="665">
        <v>1</v>
      </c>
      <c r="K304" s="666">
        <v>2986.8</v>
      </c>
    </row>
    <row r="305" spans="1:11" ht="14.4" customHeight="1" x14ac:dyDescent="0.3">
      <c r="A305" s="661" t="s">
        <v>571</v>
      </c>
      <c r="B305" s="662" t="s">
        <v>2765</v>
      </c>
      <c r="C305" s="663" t="s">
        <v>581</v>
      </c>
      <c r="D305" s="664" t="s">
        <v>2767</v>
      </c>
      <c r="E305" s="663" t="s">
        <v>5684</v>
      </c>
      <c r="F305" s="664" t="s">
        <v>5685</v>
      </c>
      <c r="G305" s="663" t="s">
        <v>5055</v>
      </c>
      <c r="H305" s="663" t="s">
        <v>5056</v>
      </c>
      <c r="I305" s="665">
        <v>1427.8</v>
      </c>
      <c r="J305" s="665">
        <v>10</v>
      </c>
      <c r="K305" s="666">
        <v>14278</v>
      </c>
    </row>
    <row r="306" spans="1:11" ht="14.4" customHeight="1" x14ac:dyDescent="0.3">
      <c r="A306" s="661" t="s">
        <v>571</v>
      </c>
      <c r="B306" s="662" t="s">
        <v>2765</v>
      </c>
      <c r="C306" s="663" t="s">
        <v>581</v>
      </c>
      <c r="D306" s="664" t="s">
        <v>2767</v>
      </c>
      <c r="E306" s="663" t="s">
        <v>5684</v>
      </c>
      <c r="F306" s="664" t="s">
        <v>5685</v>
      </c>
      <c r="G306" s="663" t="s">
        <v>5057</v>
      </c>
      <c r="H306" s="663" t="s">
        <v>5058</v>
      </c>
      <c r="I306" s="665">
        <v>168.19</v>
      </c>
      <c r="J306" s="665">
        <v>20</v>
      </c>
      <c r="K306" s="666">
        <v>3363.8</v>
      </c>
    </row>
    <row r="307" spans="1:11" ht="14.4" customHeight="1" x14ac:dyDescent="0.3">
      <c r="A307" s="661" t="s">
        <v>571</v>
      </c>
      <c r="B307" s="662" t="s">
        <v>2765</v>
      </c>
      <c r="C307" s="663" t="s">
        <v>581</v>
      </c>
      <c r="D307" s="664" t="s">
        <v>2767</v>
      </c>
      <c r="E307" s="663" t="s">
        <v>5684</v>
      </c>
      <c r="F307" s="664" t="s">
        <v>5685</v>
      </c>
      <c r="G307" s="663" t="s">
        <v>5059</v>
      </c>
      <c r="H307" s="663" t="s">
        <v>5060</v>
      </c>
      <c r="I307" s="665">
        <v>2986.8</v>
      </c>
      <c r="J307" s="665">
        <v>1</v>
      </c>
      <c r="K307" s="666">
        <v>2986.8</v>
      </c>
    </row>
    <row r="308" spans="1:11" ht="14.4" customHeight="1" x14ac:dyDescent="0.3">
      <c r="A308" s="661" t="s">
        <v>571</v>
      </c>
      <c r="B308" s="662" t="s">
        <v>2765</v>
      </c>
      <c r="C308" s="663" t="s">
        <v>581</v>
      </c>
      <c r="D308" s="664" t="s">
        <v>2767</v>
      </c>
      <c r="E308" s="663" t="s">
        <v>5684</v>
      </c>
      <c r="F308" s="664" t="s">
        <v>5685</v>
      </c>
      <c r="G308" s="663" t="s">
        <v>5061</v>
      </c>
      <c r="H308" s="663" t="s">
        <v>5062</v>
      </c>
      <c r="I308" s="665">
        <v>15.73</v>
      </c>
      <c r="J308" s="665">
        <v>500</v>
      </c>
      <c r="K308" s="666">
        <v>7865</v>
      </c>
    </row>
    <row r="309" spans="1:11" ht="14.4" customHeight="1" x14ac:dyDescent="0.3">
      <c r="A309" s="661" t="s">
        <v>571</v>
      </c>
      <c r="B309" s="662" t="s">
        <v>2765</v>
      </c>
      <c r="C309" s="663" t="s">
        <v>581</v>
      </c>
      <c r="D309" s="664" t="s">
        <v>2767</v>
      </c>
      <c r="E309" s="663" t="s">
        <v>5684</v>
      </c>
      <c r="F309" s="664" t="s">
        <v>5685</v>
      </c>
      <c r="G309" s="663" t="s">
        <v>5063</v>
      </c>
      <c r="H309" s="663" t="s">
        <v>5064</v>
      </c>
      <c r="I309" s="665">
        <v>13.02</v>
      </c>
      <c r="J309" s="665">
        <v>50</v>
      </c>
      <c r="K309" s="666">
        <v>651.17999999999995</v>
      </c>
    </row>
    <row r="310" spans="1:11" ht="14.4" customHeight="1" x14ac:dyDescent="0.3">
      <c r="A310" s="661" t="s">
        <v>571</v>
      </c>
      <c r="B310" s="662" t="s">
        <v>2765</v>
      </c>
      <c r="C310" s="663" t="s">
        <v>581</v>
      </c>
      <c r="D310" s="664" t="s">
        <v>2767</v>
      </c>
      <c r="E310" s="663" t="s">
        <v>5684</v>
      </c>
      <c r="F310" s="664" t="s">
        <v>5685</v>
      </c>
      <c r="G310" s="663" t="s">
        <v>5065</v>
      </c>
      <c r="H310" s="663" t="s">
        <v>5066</v>
      </c>
      <c r="I310" s="665">
        <v>5060</v>
      </c>
      <c r="J310" s="665">
        <v>3</v>
      </c>
      <c r="K310" s="666">
        <v>15180</v>
      </c>
    </row>
    <row r="311" spans="1:11" ht="14.4" customHeight="1" x14ac:dyDescent="0.3">
      <c r="A311" s="661" t="s">
        <v>571</v>
      </c>
      <c r="B311" s="662" t="s">
        <v>2765</v>
      </c>
      <c r="C311" s="663" t="s">
        <v>581</v>
      </c>
      <c r="D311" s="664" t="s">
        <v>2767</v>
      </c>
      <c r="E311" s="663" t="s">
        <v>5684</v>
      </c>
      <c r="F311" s="664" t="s">
        <v>5685</v>
      </c>
      <c r="G311" s="663" t="s">
        <v>5067</v>
      </c>
      <c r="H311" s="663" t="s">
        <v>5068</v>
      </c>
      <c r="I311" s="665">
        <v>171.82</v>
      </c>
      <c r="J311" s="665">
        <v>10</v>
      </c>
      <c r="K311" s="666">
        <v>1718.2</v>
      </c>
    </row>
    <row r="312" spans="1:11" ht="14.4" customHeight="1" x14ac:dyDescent="0.3">
      <c r="A312" s="661" t="s">
        <v>571</v>
      </c>
      <c r="B312" s="662" t="s">
        <v>2765</v>
      </c>
      <c r="C312" s="663" t="s">
        <v>581</v>
      </c>
      <c r="D312" s="664" t="s">
        <v>2767</v>
      </c>
      <c r="E312" s="663" t="s">
        <v>5684</v>
      </c>
      <c r="F312" s="664" t="s">
        <v>5685</v>
      </c>
      <c r="G312" s="663" t="s">
        <v>5067</v>
      </c>
      <c r="H312" s="663" t="s">
        <v>5069</v>
      </c>
      <c r="I312" s="665">
        <v>171.82</v>
      </c>
      <c r="J312" s="665">
        <v>10</v>
      </c>
      <c r="K312" s="666">
        <v>1718.2</v>
      </c>
    </row>
    <row r="313" spans="1:11" ht="14.4" customHeight="1" x14ac:dyDescent="0.3">
      <c r="A313" s="661" t="s">
        <v>571</v>
      </c>
      <c r="B313" s="662" t="s">
        <v>2765</v>
      </c>
      <c r="C313" s="663" t="s">
        <v>581</v>
      </c>
      <c r="D313" s="664" t="s">
        <v>2767</v>
      </c>
      <c r="E313" s="663" t="s">
        <v>5684</v>
      </c>
      <c r="F313" s="664" t="s">
        <v>5685</v>
      </c>
      <c r="G313" s="663" t="s">
        <v>5070</v>
      </c>
      <c r="H313" s="663" t="s">
        <v>5071</v>
      </c>
      <c r="I313" s="665">
        <v>1828.5349999999999</v>
      </c>
      <c r="J313" s="665">
        <v>2</v>
      </c>
      <c r="K313" s="666">
        <v>3657.0699999999997</v>
      </c>
    </row>
    <row r="314" spans="1:11" ht="14.4" customHeight="1" x14ac:dyDescent="0.3">
      <c r="A314" s="661" t="s">
        <v>571</v>
      </c>
      <c r="B314" s="662" t="s">
        <v>2765</v>
      </c>
      <c r="C314" s="663" t="s">
        <v>581</v>
      </c>
      <c r="D314" s="664" t="s">
        <v>2767</v>
      </c>
      <c r="E314" s="663" t="s">
        <v>5684</v>
      </c>
      <c r="F314" s="664" t="s">
        <v>5685</v>
      </c>
      <c r="G314" s="663" t="s">
        <v>5072</v>
      </c>
      <c r="H314" s="663" t="s">
        <v>5073</v>
      </c>
      <c r="I314" s="665">
        <v>623.15</v>
      </c>
      <c r="J314" s="665">
        <v>60</v>
      </c>
      <c r="K314" s="666">
        <v>37389</v>
      </c>
    </row>
    <row r="315" spans="1:11" ht="14.4" customHeight="1" x14ac:dyDescent="0.3">
      <c r="A315" s="661" t="s">
        <v>571</v>
      </c>
      <c r="B315" s="662" t="s">
        <v>2765</v>
      </c>
      <c r="C315" s="663" t="s">
        <v>581</v>
      </c>
      <c r="D315" s="664" t="s">
        <v>2767</v>
      </c>
      <c r="E315" s="663" t="s">
        <v>5684</v>
      </c>
      <c r="F315" s="664" t="s">
        <v>5685</v>
      </c>
      <c r="G315" s="663" t="s">
        <v>5074</v>
      </c>
      <c r="H315" s="663" t="s">
        <v>5075</v>
      </c>
      <c r="I315" s="665">
        <v>60.9</v>
      </c>
      <c r="J315" s="665">
        <v>20</v>
      </c>
      <c r="K315" s="666">
        <v>1218.06</v>
      </c>
    </row>
    <row r="316" spans="1:11" ht="14.4" customHeight="1" x14ac:dyDescent="0.3">
      <c r="A316" s="661" t="s">
        <v>571</v>
      </c>
      <c r="B316" s="662" t="s">
        <v>2765</v>
      </c>
      <c r="C316" s="663" t="s">
        <v>581</v>
      </c>
      <c r="D316" s="664" t="s">
        <v>2767</v>
      </c>
      <c r="E316" s="663" t="s">
        <v>5684</v>
      </c>
      <c r="F316" s="664" t="s">
        <v>5685</v>
      </c>
      <c r="G316" s="663" t="s">
        <v>4521</v>
      </c>
      <c r="H316" s="663" t="s">
        <v>4522</v>
      </c>
      <c r="I316" s="665">
        <v>3.4224999999999999</v>
      </c>
      <c r="J316" s="665">
        <v>2020</v>
      </c>
      <c r="K316" s="666">
        <v>6908.6</v>
      </c>
    </row>
    <row r="317" spans="1:11" ht="14.4" customHeight="1" x14ac:dyDescent="0.3">
      <c r="A317" s="661" t="s">
        <v>571</v>
      </c>
      <c r="B317" s="662" t="s">
        <v>2765</v>
      </c>
      <c r="C317" s="663" t="s">
        <v>581</v>
      </c>
      <c r="D317" s="664" t="s">
        <v>2767</v>
      </c>
      <c r="E317" s="663" t="s">
        <v>5684</v>
      </c>
      <c r="F317" s="664" t="s">
        <v>5685</v>
      </c>
      <c r="G317" s="663" t="s">
        <v>5076</v>
      </c>
      <c r="H317" s="663" t="s">
        <v>5077</v>
      </c>
      <c r="I317" s="665">
        <v>6.0949999999999998</v>
      </c>
      <c r="J317" s="665">
        <v>1100</v>
      </c>
      <c r="K317" s="666">
        <v>6705</v>
      </c>
    </row>
    <row r="318" spans="1:11" ht="14.4" customHeight="1" x14ac:dyDescent="0.3">
      <c r="A318" s="661" t="s">
        <v>571</v>
      </c>
      <c r="B318" s="662" t="s">
        <v>2765</v>
      </c>
      <c r="C318" s="663" t="s">
        <v>581</v>
      </c>
      <c r="D318" s="664" t="s">
        <v>2767</v>
      </c>
      <c r="E318" s="663" t="s">
        <v>5684</v>
      </c>
      <c r="F318" s="664" t="s">
        <v>5685</v>
      </c>
      <c r="G318" s="663" t="s">
        <v>5078</v>
      </c>
      <c r="H318" s="663" t="s">
        <v>5079</v>
      </c>
      <c r="I318" s="665">
        <v>65.34</v>
      </c>
      <c r="J318" s="665">
        <v>30</v>
      </c>
      <c r="K318" s="666">
        <v>1960.2</v>
      </c>
    </row>
    <row r="319" spans="1:11" ht="14.4" customHeight="1" x14ac:dyDescent="0.3">
      <c r="A319" s="661" t="s">
        <v>571</v>
      </c>
      <c r="B319" s="662" t="s">
        <v>2765</v>
      </c>
      <c r="C319" s="663" t="s">
        <v>581</v>
      </c>
      <c r="D319" s="664" t="s">
        <v>2767</v>
      </c>
      <c r="E319" s="663" t="s">
        <v>5684</v>
      </c>
      <c r="F319" s="664" t="s">
        <v>5685</v>
      </c>
      <c r="G319" s="663" t="s">
        <v>5080</v>
      </c>
      <c r="H319" s="663" t="s">
        <v>5081</v>
      </c>
      <c r="I319" s="665">
        <v>568.70000000000005</v>
      </c>
      <c r="J319" s="665">
        <v>10</v>
      </c>
      <c r="K319" s="666">
        <v>5687</v>
      </c>
    </row>
    <row r="320" spans="1:11" ht="14.4" customHeight="1" x14ac:dyDescent="0.3">
      <c r="A320" s="661" t="s">
        <v>571</v>
      </c>
      <c r="B320" s="662" t="s">
        <v>2765</v>
      </c>
      <c r="C320" s="663" t="s">
        <v>581</v>
      </c>
      <c r="D320" s="664" t="s">
        <v>2767</v>
      </c>
      <c r="E320" s="663" t="s">
        <v>5684</v>
      </c>
      <c r="F320" s="664" t="s">
        <v>5685</v>
      </c>
      <c r="G320" s="663" t="s">
        <v>5082</v>
      </c>
      <c r="H320" s="663" t="s">
        <v>5083</v>
      </c>
      <c r="I320" s="665">
        <v>85.6</v>
      </c>
      <c r="J320" s="665">
        <v>5</v>
      </c>
      <c r="K320" s="666">
        <v>427.98</v>
      </c>
    </row>
    <row r="321" spans="1:11" ht="14.4" customHeight="1" x14ac:dyDescent="0.3">
      <c r="A321" s="661" t="s">
        <v>571</v>
      </c>
      <c r="B321" s="662" t="s">
        <v>2765</v>
      </c>
      <c r="C321" s="663" t="s">
        <v>581</v>
      </c>
      <c r="D321" s="664" t="s">
        <v>2767</v>
      </c>
      <c r="E321" s="663" t="s">
        <v>5684</v>
      </c>
      <c r="F321" s="664" t="s">
        <v>5685</v>
      </c>
      <c r="G321" s="663" t="s">
        <v>5084</v>
      </c>
      <c r="H321" s="663" t="s">
        <v>5085</v>
      </c>
      <c r="I321" s="665">
        <v>9.44</v>
      </c>
      <c r="J321" s="665">
        <v>2300</v>
      </c>
      <c r="K321" s="666">
        <v>21712</v>
      </c>
    </row>
    <row r="322" spans="1:11" ht="14.4" customHeight="1" x14ac:dyDescent="0.3">
      <c r="A322" s="661" t="s">
        <v>571</v>
      </c>
      <c r="B322" s="662" t="s">
        <v>2765</v>
      </c>
      <c r="C322" s="663" t="s">
        <v>581</v>
      </c>
      <c r="D322" s="664" t="s">
        <v>2767</v>
      </c>
      <c r="E322" s="663" t="s">
        <v>5684</v>
      </c>
      <c r="F322" s="664" t="s">
        <v>5685</v>
      </c>
      <c r="G322" s="663" t="s">
        <v>5086</v>
      </c>
      <c r="H322" s="663" t="s">
        <v>5087</v>
      </c>
      <c r="I322" s="665">
        <v>5060</v>
      </c>
      <c r="J322" s="665">
        <v>1</v>
      </c>
      <c r="K322" s="666">
        <v>5060</v>
      </c>
    </row>
    <row r="323" spans="1:11" ht="14.4" customHeight="1" x14ac:dyDescent="0.3">
      <c r="A323" s="661" t="s">
        <v>571</v>
      </c>
      <c r="B323" s="662" t="s">
        <v>2765</v>
      </c>
      <c r="C323" s="663" t="s">
        <v>581</v>
      </c>
      <c r="D323" s="664" t="s">
        <v>2767</v>
      </c>
      <c r="E323" s="663" t="s">
        <v>5684</v>
      </c>
      <c r="F323" s="664" t="s">
        <v>5685</v>
      </c>
      <c r="G323" s="663" t="s">
        <v>5088</v>
      </c>
      <c r="H323" s="663" t="s">
        <v>5089</v>
      </c>
      <c r="I323" s="665">
        <v>3920.4</v>
      </c>
      <c r="J323" s="665">
        <v>6</v>
      </c>
      <c r="K323" s="666">
        <v>23522.400000000001</v>
      </c>
    </row>
    <row r="324" spans="1:11" ht="14.4" customHeight="1" x14ac:dyDescent="0.3">
      <c r="A324" s="661" t="s">
        <v>571</v>
      </c>
      <c r="B324" s="662" t="s">
        <v>2765</v>
      </c>
      <c r="C324" s="663" t="s">
        <v>581</v>
      </c>
      <c r="D324" s="664" t="s">
        <v>2767</v>
      </c>
      <c r="E324" s="663" t="s">
        <v>5684</v>
      </c>
      <c r="F324" s="664" t="s">
        <v>5685</v>
      </c>
      <c r="G324" s="663" t="s">
        <v>5090</v>
      </c>
      <c r="H324" s="663" t="s">
        <v>5091</v>
      </c>
      <c r="I324" s="665">
        <v>171.82</v>
      </c>
      <c r="J324" s="665">
        <v>10</v>
      </c>
      <c r="K324" s="666">
        <v>1718.2</v>
      </c>
    </row>
    <row r="325" spans="1:11" ht="14.4" customHeight="1" x14ac:dyDescent="0.3">
      <c r="A325" s="661" t="s">
        <v>571</v>
      </c>
      <c r="B325" s="662" t="s">
        <v>2765</v>
      </c>
      <c r="C325" s="663" t="s">
        <v>581</v>
      </c>
      <c r="D325" s="664" t="s">
        <v>2767</v>
      </c>
      <c r="E325" s="663" t="s">
        <v>5684</v>
      </c>
      <c r="F325" s="664" t="s">
        <v>5685</v>
      </c>
      <c r="G325" s="663" t="s">
        <v>5092</v>
      </c>
      <c r="H325" s="663" t="s">
        <v>5093</v>
      </c>
      <c r="I325" s="665">
        <v>5693.08</v>
      </c>
      <c r="J325" s="665">
        <v>2</v>
      </c>
      <c r="K325" s="666">
        <v>11386.16</v>
      </c>
    </row>
    <row r="326" spans="1:11" ht="14.4" customHeight="1" x14ac:dyDescent="0.3">
      <c r="A326" s="661" t="s">
        <v>571</v>
      </c>
      <c r="B326" s="662" t="s">
        <v>2765</v>
      </c>
      <c r="C326" s="663" t="s">
        <v>581</v>
      </c>
      <c r="D326" s="664" t="s">
        <v>2767</v>
      </c>
      <c r="E326" s="663" t="s">
        <v>5684</v>
      </c>
      <c r="F326" s="664" t="s">
        <v>5685</v>
      </c>
      <c r="G326" s="663" t="s">
        <v>5094</v>
      </c>
      <c r="H326" s="663" t="s">
        <v>5095</v>
      </c>
      <c r="I326" s="665">
        <v>157.30000000000001</v>
      </c>
      <c r="J326" s="665">
        <v>20</v>
      </c>
      <c r="K326" s="666">
        <v>3146</v>
      </c>
    </row>
    <row r="327" spans="1:11" ht="14.4" customHeight="1" x14ac:dyDescent="0.3">
      <c r="A327" s="661" t="s">
        <v>571</v>
      </c>
      <c r="B327" s="662" t="s">
        <v>2765</v>
      </c>
      <c r="C327" s="663" t="s">
        <v>581</v>
      </c>
      <c r="D327" s="664" t="s">
        <v>2767</v>
      </c>
      <c r="E327" s="663" t="s">
        <v>5684</v>
      </c>
      <c r="F327" s="664" t="s">
        <v>5685</v>
      </c>
      <c r="G327" s="663" t="s">
        <v>5096</v>
      </c>
      <c r="H327" s="663" t="s">
        <v>5097</v>
      </c>
      <c r="I327" s="665">
        <v>78.05</v>
      </c>
      <c r="J327" s="665">
        <v>30</v>
      </c>
      <c r="K327" s="666">
        <v>2341.38</v>
      </c>
    </row>
    <row r="328" spans="1:11" ht="14.4" customHeight="1" x14ac:dyDescent="0.3">
      <c r="A328" s="661" t="s">
        <v>571</v>
      </c>
      <c r="B328" s="662" t="s">
        <v>2765</v>
      </c>
      <c r="C328" s="663" t="s">
        <v>581</v>
      </c>
      <c r="D328" s="664" t="s">
        <v>2767</v>
      </c>
      <c r="E328" s="663" t="s">
        <v>5684</v>
      </c>
      <c r="F328" s="664" t="s">
        <v>5685</v>
      </c>
      <c r="G328" s="663" t="s">
        <v>5098</v>
      </c>
      <c r="H328" s="663" t="s">
        <v>5099</v>
      </c>
      <c r="I328" s="665">
        <v>594.84</v>
      </c>
      <c r="J328" s="665">
        <v>5</v>
      </c>
      <c r="K328" s="666">
        <v>2974.18</v>
      </c>
    </row>
    <row r="329" spans="1:11" ht="14.4" customHeight="1" x14ac:dyDescent="0.3">
      <c r="A329" s="661" t="s">
        <v>571</v>
      </c>
      <c r="B329" s="662" t="s">
        <v>2765</v>
      </c>
      <c r="C329" s="663" t="s">
        <v>581</v>
      </c>
      <c r="D329" s="664" t="s">
        <v>2767</v>
      </c>
      <c r="E329" s="663" t="s">
        <v>5684</v>
      </c>
      <c r="F329" s="664" t="s">
        <v>5685</v>
      </c>
      <c r="G329" s="663" t="s">
        <v>5100</v>
      </c>
      <c r="H329" s="663" t="s">
        <v>5101</v>
      </c>
      <c r="I329" s="665">
        <v>247.26</v>
      </c>
      <c r="J329" s="665">
        <v>5</v>
      </c>
      <c r="K329" s="666">
        <v>1236.3</v>
      </c>
    </row>
    <row r="330" spans="1:11" ht="14.4" customHeight="1" x14ac:dyDescent="0.3">
      <c r="A330" s="661" t="s">
        <v>571</v>
      </c>
      <c r="B330" s="662" t="s">
        <v>2765</v>
      </c>
      <c r="C330" s="663" t="s">
        <v>581</v>
      </c>
      <c r="D330" s="664" t="s">
        <v>2767</v>
      </c>
      <c r="E330" s="663" t="s">
        <v>5692</v>
      </c>
      <c r="F330" s="664" t="s">
        <v>5693</v>
      </c>
      <c r="G330" s="663" t="s">
        <v>5102</v>
      </c>
      <c r="H330" s="663" t="s">
        <v>5103</v>
      </c>
      <c r="I330" s="665">
        <v>50.82</v>
      </c>
      <c r="J330" s="665">
        <v>2</v>
      </c>
      <c r="K330" s="666">
        <v>101.64</v>
      </c>
    </row>
    <row r="331" spans="1:11" ht="14.4" customHeight="1" x14ac:dyDescent="0.3">
      <c r="A331" s="661" t="s">
        <v>571</v>
      </c>
      <c r="B331" s="662" t="s">
        <v>2765</v>
      </c>
      <c r="C331" s="663" t="s">
        <v>581</v>
      </c>
      <c r="D331" s="664" t="s">
        <v>2767</v>
      </c>
      <c r="E331" s="663" t="s">
        <v>5692</v>
      </c>
      <c r="F331" s="664" t="s">
        <v>5693</v>
      </c>
      <c r="G331" s="663" t="s">
        <v>5104</v>
      </c>
      <c r="H331" s="663" t="s">
        <v>5105</v>
      </c>
      <c r="I331" s="665">
        <v>94.671666666666667</v>
      </c>
      <c r="J331" s="665">
        <v>8</v>
      </c>
      <c r="K331" s="666">
        <v>757.23</v>
      </c>
    </row>
    <row r="332" spans="1:11" ht="14.4" customHeight="1" x14ac:dyDescent="0.3">
      <c r="A332" s="661" t="s">
        <v>571</v>
      </c>
      <c r="B332" s="662" t="s">
        <v>2765</v>
      </c>
      <c r="C332" s="663" t="s">
        <v>581</v>
      </c>
      <c r="D332" s="664" t="s">
        <v>2767</v>
      </c>
      <c r="E332" s="663" t="s">
        <v>5692</v>
      </c>
      <c r="F332" s="664" t="s">
        <v>5693</v>
      </c>
      <c r="G332" s="663" t="s">
        <v>5106</v>
      </c>
      <c r="H332" s="663" t="s">
        <v>5107</v>
      </c>
      <c r="I332" s="665">
        <v>188.83833333333334</v>
      </c>
      <c r="J332" s="665">
        <v>10</v>
      </c>
      <c r="K332" s="666">
        <v>1878.65</v>
      </c>
    </row>
    <row r="333" spans="1:11" ht="14.4" customHeight="1" x14ac:dyDescent="0.3">
      <c r="A333" s="661" t="s">
        <v>571</v>
      </c>
      <c r="B333" s="662" t="s">
        <v>2765</v>
      </c>
      <c r="C333" s="663" t="s">
        <v>581</v>
      </c>
      <c r="D333" s="664" t="s">
        <v>2767</v>
      </c>
      <c r="E333" s="663" t="s">
        <v>5692</v>
      </c>
      <c r="F333" s="664" t="s">
        <v>5693</v>
      </c>
      <c r="G333" s="663" t="s">
        <v>5108</v>
      </c>
      <c r="H333" s="663" t="s">
        <v>5109</v>
      </c>
      <c r="I333" s="665">
        <v>87.12</v>
      </c>
      <c r="J333" s="665">
        <v>2</v>
      </c>
      <c r="K333" s="666">
        <v>174.24</v>
      </c>
    </row>
    <row r="334" spans="1:11" ht="14.4" customHeight="1" x14ac:dyDescent="0.3">
      <c r="A334" s="661" t="s">
        <v>571</v>
      </c>
      <c r="B334" s="662" t="s">
        <v>2765</v>
      </c>
      <c r="C334" s="663" t="s">
        <v>581</v>
      </c>
      <c r="D334" s="664" t="s">
        <v>2767</v>
      </c>
      <c r="E334" s="663" t="s">
        <v>5686</v>
      </c>
      <c r="F334" s="664" t="s">
        <v>5687</v>
      </c>
      <c r="G334" s="663" t="s">
        <v>5110</v>
      </c>
      <c r="H334" s="663" t="s">
        <v>5111</v>
      </c>
      <c r="I334" s="665">
        <v>928.19999999999993</v>
      </c>
      <c r="J334" s="665">
        <v>100</v>
      </c>
      <c r="K334" s="666">
        <v>92820.29</v>
      </c>
    </row>
    <row r="335" spans="1:11" ht="14.4" customHeight="1" x14ac:dyDescent="0.3">
      <c r="A335" s="661" t="s">
        <v>571</v>
      </c>
      <c r="B335" s="662" t="s">
        <v>2765</v>
      </c>
      <c r="C335" s="663" t="s">
        <v>581</v>
      </c>
      <c r="D335" s="664" t="s">
        <v>2767</v>
      </c>
      <c r="E335" s="663" t="s">
        <v>5686</v>
      </c>
      <c r="F335" s="664" t="s">
        <v>5687</v>
      </c>
      <c r="G335" s="663" t="s">
        <v>5112</v>
      </c>
      <c r="H335" s="663" t="s">
        <v>5113</v>
      </c>
      <c r="I335" s="665">
        <v>319.91000000000003</v>
      </c>
      <c r="J335" s="665">
        <v>320</v>
      </c>
      <c r="K335" s="666">
        <v>102371.84</v>
      </c>
    </row>
    <row r="336" spans="1:11" ht="14.4" customHeight="1" x14ac:dyDescent="0.3">
      <c r="A336" s="661" t="s">
        <v>571</v>
      </c>
      <c r="B336" s="662" t="s">
        <v>2765</v>
      </c>
      <c r="C336" s="663" t="s">
        <v>581</v>
      </c>
      <c r="D336" s="664" t="s">
        <v>2767</v>
      </c>
      <c r="E336" s="663" t="s">
        <v>5686</v>
      </c>
      <c r="F336" s="664" t="s">
        <v>5687</v>
      </c>
      <c r="G336" s="663" t="s">
        <v>5114</v>
      </c>
      <c r="H336" s="663" t="s">
        <v>5115</v>
      </c>
      <c r="I336" s="665">
        <v>568.78624999999988</v>
      </c>
      <c r="J336" s="665">
        <v>110</v>
      </c>
      <c r="K336" s="666">
        <v>62566.32</v>
      </c>
    </row>
    <row r="337" spans="1:11" ht="14.4" customHeight="1" x14ac:dyDescent="0.3">
      <c r="A337" s="661" t="s">
        <v>571</v>
      </c>
      <c r="B337" s="662" t="s">
        <v>2765</v>
      </c>
      <c r="C337" s="663" t="s">
        <v>581</v>
      </c>
      <c r="D337" s="664" t="s">
        <v>2767</v>
      </c>
      <c r="E337" s="663" t="s">
        <v>5686</v>
      </c>
      <c r="F337" s="664" t="s">
        <v>5687</v>
      </c>
      <c r="G337" s="663" t="s">
        <v>5116</v>
      </c>
      <c r="H337" s="663" t="s">
        <v>5117</v>
      </c>
      <c r="I337" s="665">
        <v>1849.91</v>
      </c>
      <c r="J337" s="665">
        <v>5</v>
      </c>
      <c r="K337" s="666">
        <v>9249.5400000000009</v>
      </c>
    </row>
    <row r="338" spans="1:11" ht="14.4" customHeight="1" x14ac:dyDescent="0.3">
      <c r="A338" s="661" t="s">
        <v>571</v>
      </c>
      <c r="B338" s="662" t="s">
        <v>2765</v>
      </c>
      <c r="C338" s="663" t="s">
        <v>581</v>
      </c>
      <c r="D338" s="664" t="s">
        <v>2767</v>
      </c>
      <c r="E338" s="663" t="s">
        <v>5686</v>
      </c>
      <c r="F338" s="664" t="s">
        <v>5687</v>
      </c>
      <c r="G338" s="663" t="s">
        <v>5118</v>
      </c>
      <c r="H338" s="663" t="s">
        <v>5119</v>
      </c>
      <c r="I338" s="665">
        <v>920</v>
      </c>
      <c r="J338" s="665">
        <v>25</v>
      </c>
      <c r="K338" s="666">
        <v>23000</v>
      </c>
    </row>
    <row r="339" spans="1:11" ht="14.4" customHeight="1" x14ac:dyDescent="0.3">
      <c r="A339" s="661" t="s">
        <v>571</v>
      </c>
      <c r="B339" s="662" t="s">
        <v>2765</v>
      </c>
      <c r="C339" s="663" t="s">
        <v>581</v>
      </c>
      <c r="D339" s="664" t="s">
        <v>2767</v>
      </c>
      <c r="E339" s="663" t="s">
        <v>5686</v>
      </c>
      <c r="F339" s="664" t="s">
        <v>5687</v>
      </c>
      <c r="G339" s="663" t="s">
        <v>5118</v>
      </c>
      <c r="H339" s="663" t="s">
        <v>5120</v>
      </c>
      <c r="I339" s="665">
        <v>920</v>
      </c>
      <c r="J339" s="665">
        <v>10</v>
      </c>
      <c r="K339" s="666">
        <v>9200</v>
      </c>
    </row>
    <row r="340" spans="1:11" ht="14.4" customHeight="1" x14ac:dyDescent="0.3">
      <c r="A340" s="661" t="s">
        <v>571</v>
      </c>
      <c r="B340" s="662" t="s">
        <v>2765</v>
      </c>
      <c r="C340" s="663" t="s">
        <v>581</v>
      </c>
      <c r="D340" s="664" t="s">
        <v>2767</v>
      </c>
      <c r="E340" s="663" t="s">
        <v>5686</v>
      </c>
      <c r="F340" s="664" t="s">
        <v>5687</v>
      </c>
      <c r="G340" s="663" t="s">
        <v>5121</v>
      </c>
      <c r="H340" s="663" t="s">
        <v>5122</v>
      </c>
      <c r="I340" s="665">
        <v>6330.7250000000004</v>
      </c>
      <c r="J340" s="665">
        <v>4</v>
      </c>
      <c r="K340" s="666">
        <v>25322.920000000002</v>
      </c>
    </row>
    <row r="341" spans="1:11" ht="14.4" customHeight="1" x14ac:dyDescent="0.3">
      <c r="A341" s="661" t="s">
        <v>571</v>
      </c>
      <c r="B341" s="662" t="s">
        <v>2765</v>
      </c>
      <c r="C341" s="663" t="s">
        <v>581</v>
      </c>
      <c r="D341" s="664" t="s">
        <v>2767</v>
      </c>
      <c r="E341" s="663" t="s">
        <v>5686</v>
      </c>
      <c r="F341" s="664" t="s">
        <v>5687</v>
      </c>
      <c r="G341" s="663" t="s">
        <v>5123</v>
      </c>
      <c r="H341" s="663" t="s">
        <v>5124</v>
      </c>
      <c r="I341" s="665">
        <v>8300.6</v>
      </c>
      <c r="J341" s="665">
        <v>1</v>
      </c>
      <c r="K341" s="666">
        <v>8300.6</v>
      </c>
    </row>
    <row r="342" spans="1:11" ht="14.4" customHeight="1" x14ac:dyDescent="0.3">
      <c r="A342" s="661" t="s">
        <v>571</v>
      </c>
      <c r="B342" s="662" t="s">
        <v>2765</v>
      </c>
      <c r="C342" s="663" t="s">
        <v>581</v>
      </c>
      <c r="D342" s="664" t="s">
        <v>2767</v>
      </c>
      <c r="E342" s="663" t="s">
        <v>5686</v>
      </c>
      <c r="F342" s="664" t="s">
        <v>5687</v>
      </c>
      <c r="G342" s="663" t="s">
        <v>5125</v>
      </c>
      <c r="H342" s="663" t="s">
        <v>5126</v>
      </c>
      <c r="I342" s="665">
        <v>346.5</v>
      </c>
      <c r="J342" s="665">
        <v>20</v>
      </c>
      <c r="K342" s="666">
        <v>6929.92</v>
      </c>
    </row>
    <row r="343" spans="1:11" ht="14.4" customHeight="1" x14ac:dyDescent="0.3">
      <c r="A343" s="661" t="s">
        <v>571</v>
      </c>
      <c r="B343" s="662" t="s">
        <v>2765</v>
      </c>
      <c r="C343" s="663" t="s">
        <v>581</v>
      </c>
      <c r="D343" s="664" t="s">
        <v>2767</v>
      </c>
      <c r="E343" s="663" t="s">
        <v>5686</v>
      </c>
      <c r="F343" s="664" t="s">
        <v>5687</v>
      </c>
      <c r="G343" s="663" t="s">
        <v>5127</v>
      </c>
      <c r="H343" s="663" t="s">
        <v>5128</v>
      </c>
      <c r="I343" s="665">
        <v>1295.45</v>
      </c>
      <c r="J343" s="665">
        <v>4</v>
      </c>
      <c r="K343" s="666">
        <v>5181.8</v>
      </c>
    </row>
    <row r="344" spans="1:11" ht="14.4" customHeight="1" x14ac:dyDescent="0.3">
      <c r="A344" s="661" t="s">
        <v>571</v>
      </c>
      <c r="B344" s="662" t="s">
        <v>2765</v>
      </c>
      <c r="C344" s="663" t="s">
        <v>581</v>
      </c>
      <c r="D344" s="664" t="s">
        <v>2767</v>
      </c>
      <c r="E344" s="663" t="s">
        <v>5686</v>
      </c>
      <c r="F344" s="664" t="s">
        <v>5687</v>
      </c>
      <c r="G344" s="663" t="s">
        <v>5127</v>
      </c>
      <c r="H344" s="663" t="s">
        <v>5129</v>
      </c>
      <c r="I344" s="665">
        <v>1295.45</v>
      </c>
      <c r="J344" s="665">
        <v>5</v>
      </c>
      <c r="K344" s="666">
        <v>6477.25</v>
      </c>
    </row>
    <row r="345" spans="1:11" ht="14.4" customHeight="1" x14ac:dyDescent="0.3">
      <c r="A345" s="661" t="s">
        <v>571</v>
      </c>
      <c r="B345" s="662" t="s">
        <v>2765</v>
      </c>
      <c r="C345" s="663" t="s">
        <v>581</v>
      </c>
      <c r="D345" s="664" t="s">
        <v>2767</v>
      </c>
      <c r="E345" s="663" t="s">
        <v>5686</v>
      </c>
      <c r="F345" s="664" t="s">
        <v>5687</v>
      </c>
      <c r="G345" s="663" t="s">
        <v>5130</v>
      </c>
      <c r="H345" s="663" t="s">
        <v>5131</v>
      </c>
      <c r="I345" s="665">
        <v>1286.0899999999999</v>
      </c>
      <c r="J345" s="665">
        <v>5</v>
      </c>
      <c r="K345" s="666">
        <v>6430.45</v>
      </c>
    </row>
    <row r="346" spans="1:11" ht="14.4" customHeight="1" x14ac:dyDescent="0.3">
      <c r="A346" s="661" t="s">
        <v>571</v>
      </c>
      <c r="B346" s="662" t="s">
        <v>2765</v>
      </c>
      <c r="C346" s="663" t="s">
        <v>581</v>
      </c>
      <c r="D346" s="664" t="s">
        <v>2767</v>
      </c>
      <c r="E346" s="663" t="s">
        <v>5694</v>
      </c>
      <c r="F346" s="664" t="s">
        <v>5695</v>
      </c>
      <c r="G346" s="663" t="s">
        <v>5132</v>
      </c>
      <c r="H346" s="663" t="s">
        <v>5133</v>
      </c>
      <c r="I346" s="665">
        <v>1374.2</v>
      </c>
      <c r="J346" s="665">
        <v>1</v>
      </c>
      <c r="K346" s="666">
        <v>1374.2</v>
      </c>
    </row>
    <row r="347" spans="1:11" ht="14.4" customHeight="1" x14ac:dyDescent="0.3">
      <c r="A347" s="661" t="s">
        <v>571</v>
      </c>
      <c r="B347" s="662" t="s">
        <v>2765</v>
      </c>
      <c r="C347" s="663" t="s">
        <v>581</v>
      </c>
      <c r="D347" s="664" t="s">
        <v>2767</v>
      </c>
      <c r="E347" s="663" t="s">
        <v>5694</v>
      </c>
      <c r="F347" s="664" t="s">
        <v>5695</v>
      </c>
      <c r="G347" s="663" t="s">
        <v>5134</v>
      </c>
      <c r="H347" s="663" t="s">
        <v>5135</v>
      </c>
      <c r="I347" s="665">
        <v>12.7075</v>
      </c>
      <c r="J347" s="665">
        <v>600</v>
      </c>
      <c r="K347" s="666">
        <v>7624</v>
      </c>
    </row>
    <row r="348" spans="1:11" ht="14.4" customHeight="1" x14ac:dyDescent="0.3">
      <c r="A348" s="661" t="s">
        <v>571</v>
      </c>
      <c r="B348" s="662" t="s">
        <v>2765</v>
      </c>
      <c r="C348" s="663" t="s">
        <v>581</v>
      </c>
      <c r="D348" s="664" t="s">
        <v>2767</v>
      </c>
      <c r="E348" s="663" t="s">
        <v>5694</v>
      </c>
      <c r="F348" s="664" t="s">
        <v>5695</v>
      </c>
      <c r="G348" s="663" t="s">
        <v>5136</v>
      </c>
      <c r="H348" s="663" t="s">
        <v>5137</v>
      </c>
      <c r="I348" s="665">
        <v>136.61000000000001</v>
      </c>
      <c r="J348" s="665">
        <v>810</v>
      </c>
      <c r="K348" s="666">
        <v>110653.29</v>
      </c>
    </row>
    <row r="349" spans="1:11" ht="14.4" customHeight="1" x14ac:dyDescent="0.3">
      <c r="A349" s="661" t="s">
        <v>571</v>
      </c>
      <c r="B349" s="662" t="s">
        <v>2765</v>
      </c>
      <c r="C349" s="663" t="s">
        <v>581</v>
      </c>
      <c r="D349" s="664" t="s">
        <v>2767</v>
      </c>
      <c r="E349" s="663" t="s">
        <v>5694</v>
      </c>
      <c r="F349" s="664" t="s">
        <v>5695</v>
      </c>
      <c r="G349" s="663" t="s">
        <v>5138</v>
      </c>
      <c r="H349" s="663" t="s">
        <v>5139</v>
      </c>
      <c r="I349" s="665">
        <v>7.0049999999999999</v>
      </c>
      <c r="J349" s="665">
        <v>400</v>
      </c>
      <c r="K349" s="666">
        <v>2802</v>
      </c>
    </row>
    <row r="350" spans="1:11" ht="14.4" customHeight="1" x14ac:dyDescent="0.3">
      <c r="A350" s="661" t="s">
        <v>571</v>
      </c>
      <c r="B350" s="662" t="s">
        <v>2765</v>
      </c>
      <c r="C350" s="663" t="s">
        <v>581</v>
      </c>
      <c r="D350" s="664" t="s">
        <v>2767</v>
      </c>
      <c r="E350" s="663" t="s">
        <v>5694</v>
      </c>
      <c r="F350" s="664" t="s">
        <v>5695</v>
      </c>
      <c r="G350" s="663" t="s">
        <v>5140</v>
      </c>
      <c r="H350" s="663" t="s">
        <v>5141</v>
      </c>
      <c r="I350" s="665">
        <v>59.5</v>
      </c>
      <c r="J350" s="665">
        <v>60</v>
      </c>
      <c r="K350" s="666">
        <v>3570.06</v>
      </c>
    </row>
    <row r="351" spans="1:11" ht="14.4" customHeight="1" x14ac:dyDescent="0.3">
      <c r="A351" s="661" t="s">
        <v>571</v>
      </c>
      <c r="B351" s="662" t="s">
        <v>2765</v>
      </c>
      <c r="C351" s="663" t="s">
        <v>581</v>
      </c>
      <c r="D351" s="664" t="s">
        <v>2767</v>
      </c>
      <c r="E351" s="663" t="s">
        <v>5694</v>
      </c>
      <c r="F351" s="664" t="s">
        <v>5695</v>
      </c>
      <c r="G351" s="663" t="s">
        <v>5140</v>
      </c>
      <c r="H351" s="663" t="s">
        <v>5142</v>
      </c>
      <c r="I351" s="665">
        <v>59.5</v>
      </c>
      <c r="J351" s="665">
        <v>300</v>
      </c>
      <c r="K351" s="666">
        <v>17850.300000000003</v>
      </c>
    </row>
    <row r="352" spans="1:11" ht="14.4" customHeight="1" x14ac:dyDescent="0.3">
      <c r="A352" s="661" t="s">
        <v>571</v>
      </c>
      <c r="B352" s="662" t="s">
        <v>2765</v>
      </c>
      <c r="C352" s="663" t="s">
        <v>581</v>
      </c>
      <c r="D352" s="664" t="s">
        <v>2767</v>
      </c>
      <c r="E352" s="663" t="s">
        <v>5694</v>
      </c>
      <c r="F352" s="664" t="s">
        <v>5695</v>
      </c>
      <c r="G352" s="663" t="s">
        <v>5143</v>
      </c>
      <c r="H352" s="663" t="s">
        <v>5144</v>
      </c>
      <c r="I352" s="665">
        <v>3617.9</v>
      </c>
      <c r="J352" s="665">
        <v>15</v>
      </c>
      <c r="K352" s="666">
        <v>54268.5</v>
      </c>
    </row>
    <row r="353" spans="1:11" ht="14.4" customHeight="1" x14ac:dyDescent="0.3">
      <c r="A353" s="661" t="s">
        <v>571</v>
      </c>
      <c r="B353" s="662" t="s">
        <v>2765</v>
      </c>
      <c r="C353" s="663" t="s">
        <v>581</v>
      </c>
      <c r="D353" s="664" t="s">
        <v>2767</v>
      </c>
      <c r="E353" s="663" t="s">
        <v>5696</v>
      </c>
      <c r="F353" s="664" t="s">
        <v>5697</v>
      </c>
      <c r="G353" s="663" t="s">
        <v>5145</v>
      </c>
      <c r="H353" s="663" t="s">
        <v>5146</v>
      </c>
      <c r="I353" s="665">
        <v>29.871428571428567</v>
      </c>
      <c r="J353" s="665">
        <v>828</v>
      </c>
      <c r="K353" s="666">
        <v>24037.65</v>
      </c>
    </row>
    <row r="354" spans="1:11" ht="14.4" customHeight="1" x14ac:dyDescent="0.3">
      <c r="A354" s="661" t="s">
        <v>571</v>
      </c>
      <c r="B354" s="662" t="s">
        <v>2765</v>
      </c>
      <c r="C354" s="663" t="s">
        <v>581</v>
      </c>
      <c r="D354" s="664" t="s">
        <v>2767</v>
      </c>
      <c r="E354" s="663" t="s">
        <v>5696</v>
      </c>
      <c r="F354" s="664" t="s">
        <v>5697</v>
      </c>
      <c r="G354" s="663" t="s">
        <v>5147</v>
      </c>
      <c r="H354" s="663" t="s">
        <v>5148</v>
      </c>
      <c r="I354" s="665">
        <v>70.73</v>
      </c>
      <c r="J354" s="665">
        <v>108</v>
      </c>
      <c r="K354" s="666">
        <v>7638.3</v>
      </c>
    </row>
    <row r="355" spans="1:11" ht="14.4" customHeight="1" x14ac:dyDescent="0.3">
      <c r="A355" s="661" t="s">
        <v>571</v>
      </c>
      <c r="B355" s="662" t="s">
        <v>2765</v>
      </c>
      <c r="C355" s="663" t="s">
        <v>581</v>
      </c>
      <c r="D355" s="664" t="s">
        <v>2767</v>
      </c>
      <c r="E355" s="663" t="s">
        <v>5696</v>
      </c>
      <c r="F355" s="664" t="s">
        <v>5697</v>
      </c>
      <c r="G355" s="663" t="s">
        <v>5149</v>
      </c>
      <c r="H355" s="663" t="s">
        <v>5150</v>
      </c>
      <c r="I355" s="665">
        <v>39.67</v>
      </c>
      <c r="J355" s="665">
        <v>72</v>
      </c>
      <c r="K355" s="666">
        <v>2856.26</v>
      </c>
    </row>
    <row r="356" spans="1:11" ht="14.4" customHeight="1" x14ac:dyDescent="0.3">
      <c r="A356" s="661" t="s">
        <v>571</v>
      </c>
      <c r="B356" s="662" t="s">
        <v>2765</v>
      </c>
      <c r="C356" s="663" t="s">
        <v>581</v>
      </c>
      <c r="D356" s="664" t="s">
        <v>2767</v>
      </c>
      <c r="E356" s="663" t="s">
        <v>5688</v>
      </c>
      <c r="F356" s="664" t="s">
        <v>5689</v>
      </c>
      <c r="G356" s="663" t="s">
        <v>5151</v>
      </c>
      <c r="H356" s="663" t="s">
        <v>5152</v>
      </c>
      <c r="I356" s="665">
        <v>0.30555555555555558</v>
      </c>
      <c r="J356" s="665">
        <v>4400</v>
      </c>
      <c r="K356" s="666">
        <v>1344</v>
      </c>
    </row>
    <row r="357" spans="1:11" ht="14.4" customHeight="1" x14ac:dyDescent="0.3">
      <c r="A357" s="661" t="s">
        <v>571</v>
      </c>
      <c r="B357" s="662" t="s">
        <v>2765</v>
      </c>
      <c r="C357" s="663" t="s">
        <v>581</v>
      </c>
      <c r="D357" s="664" t="s">
        <v>2767</v>
      </c>
      <c r="E357" s="663" t="s">
        <v>5688</v>
      </c>
      <c r="F357" s="664" t="s">
        <v>5689</v>
      </c>
      <c r="G357" s="663" t="s">
        <v>4527</v>
      </c>
      <c r="H357" s="663" t="s">
        <v>4528</v>
      </c>
      <c r="I357" s="665">
        <v>0.30222222222222217</v>
      </c>
      <c r="J357" s="665">
        <v>4300</v>
      </c>
      <c r="K357" s="666">
        <v>1300</v>
      </c>
    </row>
    <row r="358" spans="1:11" ht="14.4" customHeight="1" x14ac:dyDescent="0.3">
      <c r="A358" s="661" t="s">
        <v>571</v>
      </c>
      <c r="B358" s="662" t="s">
        <v>2765</v>
      </c>
      <c r="C358" s="663" t="s">
        <v>581</v>
      </c>
      <c r="D358" s="664" t="s">
        <v>2767</v>
      </c>
      <c r="E358" s="663" t="s">
        <v>5688</v>
      </c>
      <c r="F358" s="664" t="s">
        <v>5689</v>
      </c>
      <c r="G358" s="663" t="s">
        <v>4529</v>
      </c>
      <c r="H358" s="663" t="s">
        <v>4530</v>
      </c>
      <c r="I358" s="665">
        <v>0.30333333333333334</v>
      </c>
      <c r="J358" s="665">
        <v>6000</v>
      </c>
      <c r="K358" s="666">
        <v>1821</v>
      </c>
    </row>
    <row r="359" spans="1:11" ht="14.4" customHeight="1" x14ac:dyDescent="0.3">
      <c r="A359" s="661" t="s">
        <v>571</v>
      </c>
      <c r="B359" s="662" t="s">
        <v>2765</v>
      </c>
      <c r="C359" s="663" t="s">
        <v>581</v>
      </c>
      <c r="D359" s="664" t="s">
        <v>2767</v>
      </c>
      <c r="E359" s="663" t="s">
        <v>5688</v>
      </c>
      <c r="F359" s="664" t="s">
        <v>5689</v>
      </c>
      <c r="G359" s="663" t="s">
        <v>5153</v>
      </c>
      <c r="H359" s="663" t="s">
        <v>5154</v>
      </c>
      <c r="I359" s="665">
        <v>10.45</v>
      </c>
      <c r="J359" s="665">
        <v>20</v>
      </c>
      <c r="K359" s="666">
        <v>209.09</v>
      </c>
    </row>
    <row r="360" spans="1:11" ht="14.4" customHeight="1" x14ac:dyDescent="0.3">
      <c r="A360" s="661" t="s">
        <v>571</v>
      </c>
      <c r="B360" s="662" t="s">
        <v>2765</v>
      </c>
      <c r="C360" s="663" t="s">
        <v>581</v>
      </c>
      <c r="D360" s="664" t="s">
        <v>2767</v>
      </c>
      <c r="E360" s="663" t="s">
        <v>5688</v>
      </c>
      <c r="F360" s="664" t="s">
        <v>5689</v>
      </c>
      <c r="G360" s="663" t="s">
        <v>5153</v>
      </c>
      <c r="H360" s="663" t="s">
        <v>5155</v>
      </c>
      <c r="I360" s="665">
        <v>10.45</v>
      </c>
      <c r="J360" s="665">
        <v>10</v>
      </c>
      <c r="K360" s="666">
        <v>104.54</v>
      </c>
    </row>
    <row r="361" spans="1:11" ht="14.4" customHeight="1" x14ac:dyDescent="0.3">
      <c r="A361" s="661" t="s">
        <v>571</v>
      </c>
      <c r="B361" s="662" t="s">
        <v>2765</v>
      </c>
      <c r="C361" s="663" t="s">
        <v>581</v>
      </c>
      <c r="D361" s="664" t="s">
        <v>2767</v>
      </c>
      <c r="E361" s="663" t="s">
        <v>5688</v>
      </c>
      <c r="F361" s="664" t="s">
        <v>5689</v>
      </c>
      <c r="G361" s="663" t="s">
        <v>5156</v>
      </c>
      <c r="H361" s="663" t="s">
        <v>5157</v>
      </c>
      <c r="I361" s="665">
        <v>10.45</v>
      </c>
      <c r="J361" s="665">
        <v>30</v>
      </c>
      <c r="K361" s="666">
        <v>313.63</v>
      </c>
    </row>
    <row r="362" spans="1:11" ht="14.4" customHeight="1" x14ac:dyDescent="0.3">
      <c r="A362" s="661" t="s">
        <v>571</v>
      </c>
      <c r="B362" s="662" t="s">
        <v>2765</v>
      </c>
      <c r="C362" s="663" t="s">
        <v>581</v>
      </c>
      <c r="D362" s="664" t="s">
        <v>2767</v>
      </c>
      <c r="E362" s="663" t="s">
        <v>5688</v>
      </c>
      <c r="F362" s="664" t="s">
        <v>5689</v>
      </c>
      <c r="G362" s="663" t="s">
        <v>4533</v>
      </c>
      <c r="H362" s="663" t="s">
        <v>4534</v>
      </c>
      <c r="I362" s="665">
        <v>0.48599999999999993</v>
      </c>
      <c r="J362" s="665">
        <v>43200</v>
      </c>
      <c r="K362" s="666">
        <v>20988</v>
      </c>
    </row>
    <row r="363" spans="1:11" ht="14.4" customHeight="1" x14ac:dyDescent="0.3">
      <c r="A363" s="661" t="s">
        <v>571</v>
      </c>
      <c r="B363" s="662" t="s">
        <v>2765</v>
      </c>
      <c r="C363" s="663" t="s">
        <v>581</v>
      </c>
      <c r="D363" s="664" t="s">
        <v>2767</v>
      </c>
      <c r="E363" s="663" t="s">
        <v>5688</v>
      </c>
      <c r="F363" s="664" t="s">
        <v>5689</v>
      </c>
      <c r="G363" s="663" t="s">
        <v>5158</v>
      </c>
      <c r="H363" s="663" t="s">
        <v>5159</v>
      </c>
      <c r="I363" s="665">
        <v>1.76</v>
      </c>
      <c r="J363" s="665">
        <v>700</v>
      </c>
      <c r="K363" s="666">
        <v>1232</v>
      </c>
    </row>
    <row r="364" spans="1:11" ht="14.4" customHeight="1" x14ac:dyDescent="0.3">
      <c r="A364" s="661" t="s">
        <v>571</v>
      </c>
      <c r="B364" s="662" t="s">
        <v>2765</v>
      </c>
      <c r="C364" s="663" t="s">
        <v>581</v>
      </c>
      <c r="D364" s="664" t="s">
        <v>2767</v>
      </c>
      <c r="E364" s="663" t="s">
        <v>5688</v>
      </c>
      <c r="F364" s="664" t="s">
        <v>5689</v>
      </c>
      <c r="G364" s="663" t="s">
        <v>5160</v>
      </c>
      <c r="H364" s="663" t="s">
        <v>5161</v>
      </c>
      <c r="I364" s="665">
        <v>1.7850000000000001</v>
      </c>
      <c r="J364" s="665">
        <v>300</v>
      </c>
      <c r="K364" s="666">
        <v>536</v>
      </c>
    </row>
    <row r="365" spans="1:11" ht="14.4" customHeight="1" x14ac:dyDescent="0.3">
      <c r="A365" s="661" t="s">
        <v>571</v>
      </c>
      <c r="B365" s="662" t="s">
        <v>2765</v>
      </c>
      <c r="C365" s="663" t="s">
        <v>581</v>
      </c>
      <c r="D365" s="664" t="s">
        <v>2767</v>
      </c>
      <c r="E365" s="663" t="s">
        <v>5688</v>
      </c>
      <c r="F365" s="664" t="s">
        <v>5689</v>
      </c>
      <c r="G365" s="663" t="s">
        <v>5162</v>
      </c>
      <c r="H365" s="663" t="s">
        <v>5163</v>
      </c>
      <c r="I365" s="665">
        <v>1.79</v>
      </c>
      <c r="J365" s="665">
        <v>100</v>
      </c>
      <c r="K365" s="666">
        <v>179</v>
      </c>
    </row>
    <row r="366" spans="1:11" ht="14.4" customHeight="1" x14ac:dyDescent="0.3">
      <c r="A366" s="661" t="s">
        <v>571</v>
      </c>
      <c r="B366" s="662" t="s">
        <v>2765</v>
      </c>
      <c r="C366" s="663" t="s">
        <v>581</v>
      </c>
      <c r="D366" s="664" t="s">
        <v>2767</v>
      </c>
      <c r="E366" s="663" t="s">
        <v>5688</v>
      </c>
      <c r="F366" s="664" t="s">
        <v>5689</v>
      </c>
      <c r="G366" s="663" t="s">
        <v>5164</v>
      </c>
      <c r="H366" s="663" t="s">
        <v>5165</v>
      </c>
      <c r="I366" s="665">
        <v>12.09</v>
      </c>
      <c r="J366" s="665">
        <v>200</v>
      </c>
      <c r="K366" s="666">
        <v>2418</v>
      </c>
    </row>
    <row r="367" spans="1:11" ht="14.4" customHeight="1" x14ac:dyDescent="0.3">
      <c r="A367" s="661" t="s">
        <v>571</v>
      </c>
      <c r="B367" s="662" t="s">
        <v>2765</v>
      </c>
      <c r="C367" s="663" t="s">
        <v>581</v>
      </c>
      <c r="D367" s="664" t="s">
        <v>2767</v>
      </c>
      <c r="E367" s="663" t="s">
        <v>5690</v>
      </c>
      <c r="F367" s="664" t="s">
        <v>5691</v>
      </c>
      <c r="G367" s="663" t="s">
        <v>5166</v>
      </c>
      <c r="H367" s="663" t="s">
        <v>5167</v>
      </c>
      <c r="I367" s="665">
        <v>7.5</v>
      </c>
      <c r="J367" s="665">
        <v>40</v>
      </c>
      <c r="K367" s="666">
        <v>300</v>
      </c>
    </row>
    <row r="368" spans="1:11" ht="14.4" customHeight="1" x14ac:dyDescent="0.3">
      <c r="A368" s="661" t="s">
        <v>571</v>
      </c>
      <c r="B368" s="662" t="s">
        <v>2765</v>
      </c>
      <c r="C368" s="663" t="s">
        <v>581</v>
      </c>
      <c r="D368" s="664" t="s">
        <v>2767</v>
      </c>
      <c r="E368" s="663" t="s">
        <v>5690</v>
      </c>
      <c r="F368" s="664" t="s">
        <v>5691</v>
      </c>
      <c r="G368" s="663" t="s">
        <v>5168</v>
      </c>
      <c r="H368" s="663" t="s">
        <v>5169</v>
      </c>
      <c r="I368" s="665">
        <v>11.065</v>
      </c>
      <c r="J368" s="665">
        <v>100</v>
      </c>
      <c r="K368" s="666">
        <v>1103.1599999999999</v>
      </c>
    </row>
    <row r="369" spans="1:11" ht="14.4" customHeight="1" x14ac:dyDescent="0.3">
      <c r="A369" s="661" t="s">
        <v>571</v>
      </c>
      <c r="B369" s="662" t="s">
        <v>2765</v>
      </c>
      <c r="C369" s="663" t="s">
        <v>581</v>
      </c>
      <c r="D369" s="664" t="s">
        <v>2767</v>
      </c>
      <c r="E369" s="663" t="s">
        <v>5690</v>
      </c>
      <c r="F369" s="664" t="s">
        <v>5691</v>
      </c>
      <c r="G369" s="663" t="s">
        <v>5170</v>
      </c>
      <c r="H369" s="663" t="s">
        <v>5171</v>
      </c>
      <c r="I369" s="665">
        <v>11.016666666666666</v>
      </c>
      <c r="J369" s="665">
        <v>150</v>
      </c>
      <c r="K369" s="666">
        <v>1651.9899999999998</v>
      </c>
    </row>
    <row r="370" spans="1:11" ht="14.4" customHeight="1" x14ac:dyDescent="0.3">
      <c r="A370" s="661" t="s">
        <v>571</v>
      </c>
      <c r="B370" s="662" t="s">
        <v>2765</v>
      </c>
      <c r="C370" s="663" t="s">
        <v>581</v>
      </c>
      <c r="D370" s="664" t="s">
        <v>2767</v>
      </c>
      <c r="E370" s="663" t="s">
        <v>5690</v>
      </c>
      <c r="F370" s="664" t="s">
        <v>5691</v>
      </c>
      <c r="G370" s="663" t="s">
        <v>5172</v>
      </c>
      <c r="H370" s="663" t="s">
        <v>5173</v>
      </c>
      <c r="I370" s="665">
        <v>11.016666666666666</v>
      </c>
      <c r="J370" s="665">
        <v>200</v>
      </c>
      <c r="K370" s="666">
        <v>2203.1999999999998</v>
      </c>
    </row>
    <row r="371" spans="1:11" ht="14.4" customHeight="1" x14ac:dyDescent="0.3">
      <c r="A371" s="661" t="s">
        <v>571</v>
      </c>
      <c r="B371" s="662" t="s">
        <v>2765</v>
      </c>
      <c r="C371" s="663" t="s">
        <v>581</v>
      </c>
      <c r="D371" s="664" t="s">
        <v>2767</v>
      </c>
      <c r="E371" s="663" t="s">
        <v>5690</v>
      </c>
      <c r="F371" s="664" t="s">
        <v>5691</v>
      </c>
      <c r="G371" s="663" t="s">
        <v>5174</v>
      </c>
      <c r="H371" s="663" t="s">
        <v>5175</v>
      </c>
      <c r="I371" s="665">
        <v>11.02</v>
      </c>
      <c r="J371" s="665">
        <v>120</v>
      </c>
      <c r="K371" s="666">
        <v>1322.4</v>
      </c>
    </row>
    <row r="372" spans="1:11" ht="14.4" customHeight="1" x14ac:dyDescent="0.3">
      <c r="A372" s="661" t="s">
        <v>571</v>
      </c>
      <c r="B372" s="662" t="s">
        <v>2765</v>
      </c>
      <c r="C372" s="663" t="s">
        <v>581</v>
      </c>
      <c r="D372" s="664" t="s">
        <v>2767</v>
      </c>
      <c r="E372" s="663" t="s">
        <v>5690</v>
      </c>
      <c r="F372" s="664" t="s">
        <v>5691</v>
      </c>
      <c r="G372" s="663" t="s">
        <v>5176</v>
      </c>
      <c r="H372" s="663" t="s">
        <v>5177</v>
      </c>
      <c r="I372" s="665">
        <v>10.55</v>
      </c>
      <c r="J372" s="665">
        <v>80</v>
      </c>
      <c r="K372" s="666">
        <v>844.1</v>
      </c>
    </row>
    <row r="373" spans="1:11" ht="14.4" customHeight="1" x14ac:dyDescent="0.3">
      <c r="A373" s="661" t="s">
        <v>571</v>
      </c>
      <c r="B373" s="662" t="s">
        <v>2765</v>
      </c>
      <c r="C373" s="663" t="s">
        <v>581</v>
      </c>
      <c r="D373" s="664" t="s">
        <v>2767</v>
      </c>
      <c r="E373" s="663" t="s">
        <v>5690</v>
      </c>
      <c r="F373" s="664" t="s">
        <v>5691</v>
      </c>
      <c r="G373" s="663" t="s">
        <v>4550</v>
      </c>
      <c r="H373" s="663" t="s">
        <v>4551</v>
      </c>
      <c r="I373" s="665">
        <v>1.22</v>
      </c>
      <c r="J373" s="665">
        <v>15000</v>
      </c>
      <c r="K373" s="666">
        <v>18300</v>
      </c>
    </row>
    <row r="374" spans="1:11" ht="14.4" customHeight="1" x14ac:dyDescent="0.3">
      <c r="A374" s="661" t="s">
        <v>571</v>
      </c>
      <c r="B374" s="662" t="s">
        <v>2765</v>
      </c>
      <c r="C374" s="663" t="s">
        <v>581</v>
      </c>
      <c r="D374" s="664" t="s">
        <v>2767</v>
      </c>
      <c r="E374" s="663" t="s">
        <v>5690</v>
      </c>
      <c r="F374" s="664" t="s">
        <v>5691</v>
      </c>
      <c r="G374" s="663" t="s">
        <v>4552</v>
      </c>
      <c r="H374" s="663" t="s">
        <v>4553</v>
      </c>
      <c r="I374" s="665">
        <v>0.71</v>
      </c>
      <c r="J374" s="665">
        <v>107000</v>
      </c>
      <c r="K374" s="666">
        <v>75970</v>
      </c>
    </row>
    <row r="375" spans="1:11" ht="14.4" customHeight="1" x14ac:dyDescent="0.3">
      <c r="A375" s="661" t="s">
        <v>571</v>
      </c>
      <c r="B375" s="662" t="s">
        <v>2765</v>
      </c>
      <c r="C375" s="663" t="s">
        <v>581</v>
      </c>
      <c r="D375" s="664" t="s">
        <v>2767</v>
      </c>
      <c r="E375" s="663" t="s">
        <v>5690</v>
      </c>
      <c r="F375" s="664" t="s">
        <v>5691</v>
      </c>
      <c r="G375" s="663" t="s">
        <v>5178</v>
      </c>
      <c r="H375" s="663" t="s">
        <v>5179</v>
      </c>
      <c r="I375" s="665">
        <v>0.71</v>
      </c>
      <c r="J375" s="665">
        <v>47000</v>
      </c>
      <c r="K375" s="666">
        <v>33370</v>
      </c>
    </row>
    <row r="376" spans="1:11" ht="14.4" customHeight="1" x14ac:dyDescent="0.3">
      <c r="A376" s="661" t="s">
        <v>571</v>
      </c>
      <c r="B376" s="662" t="s">
        <v>2765</v>
      </c>
      <c r="C376" s="663" t="s">
        <v>581</v>
      </c>
      <c r="D376" s="664" t="s">
        <v>2767</v>
      </c>
      <c r="E376" s="663" t="s">
        <v>5690</v>
      </c>
      <c r="F376" s="664" t="s">
        <v>5691</v>
      </c>
      <c r="G376" s="663" t="s">
        <v>4554</v>
      </c>
      <c r="H376" s="663" t="s">
        <v>4555</v>
      </c>
      <c r="I376" s="665">
        <v>0.71</v>
      </c>
      <c r="J376" s="665">
        <v>110000</v>
      </c>
      <c r="K376" s="666">
        <v>78100</v>
      </c>
    </row>
    <row r="377" spans="1:11" ht="14.4" customHeight="1" x14ac:dyDescent="0.3">
      <c r="A377" s="661" t="s">
        <v>571</v>
      </c>
      <c r="B377" s="662" t="s">
        <v>2765</v>
      </c>
      <c r="C377" s="663" t="s">
        <v>581</v>
      </c>
      <c r="D377" s="664" t="s">
        <v>2767</v>
      </c>
      <c r="E377" s="663" t="s">
        <v>5690</v>
      </c>
      <c r="F377" s="664" t="s">
        <v>5691</v>
      </c>
      <c r="G377" s="663" t="s">
        <v>5180</v>
      </c>
      <c r="H377" s="663" t="s">
        <v>5181</v>
      </c>
      <c r="I377" s="665">
        <v>11.01</v>
      </c>
      <c r="J377" s="665">
        <v>80</v>
      </c>
      <c r="K377" s="666">
        <v>880.8</v>
      </c>
    </row>
    <row r="378" spans="1:11" ht="14.4" customHeight="1" x14ac:dyDescent="0.3">
      <c r="A378" s="661" t="s">
        <v>571</v>
      </c>
      <c r="B378" s="662" t="s">
        <v>2765</v>
      </c>
      <c r="C378" s="663" t="s">
        <v>581</v>
      </c>
      <c r="D378" s="664" t="s">
        <v>2767</v>
      </c>
      <c r="E378" s="663" t="s">
        <v>5690</v>
      </c>
      <c r="F378" s="664" t="s">
        <v>5691</v>
      </c>
      <c r="G378" s="663" t="s">
        <v>5180</v>
      </c>
      <c r="H378" s="663" t="s">
        <v>5182</v>
      </c>
      <c r="I378" s="665">
        <v>12.5725</v>
      </c>
      <c r="J378" s="665">
        <v>330</v>
      </c>
      <c r="K378" s="666">
        <v>4148.6000000000004</v>
      </c>
    </row>
    <row r="379" spans="1:11" ht="14.4" customHeight="1" x14ac:dyDescent="0.3">
      <c r="A379" s="661" t="s">
        <v>571</v>
      </c>
      <c r="B379" s="662" t="s">
        <v>2765</v>
      </c>
      <c r="C379" s="663" t="s">
        <v>581</v>
      </c>
      <c r="D379" s="664" t="s">
        <v>2767</v>
      </c>
      <c r="E379" s="663" t="s">
        <v>5690</v>
      </c>
      <c r="F379" s="664" t="s">
        <v>5691</v>
      </c>
      <c r="G379" s="663" t="s">
        <v>5183</v>
      </c>
      <c r="H379" s="663" t="s">
        <v>5184</v>
      </c>
      <c r="I379" s="665">
        <v>12.585000000000001</v>
      </c>
      <c r="J379" s="665">
        <v>280</v>
      </c>
      <c r="K379" s="666">
        <v>3524</v>
      </c>
    </row>
    <row r="380" spans="1:11" ht="14.4" customHeight="1" x14ac:dyDescent="0.3">
      <c r="A380" s="661" t="s">
        <v>571</v>
      </c>
      <c r="B380" s="662" t="s">
        <v>2765</v>
      </c>
      <c r="C380" s="663" t="s">
        <v>581</v>
      </c>
      <c r="D380" s="664" t="s">
        <v>2767</v>
      </c>
      <c r="E380" s="663" t="s">
        <v>5690</v>
      </c>
      <c r="F380" s="664" t="s">
        <v>5691</v>
      </c>
      <c r="G380" s="663" t="s">
        <v>5185</v>
      </c>
      <c r="H380" s="663" t="s">
        <v>5186</v>
      </c>
      <c r="I380" s="665">
        <v>12.586666666666666</v>
      </c>
      <c r="J380" s="665">
        <v>200</v>
      </c>
      <c r="K380" s="666">
        <v>2517.6</v>
      </c>
    </row>
    <row r="381" spans="1:11" ht="14.4" customHeight="1" x14ac:dyDescent="0.3">
      <c r="A381" s="661" t="s">
        <v>571</v>
      </c>
      <c r="B381" s="662" t="s">
        <v>2765</v>
      </c>
      <c r="C381" s="663" t="s">
        <v>581</v>
      </c>
      <c r="D381" s="664" t="s">
        <v>2767</v>
      </c>
      <c r="E381" s="663" t="s">
        <v>5690</v>
      </c>
      <c r="F381" s="664" t="s">
        <v>5691</v>
      </c>
      <c r="G381" s="663" t="s">
        <v>5187</v>
      </c>
      <c r="H381" s="663" t="s">
        <v>5188</v>
      </c>
      <c r="I381" s="665">
        <v>12.583333333333334</v>
      </c>
      <c r="J381" s="665">
        <v>240</v>
      </c>
      <c r="K381" s="666">
        <v>3020</v>
      </c>
    </row>
    <row r="382" spans="1:11" ht="14.4" customHeight="1" x14ac:dyDescent="0.3">
      <c r="A382" s="661" t="s">
        <v>571</v>
      </c>
      <c r="B382" s="662" t="s">
        <v>2765</v>
      </c>
      <c r="C382" s="663" t="s">
        <v>581</v>
      </c>
      <c r="D382" s="664" t="s">
        <v>2767</v>
      </c>
      <c r="E382" s="663" t="s">
        <v>5698</v>
      </c>
      <c r="F382" s="664" t="s">
        <v>5699</v>
      </c>
      <c r="G382" s="663" t="s">
        <v>5189</v>
      </c>
      <c r="H382" s="663" t="s">
        <v>5190</v>
      </c>
      <c r="I382" s="665">
        <v>139.44000000000003</v>
      </c>
      <c r="J382" s="665">
        <v>185</v>
      </c>
      <c r="K382" s="666">
        <v>25796.34</v>
      </c>
    </row>
    <row r="383" spans="1:11" ht="14.4" customHeight="1" x14ac:dyDescent="0.3">
      <c r="A383" s="661" t="s">
        <v>571</v>
      </c>
      <c r="B383" s="662" t="s">
        <v>2765</v>
      </c>
      <c r="C383" s="663" t="s">
        <v>581</v>
      </c>
      <c r="D383" s="664" t="s">
        <v>2767</v>
      </c>
      <c r="E383" s="663" t="s">
        <v>5698</v>
      </c>
      <c r="F383" s="664" t="s">
        <v>5699</v>
      </c>
      <c r="G383" s="663" t="s">
        <v>5191</v>
      </c>
      <c r="H383" s="663" t="s">
        <v>5192</v>
      </c>
      <c r="I383" s="665">
        <v>139.43916666666669</v>
      </c>
      <c r="J383" s="665">
        <v>185</v>
      </c>
      <c r="K383" s="666">
        <v>25796.100000000002</v>
      </c>
    </row>
    <row r="384" spans="1:11" ht="14.4" customHeight="1" x14ac:dyDescent="0.3">
      <c r="A384" s="661" t="s">
        <v>571</v>
      </c>
      <c r="B384" s="662" t="s">
        <v>2765</v>
      </c>
      <c r="C384" s="663" t="s">
        <v>581</v>
      </c>
      <c r="D384" s="664" t="s">
        <v>2767</v>
      </c>
      <c r="E384" s="663" t="s">
        <v>5698</v>
      </c>
      <c r="F384" s="664" t="s">
        <v>5699</v>
      </c>
      <c r="G384" s="663" t="s">
        <v>5193</v>
      </c>
      <c r="H384" s="663" t="s">
        <v>5194</v>
      </c>
      <c r="I384" s="665">
        <v>11.650000000000004</v>
      </c>
      <c r="J384" s="665">
        <v>310</v>
      </c>
      <c r="K384" s="666">
        <v>3612.2100000000005</v>
      </c>
    </row>
    <row r="385" spans="1:11" ht="14.4" customHeight="1" x14ac:dyDescent="0.3">
      <c r="A385" s="661" t="s">
        <v>571</v>
      </c>
      <c r="B385" s="662" t="s">
        <v>2765</v>
      </c>
      <c r="C385" s="663" t="s">
        <v>581</v>
      </c>
      <c r="D385" s="664" t="s">
        <v>2767</v>
      </c>
      <c r="E385" s="663" t="s">
        <v>5698</v>
      </c>
      <c r="F385" s="664" t="s">
        <v>5699</v>
      </c>
      <c r="G385" s="663" t="s">
        <v>5195</v>
      </c>
      <c r="H385" s="663" t="s">
        <v>5196</v>
      </c>
      <c r="I385" s="665">
        <v>147.62</v>
      </c>
      <c r="J385" s="665">
        <v>12</v>
      </c>
      <c r="K385" s="666">
        <v>1771.44</v>
      </c>
    </row>
    <row r="386" spans="1:11" ht="14.4" customHeight="1" x14ac:dyDescent="0.3">
      <c r="A386" s="661" t="s">
        <v>571</v>
      </c>
      <c r="B386" s="662" t="s">
        <v>2765</v>
      </c>
      <c r="C386" s="663" t="s">
        <v>581</v>
      </c>
      <c r="D386" s="664" t="s">
        <v>2767</v>
      </c>
      <c r="E386" s="663" t="s">
        <v>5698</v>
      </c>
      <c r="F386" s="664" t="s">
        <v>5699</v>
      </c>
      <c r="G386" s="663" t="s">
        <v>5197</v>
      </c>
      <c r="H386" s="663" t="s">
        <v>5198</v>
      </c>
      <c r="I386" s="665">
        <v>3709.67</v>
      </c>
      <c r="J386" s="665">
        <v>1</v>
      </c>
      <c r="K386" s="666">
        <v>3709.67</v>
      </c>
    </row>
    <row r="387" spans="1:11" ht="14.4" customHeight="1" x14ac:dyDescent="0.3">
      <c r="A387" s="661" t="s">
        <v>571</v>
      </c>
      <c r="B387" s="662" t="s">
        <v>2765</v>
      </c>
      <c r="C387" s="663" t="s">
        <v>581</v>
      </c>
      <c r="D387" s="664" t="s">
        <v>2767</v>
      </c>
      <c r="E387" s="663" t="s">
        <v>5698</v>
      </c>
      <c r="F387" s="664" t="s">
        <v>5699</v>
      </c>
      <c r="G387" s="663" t="s">
        <v>5199</v>
      </c>
      <c r="H387" s="663" t="s">
        <v>5200</v>
      </c>
      <c r="I387" s="665">
        <v>2210.7199999999998</v>
      </c>
      <c r="J387" s="665">
        <v>1</v>
      </c>
      <c r="K387" s="666">
        <v>2210.7199999999998</v>
      </c>
    </row>
    <row r="388" spans="1:11" ht="14.4" customHeight="1" x14ac:dyDescent="0.3">
      <c r="A388" s="661" t="s">
        <v>571</v>
      </c>
      <c r="B388" s="662" t="s">
        <v>2765</v>
      </c>
      <c r="C388" s="663" t="s">
        <v>581</v>
      </c>
      <c r="D388" s="664" t="s">
        <v>2767</v>
      </c>
      <c r="E388" s="663" t="s">
        <v>5698</v>
      </c>
      <c r="F388" s="664" t="s">
        <v>5699</v>
      </c>
      <c r="G388" s="663" t="s">
        <v>5201</v>
      </c>
      <c r="H388" s="663" t="s">
        <v>5202</v>
      </c>
      <c r="I388" s="665">
        <v>5445</v>
      </c>
      <c r="J388" s="665">
        <v>1</v>
      </c>
      <c r="K388" s="666">
        <v>5445</v>
      </c>
    </row>
    <row r="389" spans="1:11" ht="14.4" customHeight="1" x14ac:dyDescent="0.3">
      <c r="A389" s="661" t="s">
        <v>571</v>
      </c>
      <c r="B389" s="662" t="s">
        <v>2765</v>
      </c>
      <c r="C389" s="663" t="s">
        <v>581</v>
      </c>
      <c r="D389" s="664" t="s">
        <v>2767</v>
      </c>
      <c r="E389" s="663" t="s">
        <v>5698</v>
      </c>
      <c r="F389" s="664" t="s">
        <v>5699</v>
      </c>
      <c r="G389" s="663" t="s">
        <v>5203</v>
      </c>
      <c r="H389" s="663" t="s">
        <v>5204</v>
      </c>
      <c r="I389" s="665">
        <v>105.8</v>
      </c>
      <c r="J389" s="665">
        <v>1</v>
      </c>
      <c r="K389" s="666">
        <v>105.8</v>
      </c>
    </row>
    <row r="390" spans="1:11" ht="14.4" customHeight="1" x14ac:dyDescent="0.3">
      <c r="A390" s="661" t="s">
        <v>571</v>
      </c>
      <c r="B390" s="662" t="s">
        <v>2765</v>
      </c>
      <c r="C390" s="663" t="s">
        <v>581</v>
      </c>
      <c r="D390" s="664" t="s">
        <v>2767</v>
      </c>
      <c r="E390" s="663" t="s">
        <v>5698</v>
      </c>
      <c r="F390" s="664" t="s">
        <v>5699</v>
      </c>
      <c r="G390" s="663" t="s">
        <v>5205</v>
      </c>
      <c r="H390" s="663" t="s">
        <v>5206</v>
      </c>
      <c r="I390" s="665">
        <v>3035.31</v>
      </c>
      <c r="J390" s="665">
        <v>7</v>
      </c>
      <c r="K390" s="666">
        <v>21247.170000000002</v>
      </c>
    </row>
    <row r="391" spans="1:11" ht="14.4" customHeight="1" x14ac:dyDescent="0.3">
      <c r="A391" s="661" t="s">
        <v>571</v>
      </c>
      <c r="B391" s="662" t="s">
        <v>2765</v>
      </c>
      <c r="C391" s="663" t="s">
        <v>581</v>
      </c>
      <c r="D391" s="664" t="s">
        <v>2767</v>
      </c>
      <c r="E391" s="663" t="s">
        <v>5698</v>
      </c>
      <c r="F391" s="664" t="s">
        <v>5699</v>
      </c>
      <c r="G391" s="663" t="s">
        <v>5207</v>
      </c>
      <c r="H391" s="663" t="s">
        <v>5208</v>
      </c>
      <c r="I391" s="665">
        <v>2722.5</v>
      </c>
      <c r="J391" s="665">
        <v>13</v>
      </c>
      <c r="K391" s="666">
        <v>35392.49</v>
      </c>
    </row>
    <row r="392" spans="1:11" ht="14.4" customHeight="1" x14ac:dyDescent="0.3">
      <c r="A392" s="661" t="s">
        <v>571</v>
      </c>
      <c r="B392" s="662" t="s">
        <v>2765</v>
      </c>
      <c r="C392" s="663" t="s">
        <v>581</v>
      </c>
      <c r="D392" s="664" t="s">
        <v>2767</v>
      </c>
      <c r="E392" s="663" t="s">
        <v>5698</v>
      </c>
      <c r="F392" s="664" t="s">
        <v>5699</v>
      </c>
      <c r="G392" s="663" t="s">
        <v>5209</v>
      </c>
      <c r="H392" s="663" t="s">
        <v>5210</v>
      </c>
      <c r="I392" s="665">
        <v>2746.7</v>
      </c>
      <c r="J392" s="665">
        <v>5</v>
      </c>
      <c r="K392" s="666">
        <v>13733.499999999998</v>
      </c>
    </row>
    <row r="393" spans="1:11" ht="14.4" customHeight="1" x14ac:dyDescent="0.3">
      <c r="A393" s="661" t="s">
        <v>571</v>
      </c>
      <c r="B393" s="662" t="s">
        <v>2765</v>
      </c>
      <c r="C393" s="663" t="s">
        <v>581</v>
      </c>
      <c r="D393" s="664" t="s">
        <v>2767</v>
      </c>
      <c r="E393" s="663" t="s">
        <v>5698</v>
      </c>
      <c r="F393" s="664" t="s">
        <v>5699</v>
      </c>
      <c r="G393" s="663" t="s">
        <v>5211</v>
      </c>
      <c r="H393" s="663" t="s">
        <v>5212</v>
      </c>
      <c r="I393" s="665">
        <v>6352.5</v>
      </c>
      <c r="J393" s="665">
        <v>3</v>
      </c>
      <c r="K393" s="666">
        <v>19057.5</v>
      </c>
    </row>
    <row r="394" spans="1:11" ht="14.4" customHeight="1" x14ac:dyDescent="0.3">
      <c r="A394" s="661" t="s">
        <v>571</v>
      </c>
      <c r="B394" s="662" t="s">
        <v>2765</v>
      </c>
      <c r="C394" s="663" t="s">
        <v>581</v>
      </c>
      <c r="D394" s="664" t="s">
        <v>2767</v>
      </c>
      <c r="E394" s="663" t="s">
        <v>5698</v>
      </c>
      <c r="F394" s="664" t="s">
        <v>5699</v>
      </c>
      <c r="G394" s="663" t="s">
        <v>5213</v>
      </c>
      <c r="H394" s="663" t="s">
        <v>5214</v>
      </c>
      <c r="I394" s="665">
        <v>5445</v>
      </c>
      <c r="J394" s="665">
        <v>2.5</v>
      </c>
      <c r="K394" s="666">
        <v>13612.5</v>
      </c>
    </row>
    <row r="395" spans="1:11" ht="14.4" customHeight="1" x14ac:dyDescent="0.3">
      <c r="A395" s="661" t="s">
        <v>571</v>
      </c>
      <c r="B395" s="662" t="s">
        <v>2765</v>
      </c>
      <c r="C395" s="663" t="s">
        <v>581</v>
      </c>
      <c r="D395" s="664" t="s">
        <v>2767</v>
      </c>
      <c r="E395" s="663" t="s">
        <v>5698</v>
      </c>
      <c r="F395" s="664" t="s">
        <v>5699</v>
      </c>
      <c r="G395" s="663" t="s">
        <v>5215</v>
      </c>
      <c r="H395" s="663" t="s">
        <v>5216</v>
      </c>
      <c r="I395" s="665">
        <v>8470</v>
      </c>
      <c r="J395" s="665">
        <v>2</v>
      </c>
      <c r="K395" s="666">
        <v>16940</v>
      </c>
    </row>
    <row r="396" spans="1:11" ht="14.4" customHeight="1" x14ac:dyDescent="0.3">
      <c r="A396" s="661" t="s">
        <v>571</v>
      </c>
      <c r="B396" s="662" t="s">
        <v>2765</v>
      </c>
      <c r="C396" s="663" t="s">
        <v>581</v>
      </c>
      <c r="D396" s="664" t="s">
        <v>2767</v>
      </c>
      <c r="E396" s="663" t="s">
        <v>5698</v>
      </c>
      <c r="F396" s="664" t="s">
        <v>5699</v>
      </c>
      <c r="G396" s="663" t="s">
        <v>5217</v>
      </c>
      <c r="H396" s="663" t="s">
        <v>5218</v>
      </c>
      <c r="I396" s="665">
        <v>363</v>
      </c>
      <c r="J396" s="665">
        <v>20</v>
      </c>
      <c r="K396" s="666">
        <v>7260</v>
      </c>
    </row>
    <row r="397" spans="1:11" ht="14.4" customHeight="1" x14ac:dyDescent="0.3">
      <c r="A397" s="661" t="s">
        <v>571</v>
      </c>
      <c r="B397" s="662" t="s">
        <v>2765</v>
      </c>
      <c r="C397" s="663" t="s">
        <v>581</v>
      </c>
      <c r="D397" s="664" t="s">
        <v>2767</v>
      </c>
      <c r="E397" s="663" t="s">
        <v>5698</v>
      </c>
      <c r="F397" s="664" t="s">
        <v>5699</v>
      </c>
      <c r="G397" s="663" t="s">
        <v>5219</v>
      </c>
      <c r="H397" s="663" t="s">
        <v>5220</v>
      </c>
      <c r="I397" s="665">
        <v>786.5</v>
      </c>
      <c r="J397" s="665">
        <v>6</v>
      </c>
      <c r="K397" s="666">
        <v>4719</v>
      </c>
    </row>
    <row r="398" spans="1:11" ht="14.4" customHeight="1" x14ac:dyDescent="0.3">
      <c r="A398" s="661" t="s">
        <v>571</v>
      </c>
      <c r="B398" s="662" t="s">
        <v>2765</v>
      </c>
      <c r="C398" s="663" t="s">
        <v>581</v>
      </c>
      <c r="D398" s="664" t="s">
        <v>2767</v>
      </c>
      <c r="E398" s="663" t="s">
        <v>5698</v>
      </c>
      <c r="F398" s="664" t="s">
        <v>5699</v>
      </c>
      <c r="G398" s="663" t="s">
        <v>5221</v>
      </c>
      <c r="H398" s="663" t="s">
        <v>5222</v>
      </c>
      <c r="I398" s="665">
        <v>5445</v>
      </c>
      <c r="J398" s="665">
        <v>2</v>
      </c>
      <c r="K398" s="666">
        <v>10890</v>
      </c>
    </row>
    <row r="399" spans="1:11" ht="14.4" customHeight="1" x14ac:dyDescent="0.3">
      <c r="A399" s="661" t="s">
        <v>571</v>
      </c>
      <c r="B399" s="662" t="s">
        <v>2765</v>
      </c>
      <c r="C399" s="663" t="s">
        <v>581</v>
      </c>
      <c r="D399" s="664" t="s">
        <v>2767</v>
      </c>
      <c r="E399" s="663" t="s">
        <v>5698</v>
      </c>
      <c r="F399" s="664" t="s">
        <v>5699</v>
      </c>
      <c r="G399" s="663" t="s">
        <v>5223</v>
      </c>
      <c r="H399" s="663" t="s">
        <v>5224</v>
      </c>
      <c r="I399" s="665">
        <v>2277.85</v>
      </c>
      <c r="J399" s="665">
        <v>3</v>
      </c>
      <c r="K399" s="666">
        <v>6833.55</v>
      </c>
    </row>
    <row r="400" spans="1:11" ht="14.4" customHeight="1" x14ac:dyDescent="0.3">
      <c r="A400" s="661" t="s">
        <v>571</v>
      </c>
      <c r="B400" s="662" t="s">
        <v>2765</v>
      </c>
      <c r="C400" s="663" t="s">
        <v>581</v>
      </c>
      <c r="D400" s="664" t="s">
        <v>2767</v>
      </c>
      <c r="E400" s="663" t="s">
        <v>5698</v>
      </c>
      <c r="F400" s="664" t="s">
        <v>5699</v>
      </c>
      <c r="G400" s="663" t="s">
        <v>5225</v>
      </c>
      <c r="H400" s="663" t="s">
        <v>5226</v>
      </c>
      <c r="I400" s="665">
        <v>3130.75</v>
      </c>
      <c r="J400" s="665">
        <v>2</v>
      </c>
      <c r="K400" s="666">
        <v>6261.5</v>
      </c>
    </row>
    <row r="401" spans="1:11" ht="14.4" customHeight="1" x14ac:dyDescent="0.3">
      <c r="A401" s="661" t="s">
        <v>571</v>
      </c>
      <c r="B401" s="662" t="s">
        <v>2765</v>
      </c>
      <c r="C401" s="663" t="s">
        <v>581</v>
      </c>
      <c r="D401" s="664" t="s">
        <v>2767</v>
      </c>
      <c r="E401" s="663" t="s">
        <v>5698</v>
      </c>
      <c r="F401" s="664" t="s">
        <v>5699</v>
      </c>
      <c r="G401" s="663" t="s">
        <v>5227</v>
      </c>
      <c r="H401" s="663" t="s">
        <v>5228</v>
      </c>
      <c r="I401" s="665">
        <v>3630</v>
      </c>
      <c r="J401" s="665">
        <v>2</v>
      </c>
      <c r="K401" s="666">
        <v>7260</v>
      </c>
    </row>
    <row r="402" spans="1:11" ht="14.4" customHeight="1" x14ac:dyDescent="0.3">
      <c r="A402" s="661" t="s">
        <v>571</v>
      </c>
      <c r="B402" s="662" t="s">
        <v>2765</v>
      </c>
      <c r="C402" s="663" t="s">
        <v>581</v>
      </c>
      <c r="D402" s="664" t="s">
        <v>2767</v>
      </c>
      <c r="E402" s="663" t="s">
        <v>5698</v>
      </c>
      <c r="F402" s="664" t="s">
        <v>5699</v>
      </c>
      <c r="G402" s="663" t="s">
        <v>5229</v>
      </c>
      <c r="H402" s="663" t="s">
        <v>5230</v>
      </c>
      <c r="I402" s="665">
        <v>3035.31</v>
      </c>
      <c r="J402" s="665">
        <v>3</v>
      </c>
      <c r="K402" s="666">
        <v>9105.93</v>
      </c>
    </row>
    <row r="403" spans="1:11" ht="14.4" customHeight="1" x14ac:dyDescent="0.3">
      <c r="A403" s="661" t="s">
        <v>571</v>
      </c>
      <c r="B403" s="662" t="s">
        <v>2765</v>
      </c>
      <c r="C403" s="663" t="s">
        <v>581</v>
      </c>
      <c r="D403" s="664" t="s">
        <v>2767</v>
      </c>
      <c r="E403" s="663" t="s">
        <v>5698</v>
      </c>
      <c r="F403" s="664" t="s">
        <v>5699</v>
      </c>
      <c r="G403" s="663" t="s">
        <v>5231</v>
      </c>
      <c r="H403" s="663" t="s">
        <v>5232</v>
      </c>
      <c r="I403" s="665">
        <v>213.35</v>
      </c>
      <c r="J403" s="665">
        <v>14</v>
      </c>
      <c r="K403" s="666">
        <v>2986.8599999999997</v>
      </c>
    </row>
    <row r="404" spans="1:11" ht="14.4" customHeight="1" x14ac:dyDescent="0.3">
      <c r="A404" s="661" t="s">
        <v>571</v>
      </c>
      <c r="B404" s="662" t="s">
        <v>2765</v>
      </c>
      <c r="C404" s="663" t="s">
        <v>581</v>
      </c>
      <c r="D404" s="664" t="s">
        <v>2767</v>
      </c>
      <c r="E404" s="663" t="s">
        <v>5698</v>
      </c>
      <c r="F404" s="664" t="s">
        <v>5699</v>
      </c>
      <c r="G404" s="663" t="s">
        <v>5233</v>
      </c>
      <c r="H404" s="663" t="s">
        <v>5234</v>
      </c>
      <c r="I404" s="665">
        <v>3630</v>
      </c>
      <c r="J404" s="665">
        <v>1</v>
      </c>
      <c r="K404" s="666">
        <v>3630</v>
      </c>
    </row>
    <row r="405" spans="1:11" ht="14.4" customHeight="1" x14ac:dyDescent="0.3">
      <c r="A405" s="661" t="s">
        <v>571</v>
      </c>
      <c r="B405" s="662" t="s">
        <v>2765</v>
      </c>
      <c r="C405" s="663" t="s">
        <v>581</v>
      </c>
      <c r="D405" s="664" t="s">
        <v>2767</v>
      </c>
      <c r="E405" s="663" t="s">
        <v>5698</v>
      </c>
      <c r="F405" s="664" t="s">
        <v>5699</v>
      </c>
      <c r="G405" s="663" t="s">
        <v>5235</v>
      </c>
      <c r="H405" s="663" t="s">
        <v>5236</v>
      </c>
      <c r="I405" s="665">
        <v>1548.8</v>
      </c>
      <c r="J405" s="665">
        <v>3</v>
      </c>
      <c r="K405" s="666">
        <v>4646.3999999999996</v>
      </c>
    </row>
    <row r="406" spans="1:11" ht="14.4" customHeight="1" x14ac:dyDescent="0.3">
      <c r="A406" s="661" t="s">
        <v>571</v>
      </c>
      <c r="B406" s="662" t="s">
        <v>2765</v>
      </c>
      <c r="C406" s="663" t="s">
        <v>581</v>
      </c>
      <c r="D406" s="664" t="s">
        <v>2767</v>
      </c>
      <c r="E406" s="663" t="s">
        <v>5698</v>
      </c>
      <c r="F406" s="664" t="s">
        <v>5699</v>
      </c>
      <c r="G406" s="663" t="s">
        <v>5237</v>
      </c>
      <c r="H406" s="663" t="s">
        <v>5238</v>
      </c>
      <c r="I406" s="665">
        <v>847</v>
      </c>
      <c r="J406" s="665">
        <v>8</v>
      </c>
      <c r="K406" s="666">
        <v>6776</v>
      </c>
    </row>
    <row r="407" spans="1:11" ht="14.4" customHeight="1" x14ac:dyDescent="0.3">
      <c r="A407" s="661" t="s">
        <v>571</v>
      </c>
      <c r="B407" s="662" t="s">
        <v>2765</v>
      </c>
      <c r="C407" s="663" t="s">
        <v>581</v>
      </c>
      <c r="D407" s="664" t="s">
        <v>2767</v>
      </c>
      <c r="E407" s="663" t="s">
        <v>5698</v>
      </c>
      <c r="F407" s="664" t="s">
        <v>5699</v>
      </c>
      <c r="G407" s="663" t="s">
        <v>5239</v>
      </c>
      <c r="H407" s="663" t="s">
        <v>5240</v>
      </c>
      <c r="I407" s="665">
        <v>9228.19</v>
      </c>
      <c r="J407" s="665">
        <v>1</v>
      </c>
      <c r="K407" s="666">
        <v>9228.19</v>
      </c>
    </row>
    <row r="408" spans="1:11" ht="14.4" customHeight="1" x14ac:dyDescent="0.3">
      <c r="A408" s="661" t="s">
        <v>571</v>
      </c>
      <c r="B408" s="662" t="s">
        <v>2765</v>
      </c>
      <c r="C408" s="663" t="s">
        <v>581</v>
      </c>
      <c r="D408" s="664" t="s">
        <v>2767</v>
      </c>
      <c r="E408" s="663" t="s">
        <v>5698</v>
      </c>
      <c r="F408" s="664" t="s">
        <v>5699</v>
      </c>
      <c r="G408" s="663" t="s">
        <v>5241</v>
      </c>
      <c r="H408" s="663" t="s">
        <v>5242</v>
      </c>
      <c r="I408" s="665">
        <v>9228.19</v>
      </c>
      <c r="J408" s="665">
        <v>1</v>
      </c>
      <c r="K408" s="666">
        <v>9228.19</v>
      </c>
    </row>
    <row r="409" spans="1:11" ht="14.4" customHeight="1" x14ac:dyDescent="0.3">
      <c r="A409" s="661" t="s">
        <v>571</v>
      </c>
      <c r="B409" s="662" t="s">
        <v>2765</v>
      </c>
      <c r="C409" s="663" t="s">
        <v>581</v>
      </c>
      <c r="D409" s="664" t="s">
        <v>2767</v>
      </c>
      <c r="E409" s="663" t="s">
        <v>5698</v>
      </c>
      <c r="F409" s="664" t="s">
        <v>5699</v>
      </c>
      <c r="G409" s="663" t="s">
        <v>5243</v>
      </c>
      <c r="H409" s="663" t="s">
        <v>5244</v>
      </c>
      <c r="I409" s="665">
        <v>2480.5</v>
      </c>
      <c r="J409" s="665">
        <v>1</v>
      </c>
      <c r="K409" s="666">
        <v>2480.5</v>
      </c>
    </row>
    <row r="410" spans="1:11" ht="14.4" customHeight="1" x14ac:dyDescent="0.3">
      <c r="A410" s="661" t="s">
        <v>571</v>
      </c>
      <c r="B410" s="662" t="s">
        <v>2765</v>
      </c>
      <c r="C410" s="663" t="s">
        <v>581</v>
      </c>
      <c r="D410" s="664" t="s">
        <v>2767</v>
      </c>
      <c r="E410" s="663" t="s">
        <v>5698</v>
      </c>
      <c r="F410" s="664" t="s">
        <v>5699</v>
      </c>
      <c r="G410" s="663" t="s">
        <v>5245</v>
      </c>
      <c r="H410" s="663" t="s">
        <v>5246</v>
      </c>
      <c r="I410" s="665">
        <v>22994.6</v>
      </c>
      <c r="J410" s="665">
        <v>1</v>
      </c>
      <c r="K410" s="666">
        <v>22994.6</v>
      </c>
    </row>
    <row r="411" spans="1:11" ht="14.4" customHeight="1" x14ac:dyDescent="0.3">
      <c r="A411" s="661" t="s">
        <v>571</v>
      </c>
      <c r="B411" s="662" t="s">
        <v>2765</v>
      </c>
      <c r="C411" s="663" t="s">
        <v>581</v>
      </c>
      <c r="D411" s="664" t="s">
        <v>2767</v>
      </c>
      <c r="E411" s="663" t="s">
        <v>5698</v>
      </c>
      <c r="F411" s="664" t="s">
        <v>5699</v>
      </c>
      <c r="G411" s="663" t="s">
        <v>5247</v>
      </c>
      <c r="H411" s="663" t="s">
        <v>5248</v>
      </c>
      <c r="I411" s="665">
        <v>1212.42</v>
      </c>
      <c r="J411" s="665">
        <v>3</v>
      </c>
      <c r="K411" s="666">
        <v>3637.26</v>
      </c>
    </row>
    <row r="412" spans="1:11" ht="14.4" customHeight="1" x14ac:dyDescent="0.3">
      <c r="A412" s="661" t="s">
        <v>571</v>
      </c>
      <c r="B412" s="662" t="s">
        <v>2765</v>
      </c>
      <c r="C412" s="663" t="s">
        <v>581</v>
      </c>
      <c r="D412" s="664" t="s">
        <v>2767</v>
      </c>
      <c r="E412" s="663" t="s">
        <v>5698</v>
      </c>
      <c r="F412" s="664" t="s">
        <v>5699</v>
      </c>
      <c r="G412" s="663" t="s">
        <v>5249</v>
      </c>
      <c r="H412" s="663" t="s">
        <v>5250</v>
      </c>
      <c r="I412" s="665">
        <v>2624.54</v>
      </c>
      <c r="J412" s="665">
        <v>1</v>
      </c>
      <c r="K412" s="666">
        <v>2624.54</v>
      </c>
    </row>
    <row r="413" spans="1:11" ht="14.4" customHeight="1" x14ac:dyDescent="0.3">
      <c r="A413" s="661" t="s">
        <v>571</v>
      </c>
      <c r="B413" s="662" t="s">
        <v>2765</v>
      </c>
      <c r="C413" s="663" t="s">
        <v>581</v>
      </c>
      <c r="D413" s="664" t="s">
        <v>2767</v>
      </c>
      <c r="E413" s="663" t="s">
        <v>5698</v>
      </c>
      <c r="F413" s="664" t="s">
        <v>5699</v>
      </c>
      <c r="G413" s="663" t="s">
        <v>5251</v>
      </c>
      <c r="H413" s="663" t="s">
        <v>5252</v>
      </c>
      <c r="I413" s="665">
        <v>2397.39</v>
      </c>
      <c r="J413" s="665">
        <v>1</v>
      </c>
      <c r="K413" s="666">
        <v>2397.39</v>
      </c>
    </row>
    <row r="414" spans="1:11" ht="14.4" customHeight="1" x14ac:dyDescent="0.3">
      <c r="A414" s="661" t="s">
        <v>571</v>
      </c>
      <c r="B414" s="662" t="s">
        <v>2765</v>
      </c>
      <c r="C414" s="663" t="s">
        <v>581</v>
      </c>
      <c r="D414" s="664" t="s">
        <v>2767</v>
      </c>
      <c r="E414" s="663" t="s">
        <v>5700</v>
      </c>
      <c r="F414" s="664" t="s">
        <v>5701</v>
      </c>
      <c r="G414" s="663" t="s">
        <v>5253</v>
      </c>
      <c r="H414" s="663" t="s">
        <v>5254</v>
      </c>
      <c r="I414" s="665">
        <v>16033</v>
      </c>
      <c r="J414" s="665">
        <v>3</v>
      </c>
      <c r="K414" s="666">
        <v>48099</v>
      </c>
    </row>
    <row r="415" spans="1:11" ht="14.4" customHeight="1" x14ac:dyDescent="0.3">
      <c r="A415" s="661" t="s">
        <v>571</v>
      </c>
      <c r="B415" s="662" t="s">
        <v>2765</v>
      </c>
      <c r="C415" s="663" t="s">
        <v>581</v>
      </c>
      <c r="D415" s="664" t="s">
        <v>2767</v>
      </c>
      <c r="E415" s="663" t="s">
        <v>5702</v>
      </c>
      <c r="F415" s="664" t="s">
        <v>5703</v>
      </c>
      <c r="G415" s="663" t="s">
        <v>5255</v>
      </c>
      <c r="H415" s="663" t="s">
        <v>5256</v>
      </c>
      <c r="I415" s="665">
        <v>23.473333333333333</v>
      </c>
      <c r="J415" s="665">
        <v>390</v>
      </c>
      <c r="K415" s="666">
        <v>9154.5</v>
      </c>
    </row>
    <row r="416" spans="1:11" ht="14.4" customHeight="1" x14ac:dyDescent="0.3">
      <c r="A416" s="661" t="s">
        <v>571</v>
      </c>
      <c r="B416" s="662" t="s">
        <v>2765</v>
      </c>
      <c r="C416" s="663" t="s">
        <v>581</v>
      </c>
      <c r="D416" s="664" t="s">
        <v>2767</v>
      </c>
      <c r="E416" s="663" t="s">
        <v>5702</v>
      </c>
      <c r="F416" s="664" t="s">
        <v>5703</v>
      </c>
      <c r="G416" s="663" t="s">
        <v>5257</v>
      </c>
      <c r="H416" s="663" t="s">
        <v>5258</v>
      </c>
      <c r="I416" s="665">
        <v>511.83</v>
      </c>
      <c r="J416" s="665">
        <v>740</v>
      </c>
      <c r="K416" s="666">
        <v>378754.2</v>
      </c>
    </row>
    <row r="417" spans="1:11" ht="14.4" customHeight="1" x14ac:dyDescent="0.3">
      <c r="A417" s="661" t="s">
        <v>571</v>
      </c>
      <c r="B417" s="662" t="s">
        <v>2765</v>
      </c>
      <c r="C417" s="663" t="s">
        <v>581</v>
      </c>
      <c r="D417" s="664" t="s">
        <v>2767</v>
      </c>
      <c r="E417" s="663" t="s">
        <v>5702</v>
      </c>
      <c r="F417" s="664" t="s">
        <v>5703</v>
      </c>
      <c r="G417" s="663" t="s">
        <v>5259</v>
      </c>
      <c r="H417" s="663" t="s">
        <v>5260</v>
      </c>
      <c r="I417" s="665">
        <v>220.22</v>
      </c>
      <c r="J417" s="665">
        <v>100</v>
      </c>
      <c r="K417" s="666">
        <v>22022</v>
      </c>
    </row>
    <row r="418" spans="1:11" ht="14.4" customHeight="1" x14ac:dyDescent="0.3">
      <c r="A418" s="661" t="s">
        <v>571</v>
      </c>
      <c r="B418" s="662" t="s">
        <v>2765</v>
      </c>
      <c r="C418" s="663" t="s">
        <v>581</v>
      </c>
      <c r="D418" s="664" t="s">
        <v>2767</v>
      </c>
      <c r="E418" s="663" t="s">
        <v>5702</v>
      </c>
      <c r="F418" s="664" t="s">
        <v>5703</v>
      </c>
      <c r="G418" s="663" t="s">
        <v>5261</v>
      </c>
      <c r="H418" s="663" t="s">
        <v>5262</v>
      </c>
      <c r="I418" s="665">
        <v>66.400000000000006</v>
      </c>
      <c r="J418" s="665">
        <v>100</v>
      </c>
      <c r="K418" s="666">
        <v>6640.48</v>
      </c>
    </row>
    <row r="419" spans="1:11" ht="14.4" customHeight="1" x14ac:dyDescent="0.3">
      <c r="A419" s="661" t="s">
        <v>571</v>
      </c>
      <c r="B419" s="662" t="s">
        <v>2765</v>
      </c>
      <c r="C419" s="663" t="s">
        <v>581</v>
      </c>
      <c r="D419" s="664" t="s">
        <v>2767</v>
      </c>
      <c r="E419" s="663" t="s">
        <v>5702</v>
      </c>
      <c r="F419" s="664" t="s">
        <v>5703</v>
      </c>
      <c r="G419" s="663" t="s">
        <v>5261</v>
      </c>
      <c r="H419" s="663" t="s">
        <v>5263</v>
      </c>
      <c r="I419" s="665">
        <v>66.400000000000006</v>
      </c>
      <c r="J419" s="665">
        <v>150</v>
      </c>
      <c r="K419" s="666">
        <v>9960.7199999999993</v>
      </c>
    </row>
    <row r="420" spans="1:11" ht="14.4" customHeight="1" x14ac:dyDescent="0.3">
      <c r="A420" s="661" t="s">
        <v>571</v>
      </c>
      <c r="B420" s="662" t="s">
        <v>2765</v>
      </c>
      <c r="C420" s="663" t="s">
        <v>581</v>
      </c>
      <c r="D420" s="664" t="s">
        <v>2767</v>
      </c>
      <c r="E420" s="663" t="s">
        <v>5702</v>
      </c>
      <c r="F420" s="664" t="s">
        <v>5703</v>
      </c>
      <c r="G420" s="663" t="s">
        <v>5264</v>
      </c>
      <c r="H420" s="663" t="s">
        <v>5265</v>
      </c>
      <c r="I420" s="665">
        <v>32.67</v>
      </c>
      <c r="J420" s="665">
        <v>200</v>
      </c>
      <c r="K420" s="666">
        <v>6534</v>
      </c>
    </row>
    <row r="421" spans="1:11" ht="14.4" customHeight="1" x14ac:dyDescent="0.3">
      <c r="A421" s="661" t="s">
        <v>571</v>
      </c>
      <c r="B421" s="662" t="s">
        <v>2765</v>
      </c>
      <c r="C421" s="663" t="s">
        <v>581</v>
      </c>
      <c r="D421" s="664" t="s">
        <v>2767</v>
      </c>
      <c r="E421" s="663" t="s">
        <v>5702</v>
      </c>
      <c r="F421" s="664" t="s">
        <v>5703</v>
      </c>
      <c r="G421" s="663" t="s">
        <v>5266</v>
      </c>
      <c r="H421" s="663" t="s">
        <v>5267</v>
      </c>
      <c r="I421" s="665">
        <v>1045.44</v>
      </c>
      <c r="J421" s="665">
        <v>5</v>
      </c>
      <c r="K421" s="666">
        <v>5227.2</v>
      </c>
    </row>
    <row r="422" spans="1:11" ht="14.4" customHeight="1" x14ac:dyDescent="0.3">
      <c r="A422" s="661" t="s">
        <v>571</v>
      </c>
      <c r="B422" s="662" t="s">
        <v>2765</v>
      </c>
      <c r="C422" s="663" t="s">
        <v>581</v>
      </c>
      <c r="D422" s="664" t="s">
        <v>2767</v>
      </c>
      <c r="E422" s="663" t="s">
        <v>5702</v>
      </c>
      <c r="F422" s="664" t="s">
        <v>5703</v>
      </c>
      <c r="G422" s="663" t="s">
        <v>5268</v>
      </c>
      <c r="H422" s="663" t="s">
        <v>5269</v>
      </c>
      <c r="I422" s="665">
        <v>15.302500000000002</v>
      </c>
      <c r="J422" s="665">
        <v>600</v>
      </c>
      <c r="K422" s="666">
        <v>9199.52</v>
      </c>
    </row>
    <row r="423" spans="1:11" ht="14.4" customHeight="1" x14ac:dyDescent="0.3">
      <c r="A423" s="661" t="s">
        <v>571</v>
      </c>
      <c r="B423" s="662" t="s">
        <v>2765</v>
      </c>
      <c r="C423" s="663" t="s">
        <v>581</v>
      </c>
      <c r="D423" s="664" t="s">
        <v>2767</v>
      </c>
      <c r="E423" s="663" t="s">
        <v>5702</v>
      </c>
      <c r="F423" s="664" t="s">
        <v>5703</v>
      </c>
      <c r="G423" s="663" t="s">
        <v>5270</v>
      </c>
      <c r="H423" s="663" t="s">
        <v>5271</v>
      </c>
      <c r="I423" s="665">
        <v>91.04</v>
      </c>
      <c r="J423" s="665">
        <v>60</v>
      </c>
      <c r="K423" s="666">
        <v>5462.42</v>
      </c>
    </row>
    <row r="424" spans="1:11" ht="14.4" customHeight="1" x14ac:dyDescent="0.3">
      <c r="A424" s="661" t="s">
        <v>571</v>
      </c>
      <c r="B424" s="662" t="s">
        <v>2765</v>
      </c>
      <c r="C424" s="663" t="s">
        <v>581</v>
      </c>
      <c r="D424" s="664" t="s">
        <v>2767</v>
      </c>
      <c r="E424" s="663" t="s">
        <v>5702</v>
      </c>
      <c r="F424" s="664" t="s">
        <v>5703</v>
      </c>
      <c r="G424" s="663" t="s">
        <v>5270</v>
      </c>
      <c r="H424" s="663" t="s">
        <v>5272</v>
      </c>
      <c r="I424" s="665">
        <v>91.04</v>
      </c>
      <c r="J424" s="665">
        <v>20</v>
      </c>
      <c r="K424" s="666">
        <v>1820.81</v>
      </c>
    </row>
    <row r="425" spans="1:11" ht="14.4" customHeight="1" x14ac:dyDescent="0.3">
      <c r="A425" s="661" t="s">
        <v>571</v>
      </c>
      <c r="B425" s="662" t="s">
        <v>2765</v>
      </c>
      <c r="C425" s="663" t="s">
        <v>581</v>
      </c>
      <c r="D425" s="664" t="s">
        <v>2767</v>
      </c>
      <c r="E425" s="663" t="s">
        <v>5702</v>
      </c>
      <c r="F425" s="664" t="s">
        <v>5703</v>
      </c>
      <c r="G425" s="663" t="s">
        <v>5273</v>
      </c>
      <c r="H425" s="663" t="s">
        <v>5274</v>
      </c>
      <c r="I425" s="665">
        <v>1045.44</v>
      </c>
      <c r="J425" s="665">
        <v>5</v>
      </c>
      <c r="K425" s="666">
        <v>5227.2</v>
      </c>
    </row>
    <row r="426" spans="1:11" ht="14.4" customHeight="1" x14ac:dyDescent="0.3">
      <c r="A426" s="661" t="s">
        <v>571</v>
      </c>
      <c r="B426" s="662" t="s">
        <v>2765</v>
      </c>
      <c r="C426" s="663" t="s">
        <v>581</v>
      </c>
      <c r="D426" s="664" t="s">
        <v>2767</v>
      </c>
      <c r="E426" s="663" t="s">
        <v>5702</v>
      </c>
      <c r="F426" s="664" t="s">
        <v>5703</v>
      </c>
      <c r="G426" s="663" t="s">
        <v>5273</v>
      </c>
      <c r="H426" s="663" t="s">
        <v>5275</v>
      </c>
      <c r="I426" s="665">
        <v>1045.44</v>
      </c>
      <c r="J426" s="665">
        <v>10</v>
      </c>
      <c r="K426" s="666">
        <v>10454.4</v>
      </c>
    </row>
    <row r="427" spans="1:11" ht="14.4" customHeight="1" x14ac:dyDescent="0.3">
      <c r="A427" s="661" t="s">
        <v>571</v>
      </c>
      <c r="B427" s="662" t="s">
        <v>2765</v>
      </c>
      <c r="C427" s="663" t="s">
        <v>581</v>
      </c>
      <c r="D427" s="664" t="s">
        <v>2767</v>
      </c>
      <c r="E427" s="663" t="s">
        <v>5702</v>
      </c>
      <c r="F427" s="664" t="s">
        <v>5703</v>
      </c>
      <c r="G427" s="663" t="s">
        <v>5276</v>
      </c>
      <c r="H427" s="663" t="s">
        <v>5277</v>
      </c>
      <c r="I427" s="665">
        <v>67.760000000000005</v>
      </c>
      <c r="J427" s="665">
        <v>100</v>
      </c>
      <c r="K427" s="666">
        <v>6776</v>
      </c>
    </row>
    <row r="428" spans="1:11" ht="14.4" customHeight="1" x14ac:dyDescent="0.3">
      <c r="A428" s="661" t="s">
        <v>571</v>
      </c>
      <c r="B428" s="662" t="s">
        <v>2765</v>
      </c>
      <c r="C428" s="663" t="s">
        <v>581</v>
      </c>
      <c r="D428" s="664" t="s">
        <v>2767</v>
      </c>
      <c r="E428" s="663" t="s">
        <v>5702</v>
      </c>
      <c r="F428" s="664" t="s">
        <v>5703</v>
      </c>
      <c r="G428" s="663" t="s">
        <v>5278</v>
      </c>
      <c r="H428" s="663" t="s">
        <v>5279</v>
      </c>
      <c r="I428" s="665">
        <v>50.6</v>
      </c>
      <c r="J428" s="665">
        <v>420</v>
      </c>
      <c r="K428" s="666">
        <v>21252</v>
      </c>
    </row>
    <row r="429" spans="1:11" ht="14.4" customHeight="1" x14ac:dyDescent="0.3">
      <c r="A429" s="661" t="s">
        <v>571</v>
      </c>
      <c r="B429" s="662" t="s">
        <v>2765</v>
      </c>
      <c r="C429" s="663" t="s">
        <v>581</v>
      </c>
      <c r="D429" s="664" t="s">
        <v>2767</v>
      </c>
      <c r="E429" s="663" t="s">
        <v>5702</v>
      </c>
      <c r="F429" s="664" t="s">
        <v>5703</v>
      </c>
      <c r="G429" s="663" t="s">
        <v>5280</v>
      </c>
      <c r="H429" s="663" t="s">
        <v>5281</v>
      </c>
      <c r="I429" s="665">
        <v>91.04</v>
      </c>
      <c r="J429" s="665">
        <v>40</v>
      </c>
      <c r="K429" s="666">
        <v>3641.6099999999997</v>
      </c>
    </row>
    <row r="430" spans="1:11" ht="14.4" customHeight="1" x14ac:dyDescent="0.3">
      <c r="A430" s="661" t="s">
        <v>571</v>
      </c>
      <c r="B430" s="662" t="s">
        <v>2765</v>
      </c>
      <c r="C430" s="663" t="s">
        <v>581</v>
      </c>
      <c r="D430" s="664" t="s">
        <v>2767</v>
      </c>
      <c r="E430" s="663" t="s">
        <v>5702</v>
      </c>
      <c r="F430" s="664" t="s">
        <v>5703</v>
      </c>
      <c r="G430" s="663" t="s">
        <v>5280</v>
      </c>
      <c r="H430" s="663" t="s">
        <v>5282</v>
      </c>
      <c r="I430" s="665">
        <v>91.04</v>
      </c>
      <c r="J430" s="665">
        <v>20</v>
      </c>
      <c r="K430" s="666">
        <v>1820.81</v>
      </c>
    </row>
    <row r="431" spans="1:11" ht="14.4" customHeight="1" x14ac:dyDescent="0.3">
      <c r="A431" s="661" t="s">
        <v>571</v>
      </c>
      <c r="B431" s="662" t="s">
        <v>2765</v>
      </c>
      <c r="C431" s="663" t="s">
        <v>581</v>
      </c>
      <c r="D431" s="664" t="s">
        <v>2767</v>
      </c>
      <c r="E431" s="663" t="s">
        <v>5702</v>
      </c>
      <c r="F431" s="664" t="s">
        <v>5703</v>
      </c>
      <c r="G431" s="663" t="s">
        <v>5283</v>
      </c>
      <c r="H431" s="663" t="s">
        <v>5284</v>
      </c>
      <c r="I431" s="665">
        <v>19.43</v>
      </c>
      <c r="J431" s="665">
        <v>100</v>
      </c>
      <c r="K431" s="666">
        <v>1943.5</v>
      </c>
    </row>
    <row r="432" spans="1:11" ht="14.4" customHeight="1" x14ac:dyDescent="0.3">
      <c r="A432" s="661" t="s">
        <v>571</v>
      </c>
      <c r="B432" s="662" t="s">
        <v>2765</v>
      </c>
      <c r="C432" s="663" t="s">
        <v>584</v>
      </c>
      <c r="D432" s="664" t="s">
        <v>2768</v>
      </c>
      <c r="E432" s="663" t="s">
        <v>5682</v>
      </c>
      <c r="F432" s="664" t="s">
        <v>5683</v>
      </c>
      <c r="G432" s="663" t="s">
        <v>5285</v>
      </c>
      <c r="H432" s="663" t="s">
        <v>5286</v>
      </c>
      <c r="I432" s="665">
        <v>34.698333333333331</v>
      </c>
      <c r="J432" s="665">
        <v>84</v>
      </c>
      <c r="K432" s="666">
        <v>2914.4500000000003</v>
      </c>
    </row>
    <row r="433" spans="1:11" ht="14.4" customHeight="1" x14ac:dyDescent="0.3">
      <c r="A433" s="661" t="s">
        <v>571</v>
      </c>
      <c r="B433" s="662" t="s">
        <v>2765</v>
      </c>
      <c r="C433" s="663" t="s">
        <v>584</v>
      </c>
      <c r="D433" s="664" t="s">
        <v>2768</v>
      </c>
      <c r="E433" s="663" t="s">
        <v>5682</v>
      </c>
      <c r="F433" s="664" t="s">
        <v>5683</v>
      </c>
      <c r="G433" s="663" t="s">
        <v>4582</v>
      </c>
      <c r="H433" s="663" t="s">
        <v>4583</v>
      </c>
      <c r="I433" s="665">
        <v>13.624516129032264</v>
      </c>
      <c r="J433" s="665">
        <v>243</v>
      </c>
      <c r="K433" s="666">
        <v>3309.9199999999992</v>
      </c>
    </row>
    <row r="434" spans="1:11" ht="14.4" customHeight="1" x14ac:dyDescent="0.3">
      <c r="A434" s="661" t="s">
        <v>571</v>
      </c>
      <c r="B434" s="662" t="s">
        <v>2765</v>
      </c>
      <c r="C434" s="663" t="s">
        <v>584</v>
      </c>
      <c r="D434" s="664" t="s">
        <v>2768</v>
      </c>
      <c r="E434" s="663" t="s">
        <v>5682</v>
      </c>
      <c r="F434" s="664" t="s">
        <v>5683</v>
      </c>
      <c r="G434" s="663" t="s">
        <v>4584</v>
      </c>
      <c r="H434" s="663" t="s">
        <v>5287</v>
      </c>
      <c r="I434" s="665">
        <v>39.659999999999997</v>
      </c>
      <c r="J434" s="665">
        <v>3</v>
      </c>
      <c r="K434" s="666">
        <v>118.98</v>
      </c>
    </row>
    <row r="435" spans="1:11" ht="14.4" customHeight="1" x14ac:dyDescent="0.3">
      <c r="A435" s="661" t="s">
        <v>571</v>
      </c>
      <c r="B435" s="662" t="s">
        <v>2765</v>
      </c>
      <c r="C435" s="663" t="s">
        <v>584</v>
      </c>
      <c r="D435" s="664" t="s">
        <v>2768</v>
      </c>
      <c r="E435" s="663" t="s">
        <v>5682</v>
      </c>
      <c r="F435" s="664" t="s">
        <v>5683</v>
      </c>
      <c r="G435" s="663" t="s">
        <v>4584</v>
      </c>
      <c r="H435" s="663" t="s">
        <v>4585</v>
      </c>
      <c r="I435" s="665">
        <v>39.659999999999997</v>
      </c>
      <c r="J435" s="665">
        <v>5</v>
      </c>
      <c r="K435" s="666">
        <v>198.3</v>
      </c>
    </row>
    <row r="436" spans="1:11" ht="14.4" customHeight="1" x14ac:dyDescent="0.3">
      <c r="A436" s="661" t="s">
        <v>571</v>
      </c>
      <c r="B436" s="662" t="s">
        <v>2765</v>
      </c>
      <c r="C436" s="663" t="s">
        <v>584</v>
      </c>
      <c r="D436" s="664" t="s">
        <v>2768</v>
      </c>
      <c r="E436" s="663" t="s">
        <v>5682</v>
      </c>
      <c r="F436" s="664" t="s">
        <v>5683</v>
      </c>
      <c r="G436" s="663" t="s">
        <v>4598</v>
      </c>
      <c r="H436" s="663" t="s">
        <v>4599</v>
      </c>
      <c r="I436" s="665">
        <v>25.553999999999998</v>
      </c>
      <c r="J436" s="665">
        <v>120</v>
      </c>
      <c r="K436" s="666">
        <v>3066.58</v>
      </c>
    </row>
    <row r="437" spans="1:11" ht="14.4" customHeight="1" x14ac:dyDescent="0.3">
      <c r="A437" s="661" t="s">
        <v>571</v>
      </c>
      <c r="B437" s="662" t="s">
        <v>2765</v>
      </c>
      <c r="C437" s="663" t="s">
        <v>584</v>
      </c>
      <c r="D437" s="664" t="s">
        <v>2768</v>
      </c>
      <c r="E437" s="663" t="s">
        <v>5682</v>
      </c>
      <c r="F437" s="664" t="s">
        <v>5683</v>
      </c>
      <c r="G437" s="663" t="s">
        <v>4491</v>
      </c>
      <c r="H437" s="663" t="s">
        <v>4492</v>
      </c>
      <c r="I437" s="665">
        <v>1.3802272727272735</v>
      </c>
      <c r="J437" s="665">
        <v>5493</v>
      </c>
      <c r="K437" s="666">
        <v>7580.67</v>
      </c>
    </row>
    <row r="438" spans="1:11" ht="14.4" customHeight="1" x14ac:dyDescent="0.3">
      <c r="A438" s="661" t="s">
        <v>571</v>
      </c>
      <c r="B438" s="662" t="s">
        <v>2765</v>
      </c>
      <c r="C438" s="663" t="s">
        <v>584</v>
      </c>
      <c r="D438" s="664" t="s">
        <v>2768</v>
      </c>
      <c r="E438" s="663" t="s">
        <v>5682</v>
      </c>
      <c r="F438" s="664" t="s">
        <v>5683</v>
      </c>
      <c r="G438" s="663" t="s">
        <v>4493</v>
      </c>
      <c r="H438" s="663" t="s">
        <v>4494</v>
      </c>
      <c r="I438" s="665">
        <v>41.53799999999999</v>
      </c>
      <c r="J438" s="665">
        <v>1126</v>
      </c>
      <c r="K438" s="666">
        <v>46771.749999999993</v>
      </c>
    </row>
    <row r="439" spans="1:11" ht="14.4" customHeight="1" x14ac:dyDescent="0.3">
      <c r="A439" s="661" t="s">
        <v>571</v>
      </c>
      <c r="B439" s="662" t="s">
        <v>2765</v>
      </c>
      <c r="C439" s="663" t="s">
        <v>584</v>
      </c>
      <c r="D439" s="664" t="s">
        <v>2768</v>
      </c>
      <c r="E439" s="663" t="s">
        <v>5682</v>
      </c>
      <c r="F439" s="664" t="s">
        <v>5683</v>
      </c>
      <c r="G439" s="663" t="s">
        <v>4495</v>
      </c>
      <c r="H439" s="663" t="s">
        <v>4496</v>
      </c>
      <c r="I439" s="665">
        <v>0.62297297297297305</v>
      </c>
      <c r="J439" s="665">
        <v>7450</v>
      </c>
      <c r="K439" s="666">
        <v>4637</v>
      </c>
    </row>
    <row r="440" spans="1:11" ht="14.4" customHeight="1" x14ac:dyDescent="0.3">
      <c r="A440" s="661" t="s">
        <v>571</v>
      </c>
      <c r="B440" s="662" t="s">
        <v>2765</v>
      </c>
      <c r="C440" s="663" t="s">
        <v>584</v>
      </c>
      <c r="D440" s="664" t="s">
        <v>2768</v>
      </c>
      <c r="E440" s="663" t="s">
        <v>5682</v>
      </c>
      <c r="F440" s="664" t="s">
        <v>5683</v>
      </c>
      <c r="G440" s="663" t="s">
        <v>5288</v>
      </c>
      <c r="H440" s="663" t="s">
        <v>5289</v>
      </c>
      <c r="I440" s="665">
        <v>39.729999999999997</v>
      </c>
      <c r="J440" s="665">
        <v>240</v>
      </c>
      <c r="K440" s="666">
        <v>9535.6</v>
      </c>
    </row>
    <row r="441" spans="1:11" ht="14.4" customHeight="1" x14ac:dyDescent="0.3">
      <c r="A441" s="661" t="s">
        <v>571</v>
      </c>
      <c r="B441" s="662" t="s">
        <v>2765</v>
      </c>
      <c r="C441" s="663" t="s">
        <v>584</v>
      </c>
      <c r="D441" s="664" t="s">
        <v>2768</v>
      </c>
      <c r="E441" s="663" t="s">
        <v>5682</v>
      </c>
      <c r="F441" s="664" t="s">
        <v>5683</v>
      </c>
      <c r="G441" s="663" t="s">
        <v>5290</v>
      </c>
      <c r="H441" s="663" t="s">
        <v>5291</v>
      </c>
      <c r="I441" s="665">
        <v>21.158235294117645</v>
      </c>
      <c r="J441" s="665">
        <v>111</v>
      </c>
      <c r="K441" s="666">
        <v>2384.1099999999997</v>
      </c>
    </row>
    <row r="442" spans="1:11" ht="14.4" customHeight="1" x14ac:dyDescent="0.3">
      <c r="A442" s="661" t="s">
        <v>571</v>
      </c>
      <c r="B442" s="662" t="s">
        <v>2765</v>
      </c>
      <c r="C442" s="663" t="s">
        <v>584</v>
      </c>
      <c r="D442" s="664" t="s">
        <v>2768</v>
      </c>
      <c r="E442" s="663" t="s">
        <v>5682</v>
      </c>
      <c r="F442" s="664" t="s">
        <v>5683</v>
      </c>
      <c r="G442" s="663" t="s">
        <v>4499</v>
      </c>
      <c r="H442" s="663" t="s">
        <v>4500</v>
      </c>
      <c r="I442" s="665">
        <v>26.169333333333345</v>
      </c>
      <c r="J442" s="665">
        <v>33</v>
      </c>
      <c r="K442" s="666">
        <v>863.59</v>
      </c>
    </row>
    <row r="443" spans="1:11" ht="14.4" customHeight="1" x14ac:dyDescent="0.3">
      <c r="A443" s="661" t="s">
        <v>571</v>
      </c>
      <c r="B443" s="662" t="s">
        <v>2765</v>
      </c>
      <c r="C443" s="663" t="s">
        <v>584</v>
      </c>
      <c r="D443" s="664" t="s">
        <v>2768</v>
      </c>
      <c r="E443" s="663" t="s">
        <v>5682</v>
      </c>
      <c r="F443" s="664" t="s">
        <v>5683</v>
      </c>
      <c r="G443" s="663" t="s">
        <v>5292</v>
      </c>
      <c r="H443" s="663" t="s">
        <v>5293</v>
      </c>
      <c r="I443" s="665">
        <v>0.59</v>
      </c>
      <c r="J443" s="665">
        <v>20</v>
      </c>
      <c r="K443" s="666">
        <v>11.8</v>
      </c>
    </row>
    <row r="444" spans="1:11" ht="14.4" customHeight="1" x14ac:dyDescent="0.3">
      <c r="A444" s="661" t="s">
        <v>571</v>
      </c>
      <c r="B444" s="662" t="s">
        <v>2765</v>
      </c>
      <c r="C444" s="663" t="s">
        <v>584</v>
      </c>
      <c r="D444" s="664" t="s">
        <v>2768</v>
      </c>
      <c r="E444" s="663" t="s">
        <v>5682</v>
      </c>
      <c r="F444" s="664" t="s">
        <v>5683</v>
      </c>
      <c r="G444" s="663" t="s">
        <v>5294</v>
      </c>
      <c r="H444" s="663" t="s">
        <v>5295</v>
      </c>
      <c r="I444" s="665">
        <v>13.16</v>
      </c>
      <c r="J444" s="665">
        <v>96</v>
      </c>
      <c r="K444" s="666">
        <v>1263.07</v>
      </c>
    </row>
    <row r="445" spans="1:11" ht="14.4" customHeight="1" x14ac:dyDescent="0.3">
      <c r="A445" s="661" t="s">
        <v>571</v>
      </c>
      <c r="B445" s="662" t="s">
        <v>2765</v>
      </c>
      <c r="C445" s="663" t="s">
        <v>584</v>
      </c>
      <c r="D445" s="664" t="s">
        <v>2768</v>
      </c>
      <c r="E445" s="663" t="s">
        <v>5682</v>
      </c>
      <c r="F445" s="664" t="s">
        <v>5683</v>
      </c>
      <c r="G445" s="663" t="s">
        <v>5296</v>
      </c>
      <c r="H445" s="663" t="s">
        <v>5297</v>
      </c>
      <c r="I445" s="665">
        <v>26.37</v>
      </c>
      <c r="J445" s="665">
        <v>48</v>
      </c>
      <c r="K445" s="666">
        <v>1265.75</v>
      </c>
    </row>
    <row r="446" spans="1:11" ht="14.4" customHeight="1" x14ac:dyDescent="0.3">
      <c r="A446" s="661" t="s">
        <v>571</v>
      </c>
      <c r="B446" s="662" t="s">
        <v>2765</v>
      </c>
      <c r="C446" s="663" t="s">
        <v>584</v>
      </c>
      <c r="D446" s="664" t="s">
        <v>2768</v>
      </c>
      <c r="E446" s="663" t="s">
        <v>5682</v>
      </c>
      <c r="F446" s="664" t="s">
        <v>5683</v>
      </c>
      <c r="G446" s="663" t="s">
        <v>5298</v>
      </c>
      <c r="H446" s="663" t="s">
        <v>5299</v>
      </c>
      <c r="I446" s="665">
        <v>9.7200000000000006</v>
      </c>
      <c r="J446" s="665">
        <v>58</v>
      </c>
      <c r="K446" s="666">
        <v>563.76</v>
      </c>
    </row>
    <row r="447" spans="1:11" ht="14.4" customHeight="1" x14ac:dyDescent="0.3">
      <c r="A447" s="661" t="s">
        <v>571</v>
      </c>
      <c r="B447" s="662" t="s">
        <v>2765</v>
      </c>
      <c r="C447" s="663" t="s">
        <v>584</v>
      </c>
      <c r="D447" s="664" t="s">
        <v>2768</v>
      </c>
      <c r="E447" s="663" t="s">
        <v>5682</v>
      </c>
      <c r="F447" s="664" t="s">
        <v>5683</v>
      </c>
      <c r="G447" s="663" t="s">
        <v>4655</v>
      </c>
      <c r="H447" s="663" t="s">
        <v>4656</v>
      </c>
      <c r="I447" s="665">
        <v>7.5105263157894742</v>
      </c>
      <c r="J447" s="665">
        <v>140</v>
      </c>
      <c r="K447" s="666">
        <v>1051.5</v>
      </c>
    </row>
    <row r="448" spans="1:11" ht="14.4" customHeight="1" x14ac:dyDescent="0.3">
      <c r="A448" s="661" t="s">
        <v>571</v>
      </c>
      <c r="B448" s="662" t="s">
        <v>2765</v>
      </c>
      <c r="C448" s="663" t="s">
        <v>584</v>
      </c>
      <c r="D448" s="664" t="s">
        <v>2768</v>
      </c>
      <c r="E448" s="663" t="s">
        <v>5682</v>
      </c>
      <c r="F448" s="664" t="s">
        <v>5683</v>
      </c>
      <c r="G448" s="663" t="s">
        <v>4501</v>
      </c>
      <c r="H448" s="663" t="s">
        <v>4502</v>
      </c>
      <c r="I448" s="665">
        <v>0.85461538461538455</v>
      </c>
      <c r="J448" s="665">
        <v>1500</v>
      </c>
      <c r="K448" s="666">
        <v>1282</v>
      </c>
    </row>
    <row r="449" spans="1:11" ht="14.4" customHeight="1" x14ac:dyDescent="0.3">
      <c r="A449" s="661" t="s">
        <v>571</v>
      </c>
      <c r="B449" s="662" t="s">
        <v>2765</v>
      </c>
      <c r="C449" s="663" t="s">
        <v>584</v>
      </c>
      <c r="D449" s="664" t="s">
        <v>2768</v>
      </c>
      <c r="E449" s="663" t="s">
        <v>5682</v>
      </c>
      <c r="F449" s="664" t="s">
        <v>5683</v>
      </c>
      <c r="G449" s="663" t="s">
        <v>4503</v>
      </c>
      <c r="H449" s="663" t="s">
        <v>4504</v>
      </c>
      <c r="I449" s="665">
        <v>1.5156250000000002</v>
      </c>
      <c r="J449" s="665">
        <v>1150</v>
      </c>
      <c r="K449" s="666">
        <v>1744</v>
      </c>
    </row>
    <row r="450" spans="1:11" ht="14.4" customHeight="1" x14ac:dyDescent="0.3">
      <c r="A450" s="661" t="s">
        <v>571</v>
      </c>
      <c r="B450" s="662" t="s">
        <v>2765</v>
      </c>
      <c r="C450" s="663" t="s">
        <v>584</v>
      </c>
      <c r="D450" s="664" t="s">
        <v>2768</v>
      </c>
      <c r="E450" s="663" t="s">
        <v>5682</v>
      </c>
      <c r="F450" s="664" t="s">
        <v>5683</v>
      </c>
      <c r="G450" s="663" t="s">
        <v>5300</v>
      </c>
      <c r="H450" s="663" t="s">
        <v>5301</v>
      </c>
      <c r="I450" s="665">
        <v>13.87</v>
      </c>
      <c r="J450" s="665">
        <v>192</v>
      </c>
      <c r="K450" s="666">
        <v>2663.29</v>
      </c>
    </row>
    <row r="451" spans="1:11" ht="14.4" customHeight="1" x14ac:dyDescent="0.3">
      <c r="A451" s="661" t="s">
        <v>571</v>
      </c>
      <c r="B451" s="662" t="s">
        <v>2765</v>
      </c>
      <c r="C451" s="663" t="s">
        <v>584</v>
      </c>
      <c r="D451" s="664" t="s">
        <v>2768</v>
      </c>
      <c r="E451" s="663" t="s">
        <v>5682</v>
      </c>
      <c r="F451" s="664" t="s">
        <v>5683</v>
      </c>
      <c r="G451" s="663" t="s">
        <v>4679</v>
      </c>
      <c r="H451" s="663" t="s">
        <v>4680</v>
      </c>
      <c r="I451" s="665">
        <v>11.74</v>
      </c>
      <c r="J451" s="665">
        <v>1</v>
      </c>
      <c r="K451" s="666">
        <v>11.74</v>
      </c>
    </row>
    <row r="452" spans="1:11" ht="14.4" customHeight="1" x14ac:dyDescent="0.3">
      <c r="A452" s="661" t="s">
        <v>571</v>
      </c>
      <c r="B452" s="662" t="s">
        <v>2765</v>
      </c>
      <c r="C452" s="663" t="s">
        <v>584</v>
      </c>
      <c r="D452" s="664" t="s">
        <v>2768</v>
      </c>
      <c r="E452" s="663" t="s">
        <v>5682</v>
      </c>
      <c r="F452" s="664" t="s">
        <v>5683</v>
      </c>
      <c r="G452" s="663" t="s">
        <v>4681</v>
      </c>
      <c r="H452" s="663" t="s">
        <v>4682</v>
      </c>
      <c r="I452" s="665">
        <v>14.08</v>
      </c>
      <c r="J452" s="665">
        <v>1</v>
      </c>
      <c r="K452" s="666">
        <v>14.08</v>
      </c>
    </row>
    <row r="453" spans="1:11" ht="14.4" customHeight="1" x14ac:dyDescent="0.3">
      <c r="A453" s="661" t="s">
        <v>571</v>
      </c>
      <c r="B453" s="662" t="s">
        <v>2765</v>
      </c>
      <c r="C453" s="663" t="s">
        <v>584</v>
      </c>
      <c r="D453" s="664" t="s">
        <v>2768</v>
      </c>
      <c r="E453" s="663" t="s">
        <v>5682</v>
      </c>
      <c r="F453" s="664" t="s">
        <v>5683</v>
      </c>
      <c r="G453" s="663" t="s">
        <v>4685</v>
      </c>
      <c r="H453" s="663" t="s">
        <v>4686</v>
      </c>
      <c r="I453" s="665">
        <v>7.1</v>
      </c>
      <c r="J453" s="665">
        <v>1</v>
      </c>
      <c r="K453" s="666">
        <v>7.1</v>
      </c>
    </row>
    <row r="454" spans="1:11" ht="14.4" customHeight="1" x14ac:dyDescent="0.3">
      <c r="A454" s="661" t="s">
        <v>571</v>
      </c>
      <c r="B454" s="662" t="s">
        <v>2765</v>
      </c>
      <c r="C454" s="663" t="s">
        <v>584</v>
      </c>
      <c r="D454" s="664" t="s">
        <v>2768</v>
      </c>
      <c r="E454" s="663" t="s">
        <v>5682</v>
      </c>
      <c r="F454" s="664" t="s">
        <v>5683</v>
      </c>
      <c r="G454" s="663" t="s">
        <v>4693</v>
      </c>
      <c r="H454" s="663" t="s">
        <v>4694</v>
      </c>
      <c r="I454" s="665">
        <v>8.2799999999999994</v>
      </c>
      <c r="J454" s="665">
        <v>3</v>
      </c>
      <c r="K454" s="666">
        <v>24.839999999999996</v>
      </c>
    </row>
    <row r="455" spans="1:11" ht="14.4" customHeight="1" x14ac:dyDescent="0.3">
      <c r="A455" s="661" t="s">
        <v>571</v>
      </c>
      <c r="B455" s="662" t="s">
        <v>2765</v>
      </c>
      <c r="C455" s="663" t="s">
        <v>584</v>
      </c>
      <c r="D455" s="664" t="s">
        <v>2768</v>
      </c>
      <c r="E455" s="663" t="s">
        <v>5682</v>
      </c>
      <c r="F455" s="664" t="s">
        <v>5683</v>
      </c>
      <c r="G455" s="663" t="s">
        <v>4695</v>
      </c>
      <c r="H455" s="663" t="s">
        <v>4696</v>
      </c>
      <c r="I455" s="665">
        <v>5.92</v>
      </c>
      <c r="J455" s="665">
        <v>3</v>
      </c>
      <c r="K455" s="666">
        <v>17.759999999999998</v>
      </c>
    </row>
    <row r="456" spans="1:11" ht="14.4" customHeight="1" x14ac:dyDescent="0.3">
      <c r="A456" s="661" t="s">
        <v>571</v>
      </c>
      <c r="B456" s="662" t="s">
        <v>2765</v>
      </c>
      <c r="C456" s="663" t="s">
        <v>584</v>
      </c>
      <c r="D456" s="664" t="s">
        <v>2768</v>
      </c>
      <c r="E456" s="663" t="s">
        <v>5682</v>
      </c>
      <c r="F456" s="664" t="s">
        <v>5683</v>
      </c>
      <c r="G456" s="663" t="s">
        <v>4699</v>
      </c>
      <c r="H456" s="663" t="s">
        <v>4700</v>
      </c>
      <c r="I456" s="665">
        <v>2.54</v>
      </c>
      <c r="J456" s="665">
        <v>18</v>
      </c>
      <c r="K456" s="666">
        <v>45.72</v>
      </c>
    </row>
    <row r="457" spans="1:11" ht="14.4" customHeight="1" x14ac:dyDescent="0.3">
      <c r="A457" s="661" t="s">
        <v>571</v>
      </c>
      <c r="B457" s="662" t="s">
        <v>2765</v>
      </c>
      <c r="C457" s="663" t="s">
        <v>584</v>
      </c>
      <c r="D457" s="664" t="s">
        <v>2768</v>
      </c>
      <c r="E457" s="663" t="s">
        <v>5682</v>
      </c>
      <c r="F457" s="664" t="s">
        <v>5683</v>
      </c>
      <c r="G457" s="663" t="s">
        <v>5302</v>
      </c>
      <c r="H457" s="663" t="s">
        <v>5303</v>
      </c>
      <c r="I457" s="665">
        <v>53.43</v>
      </c>
      <c r="J457" s="665">
        <v>36</v>
      </c>
      <c r="K457" s="666">
        <v>1923.5100000000002</v>
      </c>
    </row>
    <row r="458" spans="1:11" ht="14.4" customHeight="1" x14ac:dyDescent="0.3">
      <c r="A458" s="661" t="s">
        <v>571</v>
      </c>
      <c r="B458" s="662" t="s">
        <v>2765</v>
      </c>
      <c r="C458" s="663" t="s">
        <v>584</v>
      </c>
      <c r="D458" s="664" t="s">
        <v>2768</v>
      </c>
      <c r="E458" s="663" t="s">
        <v>5682</v>
      </c>
      <c r="F458" s="664" t="s">
        <v>5683</v>
      </c>
      <c r="G458" s="663" t="s">
        <v>5304</v>
      </c>
      <c r="H458" s="663" t="s">
        <v>5305</v>
      </c>
      <c r="I458" s="665">
        <v>127.59</v>
      </c>
      <c r="J458" s="665">
        <v>48</v>
      </c>
      <c r="K458" s="666">
        <v>6124.44</v>
      </c>
    </row>
    <row r="459" spans="1:11" ht="14.4" customHeight="1" x14ac:dyDescent="0.3">
      <c r="A459" s="661" t="s">
        <v>571</v>
      </c>
      <c r="B459" s="662" t="s">
        <v>2765</v>
      </c>
      <c r="C459" s="663" t="s">
        <v>584</v>
      </c>
      <c r="D459" s="664" t="s">
        <v>2768</v>
      </c>
      <c r="E459" s="663" t="s">
        <v>5682</v>
      </c>
      <c r="F459" s="664" t="s">
        <v>5683</v>
      </c>
      <c r="G459" s="663" t="s">
        <v>5306</v>
      </c>
      <c r="H459" s="663" t="s">
        <v>5307</v>
      </c>
      <c r="I459" s="665">
        <v>10.7</v>
      </c>
      <c r="J459" s="665">
        <v>80</v>
      </c>
      <c r="K459" s="666">
        <v>855.6</v>
      </c>
    </row>
    <row r="460" spans="1:11" ht="14.4" customHeight="1" x14ac:dyDescent="0.3">
      <c r="A460" s="661" t="s">
        <v>571</v>
      </c>
      <c r="B460" s="662" t="s">
        <v>2765</v>
      </c>
      <c r="C460" s="663" t="s">
        <v>584</v>
      </c>
      <c r="D460" s="664" t="s">
        <v>2768</v>
      </c>
      <c r="E460" s="663" t="s">
        <v>5682</v>
      </c>
      <c r="F460" s="664" t="s">
        <v>5683</v>
      </c>
      <c r="G460" s="663" t="s">
        <v>5308</v>
      </c>
      <c r="H460" s="663" t="s">
        <v>5309</v>
      </c>
      <c r="I460" s="665">
        <v>19.78</v>
      </c>
      <c r="J460" s="665">
        <v>20</v>
      </c>
      <c r="K460" s="666">
        <v>395.6</v>
      </c>
    </row>
    <row r="461" spans="1:11" ht="14.4" customHeight="1" x14ac:dyDescent="0.3">
      <c r="A461" s="661" t="s">
        <v>571</v>
      </c>
      <c r="B461" s="662" t="s">
        <v>2765</v>
      </c>
      <c r="C461" s="663" t="s">
        <v>584</v>
      </c>
      <c r="D461" s="664" t="s">
        <v>2768</v>
      </c>
      <c r="E461" s="663" t="s">
        <v>5684</v>
      </c>
      <c r="F461" s="664" t="s">
        <v>5685</v>
      </c>
      <c r="G461" s="663" t="s">
        <v>4742</v>
      </c>
      <c r="H461" s="663" t="s">
        <v>4743</v>
      </c>
      <c r="I461" s="665">
        <v>11.144571428571423</v>
      </c>
      <c r="J461" s="665">
        <v>1710</v>
      </c>
      <c r="K461" s="666">
        <v>19056.7</v>
      </c>
    </row>
    <row r="462" spans="1:11" ht="14.4" customHeight="1" x14ac:dyDescent="0.3">
      <c r="A462" s="661" t="s">
        <v>571</v>
      </c>
      <c r="B462" s="662" t="s">
        <v>2765</v>
      </c>
      <c r="C462" s="663" t="s">
        <v>584</v>
      </c>
      <c r="D462" s="664" t="s">
        <v>2768</v>
      </c>
      <c r="E462" s="663" t="s">
        <v>5684</v>
      </c>
      <c r="F462" s="664" t="s">
        <v>5685</v>
      </c>
      <c r="G462" s="663" t="s">
        <v>4511</v>
      </c>
      <c r="H462" s="663" t="s">
        <v>4512</v>
      </c>
      <c r="I462" s="665">
        <v>1.0917391304347841</v>
      </c>
      <c r="J462" s="665">
        <v>9800</v>
      </c>
      <c r="K462" s="666">
        <v>10702</v>
      </c>
    </row>
    <row r="463" spans="1:11" ht="14.4" customHeight="1" x14ac:dyDescent="0.3">
      <c r="A463" s="661" t="s">
        <v>571</v>
      </c>
      <c r="B463" s="662" t="s">
        <v>2765</v>
      </c>
      <c r="C463" s="663" t="s">
        <v>584</v>
      </c>
      <c r="D463" s="664" t="s">
        <v>2768</v>
      </c>
      <c r="E463" s="663" t="s">
        <v>5684</v>
      </c>
      <c r="F463" s="664" t="s">
        <v>5685</v>
      </c>
      <c r="G463" s="663" t="s">
        <v>4513</v>
      </c>
      <c r="H463" s="663" t="s">
        <v>4514</v>
      </c>
      <c r="I463" s="665">
        <v>1.674897959183675</v>
      </c>
      <c r="J463" s="665">
        <v>10800</v>
      </c>
      <c r="K463" s="666">
        <v>18086</v>
      </c>
    </row>
    <row r="464" spans="1:11" ht="14.4" customHeight="1" x14ac:dyDescent="0.3">
      <c r="A464" s="661" t="s">
        <v>571</v>
      </c>
      <c r="B464" s="662" t="s">
        <v>2765</v>
      </c>
      <c r="C464" s="663" t="s">
        <v>584</v>
      </c>
      <c r="D464" s="664" t="s">
        <v>2768</v>
      </c>
      <c r="E464" s="663" t="s">
        <v>5684</v>
      </c>
      <c r="F464" s="664" t="s">
        <v>5685</v>
      </c>
      <c r="G464" s="663" t="s">
        <v>4744</v>
      </c>
      <c r="H464" s="663" t="s">
        <v>4745</v>
      </c>
      <c r="I464" s="665">
        <v>0.47605263157894745</v>
      </c>
      <c r="J464" s="665">
        <v>6900</v>
      </c>
      <c r="K464" s="666">
        <v>3280</v>
      </c>
    </row>
    <row r="465" spans="1:11" ht="14.4" customHeight="1" x14ac:dyDescent="0.3">
      <c r="A465" s="661" t="s">
        <v>571</v>
      </c>
      <c r="B465" s="662" t="s">
        <v>2765</v>
      </c>
      <c r="C465" s="663" t="s">
        <v>584</v>
      </c>
      <c r="D465" s="664" t="s">
        <v>2768</v>
      </c>
      <c r="E465" s="663" t="s">
        <v>5684</v>
      </c>
      <c r="F465" s="664" t="s">
        <v>5685</v>
      </c>
      <c r="G465" s="663" t="s">
        <v>4746</v>
      </c>
      <c r="H465" s="663" t="s">
        <v>4747</v>
      </c>
      <c r="I465" s="665">
        <v>0.67000000000000093</v>
      </c>
      <c r="J465" s="665">
        <v>9200</v>
      </c>
      <c r="K465" s="666">
        <v>6164</v>
      </c>
    </row>
    <row r="466" spans="1:11" ht="14.4" customHeight="1" x14ac:dyDescent="0.3">
      <c r="A466" s="661" t="s">
        <v>571</v>
      </c>
      <c r="B466" s="662" t="s">
        <v>2765</v>
      </c>
      <c r="C466" s="663" t="s">
        <v>584</v>
      </c>
      <c r="D466" s="664" t="s">
        <v>2768</v>
      </c>
      <c r="E466" s="663" t="s">
        <v>5684</v>
      </c>
      <c r="F466" s="664" t="s">
        <v>5685</v>
      </c>
      <c r="G466" s="663" t="s">
        <v>5310</v>
      </c>
      <c r="H466" s="663" t="s">
        <v>5311</v>
      </c>
      <c r="I466" s="665">
        <v>17.903333333333332</v>
      </c>
      <c r="J466" s="665">
        <v>30</v>
      </c>
      <c r="K466" s="666">
        <v>537.12</v>
      </c>
    </row>
    <row r="467" spans="1:11" ht="14.4" customHeight="1" x14ac:dyDescent="0.3">
      <c r="A467" s="661" t="s">
        <v>571</v>
      </c>
      <c r="B467" s="662" t="s">
        <v>2765</v>
      </c>
      <c r="C467" s="663" t="s">
        <v>584</v>
      </c>
      <c r="D467" s="664" t="s">
        <v>2768</v>
      </c>
      <c r="E467" s="663" t="s">
        <v>5684</v>
      </c>
      <c r="F467" s="664" t="s">
        <v>5685</v>
      </c>
      <c r="G467" s="663" t="s">
        <v>5312</v>
      </c>
      <c r="H467" s="663" t="s">
        <v>5313</v>
      </c>
      <c r="I467" s="665">
        <v>47.19</v>
      </c>
      <c r="J467" s="665">
        <v>20</v>
      </c>
      <c r="K467" s="666">
        <v>943.8</v>
      </c>
    </row>
    <row r="468" spans="1:11" ht="14.4" customHeight="1" x14ac:dyDescent="0.3">
      <c r="A468" s="661" t="s">
        <v>571</v>
      </c>
      <c r="B468" s="662" t="s">
        <v>2765</v>
      </c>
      <c r="C468" s="663" t="s">
        <v>584</v>
      </c>
      <c r="D468" s="664" t="s">
        <v>2768</v>
      </c>
      <c r="E468" s="663" t="s">
        <v>5684</v>
      </c>
      <c r="F468" s="664" t="s">
        <v>5685</v>
      </c>
      <c r="G468" s="663" t="s">
        <v>5314</v>
      </c>
      <c r="H468" s="663" t="s">
        <v>5315</v>
      </c>
      <c r="I468" s="665">
        <v>17.916</v>
      </c>
      <c r="J468" s="665">
        <v>170</v>
      </c>
      <c r="K468" s="666">
        <v>3045.9999999999995</v>
      </c>
    </row>
    <row r="469" spans="1:11" ht="14.4" customHeight="1" x14ac:dyDescent="0.3">
      <c r="A469" s="661" t="s">
        <v>571</v>
      </c>
      <c r="B469" s="662" t="s">
        <v>2765</v>
      </c>
      <c r="C469" s="663" t="s">
        <v>584</v>
      </c>
      <c r="D469" s="664" t="s">
        <v>2768</v>
      </c>
      <c r="E469" s="663" t="s">
        <v>5684</v>
      </c>
      <c r="F469" s="664" t="s">
        <v>5685</v>
      </c>
      <c r="G469" s="663" t="s">
        <v>5316</v>
      </c>
      <c r="H469" s="663" t="s">
        <v>5317</v>
      </c>
      <c r="I469" s="665">
        <v>105.02874999999999</v>
      </c>
      <c r="J469" s="665">
        <v>210</v>
      </c>
      <c r="K469" s="666">
        <v>22056.07</v>
      </c>
    </row>
    <row r="470" spans="1:11" ht="14.4" customHeight="1" x14ac:dyDescent="0.3">
      <c r="A470" s="661" t="s">
        <v>571</v>
      </c>
      <c r="B470" s="662" t="s">
        <v>2765</v>
      </c>
      <c r="C470" s="663" t="s">
        <v>584</v>
      </c>
      <c r="D470" s="664" t="s">
        <v>2768</v>
      </c>
      <c r="E470" s="663" t="s">
        <v>5684</v>
      </c>
      <c r="F470" s="664" t="s">
        <v>5685</v>
      </c>
      <c r="G470" s="663" t="s">
        <v>5318</v>
      </c>
      <c r="H470" s="663" t="s">
        <v>5319</v>
      </c>
      <c r="I470" s="665">
        <v>105.02999999999999</v>
      </c>
      <c r="J470" s="665">
        <v>130</v>
      </c>
      <c r="K470" s="666">
        <v>13653.66</v>
      </c>
    </row>
    <row r="471" spans="1:11" ht="14.4" customHeight="1" x14ac:dyDescent="0.3">
      <c r="A471" s="661" t="s">
        <v>571</v>
      </c>
      <c r="B471" s="662" t="s">
        <v>2765</v>
      </c>
      <c r="C471" s="663" t="s">
        <v>584</v>
      </c>
      <c r="D471" s="664" t="s">
        <v>2768</v>
      </c>
      <c r="E471" s="663" t="s">
        <v>5684</v>
      </c>
      <c r="F471" s="664" t="s">
        <v>5685</v>
      </c>
      <c r="G471" s="663" t="s">
        <v>5320</v>
      </c>
      <c r="H471" s="663" t="s">
        <v>5321</v>
      </c>
      <c r="I471" s="665">
        <v>81.733333333333334</v>
      </c>
      <c r="J471" s="665">
        <v>135</v>
      </c>
      <c r="K471" s="666">
        <v>11034.1</v>
      </c>
    </row>
    <row r="472" spans="1:11" ht="14.4" customHeight="1" x14ac:dyDescent="0.3">
      <c r="A472" s="661" t="s">
        <v>571</v>
      </c>
      <c r="B472" s="662" t="s">
        <v>2765</v>
      </c>
      <c r="C472" s="663" t="s">
        <v>584</v>
      </c>
      <c r="D472" s="664" t="s">
        <v>2768</v>
      </c>
      <c r="E472" s="663" t="s">
        <v>5684</v>
      </c>
      <c r="F472" s="664" t="s">
        <v>5685</v>
      </c>
      <c r="G472" s="663" t="s">
        <v>5322</v>
      </c>
      <c r="H472" s="663" t="s">
        <v>5323</v>
      </c>
      <c r="I472" s="665">
        <v>30.26</v>
      </c>
      <c r="J472" s="665">
        <v>50</v>
      </c>
      <c r="K472" s="666">
        <v>1513</v>
      </c>
    </row>
    <row r="473" spans="1:11" ht="14.4" customHeight="1" x14ac:dyDescent="0.3">
      <c r="A473" s="661" t="s">
        <v>571</v>
      </c>
      <c r="B473" s="662" t="s">
        <v>2765</v>
      </c>
      <c r="C473" s="663" t="s">
        <v>584</v>
      </c>
      <c r="D473" s="664" t="s">
        <v>2768</v>
      </c>
      <c r="E473" s="663" t="s">
        <v>5684</v>
      </c>
      <c r="F473" s="664" t="s">
        <v>5685</v>
      </c>
      <c r="G473" s="663" t="s">
        <v>5324</v>
      </c>
      <c r="H473" s="663" t="s">
        <v>5325</v>
      </c>
      <c r="I473" s="665">
        <v>43.39</v>
      </c>
      <c r="J473" s="665">
        <v>20</v>
      </c>
      <c r="K473" s="666">
        <v>867.79</v>
      </c>
    </row>
    <row r="474" spans="1:11" ht="14.4" customHeight="1" x14ac:dyDescent="0.3">
      <c r="A474" s="661" t="s">
        <v>571</v>
      </c>
      <c r="B474" s="662" t="s">
        <v>2765</v>
      </c>
      <c r="C474" s="663" t="s">
        <v>584</v>
      </c>
      <c r="D474" s="664" t="s">
        <v>2768</v>
      </c>
      <c r="E474" s="663" t="s">
        <v>5684</v>
      </c>
      <c r="F474" s="664" t="s">
        <v>5685</v>
      </c>
      <c r="G474" s="663" t="s">
        <v>5326</v>
      </c>
      <c r="H474" s="663" t="s">
        <v>5327</v>
      </c>
      <c r="I474" s="665">
        <v>17.868787878787877</v>
      </c>
      <c r="J474" s="665">
        <v>810</v>
      </c>
      <c r="K474" s="666">
        <v>14477.699999999999</v>
      </c>
    </row>
    <row r="475" spans="1:11" ht="14.4" customHeight="1" x14ac:dyDescent="0.3">
      <c r="A475" s="661" t="s">
        <v>571</v>
      </c>
      <c r="B475" s="662" t="s">
        <v>2765</v>
      </c>
      <c r="C475" s="663" t="s">
        <v>584</v>
      </c>
      <c r="D475" s="664" t="s">
        <v>2768</v>
      </c>
      <c r="E475" s="663" t="s">
        <v>5684</v>
      </c>
      <c r="F475" s="664" t="s">
        <v>5685</v>
      </c>
      <c r="G475" s="663" t="s">
        <v>4775</v>
      </c>
      <c r="H475" s="663" t="s">
        <v>4776</v>
      </c>
      <c r="I475" s="665">
        <v>17.907222222222217</v>
      </c>
      <c r="J475" s="665">
        <v>1050</v>
      </c>
      <c r="K475" s="666">
        <v>18802.700000000004</v>
      </c>
    </row>
    <row r="476" spans="1:11" ht="14.4" customHeight="1" x14ac:dyDescent="0.3">
      <c r="A476" s="661" t="s">
        <v>571</v>
      </c>
      <c r="B476" s="662" t="s">
        <v>2765</v>
      </c>
      <c r="C476" s="663" t="s">
        <v>584</v>
      </c>
      <c r="D476" s="664" t="s">
        <v>2768</v>
      </c>
      <c r="E476" s="663" t="s">
        <v>5684</v>
      </c>
      <c r="F476" s="664" t="s">
        <v>5685</v>
      </c>
      <c r="G476" s="663" t="s">
        <v>4777</v>
      </c>
      <c r="H476" s="663" t="s">
        <v>4778</v>
      </c>
      <c r="I476" s="665">
        <v>17.908095238095243</v>
      </c>
      <c r="J476" s="665">
        <v>390</v>
      </c>
      <c r="K476" s="666">
        <v>6984.3200000000006</v>
      </c>
    </row>
    <row r="477" spans="1:11" ht="14.4" customHeight="1" x14ac:dyDescent="0.3">
      <c r="A477" s="661" t="s">
        <v>571</v>
      </c>
      <c r="B477" s="662" t="s">
        <v>2765</v>
      </c>
      <c r="C477" s="663" t="s">
        <v>584</v>
      </c>
      <c r="D477" s="664" t="s">
        <v>2768</v>
      </c>
      <c r="E477" s="663" t="s">
        <v>5684</v>
      </c>
      <c r="F477" s="664" t="s">
        <v>5685</v>
      </c>
      <c r="G477" s="663" t="s">
        <v>5328</v>
      </c>
      <c r="H477" s="663" t="s">
        <v>5329</v>
      </c>
      <c r="I477" s="665">
        <v>17.900909090909092</v>
      </c>
      <c r="J477" s="665">
        <v>187</v>
      </c>
      <c r="K477" s="666">
        <v>3347.65</v>
      </c>
    </row>
    <row r="478" spans="1:11" ht="14.4" customHeight="1" x14ac:dyDescent="0.3">
      <c r="A478" s="661" t="s">
        <v>571</v>
      </c>
      <c r="B478" s="662" t="s">
        <v>2765</v>
      </c>
      <c r="C478" s="663" t="s">
        <v>584</v>
      </c>
      <c r="D478" s="664" t="s">
        <v>2768</v>
      </c>
      <c r="E478" s="663" t="s">
        <v>5684</v>
      </c>
      <c r="F478" s="664" t="s">
        <v>5685</v>
      </c>
      <c r="G478" s="663" t="s">
        <v>5330</v>
      </c>
      <c r="H478" s="663" t="s">
        <v>5331</v>
      </c>
      <c r="I478" s="665">
        <v>17.907142857142855</v>
      </c>
      <c r="J478" s="665">
        <v>60</v>
      </c>
      <c r="K478" s="666">
        <v>1074.46</v>
      </c>
    </row>
    <row r="479" spans="1:11" ht="14.4" customHeight="1" x14ac:dyDescent="0.3">
      <c r="A479" s="661" t="s">
        <v>571</v>
      </c>
      <c r="B479" s="662" t="s">
        <v>2765</v>
      </c>
      <c r="C479" s="663" t="s">
        <v>584</v>
      </c>
      <c r="D479" s="664" t="s">
        <v>2768</v>
      </c>
      <c r="E479" s="663" t="s">
        <v>5684</v>
      </c>
      <c r="F479" s="664" t="s">
        <v>5685</v>
      </c>
      <c r="G479" s="663" t="s">
        <v>4779</v>
      </c>
      <c r="H479" s="663" t="s">
        <v>4780</v>
      </c>
      <c r="I479" s="665">
        <v>17.9080487804878</v>
      </c>
      <c r="J479" s="665">
        <v>1540</v>
      </c>
      <c r="K479" s="666">
        <v>27578.469999999998</v>
      </c>
    </row>
    <row r="480" spans="1:11" ht="14.4" customHeight="1" x14ac:dyDescent="0.3">
      <c r="A480" s="661" t="s">
        <v>571</v>
      </c>
      <c r="B480" s="662" t="s">
        <v>2765</v>
      </c>
      <c r="C480" s="663" t="s">
        <v>584</v>
      </c>
      <c r="D480" s="664" t="s">
        <v>2768</v>
      </c>
      <c r="E480" s="663" t="s">
        <v>5684</v>
      </c>
      <c r="F480" s="664" t="s">
        <v>5685</v>
      </c>
      <c r="G480" s="663" t="s">
        <v>5332</v>
      </c>
      <c r="H480" s="663" t="s">
        <v>5333</v>
      </c>
      <c r="I480" s="665">
        <v>1500.4</v>
      </c>
      <c r="J480" s="665">
        <v>4</v>
      </c>
      <c r="K480" s="666">
        <v>6001.6</v>
      </c>
    </row>
    <row r="481" spans="1:11" ht="14.4" customHeight="1" x14ac:dyDescent="0.3">
      <c r="A481" s="661" t="s">
        <v>571</v>
      </c>
      <c r="B481" s="662" t="s">
        <v>2765</v>
      </c>
      <c r="C481" s="663" t="s">
        <v>584</v>
      </c>
      <c r="D481" s="664" t="s">
        <v>2768</v>
      </c>
      <c r="E481" s="663" t="s">
        <v>5684</v>
      </c>
      <c r="F481" s="664" t="s">
        <v>5685</v>
      </c>
      <c r="G481" s="663" t="s">
        <v>5334</v>
      </c>
      <c r="H481" s="663" t="s">
        <v>5335</v>
      </c>
      <c r="I481" s="665">
        <v>23.349999999999998</v>
      </c>
      <c r="J481" s="665">
        <v>220</v>
      </c>
      <c r="K481" s="666">
        <v>5137.6500000000005</v>
      </c>
    </row>
    <row r="482" spans="1:11" ht="14.4" customHeight="1" x14ac:dyDescent="0.3">
      <c r="A482" s="661" t="s">
        <v>571</v>
      </c>
      <c r="B482" s="662" t="s">
        <v>2765</v>
      </c>
      <c r="C482" s="663" t="s">
        <v>584</v>
      </c>
      <c r="D482" s="664" t="s">
        <v>2768</v>
      </c>
      <c r="E482" s="663" t="s">
        <v>5684</v>
      </c>
      <c r="F482" s="664" t="s">
        <v>5685</v>
      </c>
      <c r="G482" s="663" t="s">
        <v>5336</v>
      </c>
      <c r="H482" s="663" t="s">
        <v>5337</v>
      </c>
      <c r="I482" s="665">
        <v>403.04</v>
      </c>
      <c r="J482" s="665">
        <v>460</v>
      </c>
      <c r="K482" s="666">
        <v>185397.87</v>
      </c>
    </row>
    <row r="483" spans="1:11" ht="14.4" customHeight="1" x14ac:dyDescent="0.3">
      <c r="A483" s="661" t="s">
        <v>571</v>
      </c>
      <c r="B483" s="662" t="s">
        <v>2765</v>
      </c>
      <c r="C483" s="663" t="s">
        <v>584</v>
      </c>
      <c r="D483" s="664" t="s">
        <v>2768</v>
      </c>
      <c r="E483" s="663" t="s">
        <v>5684</v>
      </c>
      <c r="F483" s="664" t="s">
        <v>5685</v>
      </c>
      <c r="G483" s="663" t="s">
        <v>4814</v>
      </c>
      <c r="H483" s="663" t="s">
        <v>4815</v>
      </c>
      <c r="I483" s="665">
        <v>33.880000000000003</v>
      </c>
      <c r="J483" s="665">
        <v>21</v>
      </c>
      <c r="K483" s="666">
        <v>711.48</v>
      </c>
    </row>
    <row r="484" spans="1:11" ht="14.4" customHeight="1" x14ac:dyDescent="0.3">
      <c r="A484" s="661" t="s">
        <v>571</v>
      </c>
      <c r="B484" s="662" t="s">
        <v>2765</v>
      </c>
      <c r="C484" s="663" t="s">
        <v>584</v>
      </c>
      <c r="D484" s="664" t="s">
        <v>2768</v>
      </c>
      <c r="E484" s="663" t="s">
        <v>5684</v>
      </c>
      <c r="F484" s="664" t="s">
        <v>5685</v>
      </c>
      <c r="G484" s="663" t="s">
        <v>4828</v>
      </c>
      <c r="H484" s="663" t="s">
        <v>4829</v>
      </c>
      <c r="I484" s="665">
        <v>1.6338888888888885</v>
      </c>
      <c r="J484" s="665">
        <v>7700</v>
      </c>
      <c r="K484" s="666">
        <v>12588</v>
      </c>
    </row>
    <row r="485" spans="1:11" ht="14.4" customHeight="1" x14ac:dyDescent="0.3">
      <c r="A485" s="661" t="s">
        <v>571</v>
      </c>
      <c r="B485" s="662" t="s">
        <v>2765</v>
      </c>
      <c r="C485" s="663" t="s">
        <v>584</v>
      </c>
      <c r="D485" s="664" t="s">
        <v>2768</v>
      </c>
      <c r="E485" s="663" t="s">
        <v>5684</v>
      </c>
      <c r="F485" s="664" t="s">
        <v>5685</v>
      </c>
      <c r="G485" s="663" t="s">
        <v>4828</v>
      </c>
      <c r="H485" s="663" t="s">
        <v>4830</v>
      </c>
      <c r="I485" s="665">
        <v>1.6352941176470583</v>
      </c>
      <c r="J485" s="665">
        <v>6700</v>
      </c>
      <c r="K485" s="666">
        <v>10963.5</v>
      </c>
    </row>
    <row r="486" spans="1:11" ht="14.4" customHeight="1" x14ac:dyDescent="0.3">
      <c r="A486" s="661" t="s">
        <v>571</v>
      </c>
      <c r="B486" s="662" t="s">
        <v>2765</v>
      </c>
      <c r="C486" s="663" t="s">
        <v>584</v>
      </c>
      <c r="D486" s="664" t="s">
        <v>2768</v>
      </c>
      <c r="E486" s="663" t="s">
        <v>5684</v>
      </c>
      <c r="F486" s="664" t="s">
        <v>5685</v>
      </c>
      <c r="G486" s="663" t="s">
        <v>4515</v>
      </c>
      <c r="H486" s="663" t="s">
        <v>4516</v>
      </c>
      <c r="I486" s="665">
        <v>5.1299999999999981</v>
      </c>
      <c r="J486" s="665">
        <v>5320</v>
      </c>
      <c r="K486" s="666">
        <v>27291.600000000002</v>
      </c>
    </row>
    <row r="487" spans="1:11" ht="14.4" customHeight="1" x14ac:dyDescent="0.3">
      <c r="A487" s="661" t="s">
        <v>571</v>
      </c>
      <c r="B487" s="662" t="s">
        <v>2765</v>
      </c>
      <c r="C487" s="663" t="s">
        <v>584</v>
      </c>
      <c r="D487" s="664" t="s">
        <v>2768</v>
      </c>
      <c r="E487" s="663" t="s">
        <v>5684</v>
      </c>
      <c r="F487" s="664" t="s">
        <v>5685</v>
      </c>
      <c r="G487" s="663" t="s">
        <v>5338</v>
      </c>
      <c r="H487" s="663" t="s">
        <v>5339</v>
      </c>
      <c r="I487" s="665">
        <v>22.096363636363638</v>
      </c>
      <c r="J487" s="665">
        <v>140</v>
      </c>
      <c r="K487" s="666">
        <v>3093.35</v>
      </c>
    </row>
    <row r="488" spans="1:11" ht="14.4" customHeight="1" x14ac:dyDescent="0.3">
      <c r="A488" s="661" t="s">
        <v>571</v>
      </c>
      <c r="B488" s="662" t="s">
        <v>2765</v>
      </c>
      <c r="C488" s="663" t="s">
        <v>584</v>
      </c>
      <c r="D488" s="664" t="s">
        <v>2768</v>
      </c>
      <c r="E488" s="663" t="s">
        <v>5684</v>
      </c>
      <c r="F488" s="664" t="s">
        <v>5685</v>
      </c>
      <c r="G488" s="663" t="s">
        <v>4840</v>
      </c>
      <c r="H488" s="663" t="s">
        <v>4841</v>
      </c>
      <c r="I488" s="665">
        <v>193.84</v>
      </c>
      <c r="J488" s="665">
        <v>2</v>
      </c>
      <c r="K488" s="666">
        <v>387.68</v>
      </c>
    </row>
    <row r="489" spans="1:11" ht="14.4" customHeight="1" x14ac:dyDescent="0.3">
      <c r="A489" s="661" t="s">
        <v>571</v>
      </c>
      <c r="B489" s="662" t="s">
        <v>2765</v>
      </c>
      <c r="C489" s="663" t="s">
        <v>584</v>
      </c>
      <c r="D489" s="664" t="s">
        <v>2768</v>
      </c>
      <c r="E489" s="663" t="s">
        <v>5684</v>
      </c>
      <c r="F489" s="664" t="s">
        <v>5685</v>
      </c>
      <c r="G489" s="663" t="s">
        <v>4842</v>
      </c>
      <c r="H489" s="663" t="s">
        <v>4843</v>
      </c>
      <c r="I489" s="665">
        <v>7.9492592592592564</v>
      </c>
      <c r="J489" s="665">
        <v>2100</v>
      </c>
      <c r="K489" s="666">
        <v>16693</v>
      </c>
    </row>
    <row r="490" spans="1:11" ht="14.4" customHeight="1" x14ac:dyDescent="0.3">
      <c r="A490" s="661" t="s">
        <v>571</v>
      </c>
      <c r="B490" s="662" t="s">
        <v>2765</v>
      </c>
      <c r="C490" s="663" t="s">
        <v>584</v>
      </c>
      <c r="D490" s="664" t="s">
        <v>2768</v>
      </c>
      <c r="E490" s="663" t="s">
        <v>5684</v>
      </c>
      <c r="F490" s="664" t="s">
        <v>5685</v>
      </c>
      <c r="G490" s="663" t="s">
        <v>4852</v>
      </c>
      <c r="H490" s="663" t="s">
        <v>4853</v>
      </c>
      <c r="I490" s="665">
        <v>23.147222222222215</v>
      </c>
      <c r="J490" s="665">
        <v>1600</v>
      </c>
      <c r="K490" s="666">
        <v>37036.25</v>
      </c>
    </row>
    <row r="491" spans="1:11" ht="14.4" customHeight="1" x14ac:dyDescent="0.3">
      <c r="A491" s="661" t="s">
        <v>571</v>
      </c>
      <c r="B491" s="662" t="s">
        <v>2765</v>
      </c>
      <c r="C491" s="663" t="s">
        <v>584</v>
      </c>
      <c r="D491" s="664" t="s">
        <v>2768</v>
      </c>
      <c r="E491" s="663" t="s">
        <v>5684</v>
      </c>
      <c r="F491" s="664" t="s">
        <v>5685</v>
      </c>
      <c r="G491" s="663" t="s">
        <v>4517</v>
      </c>
      <c r="H491" s="663" t="s">
        <v>4518</v>
      </c>
      <c r="I491" s="665">
        <v>17.979999999999997</v>
      </c>
      <c r="J491" s="665">
        <v>1000</v>
      </c>
      <c r="K491" s="666">
        <v>17980</v>
      </c>
    </row>
    <row r="492" spans="1:11" ht="14.4" customHeight="1" x14ac:dyDescent="0.3">
      <c r="A492" s="661" t="s">
        <v>571</v>
      </c>
      <c r="B492" s="662" t="s">
        <v>2765</v>
      </c>
      <c r="C492" s="663" t="s">
        <v>584</v>
      </c>
      <c r="D492" s="664" t="s">
        <v>2768</v>
      </c>
      <c r="E492" s="663" t="s">
        <v>5684</v>
      </c>
      <c r="F492" s="664" t="s">
        <v>5685</v>
      </c>
      <c r="G492" s="663" t="s">
        <v>5340</v>
      </c>
      <c r="H492" s="663" t="s">
        <v>5341</v>
      </c>
      <c r="I492" s="665">
        <v>17.98025641025642</v>
      </c>
      <c r="J492" s="665">
        <v>3500</v>
      </c>
      <c r="K492" s="666">
        <v>62931.5</v>
      </c>
    </row>
    <row r="493" spans="1:11" ht="14.4" customHeight="1" x14ac:dyDescent="0.3">
      <c r="A493" s="661" t="s">
        <v>571</v>
      </c>
      <c r="B493" s="662" t="s">
        <v>2765</v>
      </c>
      <c r="C493" s="663" t="s">
        <v>584</v>
      </c>
      <c r="D493" s="664" t="s">
        <v>2768</v>
      </c>
      <c r="E493" s="663" t="s">
        <v>5684</v>
      </c>
      <c r="F493" s="664" t="s">
        <v>5685</v>
      </c>
      <c r="G493" s="663" t="s">
        <v>4861</v>
      </c>
      <c r="H493" s="663" t="s">
        <v>4862</v>
      </c>
      <c r="I493" s="665">
        <v>11.5002</v>
      </c>
      <c r="J493" s="665">
        <v>6230</v>
      </c>
      <c r="K493" s="666">
        <v>71646</v>
      </c>
    </row>
    <row r="494" spans="1:11" ht="14.4" customHeight="1" x14ac:dyDescent="0.3">
      <c r="A494" s="661" t="s">
        <v>571</v>
      </c>
      <c r="B494" s="662" t="s">
        <v>2765</v>
      </c>
      <c r="C494" s="663" t="s">
        <v>584</v>
      </c>
      <c r="D494" s="664" t="s">
        <v>2768</v>
      </c>
      <c r="E494" s="663" t="s">
        <v>5684</v>
      </c>
      <c r="F494" s="664" t="s">
        <v>5685</v>
      </c>
      <c r="G494" s="663" t="s">
        <v>5342</v>
      </c>
      <c r="H494" s="663" t="s">
        <v>5343</v>
      </c>
      <c r="I494" s="665">
        <v>17.98</v>
      </c>
      <c r="J494" s="665">
        <v>250</v>
      </c>
      <c r="K494" s="666">
        <v>4495.1799999999994</v>
      </c>
    </row>
    <row r="495" spans="1:11" ht="14.4" customHeight="1" x14ac:dyDescent="0.3">
      <c r="A495" s="661" t="s">
        <v>571</v>
      </c>
      <c r="B495" s="662" t="s">
        <v>2765</v>
      </c>
      <c r="C495" s="663" t="s">
        <v>584</v>
      </c>
      <c r="D495" s="664" t="s">
        <v>2768</v>
      </c>
      <c r="E495" s="663" t="s">
        <v>5684</v>
      </c>
      <c r="F495" s="664" t="s">
        <v>5685</v>
      </c>
      <c r="G495" s="663" t="s">
        <v>4865</v>
      </c>
      <c r="H495" s="663" t="s">
        <v>4866</v>
      </c>
      <c r="I495" s="665">
        <v>17.980624999999996</v>
      </c>
      <c r="J495" s="665">
        <v>1050</v>
      </c>
      <c r="K495" s="666">
        <v>18879.48</v>
      </c>
    </row>
    <row r="496" spans="1:11" ht="14.4" customHeight="1" x14ac:dyDescent="0.3">
      <c r="A496" s="661" t="s">
        <v>571</v>
      </c>
      <c r="B496" s="662" t="s">
        <v>2765</v>
      </c>
      <c r="C496" s="663" t="s">
        <v>584</v>
      </c>
      <c r="D496" s="664" t="s">
        <v>2768</v>
      </c>
      <c r="E496" s="663" t="s">
        <v>5684</v>
      </c>
      <c r="F496" s="664" t="s">
        <v>5685</v>
      </c>
      <c r="G496" s="663" t="s">
        <v>5344</v>
      </c>
      <c r="H496" s="663" t="s">
        <v>5345</v>
      </c>
      <c r="I496" s="665">
        <v>38.501999999999995</v>
      </c>
      <c r="J496" s="665">
        <v>250</v>
      </c>
      <c r="K496" s="666">
        <v>9625.5499999999993</v>
      </c>
    </row>
    <row r="497" spans="1:11" ht="14.4" customHeight="1" x14ac:dyDescent="0.3">
      <c r="A497" s="661" t="s">
        <v>571</v>
      </c>
      <c r="B497" s="662" t="s">
        <v>2765</v>
      </c>
      <c r="C497" s="663" t="s">
        <v>584</v>
      </c>
      <c r="D497" s="664" t="s">
        <v>2768</v>
      </c>
      <c r="E497" s="663" t="s">
        <v>5684</v>
      </c>
      <c r="F497" s="664" t="s">
        <v>5685</v>
      </c>
      <c r="G497" s="663" t="s">
        <v>5346</v>
      </c>
      <c r="H497" s="663" t="s">
        <v>5347</v>
      </c>
      <c r="I497" s="665">
        <v>17.98</v>
      </c>
      <c r="J497" s="665">
        <v>50</v>
      </c>
      <c r="K497" s="666">
        <v>899</v>
      </c>
    </row>
    <row r="498" spans="1:11" ht="14.4" customHeight="1" x14ac:dyDescent="0.3">
      <c r="A498" s="661" t="s">
        <v>571</v>
      </c>
      <c r="B498" s="662" t="s">
        <v>2765</v>
      </c>
      <c r="C498" s="663" t="s">
        <v>584</v>
      </c>
      <c r="D498" s="664" t="s">
        <v>2768</v>
      </c>
      <c r="E498" s="663" t="s">
        <v>5684</v>
      </c>
      <c r="F498" s="664" t="s">
        <v>5685</v>
      </c>
      <c r="G498" s="663" t="s">
        <v>5348</v>
      </c>
      <c r="H498" s="663" t="s">
        <v>5349</v>
      </c>
      <c r="I498" s="665">
        <v>12.104827586206902</v>
      </c>
      <c r="J498" s="665">
        <v>400</v>
      </c>
      <c r="K498" s="666">
        <v>4841.8499999999995</v>
      </c>
    </row>
    <row r="499" spans="1:11" ht="14.4" customHeight="1" x14ac:dyDescent="0.3">
      <c r="A499" s="661" t="s">
        <v>571</v>
      </c>
      <c r="B499" s="662" t="s">
        <v>2765</v>
      </c>
      <c r="C499" s="663" t="s">
        <v>584</v>
      </c>
      <c r="D499" s="664" t="s">
        <v>2768</v>
      </c>
      <c r="E499" s="663" t="s">
        <v>5684</v>
      </c>
      <c r="F499" s="664" t="s">
        <v>5685</v>
      </c>
      <c r="G499" s="663" t="s">
        <v>4882</v>
      </c>
      <c r="H499" s="663" t="s">
        <v>4883</v>
      </c>
      <c r="I499" s="665">
        <v>5.2100000000000009</v>
      </c>
      <c r="J499" s="665">
        <v>140</v>
      </c>
      <c r="K499" s="666">
        <v>729.3</v>
      </c>
    </row>
    <row r="500" spans="1:11" ht="14.4" customHeight="1" x14ac:dyDescent="0.3">
      <c r="A500" s="661" t="s">
        <v>571</v>
      </c>
      <c r="B500" s="662" t="s">
        <v>2765</v>
      </c>
      <c r="C500" s="663" t="s">
        <v>584</v>
      </c>
      <c r="D500" s="664" t="s">
        <v>2768</v>
      </c>
      <c r="E500" s="663" t="s">
        <v>5684</v>
      </c>
      <c r="F500" s="664" t="s">
        <v>5685</v>
      </c>
      <c r="G500" s="663" t="s">
        <v>5350</v>
      </c>
      <c r="H500" s="663" t="s">
        <v>5351</v>
      </c>
      <c r="I500" s="665">
        <v>10.52</v>
      </c>
      <c r="J500" s="665">
        <v>10</v>
      </c>
      <c r="K500" s="666">
        <v>105.2</v>
      </c>
    </row>
    <row r="501" spans="1:11" ht="14.4" customHeight="1" x14ac:dyDescent="0.3">
      <c r="A501" s="661" t="s">
        <v>571</v>
      </c>
      <c r="B501" s="662" t="s">
        <v>2765</v>
      </c>
      <c r="C501" s="663" t="s">
        <v>584</v>
      </c>
      <c r="D501" s="664" t="s">
        <v>2768</v>
      </c>
      <c r="E501" s="663" t="s">
        <v>5684</v>
      </c>
      <c r="F501" s="664" t="s">
        <v>5685</v>
      </c>
      <c r="G501" s="663" t="s">
        <v>4519</v>
      </c>
      <c r="H501" s="663" t="s">
        <v>4520</v>
      </c>
      <c r="I501" s="665">
        <v>0.47250000000000003</v>
      </c>
      <c r="J501" s="665">
        <v>2800</v>
      </c>
      <c r="K501" s="666">
        <v>1323</v>
      </c>
    </row>
    <row r="502" spans="1:11" ht="14.4" customHeight="1" x14ac:dyDescent="0.3">
      <c r="A502" s="661" t="s">
        <v>571</v>
      </c>
      <c r="B502" s="662" t="s">
        <v>2765</v>
      </c>
      <c r="C502" s="663" t="s">
        <v>584</v>
      </c>
      <c r="D502" s="664" t="s">
        <v>2768</v>
      </c>
      <c r="E502" s="663" t="s">
        <v>5684</v>
      </c>
      <c r="F502" s="664" t="s">
        <v>5685</v>
      </c>
      <c r="G502" s="663" t="s">
        <v>4914</v>
      </c>
      <c r="H502" s="663" t="s">
        <v>4915</v>
      </c>
      <c r="I502" s="665">
        <v>4.0287755102040821</v>
      </c>
      <c r="J502" s="665">
        <v>7450</v>
      </c>
      <c r="K502" s="666">
        <v>30014</v>
      </c>
    </row>
    <row r="503" spans="1:11" ht="14.4" customHeight="1" x14ac:dyDescent="0.3">
      <c r="A503" s="661" t="s">
        <v>571</v>
      </c>
      <c r="B503" s="662" t="s">
        <v>2765</v>
      </c>
      <c r="C503" s="663" t="s">
        <v>584</v>
      </c>
      <c r="D503" s="664" t="s">
        <v>2768</v>
      </c>
      <c r="E503" s="663" t="s">
        <v>5684</v>
      </c>
      <c r="F503" s="664" t="s">
        <v>5685</v>
      </c>
      <c r="G503" s="663" t="s">
        <v>5352</v>
      </c>
      <c r="H503" s="663" t="s">
        <v>5353</v>
      </c>
      <c r="I503" s="665">
        <v>2.87</v>
      </c>
      <c r="J503" s="665">
        <v>50</v>
      </c>
      <c r="K503" s="666">
        <v>143.5</v>
      </c>
    </row>
    <row r="504" spans="1:11" ht="14.4" customHeight="1" x14ac:dyDescent="0.3">
      <c r="A504" s="661" t="s">
        <v>571</v>
      </c>
      <c r="B504" s="662" t="s">
        <v>2765</v>
      </c>
      <c r="C504" s="663" t="s">
        <v>584</v>
      </c>
      <c r="D504" s="664" t="s">
        <v>2768</v>
      </c>
      <c r="E504" s="663" t="s">
        <v>5684</v>
      </c>
      <c r="F504" s="664" t="s">
        <v>5685</v>
      </c>
      <c r="G504" s="663" t="s">
        <v>4916</v>
      </c>
      <c r="H504" s="663" t="s">
        <v>4917</v>
      </c>
      <c r="I504" s="665">
        <v>2.7522222222222226</v>
      </c>
      <c r="J504" s="665">
        <v>500</v>
      </c>
      <c r="K504" s="666">
        <v>1380</v>
      </c>
    </row>
    <row r="505" spans="1:11" ht="14.4" customHeight="1" x14ac:dyDescent="0.3">
      <c r="A505" s="661" t="s">
        <v>571</v>
      </c>
      <c r="B505" s="662" t="s">
        <v>2765</v>
      </c>
      <c r="C505" s="663" t="s">
        <v>584</v>
      </c>
      <c r="D505" s="664" t="s">
        <v>2768</v>
      </c>
      <c r="E505" s="663" t="s">
        <v>5684</v>
      </c>
      <c r="F505" s="664" t="s">
        <v>5685</v>
      </c>
      <c r="G505" s="663" t="s">
        <v>4918</v>
      </c>
      <c r="H505" s="663" t="s">
        <v>4919</v>
      </c>
      <c r="I505" s="665">
        <v>2.6710000000000003</v>
      </c>
      <c r="J505" s="665">
        <v>550</v>
      </c>
      <c r="K505" s="666">
        <v>1470.5</v>
      </c>
    </row>
    <row r="506" spans="1:11" ht="14.4" customHeight="1" x14ac:dyDescent="0.3">
      <c r="A506" s="661" t="s">
        <v>571</v>
      </c>
      <c r="B506" s="662" t="s">
        <v>2765</v>
      </c>
      <c r="C506" s="663" t="s">
        <v>584</v>
      </c>
      <c r="D506" s="664" t="s">
        <v>2768</v>
      </c>
      <c r="E506" s="663" t="s">
        <v>5684</v>
      </c>
      <c r="F506" s="664" t="s">
        <v>5685</v>
      </c>
      <c r="G506" s="663" t="s">
        <v>5354</v>
      </c>
      <c r="H506" s="663" t="s">
        <v>5355</v>
      </c>
      <c r="I506" s="665">
        <v>2.7566666666666664</v>
      </c>
      <c r="J506" s="665">
        <v>300</v>
      </c>
      <c r="K506" s="666">
        <v>827</v>
      </c>
    </row>
    <row r="507" spans="1:11" ht="14.4" customHeight="1" x14ac:dyDescent="0.3">
      <c r="A507" s="661" t="s">
        <v>571</v>
      </c>
      <c r="B507" s="662" t="s">
        <v>2765</v>
      </c>
      <c r="C507" s="663" t="s">
        <v>584</v>
      </c>
      <c r="D507" s="664" t="s">
        <v>2768</v>
      </c>
      <c r="E507" s="663" t="s">
        <v>5684</v>
      </c>
      <c r="F507" s="664" t="s">
        <v>5685</v>
      </c>
      <c r="G507" s="663" t="s">
        <v>5356</v>
      </c>
      <c r="H507" s="663" t="s">
        <v>5357</v>
      </c>
      <c r="I507" s="665">
        <v>41</v>
      </c>
      <c r="J507" s="665">
        <v>65</v>
      </c>
      <c r="K507" s="666">
        <v>2664.84</v>
      </c>
    </row>
    <row r="508" spans="1:11" ht="14.4" customHeight="1" x14ac:dyDescent="0.3">
      <c r="A508" s="661" t="s">
        <v>571</v>
      </c>
      <c r="B508" s="662" t="s">
        <v>2765</v>
      </c>
      <c r="C508" s="663" t="s">
        <v>584</v>
      </c>
      <c r="D508" s="664" t="s">
        <v>2768</v>
      </c>
      <c r="E508" s="663" t="s">
        <v>5684</v>
      </c>
      <c r="F508" s="664" t="s">
        <v>5685</v>
      </c>
      <c r="G508" s="663" t="s">
        <v>5358</v>
      </c>
      <c r="H508" s="663" t="s">
        <v>5359</v>
      </c>
      <c r="I508" s="665">
        <v>197.95800000000003</v>
      </c>
      <c r="J508" s="665">
        <v>50</v>
      </c>
      <c r="K508" s="666">
        <v>9897.82</v>
      </c>
    </row>
    <row r="509" spans="1:11" ht="14.4" customHeight="1" x14ac:dyDescent="0.3">
      <c r="A509" s="661" t="s">
        <v>571</v>
      </c>
      <c r="B509" s="662" t="s">
        <v>2765</v>
      </c>
      <c r="C509" s="663" t="s">
        <v>584</v>
      </c>
      <c r="D509" s="664" t="s">
        <v>2768</v>
      </c>
      <c r="E509" s="663" t="s">
        <v>5684</v>
      </c>
      <c r="F509" s="664" t="s">
        <v>5685</v>
      </c>
      <c r="G509" s="663" t="s">
        <v>4928</v>
      </c>
      <c r="H509" s="663" t="s">
        <v>4929</v>
      </c>
      <c r="I509" s="665">
        <v>1672.22</v>
      </c>
      <c r="J509" s="665">
        <v>10</v>
      </c>
      <c r="K509" s="666">
        <v>16722.2</v>
      </c>
    </row>
    <row r="510" spans="1:11" ht="14.4" customHeight="1" x14ac:dyDescent="0.3">
      <c r="A510" s="661" t="s">
        <v>571</v>
      </c>
      <c r="B510" s="662" t="s">
        <v>2765</v>
      </c>
      <c r="C510" s="663" t="s">
        <v>584</v>
      </c>
      <c r="D510" s="664" t="s">
        <v>2768</v>
      </c>
      <c r="E510" s="663" t="s">
        <v>5684</v>
      </c>
      <c r="F510" s="664" t="s">
        <v>5685</v>
      </c>
      <c r="G510" s="663" t="s">
        <v>5360</v>
      </c>
      <c r="H510" s="663" t="s">
        <v>5361</v>
      </c>
      <c r="I510" s="665">
        <v>1875.5</v>
      </c>
      <c r="J510" s="665">
        <v>5</v>
      </c>
      <c r="K510" s="666">
        <v>9377.5</v>
      </c>
    </row>
    <row r="511" spans="1:11" ht="14.4" customHeight="1" x14ac:dyDescent="0.3">
      <c r="A511" s="661" t="s">
        <v>571</v>
      </c>
      <c r="B511" s="662" t="s">
        <v>2765</v>
      </c>
      <c r="C511" s="663" t="s">
        <v>584</v>
      </c>
      <c r="D511" s="664" t="s">
        <v>2768</v>
      </c>
      <c r="E511" s="663" t="s">
        <v>5684</v>
      </c>
      <c r="F511" s="664" t="s">
        <v>5685</v>
      </c>
      <c r="G511" s="663" t="s">
        <v>5362</v>
      </c>
      <c r="H511" s="663" t="s">
        <v>5363</v>
      </c>
      <c r="I511" s="665">
        <v>434.39499999999998</v>
      </c>
      <c r="J511" s="665">
        <v>12</v>
      </c>
      <c r="K511" s="666">
        <v>5212.74</v>
      </c>
    </row>
    <row r="512" spans="1:11" ht="14.4" customHeight="1" x14ac:dyDescent="0.3">
      <c r="A512" s="661" t="s">
        <v>571</v>
      </c>
      <c r="B512" s="662" t="s">
        <v>2765</v>
      </c>
      <c r="C512" s="663" t="s">
        <v>584</v>
      </c>
      <c r="D512" s="664" t="s">
        <v>2768</v>
      </c>
      <c r="E512" s="663" t="s">
        <v>5684</v>
      </c>
      <c r="F512" s="664" t="s">
        <v>5685</v>
      </c>
      <c r="G512" s="663" t="s">
        <v>5364</v>
      </c>
      <c r="H512" s="663" t="s">
        <v>5365</v>
      </c>
      <c r="I512" s="665">
        <v>197.95499999999998</v>
      </c>
      <c r="J512" s="665">
        <v>20</v>
      </c>
      <c r="K512" s="666">
        <v>3959.1</v>
      </c>
    </row>
    <row r="513" spans="1:11" ht="14.4" customHeight="1" x14ac:dyDescent="0.3">
      <c r="A513" s="661" t="s">
        <v>571</v>
      </c>
      <c r="B513" s="662" t="s">
        <v>2765</v>
      </c>
      <c r="C513" s="663" t="s">
        <v>584</v>
      </c>
      <c r="D513" s="664" t="s">
        <v>2768</v>
      </c>
      <c r="E513" s="663" t="s">
        <v>5684</v>
      </c>
      <c r="F513" s="664" t="s">
        <v>5685</v>
      </c>
      <c r="G513" s="663" t="s">
        <v>5366</v>
      </c>
      <c r="H513" s="663" t="s">
        <v>5367</v>
      </c>
      <c r="I513" s="665">
        <v>49.97</v>
      </c>
      <c r="J513" s="665">
        <v>37</v>
      </c>
      <c r="K513" s="666">
        <v>1848.98</v>
      </c>
    </row>
    <row r="514" spans="1:11" ht="14.4" customHeight="1" x14ac:dyDescent="0.3">
      <c r="A514" s="661" t="s">
        <v>571</v>
      </c>
      <c r="B514" s="662" t="s">
        <v>2765</v>
      </c>
      <c r="C514" s="663" t="s">
        <v>584</v>
      </c>
      <c r="D514" s="664" t="s">
        <v>2768</v>
      </c>
      <c r="E514" s="663" t="s">
        <v>5684</v>
      </c>
      <c r="F514" s="664" t="s">
        <v>5685</v>
      </c>
      <c r="G514" s="663" t="s">
        <v>5368</v>
      </c>
      <c r="H514" s="663" t="s">
        <v>5369</v>
      </c>
      <c r="I514" s="665">
        <v>49.971999999999994</v>
      </c>
      <c r="J514" s="665">
        <v>50</v>
      </c>
      <c r="K514" s="666">
        <v>2498.61</v>
      </c>
    </row>
    <row r="515" spans="1:11" ht="14.4" customHeight="1" x14ac:dyDescent="0.3">
      <c r="A515" s="661" t="s">
        <v>571</v>
      </c>
      <c r="B515" s="662" t="s">
        <v>2765</v>
      </c>
      <c r="C515" s="663" t="s">
        <v>584</v>
      </c>
      <c r="D515" s="664" t="s">
        <v>2768</v>
      </c>
      <c r="E515" s="663" t="s">
        <v>5684</v>
      </c>
      <c r="F515" s="664" t="s">
        <v>5685</v>
      </c>
      <c r="G515" s="663" t="s">
        <v>5370</v>
      </c>
      <c r="H515" s="663" t="s">
        <v>5371</v>
      </c>
      <c r="I515" s="665">
        <v>49.973999999999997</v>
      </c>
      <c r="J515" s="665">
        <v>50</v>
      </c>
      <c r="K515" s="666">
        <v>2498.66</v>
      </c>
    </row>
    <row r="516" spans="1:11" ht="14.4" customHeight="1" x14ac:dyDescent="0.3">
      <c r="A516" s="661" t="s">
        <v>571</v>
      </c>
      <c r="B516" s="662" t="s">
        <v>2765</v>
      </c>
      <c r="C516" s="663" t="s">
        <v>584</v>
      </c>
      <c r="D516" s="664" t="s">
        <v>2768</v>
      </c>
      <c r="E516" s="663" t="s">
        <v>5684</v>
      </c>
      <c r="F516" s="664" t="s">
        <v>5685</v>
      </c>
      <c r="G516" s="663" t="s">
        <v>5372</v>
      </c>
      <c r="H516" s="663" t="s">
        <v>5373</v>
      </c>
      <c r="I516" s="665">
        <v>49.973999999999997</v>
      </c>
      <c r="J516" s="665">
        <v>50</v>
      </c>
      <c r="K516" s="666">
        <v>2498.71</v>
      </c>
    </row>
    <row r="517" spans="1:11" ht="14.4" customHeight="1" x14ac:dyDescent="0.3">
      <c r="A517" s="661" t="s">
        <v>571</v>
      </c>
      <c r="B517" s="662" t="s">
        <v>2765</v>
      </c>
      <c r="C517" s="663" t="s">
        <v>584</v>
      </c>
      <c r="D517" s="664" t="s">
        <v>2768</v>
      </c>
      <c r="E517" s="663" t="s">
        <v>5684</v>
      </c>
      <c r="F517" s="664" t="s">
        <v>5685</v>
      </c>
      <c r="G517" s="663" t="s">
        <v>5374</v>
      </c>
      <c r="H517" s="663" t="s">
        <v>5375</v>
      </c>
      <c r="I517" s="665">
        <v>49.971999999999994</v>
      </c>
      <c r="J517" s="665">
        <v>50</v>
      </c>
      <c r="K517" s="666">
        <v>2498.61</v>
      </c>
    </row>
    <row r="518" spans="1:11" ht="14.4" customHeight="1" x14ac:dyDescent="0.3">
      <c r="A518" s="661" t="s">
        <v>571</v>
      </c>
      <c r="B518" s="662" t="s">
        <v>2765</v>
      </c>
      <c r="C518" s="663" t="s">
        <v>584</v>
      </c>
      <c r="D518" s="664" t="s">
        <v>2768</v>
      </c>
      <c r="E518" s="663" t="s">
        <v>5684</v>
      </c>
      <c r="F518" s="664" t="s">
        <v>5685</v>
      </c>
      <c r="G518" s="663" t="s">
        <v>5376</v>
      </c>
      <c r="H518" s="663" t="s">
        <v>5377</v>
      </c>
      <c r="I518" s="665">
        <v>49.971999999999994</v>
      </c>
      <c r="J518" s="665">
        <v>50</v>
      </c>
      <c r="K518" s="666">
        <v>2498.69</v>
      </c>
    </row>
    <row r="519" spans="1:11" ht="14.4" customHeight="1" x14ac:dyDescent="0.3">
      <c r="A519" s="661" t="s">
        <v>571</v>
      </c>
      <c r="B519" s="662" t="s">
        <v>2765</v>
      </c>
      <c r="C519" s="663" t="s">
        <v>584</v>
      </c>
      <c r="D519" s="664" t="s">
        <v>2768</v>
      </c>
      <c r="E519" s="663" t="s">
        <v>5684</v>
      </c>
      <c r="F519" s="664" t="s">
        <v>5685</v>
      </c>
      <c r="G519" s="663" t="s">
        <v>5378</v>
      </c>
      <c r="H519" s="663" t="s">
        <v>5379</v>
      </c>
      <c r="I519" s="665">
        <v>49.972499999999997</v>
      </c>
      <c r="J519" s="665">
        <v>40</v>
      </c>
      <c r="K519" s="666">
        <v>1998.97</v>
      </c>
    </row>
    <row r="520" spans="1:11" ht="14.4" customHeight="1" x14ac:dyDescent="0.3">
      <c r="A520" s="661" t="s">
        <v>571</v>
      </c>
      <c r="B520" s="662" t="s">
        <v>2765</v>
      </c>
      <c r="C520" s="663" t="s">
        <v>584</v>
      </c>
      <c r="D520" s="664" t="s">
        <v>2768</v>
      </c>
      <c r="E520" s="663" t="s">
        <v>5684</v>
      </c>
      <c r="F520" s="664" t="s">
        <v>5685</v>
      </c>
      <c r="G520" s="663" t="s">
        <v>5380</v>
      </c>
      <c r="H520" s="663" t="s">
        <v>5381</v>
      </c>
      <c r="I520" s="665">
        <v>13.31</v>
      </c>
      <c r="J520" s="665">
        <v>60</v>
      </c>
      <c r="K520" s="666">
        <v>798.6</v>
      </c>
    </row>
    <row r="521" spans="1:11" ht="14.4" customHeight="1" x14ac:dyDescent="0.3">
      <c r="A521" s="661" t="s">
        <v>571</v>
      </c>
      <c r="B521" s="662" t="s">
        <v>2765</v>
      </c>
      <c r="C521" s="663" t="s">
        <v>584</v>
      </c>
      <c r="D521" s="664" t="s">
        <v>2768</v>
      </c>
      <c r="E521" s="663" t="s">
        <v>5684</v>
      </c>
      <c r="F521" s="664" t="s">
        <v>5685</v>
      </c>
      <c r="G521" s="663" t="s">
        <v>4957</v>
      </c>
      <c r="H521" s="663" t="s">
        <v>4958</v>
      </c>
      <c r="I521" s="665">
        <v>21.9</v>
      </c>
      <c r="J521" s="665">
        <v>1000</v>
      </c>
      <c r="K521" s="666">
        <v>21901.15</v>
      </c>
    </row>
    <row r="522" spans="1:11" ht="14.4" customHeight="1" x14ac:dyDescent="0.3">
      <c r="A522" s="661" t="s">
        <v>571</v>
      </c>
      <c r="B522" s="662" t="s">
        <v>2765</v>
      </c>
      <c r="C522" s="663" t="s">
        <v>584</v>
      </c>
      <c r="D522" s="664" t="s">
        <v>2768</v>
      </c>
      <c r="E522" s="663" t="s">
        <v>5684</v>
      </c>
      <c r="F522" s="664" t="s">
        <v>5685</v>
      </c>
      <c r="G522" s="663" t="s">
        <v>5382</v>
      </c>
      <c r="H522" s="663" t="s">
        <v>5383</v>
      </c>
      <c r="I522" s="665">
        <v>72.150000000000006</v>
      </c>
      <c r="J522" s="665">
        <v>25</v>
      </c>
      <c r="K522" s="666">
        <v>1803.81</v>
      </c>
    </row>
    <row r="523" spans="1:11" ht="14.4" customHeight="1" x14ac:dyDescent="0.3">
      <c r="A523" s="661" t="s">
        <v>571</v>
      </c>
      <c r="B523" s="662" t="s">
        <v>2765</v>
      </c>
      <c r="C523" s="663" t="s">
        <v>584</v>
      </c>
      <c r="D523" s="664" t="s">
        <v>2768</v>
      </c>
      <c r="E523" s="663" t="s">
        <v>5684</v>
      </c>
      <c r="F523" s="664" t="s">
        <v>5685</v>
      </c>
      <c r="G523" s="663" t="s">
        <v>5384</v>
      </c>
      <c r="H523" s="663" t="s">
        <v>5385</v>
      </c>
      <c r="I523" s="665">
        <v>13.31</v>
      </c>
      <c r="J523" s="665">
        <v>50</v>
      </c>
      <c r="K523" s="666">
        <v>665.5</v>
      </c>
    </row>
    <row r="524" spans="1:11" ht="14.4" customHeight="1" x14ac:dyDescent="0.3">
      <c r="A524" s="661" t="s">
        <v>571</v>
      </c>
      <c r="B524" s="662" t="s">
        <v>2765</v>
      </c>
      <c r="C524" s="663" t="s">
        <v>584</v>
      </c>
      <c r="D524" s="664" t="s">
        <v>2768</v>
      </c>
      <c r="E524" s="663" t="s">
        <v>5684</v>
      </c>
      <c r="F524" s="664" t="s">
        <v>5685</v>
      </c>
      <c r="G524" s="663" t="s">
        <v>5386</v>
      </c>
      <c r="H524" s="663" t="s">
        <v>5387</v>
      </c>
      <c r="I524" s="665">
        <v>197.95800000000003</v>
      </c>
      <c r="J524" s="665">
        <v>50</v>
      </c>
      <c r="K524" s="666">
        <v>9897.81</v>
      </c>
    </row>
    <row r="525" spans="1:11" ht="14.4" customHeight="1" x14ac:dyDescent="0.3">
      <c r="A525" s="661" t="s">
        <v>571</v>
      </c>
      <c r="B525" s="662" t="s">
        <v>2765</v>
      </c>
      <c r="C525" s="663" t="s">
        <v>584</v>
      </c>
      <c r="D525" s="664" t="s">
        <v>2768</v>
      </c>
      <c r="E525" s="663" t="s">
        <v>5684</v>
      </c>
      <c r="F525" s="664" t="s">
        <v>5685</v>
      </c>
      <c r="G525" s="663" t="s">
        <v>5388</v>
      </c>
      <c r="H525" s="663" t="s">
        <v>5389</v>
      </c>
      <c r="I525" s="665">
        <v>9.44</v>
      </c>
      <c r="J525" s="665">
        <v>10</v>
      </c>
      <c r="K525" s="666">
        <v>94.4</v>
      </c>
    </row>
    <row r="526" spans="1:11" ht="14.4" customHeight="1" x14ac:dyDescent="0.3">
      <c r="A526" s="661" t="s">
        <v>571</v>
      </c>
      <c r="B526" s="662" t="s">
        <v>2765</v>
      </c>
      <c r="C526" s="663" t="s">
        <v>584</v>
      </c>
      <c r="D526" s="664" t="s">
        <v>2768</v>
      </c>
      <c r="E526" s="663" t="s">
        <v>5684</v>
      </c>
      <c r="F526" s="664" t="s">
        <v>5685</v>
      </c>
      <c r="G526" s="663" t="s">
        <v>5390</v>
      </c>
      <c r="H526" s="663" t="s">
        <v>5391</v>
      </c>
      <c r="I526" s="665">
        <v>77.430000000000007</v>
      </c>
      <c r="J526" s="665">
        <v>10</v>
      </c>
      <c r="K526" s="666">
        <v>774.31</v>
      </c>
    </row>
    <row r="527" spans="1:11" ht="14.4" customHeight="1" x14ac:dyDescent="0.3">
      <c r="A527" s="661" t="s">
        <v>571</v>
      </c>
      <c r="B527" s="662" t="s">
        <v>2765</v>
      </c>
      <c r="C527" s="663" t="s">
        <v>584</v>
      </c>
      <c r="D527" s="664" t="s">
        <v>2768</v>
      </c>
      <c r="E527" s="663" t="s">
        <v>5684</v>
      </c>
      <c r="F527" s="664" t="s">
        <v>5685</v>
      </c>
      <c r="G527" s="663" t="s">
        <v>5392</v>
      </c>
      <c r="H527" s="663" t="s">
        <v>5393</v>
      </c>
      <c r="I527" s="665">
        <v>105.03</v>
      </c>
      <c r="J527" s="665">
        <v>20</v>
      </c>
      <c r="K527" s="666">
        <v>2100.56</v>
      </c>
    </row>
    <row r="528" spans="1:11" ht="14.4" customHeight="1" x14ac:dyDescent="0.3">
      <c r="A528" s="661" t="s">
        <v>571</v>
      </c>
      <c r="B528" s="662" t="s">
        <v>2765</v>
      </c>
      <c r="C528" s="663" t="s">
        <v>584</v>
      </c>
      <c r="D528" s="664" t="s">
        <v>2768</v>
      </c>
      <c r="E528" s="663" t="s">
        <v>5684</v>
      </c>
      <c r="F528" s="664" t="s">
        <v>5685</v>
      </c>
      <c r="G528" s="663" t="s">
        <v>5394</v>
      </c>
      <c r="H528" s="663" t="s">
        <v>5395</v>
      </c>
      <c r="I528" s="665">
        <v>72.152000000000001</v>
      </c>
      <c r="J528" s="665">
        <v>125</v>
      </c>
      <c r="K528" s="666">
        <v>9019.16</v>
      </c>
    </row>
    <row r="529" spans="1:11" ht="14.4" customHeight="1" x14ac:dyDescent="0.3">
      <c r="A529" s="661" t="s">
        <v>571</v>
      </c>
      <c r="B529" s="662" t="s">
        <v>2765</v>
      </c>
      <c r="C529" s="663" t="s">
        <v>584</v>
      </c>
      <c r="D529" s="664" t="s">
        <v>2768</v>
      </c>
      <c r="E529" s="663" t="s">
        <v>5684</v>
      </c>
      <c r="F529" s="664" t="s">
        <v>5685</v>
      </c>
      <c r="G529" s="663" t="s">
        <v>5396</v>
      </c>
      <c r="H529" s="663" t="s">
        <v>5397</v>
      </c>
      <c r="I529" s="665">
        <v>197.96</v>
      </c>
      <c r="J529" s="665">
        <v>50</v>
      </c>
      <c r="K529" s="666">
        <v>9897.82</v>
      </c>
    </row>
    <row r="530" spans="1:11" ht="14.4" customHeight="1" x14ac:dyDescent="0.3">
      <c r="A530" s="661" t="s">
        <v>571</v>
      </c>
      <c r="B530" s="662" t="s">
        <v>2765</v>
      </c>
      <c r="C530" s="663" t="s">
        <v>584</v>
      </c>
      <c r="D530" s="664" t="s">
        <v>2768</v>
      </c>
      <c r="E530" s="663" t="s">
        <v>5684</v>
      </c>
      <c r="F530" s="664" t="s">
        <v>5685</v>
      </c>
      <c r="G530" s="663" t="s">
        <v>5398</v>
      </c>
      <c r="H530" s="663" t="s">
        <v>5399</v>
      </c>
      <c r="I530" s="665">
        <v>21.78</v>
      </c>
      <c r="J530" s="665">
        <v>150</v>
      </c>
      <c r="K530" s="666">
        <v>3267</v>
      </c>
    </row>
    <row r="531" spans="1:11" ht="14.4" customHeight="1" x14ac:dyDescent="0.3">
      <c r="A531" s="661" t="s">
        <v>571</v>
      </c>
      <c r="B531" s="662" t="s">
        <v>2765</v>
      </c>
      <c r="C531" s="663" t="s">
        <v>584</v>
      </c>
      <c r="D531" s="664" t="s">
        <v>2768</v>
      </c>
      <c r="E531" s="663" t="s">
        <v>5684</v>
      </c>
      <c r="F531" s="664" t="s">
        <v>5685</v>
      </c>
      <c r="G531" s="663" t="s">
        <v>5400</v>
      </c>
      <c r="H531" s="663" t="s">
        <v>5401</v>
      </c>
      <c r="I531" s="665">
        <v>17.907999999999998</v>
      </c>
      <c r="J531" s="665">
        <v>50</v>
      </c>
      <c r="K531" s="666">
        <v>895.40000000000009</v>
      </c>
    </row>
    <row r="532" spans="1:11" ht="14.4" customHeight="1" x14ac:dyDescent="0.3">
      <c r="A532" s="661" t="s">
        <v>571</v>
      </c>
      <c r="B532" s="662" t="s">
        <v>2765</v>
      </c>
      <c r="C532" s="663" t="s">
        <v>584</v>
      </c>
      <c r="D532" s="664" t="s">
        <v>2768</v>
      </c>
      <c r="E532" s="663" t="s">
        <v>5684</v>
      </c>
      <c r="F532" s="664" t="s">
        <v>5685</v>
      </c>
      <c r="G532" s="663" t="s">
        <v>4979</v>
      </c>
      <c r="H532" s="663" t="s">
        <v>4980</v>
      </c>
      <c r="I532" s="665">
        <v>8.4700000000000006</v>
      </c>
      <c r="J532" s="665">
        <v>900</v>
      </c>
      <c r="K532" s="666">
        <v>7623</v>
      </c>
    </row>
    <row r="533" spans="1:11" ht="14.4" customHeight="1" x14ac:dyDescent="0.3">
      <c r="A533" s="661" t="s">
        <v>571</v>
      </c>
      <c r="B533" s="662" t="s">
        <v>2765</v>
      </c>
      <c r="C533" s="663" t="s">
        <v>584</v>
      </c>
      <c r="D533" s="664" t="s">
        <v>2768</v>
      </c>
      <c r="E533" s="663" t="s">
        <v>5684</v>
      </c>
      <c r="F533" s="664" t="s">
        <v>5685</v>
      </c>
      <c r="G533" s="663" t="s">
        <v>5402</v>
      </c>
      <c r="H533" s="663" t="s">
        <v>5403</v>
      </c>
      <c r="I533" s="665">
        <v>17.908749999999998</v>
      </c>
      <c r="J533" s="665">
        <v>110</v>
      </c>
      <c r="K533" s="666">
        <v>1969.88</v>
      </c>
    </row>
    <row r="534" spans="1:11" ht="14.4" customHeight="1" x14ac:dyDescent="0.3">
      <c r="A534" s="661" t="s">
        <v>571</v>
      </c>
      <c r="B534" s="662" t="s">
        <v>2765</v>
      </c>
      <c r="C534" s="663" t="s">
        <v>584</v>
      </c>
      <c r="D534" s="664" t="s">
        <v>2768</v>
      </c>
      <c r="E534" s="663" t="s">
        <v>5684</v>
      </c>
      <c r="F534" s="664" t="s">
        <v>5685</v>
      </c>
      <c r="G534" s="663" t="s">
        <v>5404</v>
      </c>
      <c r="H534" s="663" t="s">
        <v>5405</v>
      </c>
      <c r="I534" s="665">
        <v>55.13</v>
      </c>
      <c r="J534" s="665">
        <v>2</v>
      </c>
      <c r="K534" s="666">
        <v>110.27</v>
      </c>
    </row>
    <row r="535" spans="1:11" ht="14.4" customHeight="1" x14ac:dyDescent="0.3">
      <c r="A535" s="661" t="s">
        <v>571</v>
      </c>
      <c r="B535" s="662" t="s">
        <v>2765</v>
      </c>
      <c r="C535" s="663" t="s">
        <v>584</v>
      </c>
      <c r="D535" s="664" t="s">
        <v>2768</v>
      </c>
      <c r="E535" s="663" t="s">
        <v>5684</v>
      </c>
      <c r="F535" s="664" t="s">
        <v>5685</v>
      </c>
      <c r="G535" s="663" t="s">
        <v>4989</v>
      </c>
      <c r="H535" s="663" t="s">
        <v>4990</v>
      </c>
      <c r="I535" s="665">
        <v>350.9</v>
      </c>
      <c r="J535" s="665">
        <v>2</v>
      </c>
      <c r="K535" s="666">
        <v>701.8</v>
      </c>
    </row>
    <row r="536" spans="1:11" ht="14.4" customHeight="1" x14ac:dyDescent="0.3">
      <c r="A536" s="661" t="s">
        <v>571</v>
      </c>
      <c r="B536" s="662" t="s">
        <v>2765</v>
      </c>
      <c r="C536" s="663" t="s">
        <v>584</v>
      </c>
      <c r="D536" s="664" t="s">
        <v>2768</v>
      </c>
      <c r="E536" s="663" t="s">
        <v>5684</v>
      </c>
      <c r="F536" s="664" t="s">
        <v>5685</v>
      </c>
      <c r="G536" s="663" t="s">
        <v>5406</v>
      </c>
      <c r="H536" s="663" t="s">
        <v>5407</v>
      </c>
      <c r="I536" s="665">
        <v>116.16</v>
      </c>
      <c r="J536" s="665">
        <v>30</v>
      </c>
      <c r="K536" s="666">
        <v>3339.6</v>
      </c>
    </row>
    <row r="537" spans="1:11" ht="14.4" customHeight="1" x14ac:dyDescent="0.3">
      <c r="A537" s="661" t="s">
        <v>571</v>
      </c>
      <c r="B537" s="662" t="s">
        <v>2765</v>
      </c>
      <c r="C537" s="663" t="s">
        <v>584</v>
      </c>
      <c r="D537" s="664" t="s">
        <v>2768</v>
      </c>
      <c r="E537" s="663" t="s">
        <v>5684</v>
      </c>
      <c r="F537" s="664" t="s">
        <v>5685</v>
      </c>
      <c r="G537" s="663" t="s">
        <v>5408</v>
      </c>
      <c r="H537" s="663" t="s">
        <v>5409</v>
      </c>
      <c r="I537" s="665">
        <v>49.97</v>
      </c>
      <c r="J537" s="665">
        <v>20</v>
      </c>
      <c r="K537" s="666">
        <v>999.43000000000006</v>
      </c>
    </row>
    <row r="538" spans="1:11" ht="14.4" customHeight="1" x14ac:dyDescent="0.3">
      <c r="A538" s="661" t="s">
        <v>571</v>
      </c>
      <c r="B538" s="662" t="s">
        <v>2765</v>
      </c>
      <c r="C538" s="663" t="s">
        <v>584</v>
      </c>
      <c r="D538" s="664" t="s">
        <v>2768</v>
      </c>
      <c r="E538" s="663" t="s">
        <v>5684</v>
      </c>
      <c r="F538" s="664" t="s">
        <v>5685</v>
      </c>
      <c r="G538" s="663" t="s">
        <v>5410</v>
      </c>
      <c r="H538" s="663" t="s">
        <v>5411</v>
      </c>
      <c r="I538" s="665">
        <v>49.97</v>
      </c>
      <c r="J538" s="665">
        <v>30</v>
      </c>
      <c r="K538" s="666">
        <v>1499.13</v>
      </c>
    </row>
    <row r="539" spans="1:11" ht="14.4" customHeight="1" x14ac:dyDescent="0.3">
      <c r="A539" s="661" t="s">
        <v>571</v>
      </c>
      <c r="B539" s="662" t="s">
        <v>2765</v>
      </c>
      <c r="C539" s="663" t="s">
        <v>584</v>
      </c>
      <c r="D539" s="664" t="s">
        <v>2768</v>
      </c>
      <c r="E539" s="663" t="s">
        <v>5684</v>
      </c>
      <c r="F539" s="664" t="s">
        <v>5685</v>
      </c>
      <c r="G539" s="663" t="s">
        <v>5412</v>
      </c>
      <c r="H539" s="663" t="s">
        <v>5413</v>
      </c>
      <c r="I539" s="665">
        <v>49.98</v>
      </c>
      <c r="J539" s="665">
        <v>30</v>
      </c>
      <c r="K539" s="666">
        <v>1499.4</v>
      </c>
    </row>
    <row r="540" spans="1:11" ht="14.4" customHeight="1" x14ac:dyDescent="0.3">
      <c r="A540" s="661" t="s">
        <v>571</v>
      </c>
      <c r="B540" s="662" t="s">
        <v>2765</v>
      </c>
      <c r="C540" s="663" t="s">
        <v>584</v>
      </c>
      <c r="D540" s="664" t="s">
        <v>2768</v>
      </c>
      <c r="E540" s="663" t="s">
        <v>5684</v>
      </c>
      <c r="F540" s="664" t="s">
        <v>5685</v>
      </c>
      <c r="G540" s="663" t="s">
        <v>5414</v>
      </c>
      <c r="H540" s="663" t="s">
        <v>5415</v>
      </c>
      <c r="I540" s="665">
        <v>49.963333333333331</v>
      </c>
      <c r="J540" s="665">
        <v>30</v>
      </c>
      <c r="K540" s="666">
        <v>1498.93</v>
      </c>
    </row>
    <row r="541" spans="1:11" ht="14.4" customHeight="1" x14ac:dyDescent="0.3">
      <c r="A541" s="661" t="s">
        <v>571</v>
      </c>
      <c r="B541" s="662" t="s">
        <v>2765</v>
      </c>
      <c r="C541" s="663" t="s">
        <v>584</v>
      </c>
      <c r="D541" s="664" t="s">
        <v>2768</v>
      </c>
      <c r="E541" s="663" t="s">
        <v>5684</v>
      </c>
      <c r="F541" s="664" t="s">
        <v>5685</v>
      </c>
      <c r="G541" s="663" t="s">
        <v>5416</v>
      </c>
      <c r="H541" s="663" t="s">
        <v>5417</v>
      </c>
      <c r="I541" s="665">
        <v>1131.3499999999999</v>
      </c>
      <c r="J541" s="665">
        <v>10</v>
      </c>
      <c r="K541" s="666">
        <v>11313.5</v>
      </c>
    </row>
    <row r="542" spans="1:11" ht="14.4" customHeight="1" x14ac:dyDescent="0.3">
      <c r="A542" s="661" t="s">
        <v>571</v>
      </c>
      <c r="B542" s="662" t="s">
        <v>2765</v>
      </c>
      <c r="C542" s="663" t="s">
        <v>584</v>
      </c>
      <c r="D542" s="664" t="s">
        <v>2768</v>
      </c>
      <c r="E542" s="663" t="s">
        <v>5684</v>
      </c>
      <c r="F542" s="664" t="s">
        <v>5685</v>
      </c>
      <c r="G542" s="663" t="s">
        <v>5418</v>
      </c>
      <c r="H542" s="663" t="s">
        <v>5419</v>
      </c>
      <c r="I542" s="665">
        <v>1285.6300000000001</v>
      </c>
      <c r="J542" s="665">
        <v>16</v>
      </c>
      <c r="K542" s="666">
        <v>20570.009999999998</v>
      </c>
    </row>
    <row r="543" spans="1:11" ht="14.4" customHeight="1" x14ac:dyDescent="0.3">
      <c r="A543" s="661" t="s">
        <v>571</v>
      </c>
      <c r="B543" s="662" t="s">
        <v>2765</v>
      </c>
      <c r="C543" s="663" t="s">
        <v>584</v>
      </c>
      <c r="D543" s="664" t="s">
        <v>2768</v>
      </c>
      <c r="E543" s="663" t="s">
        <v>5684</v>
      </c>
      <c r="F543" s="664" t="s">
        <v>5685</v>
      </c>
      <c r="G543" s="663" t="s">
        <v>5420</v>
      </c>
      <c r="H543" s="663" t="s">
        <v>5421</v>
      </c>
      <c r="I543" s="665">
        <v>350.89999999999992</v>
      </c>
      <c r="J543" s="665">
        <v>4</v>
      </c>
      <c r="K543" s="666">
        <v>1403.6</v>
      </c>
    </row>
    <row r="544" spans="1:11" ht="14.4" customHeight="1" x14ac:dyDescent="0.3">
      <c r="A544" s="661" t="s">
        <v>571</v>
      </c>
      <c r="B544" s="662" t="s">
        <v>2765</v>
      </c>
      <c r="C544" s="663" t="s">
        <v>584</v>
      </c>
      <c r="D544" s="664" t="s">
        <v>2768</v>
      </c>
      <c r="E544" s="663" t="s">
        <v>5684</v>
      </c>
      <c r="F544" s="664" t="s">
        <v>5685</v>
      </c>
      <c r="G544" s="663" t="s">
        <v>5422</v>
      </c>
      <c r="H544" s="663" t="s">
        <v>5423</v>
      </c>
      <c r="I544" s="665">
        <v>123.21</v>
      </c>
      <c r="J544" s="665">
        <v>10</v>
      </c>
      <c r="K544" s="666">
        <v>1232.1400000000001</v>
      </c>
    </row>
    <row r="545" spans="1:11" ht="14.4" customHeight="1" x14ac:dyDescent="0.3">
      <c r="A545" s="661" t="s">
        <v>571</v>
      </c>
      <c r="B545" s="662" t="s">
        <v>2765</v>
      </c>
      <c r="C545" s="663" t="s">
        <v>584</v>
      </c>
      <c r="D545" s="664" t="s">
        <v>2768</v>
      </c>
      <c r="E545" s="663" t="s">
        <v>5684</v>
      </c>
      <c r="F545" s="664" t="s">
        <v>5685</v>
      </c>
      <c r="G545" s="663" t="s">
        <v>5424</v>
      </c>
      <c r="H545" s="663" t="s">
        <v>5425</v>
      </c>
      <c r="I545" s="665">
        <v>9.44</v>
      </c>
      <c r="J545" s="665">
        <v>60</v>
      </c>
      <c r="K545" s="666">
        <v>566.29999999999995</v>
      </c>
    </row>
    <row r="546" spans="1:11" ht="14.4" customHeight="1" x14ac:dyDescent="0.3">
      <c r="A546" s="661" t="s">
        <v>571</v>
      </c>
      <c r="B546" s="662" t="s">
        <v>2765</v>
      </c>
      <c r="C546" s="663" t="s">
        <v>584</v>
      </c>
      <c r="D546" s="664" t="s">
        <v>2768</v>
      </c>
      <c r="E546" s="663" t="s">
        <v>5684</v>
      </c>
      <c r="F546" s="664" t="s">
        <v>5685</v>
      </c>
      <c r="G546" s="663" t="s">
        <v>5426</v>
      </c>
      <c r="H546" s="663" t="s">
        <v>5427</v>
      </c>
      <c r="I546" s="665">
        <v>1539.1</v>
      </c>
      <c r="J546" s="665">
        <v>2</v>
      </c>
      <c r="K546" s="666">
        <v>3078.2</v>
      </c>
    </row>
    <row r="547" spans="1:11" ht="14.4" customHeight="1" x14ac:dyDescent="0.3">
      <c r="A547" s="661" t="s">
        <v>571</v>
      </c>
      <c r="B547" s="662" t="s">
        <v>2765</v>
      </c>
      <c r="C547" s="663" t="s">
        <v>584</v>
      </c>
      <c r="D547" s="664" t="s">
        <v>2768</v>
      </c>
      <c r="E547" s="663" t="s">
        <v>5684</v>
      </c>
      <c r="F547" s="664" t="s">
        <v>5685</v>
      </c>
      <c r="G547" s="663" t="s">
        <v>5428</v>
      </c>
      <c r="H547" s="663" t="s">
        <v>5429</v>
      </c>
      <c r="I547" s="665">
        <v>350.9</v>
      </c>
      <c r="J547" s="665">
        <v>11</v>
      </c>
      <c r="K547" s="666">
        <v>3859.9</v>
      </c>
    </row>
    <row r="548" spans="1:11" ht="14.4" customHeight="1" x14ac:dyDescent="0.3">
      <c r="A548" s="661" t="s">
        <v>571</v>
      </c>
      <c r="B548" s="662" t="s">
        <v>2765</v>
      </c>
      <c r="C548" s="663" t="s">
        <v>584</v>
      </c>
      <c r="D548" s="664" t="s">
        <v>2768</v>
      </c>
      <c r="E548" s="663" t="s">
        <v>5684</v>
      </c>
      <c r="F548" s="664" t="s">
        <v>5685</v>
      </c>
      <c r="G548" s="663" t="s">
        <v>5430</v>
      </c>
      <c r="H548" s="663" t="s">
        <v>5431</v>
      </c>
      <c r="I548" s="665">
        <v>123.21</v>
      </c>
      <c r="J548" s="665">
        <v>10</v>
      </c>
      <c r="K548" s="666">
        <v>1232.1400000000001</v>
      </c>
    </row>
    <row r="549" spans="1:11" ht="14.4" customHeight="1" x14ac:dyDescent="0.3">
      <c r="A549" s="661" t="s">
        <v>571</v>
      </c>
      <c r="B549" s="662" t="s">
        <v>2765</v>
      </c>
      <c r="C549" s="663" t="s">
        <v>584</v>
      </c>
      <c r="D549" s="664" t="s">
        <v>2768</v>
      </c>
      <c r="E549" s="663" t="s">
        <v>5684</v>
      </c>
      <c r="F549" s="664" t="s">
        <v>5685</v>
      </c>
      <c r="G549" s="663" t="s">
        <v>5432</v>
      </c>
      <c r="H549" s="663" t="s">
        <v>5433</v>
      </c>
      <c r="I549" s="665">
        <v>197.96</v>
      </c>
      <c r="J549" s="665">
        <v>40</v>
      </c>
      <c r="K549" s="666">
        <v>7918.2900000000009</v>
      </c>
    </row>
    <row r="550" spans="1:11" ht="14.4" customHeight="1" x14ac:dyDescent="0.3">
      <c r="A550" s="661" t="s">
        <v>571</v>
      </c>
      <c r="B550" s="662" t="s">
        <v>2765</v>
      </c>
      <c r="C550" s="663" t="s">
        <v>584</v>
      </c>
      <c r="D550" s="664" t="s">
        <v>2768</v>
      </c>
      <c r="E550" s="663" t="s">
        <v>5684</v>
      </c>
      <c r="F550" s="664" t="s">
        <v>5685</v>
      </c>
      <c r="G550" s="663" t="s">
        <v>5434</v>
      </c>
      <c r="H550" s="663" t="s">
        <v>5435</v>
      </c>
      <c r="I550" s="665">
        <v>49.97</v>
      </c>
      <c r="J550" s="665">
        <v>30</v>
      </c>
      <c r="K550" s="666">
        <v>1499.13</v>
      </c>
    </row>
    <row r="551" spans="1:11" ht="14.4" customHeight="1" x14ac:dyDescent="0.3">
      <c r="A551" s="661" t="s">
        <v>571</v>
      </c>
      <c r="B551" s="662" t="s">
        <v>2765</v>
      </c>
      <c r="C551" s="663" t="s">
        <v>584</v>
      </c>
      <c r="D551" s="664" t="s">
        <v>2768</v>
      </c>
      <c r="E551" s="663" t="s">
        <v>5684</v>
      </c>
      <c r="F551" s="664" t="s">
        <v>5685</v>
      </c>
      <c r="G551" s="663" t="s">
        <v>5436</v>
      </c>
      <c r="H551" s="663" t="s">
        <v>5437</v>
      </c>
      <c r="I551" s="665">
        <v>9.44</v>
      </c>
      <c r="J551" s="665">
        <v>50</v>
      </c>
      <c r="K551" s="666">
        <v>471.91</v>
      </c>
    </row>
    <row r="552" spans="1:11" ht="14.4" customHeight="1" x14ac:dyDescent="0.3">
      <c r="A552" s="661" t="s">
        <v>571</v>
      </c>
      <c r="B552" s="662" t="s">
        <v>2765</v>
      </c>
      <c r="C552" s="663" t="s">
        <v>584</v>
      </c>
      <c r="D552" s="664" t="s">
        <v>2768</v>
      </c>
      <c r="E552" s="663" t="s">
        <v>5684</v>
      </c>
      <c r="F552" s="664" t="s">
        <v>5685</v>
      </c>
      <c r="G552" s="663" t="s">
        <v>5438</v>
      </c>
      <c r="H552" s="663" t="s">
        <v>5439</v>
      </c>
      <c r="I552" s="665">
        <v>49.963333333333331</v>
      </c>
      <c r="J552" s="665">
        <v>30</v>
      </c>
      <c r="K552" s="666">
        <v>1498.93</v>
      </c>
    </row>
    <row r="553" spans="1:11" ht="14.4" customHeight="1" x14ac:dyDescent="0.3">
      <c r="A553" s="661" t="s">
        <v>571</v>
      </c>
      <c r="B553" s="662" t="s">
        <v>2765</v>
      </c>
      <c r="C553" s="663" t="s">
        <v>584</v>
      </c>
      <c r="D553" s="664" t="s">
        <v>2768</v>
      </c>
      <c r="E553" s="663" t="s">
        <v>5684</v>
      </c>
      <c r="F553" s="664" t="s">
        <v>5685</v>
      </c>
      <c r="G553" s="663" t="s">
        <v>5440</v>
      </c>
      <c r="H553" s="663" t="s">
        <v>5441</v>
      </c>
      <c r="I553" s="665">
        <v>1539.1</v>
      </c>
      <c r="J553" s="665">
        <v>1</v>
      </c>
      <c r="K553" s="666">
        <v>1539.1</v>
      </c>
    </row>
    <row r="554" spans="1:11" ht="14.4" customHeight="1" x14ac:dyDescent="0.3">
      <c r="A554" s="661" t="s">
        <v>571</v>
      </c>
      <c r="B554" s="662" t="s">
        <v>2765</v>
      </c>
      <c r="C554" s="663" t="s">
        <v>584</v>
      </c>
      <c r="D554" s="664" t="s">
        <v>2768</v>
      </c>
      <c r="E554" s="663" t="s">
        <v>5684</v>
      </c>
      <c r="F554" s="664" t="s">
        <v>5685</v>
      </c>
      <c r="G554" s="663" t="s">
        <v>5045</v>
      </c>
      <c r="H554" s="663" t="s">
        <v>5046</v>
      </c>
      <c r="I554" s="665">
        <v>422.29666666666668</v>
      </c>
      <c r="J554" s="665">
        <v>10</v>
      </c>
      <c r="K554" s="666">
        <v>4222.9400000000005</v>
      </c>
    </row>
    <row r="555" spans="1:11" ht="14.4" customHeight="1" x14ac:dyDescent="0.3">
      <c r="A555" s="661" t="s">
        <v>571</v>
      </c>
      <c r="B555" s="662" t="s">
        <v>2765</v>
      </c>
      <c r="C555" s="663" t="s">
        <v>584</v>
      </c>
      <c r="D555" s="664" t="s">
        <v>2768</v>
      </c>
      <c r="E555" s="663" t="s">
        <v>5684</v>
      </c>
      <c r="F555" s="664" t="s">
        <v>5685</v>
      </c>
      <c r="G555" s="663" t="s">
        <v>5442</v>
      </c>
      <c r="H555" s="663" t="s">
        <v>5443</v>
      </c>
      <c r="I555" s="665">
        <v>9.44</v>
      </c>
      <c r="J555" s="665">
        <v>50</v>
      </c>
      <c r="K555" s="666">
        <v>471.9</v>
      </c>
    </row>
    <row r="556" spans="1:11" ht="14.4" customHeight="1" x14ac:dyDescent="0.3">
      <c r="A556" s="661" t="s">
        <v>571</v>
      </c>
      <c r="B556" s="662" t="s">
        <v>2765</v>
      </c>
      <c r="C556" s="663" t="s">
        <v>584</v>
      </c>
      <c r="D556" s="664" t="s">
        <v>2768</v>
      </c>
      <c r="E556" s="663" t="s">
        <v>5684</v>
      </c>
      <c r="F556" s="664" t="s">
        <v>5685</v>
      </c>
      <c r="G556" s="663" t="s">
        <v>5444</v>
      </c>
      <c r="H556" s="663" t="s">
        <v>5445</v>
      </c>
      <c r="I556" s="665">
        <v>14.52</v>
      </c>
      <c r="J556" s="665">
        <v>120</v>
      </c>
      <c r="K556" s="666">
        <v>1742.4</v>
      </c>
    </row>
    <row r="557" spans="1:11" ht="14.4" customHeight="1" x14ac:dyDescent="0.3">
      <c r="A557" s="661" t="s">
        <v>571</v>
      </c>
      <c r="B557" s="662" t="s">
        <v>2765</v>
      </c>
      <c r="C557" s="663" t="s">
        <v>584</v>
      </c>
      <c r="D557" s="664" t="s">
        <v>2768</v>
      </c>
      <c r="E557" s="663" t="s">
        <v>5684</v>
      </c>
      <c r="F557" s="664" t="s">
        <v>5685</v>
      </c>
      <c r="G557" s="663" t="s">
        <v>5446</v>
      </c>
      <c r="H557" s="663" t="s">
        <v>5447</v>
      </c>
      <c r="I557" s="665">
        <v>13.31</v>
      </c>
      <c r="J557" s="665">
        <v>50</v>
      </c>
      <c r="K557" s="666">
        <v>665.5</v>
      </c>
    </row>
    <row r="558" spans="1:11" ht="14.4" customHeight="1" x14ac:dyDescent="0.3">
      <c r="A558" s="661" t="s">
        <v>571</v>
      </c>
      <c r="B558" s="662" t="s">
        <v>2765</v>
      </c>
      <c r="C558" s="663" t="s">
        <v>584</v>
      </c>
      <c r="D558" s="664" t="s">
        <v>2768</v>
      </c>
      <c r="E558" s="663" t="s">
        <v>5684</v>
      </c>
      <c r="F558" s="664" t="s">
        <v>5685</v>
      </c>
      <c r="G558" s="663" t="s">
        <v>5448</v>
      </c>
      <c r="H558" s="663" t="s">
        <v>5449</v>
      </c>
      <c r="I558" s="665">
        <v>13.31</v>
      </c>
      <c r="J558" s="665">
        <v>50</v>
      </c>
      <c r="K558" s="666">
        <v>665.5</v>
      </c>
    </row>
    <row r="559" spans="1:11" ht="14.4" customHeight="1" x14ac:dyDescent="0.3">
      <c r="A559" s="661" t="s">
        <v>571</v>
      </c>
      <c r="B559" s="662" t="s">
        <v>2765</v>
      </c>
      <c r="C559" s="663" t="s">
        <v>584</v>
      </c>
      <c r="D559" s="664" t="s">
        <v>2768</v>
      </c>
      <c r="E559" s="663" t="s">
        <v>5684</v>
      </c>
      <c r="F559" s="664" t="s">
        <v>5685</v>
      </c>
      <c r="G559" s="663" t="s">
        <v>5450</v>
      </c>
      <c r="H559" s="663" t="s">
        <v>5451</v>
      </c>
      <c r="I559" s="665">
        <v>105.03</v>
      </c>
      <c r="J559" s="665">
        <v>20</v>
      </c>
      <c r="K559" s="666">
        <v>2100.58</v>
      </c>
    </row>
    <row r="560" spans="1:11" ht="14.4" customHeight="1" x14ac:dyDescent="0.3">
      <c r="A560" s="661" t="s">
        <v>571</v>
      </c>
      <c r="B560" s="662" t="s">
        <v>2765</v>
      </c>
      <c r="C560" s="663" t="s">
        <v>584</v>
      </c>
      <c r="D560" s="664" t="s">
        <v>2768</v>
      </c>
      <c r="E560" s="663" t="s">
        <v>5684</v>
      </c>
      <c r="F560" s="664" t="s">
        <v>5685</v>
      </c>
      <c r="G560" s="663" t="s">
        <v>5452</v>
      </c>
      <c r="H560" s="663" t="s">
        <v>5453</v>
      </c>
      <c r="I560" s="665">
        <v>105.02666666666669</v>
      </c>
      <c r="J560" s="665">
        <v>40</v>
      </c>
      <c r="K560" s="666">
        <v>4201.04</v>
      </c>
    </row>
    <row r="561" spans="1:11" ht="14.4" customHeight="1" x14ac:dyDescent="0.3">
      <c r="A561" s="661" t="s">
        <v>571</v>
      </c>
      <c r="B561" s="662" t="s">
        <v>2765</v>
      </c>
      <c r="C561" s="663" t="s">
        <v>584</v>
      </c>
      <c r="D561" s="664" t="s">
        <v>2768</v>
      </c>
      <c r="E561" s="663" t="s">
        <v>5684</v>
      </c>
      <c r="F561" s="664" t="s">
        <v>5685</v>
      </c>
      <c r="G561" s="663" t="s">
        <v>5454</v>
      </c>
      <c r="H561" s="663" t="s">
        <v>5455</v>
      </c>
      <c r="I561" s="665">
        <v>3.4333333333333336</v>
      </c>
      <c r="J561" s="665">
        <v>320</v>
      </c>
      <c r="K561" s="666">
        <v>1098.4000000000001</v>
      </c>
    </row>
    <row r="562" spans="1:11" ht="14.4" customHeight="1" x14ac:dyDescent="0.3">
      <c r="A562" s="661" t="s">
        <v>571</v>
      </c>
      <c r="B562" s="662" t="s">
        <v>2765</v>
      </c>
      <c r="C562" s="663" t="s">
        <v>584</v>
      </c>
      <c r="D562" s="664" t="s">
        <v>2768</v>
      </c>
      <c r="E562" s="663" t="s">
        <v>5684</v>
      </c>
      <c r="F562" s="664" t="s">
        <v>5685</v>
      </c>
      <c r="G562" s="663" t="s">
        <v>4521</v>
      </c>
      <c r="H562" s="663" t="s">
        <v>4522</v>
      </c>
      <c r="I562" s="665">
        <v>3.4185714285714286</v>
      </c>
      <c r="J562" s="665">
        <v>2680</v>
      </c>
      <c r="K562" s="666">
        <v>9159.6000000000022</v>
      </c>
    </row>
    <row r="563" spans="1:11" ht="14.4" customHeight="1" x14ac:dyDescent="0.3">
      <c r="A563" s="661" t="s">
        <v>571</v>
      </c>
      <c r="B563" s="662" t="s">
        <v>2765</v>
      </c>
      <c r="C563" s="663" t="s">
        <v>584</v>
      </c>
      <c r="D563" s="664" t="s">
        <v>2768</v>
      </c>
      <c r="E563" s="663" t="s">
        <v>5684</v>
      </c>
      <c r="F563" s="664" t="s">
        <v>5685</v>
      </c>
      <c r="G563" s="663" t="s">
        <v>5076</v>
      </c>
      <c r="H563" s="663" t="s">
        <v>5077</v>
      </c>
      <c r="I563" s="665">
        <v>6.0806249999999995</v>
      </c>
      <c r="J563" s="665">
        <v>1440</v>
      </c>
      <c r="K563" s="666">
        <v>8758.7999999999993</v>
      </c>
    </row>
    <row r="564" spans="1:11" ht="14.4" customHeight="1" x14ac:dyDescent="0.3">
      <c r="A564" s="661" t="s">
        <v>571</v>
      </c>
      <c r="B564" s="662" t="s">
        <v>2765</v>
      </c>
      <c r="C564" s="663" t="s">
        <v>584</v>
      </c>
      <c r="D564" s="664" t="s">
        <v>2768</v>
      </c>
      <c r="E564" s="663" t="s">
        <v>5684</v>
      </c>
      <c r="F564" s="664" t="s">
        <v>5685</v>
      </c>
      <c r="G564" s="663" t="s">
        <v>5456</v>
      </c>
      <c r="H564" s="663" t="s">
        <v>5457</v>
      </c>
      <c r="I564" s="665">
        <v>77.430000000000007</v>
      </c>
      <c r="J564" s="665">
        <v>10</v>
      </c>
      <c r="K564" s="666">
        <v>774.3</v>
      </c>
    </row>
    <row r="565" spans="1:11" ht="14.4" customHeight="1" x14ac:dyDescent="0.3">
      <c r="A565" s="661" t="s">
        <v>571</v>
      </c>
      <c r="B565" s="662" t="s">
        <v>2765</v>
      </c>
      <c r="C565" s="663" t="s">
        <v>584</v>
      </c>
      <c r="D565" s="664" t="s">
        <v>2768</v>
      </c>
      <c r="E565" s="663" t="s">
        <v>5684</v>
      </c>
      <c r="F565" s="664" t="s">
        <v>5685</v>
      </c>
      <c r="G565" s="663" t="s">
        <v>5458</v>
      </c>
      <c r="H565" s="663" t="s">
        <v>5459</v>
      </c>
      <c r="I565" s="665">
        <v>55.13</v>
      </c>
      <c r="J565" s="665">
        <v>2</v>
      </c>
      <c r="K565" s="666">
        <v>110.27</v>
      </c>
    </row>
    <row r="566" spans="1:11" ht="14.4" customHeight="1" x14ac:dyDescent="0.3">
      <c r="A566" s="661" t="s">
        <v>571</v>
      </c>
      <c r="B566" s="662" t="s">
        <v>2765</v>
      </c>
      <c r="C566" s="663" t="s">
        <v>584</v>
      </c>
      <c r="D566" s="664" t="s">
        <v>2768</v>
      </c>
      <c r="E566" s="663" t="s">
        <v>5684</v>
      </c>
      <c r="F566" s="664" t="s">
        <v>5685</v>
      </c>
      <c r="G566" s="663" t="s">
        <v>5460</v>
      </c>
      <c r="H566" s="663" t="s">
        <v>5461</v>
      </c>
      <c r="I566" s="665">
        <v>55.13</v>
      </c>
      <c r="J566" s="665">
        <v>2</v>
      </c>
      <c r="K566" s="666">
        <v>110.27</v>
      </c>
    </row>
    <row r="567" spans="1:11" ht="14.4" customHeight="1" x14ac:dyDescent="0.3">
      <c r="A567" s="661" t="s">
        <v>571</v>
      </c>
      <c r="B567" s="662" t="s">
        <v>2765</v>
      </c>
      <c r="C567" s="663" t="s">
        <v>584</v>
      </c>
      <c r="D567" s="664" t="s">
        <v>2768</v>
      </c>
      <c r="E567" s="663" t="s">
        <v>5684</v>
      </c>
      <c r="F567" s="664" t="s">
        <v>5685</v>
      </c>
      <c r="G567" s="663" t="s">
        <v>5462</v>
      </c>
      <c r="H567" s="663" t="s">
        <v>5463</v>
      </c>
      <c r="I567" s="665">
        <v>13.31</v>
      </c>
      <c r="J567" s="665">
        <v>50</v>
      </c>
      <c r="K567" s="666">
        <v>665.5</v>
      </c>
    </row>
    <row r="568" spans="1:11" ht="14.4" customHeight="1" x14ac:dyDescent="0.3">
      <c r="A568" s="661" t="s">
        <v>571</v>
      </c>
      <c r="B568" s="662" t="s">
        <v>2765</v>
      </c>
      <c r="C568" s="663" t="s">
        <v>584</v>
      </c>
      <c r="D568" s="664" t="s">
        <v>2768</v>
      </c>
      <c r="E568" s="663" t="s">
        <v>5694</v>
      </c>
      <c r="F568" s="664" t="s">
        <v>5695</v>
      </c>
      <c r="G568" s="663" t="s">
        <v>5464</v>
      </c>
      <c r="H568" s="663" t="s">
        <v>5465</v>
      </c>
      <c r="I568" s="665">
        <v>8.1686363636363648</v>
      </c>
      <c r="J568" s="665">
        <v>7550</v>
      </c>
      <c r="K568" s="666">
        <v>61671.5</v>
      </c>
    </row>
    <row r="569" spans="1:11" ht="14.4" customHeight="1" x14ac:dyDescent="0.3">
      <c r="A569" s="661" t="s">
        <v>571</v>
      </c>
      <c r="B569" s="662" t="s">
        <v>2765</v>
      </c>
      <c r="C569" s="663" t="s">
        <v>584</v>
      </c>
      <c r="D569" s="664" t="s">
        <v>2768</v>
      </c>
      <c r="E569" s="663" t="s">
        <v>5694</v>
      </c>
      <c r="F569" s="664" t="s">
        <v>5695</v>
      </c>
      <c r="G569" s="663" t="s">
        <v>5134</v>
      </c>
      <c r="H569" s="663" t="s">
        <v>5135</v>
      </c>
      <c r="I569" s="665">
        <v>12.721176470588235</v>
      </c>
      <c r="J569" s="665">
        <v>730</v>
      </c>
      <c r="K569" s="666">
        <v>9284.77</v>
      </c>
    </row>
    <row r="570" spans="1:11" ht="14.4" customHeight="1" x14ac:dyDescent="0.3">
      <c r="A570" s="661" t="s">
        <v>571</v>
      </c>
      <c r="B570" s="662" t="s">
        <v>2765</v>
      </c>
      <c r="C570" s="663" t="s">
        <v>584</v>
      </c>
      <c r="D570" s="664" t="s">
        <v>2768</v>
      </c>
      <c r="E570" s="663" t="s">
        <v>5688</v>
      </c>
      <c r="F570" s="664" t="s">
        <v>5689</v>
      </c>
      <c r="G570" s="663" t="s">
        <v>4525</v>
      </c>
      <c r="H570" s="663" t="s">
        <v>4526</v>
      </c>
      <c r="I570" s="665">
        <v>180.43818181818185</v>
      </c>
      <c r="J570" s="665">
        <v>275</v>
      </c>
      <c r="K570" s="666">
        <v>49619.820000000007</v>
      </c>
    </row>
    <row r="571" spans="1:11" ht="14.4" customHeight="1" x14ac:dyDescent="0.3">
      <c r="A571" s="661" t="s">
        <v>571</v>
      </c>
      <c r="B571" s="662" t="s">
        <v>2765</v>
      </c>
      <c r="C571" s="663" t="s">
        <v>584</v>
      </c>
      <c r="D571" s="664" t="s">
        <v>2768</v>
      </c>
      <c r="E571" s="663" t="s">
        <v>5688</v>
      </c>
      <c r="F571" s="664" t="s">
        <v>5689</v>
      </c>
      <c r="G571" s="663" t="s">
        <v>4527</v>
      </c>
      <c r="H571" s="663" t="s">
        <v>4528</v>
      </c>
      <c r="I571" s="665">
        <v>0.30347826086956514</v>
      </c>
      <c r="J571" s="665">
        <v>5300</v>
      </c>
      <c r="K571" s="666">
        <v>1613</v>
      </c>
    </row>
    <row r="572" spans="1:11" ht="14.4" customHeight="1" x14ac:dyDescent="0.3">
      <c r="A572" s="661" t="s">
        <v>571</v>
      </c>
      <c r="B572" s="662" t="s">
        <v>2765</v>
      </c>
      <c r="C572" s="663" t="s">
        <v>584</v>
      </c>
      <c r="D572" s="664" t="s">
        <v>2768</v>
      </c>
      <c r="E572" s="663" t="s">
        <v>5688</v>
      </c>
      <c r="F572" s="664" t="s">
        <v>5689</v>
      </c>
      <c r="G572" s="663" t="s">
        <v>4529</v>
      </c>
      <c r="H572" s="663" t="s">
        <v>4530</v>
      </c>
      <c r="I572" s="665">
        <v>0.30833333333333324</v>
      </c>
      <c r="J572" s="665">
        <v>3500</v>
      </c>
      <c r="K572" s="666">
        <v>1082</v>
      </c>
    </row>
    <row r="573" spans="1:11" ht="14.4" customHeight="1" x14ac:dyDescent="0.3">
      <c r="A573" s="661" t="s">
        <v>571</v>
      </c>
      <c r="B573" s="662" t="s">
        <v>2765</v>
      </c>
      <c r="C573" s="663" t="s">
        <v>584</v>
      </c>
      <c r="D573" s="664" t="s">
        <v>2768</v>
      </c>
      <c r="E573" s="663" t="s">
        <v>5688</v>
      </c>
      <c r="F573" s="664" t="s">
        <v>5689</v>
      </c>
      <c r="G573" s="663" t="s">
        <v>5466</v>
      </c>
      <c r="H573" s="663" t="s">
        <v>5467</v>
      </c>
      <c r="I573" s="665">
        <v>48.82</v>
      </c>
      <c r="J573" s="665">
        <v>50</v>
      </c>
      <c r="K573" s="666">
        <v>2441.1799999999998</v>
      </c>
    </row>
    <row r="574" spans="1:11" ht="14.4" customHeight="1" x14ac:dyDescent="0.3">
      <c r="A574" s="661" t="s">
        <v>571</v>
      </c>
      <c r="B574" s="662" t="s">
        <v>2765</v>
      </c>
      <c r="C574" s="663" t="s">
        <v>584</v>
      </c>
      <c r="D574" s="664" t="s">
        <v>2768</v>
      </c>
      <c r="E574" s="663" t="s">
        <v>5688</v>
      </c>
      <c r="F574" s="664" t="s">
        <v>5689</v>
      </c>
      <c r="G574" s="663" t="s">
        <v>4533</v>
      </c>
      <c r="H574" s="663" t="s">
        <v>4534</v>
      </c>
      <c r="I574" s="665">
        <v>0.48431818181818193</v>
      </c>
      <c r="J574" s="665">
        <v>13700</v>
      </c>
      <c r="K574" s="666">
        <v>6637</v>
      </c>
    </row>
    <row r="575" spans="1:11" ht="14.4" customHeight="1" x14ac:dyDescent="0.3">
      <c r="A575" s="661" t="s">
        <v>571</v>
      </c>
      <c r="B575" s="662" t="s">
        <v>2765</v>
      </c>
      <c r="C575" s="663" t="s">
        <v>584</v>
      </c>
      <c r="D575" s="664" t="s">
        <v>2768</v>
      </c>
      <c r="E575" s="663" t="s">
        <v>5688</v>
      </c>
      <c r="F575" s="664" t="s">
        <v>5689</v>
      </c>
      <c r="G575" s="663" t="s">
        <v>5468</v>
      </c>
      <c r="H575" s="663" t="s">
        <v>5469</v>
      </c>
      <c r="I575" s="665">
        <v>48.82</v>
      </c>
      <c r="J575" s="665">
        <v>50</v>
      </c>
      <c r="K575" s="666">
        <v>2441.09</v>
      </c>
    </row>
    <row r="576" spans="1:11" ht="14.4" customHeight="1" x14ac:dyDescent="0.3">
      <c r="A576" s="661" t="s">
        <v>571</v>
      </c>
      <c r="B576" s="662" t="s">
        <v>2765</v>
      </c>
      <c r="C576" s="663" t="s">
        <v>584</v>
      </c>
      <c r="D576" s="664" t="s">
        <v>2768</v>
      </c>
      <c r="E576" s="663" t="s">
        <v>5688</v>
      </c>
      <c r="F576" s="664" t="s">
        <v>5689</v>
      </c>
      <c r="G576" s="663" t="s">
        <v>5468</v>
      </c>
      <c r="H576" s="663" t="s">
        <v>5470</v>
      </c>
      <c r="I576" s="665">
        <v>48.82</v>
      </c>
      <c r="J576" s="665">
        <v>75</v>
      </c>
      <c r="K576" s="666">
        <v>3661.5</v>
      </c>
    </row>
    <row r="577" spans="1:11" ht="14.4" customHeight="1" x14ac:dyDescent="0.3">
      <c r="A577" s="661" t="s">
        <v>571</v>
      </c>
      <c r="B577" s="662" t="s">
        <v>2765</v>
      </c>
      <c r="C577" s="663" t="s">
        <v>584</v>
      </c>
      <c r="D577" s="664" t="s">
        <v>2768</v>
      </c>
      <c r="E577" s="663" t="s">
        <v>5688</v>
      </c>
      <c r="F577" s="664" t="s">
        <v>5689</v>
      </c>
      <c r="G577" s="663" t="s">
        <v>5471</v>
      </c>
      <c r="H577" s="663" t="s">
        <v>5472</v>
      </c>
      <c r="I577" s="665">
        <v>48.82</v>
      </c>
      <c r="J577" s="665">
        <v>25</v>
      </c>
      <c r="K577" s="666">
        <v>1220.5</v>
      </c>
    </row>
    <row r="578" spans="1:11" ht="14.4" customHeight="1" x14ac:dyDescent="0.3">
      <c r="A578" s="661" t="s">
        <v>571</v>
      </c>
      <c r="B578" s="662" t="s">
        <v>2765</v>
      </c>
      <c r="C578" s="663" t="s">
        <v>584</v>
      </c>
      <c r="D578" s="664" t="s">
        <v>2768</v>
      </c>
      <c r="E578" s="663" t="s">
        <v>5688</v>
      </c>
      <c r="F578" s="664" t="s">
        <v>5689</v>
      </c>
      <c r="G578" s="663" t="s">
        <v>5473</v>
      </c>
      <c r="H578" s="663" t="s">
        <v>5474</v>
      </c>
      <c r="I578" s="665">
        <v>29.403333333333336</v>
      </c>
      <c r="J578" s="665">
        <v>100</v>
      </c>
      <c r="K578" s="666">
        <v>2940.46</v>
      </c>
    </row>
    <row r="579" spans="1:11" ht="14.4" customHeight="1" x14ac:dyDescent="0.3">
      <c r="A579" s="661" t="s">
        <v>571</v>
      </c>
      <c r="B579" s="662" t="s">
        <v>2765</v>
      </c>
      <c r="C579" s="663" t="s">
        <v>584</v>
      </c>
      <c r="D579" s="664" t="s">
        <v>2768</v>
      </c>
      <c r="E579" s="663" t="s">
        <v>5688</v>
      </c>
      <c r="F579" s="664" t="s">
        <v>5689</v>
      </c>
      <c r="G579" s="663" t="s">
        <v>5473</v>
      </c>
      <c r="H579" s="663" t="s">
        <v>5475</v>
      </c>
      <c r="I579" s="665">
        <v>29.4</v>
      </c>
      <c r="J579" s="665">
        <v>25</v>
      </c>
      <c r="K579" s="666">
        <v>735.08</v>
      </c>
    </row>
    <row r="580" spans="1:11" ht="14.4" customHeight="1" x14ac:dyDescent="0.3">
      <c r="A580" s="661" t="s">
        <v>571</v>
      </c>
      <c r="B580" s="662" t="s">
        <v>2765</v>
      </c>
      <c r="C580" s="663" t="s">
        <v>584</v>
      </c>
      <c r="D580" s="664" t="s">
        <v>2768</v>
      </c>
      <c r="E580" s="663" t="s">
        <v>5688</v>
      </c>
      <c r="F580" s="664" t="s">
        <v>5689</v>
      </c>
      <c r="G580" s="663" t="s">
        <v>5476</v>
      </c>
      <c r="H580" s="663" t="s">
        <v>5477</v>
      </c>
      <c r="I580" s="665">
        <v>140.11000000000001</v>
      </c>
      <c r="J580" s="665">
        <v>50</v>
      </c>
      <c r="K580" s="666">
        <v>7005.3</v>
      </c>
    </row>
    <row r="581" spans="1:11" ht="14.4" customHeight="1" x14ac:dyDescent="0.3">
      <c r="A581" s="661" t="s">
        <v>571</v>
      </c>
      <c r="B581" s="662" t="s">
        <v>2765</v>
      </c>
      <c r="C581" s="663" t="s">
        <v>584</v>
      </c>
      <c r="D581" s="664" t="s">
        <v>2768</v>
      </c>
      <c r="E581" s="663" t="s">
        <v>5688</v>
      </c>
      <c r="F581" s="664" t="s">
        <v>5689</v>
      </c>
      <c r="G581" s="663" t="s">
        <v>5478</v>
      </c>
      <c r="H581" s="663" t="s">
        <v>5479</v>
      </c>
      <c r="I581" s="665">
        <v>180.43999999999997</v>
      </c>
      <c r="J581" s="665">
        <v>75</v>
      </c>
      <c r="K581" s="666">
        <v>13532.64</v>
      </c>
    </row>
    <row r="582" spans="1:11" ht="14.4" customHeight="1" x14ac:dyDescent="0.3">
      <c r="A582" s="661" t="s">
        <v>571</v>
      </c>
      <c r="B582" s="662" t="s">
        <v>2765</v>
      </c>
      <c r="C582" s="663" t="s">
        <v>584</v>
      </c>
      <c r="D582" s="664" t="s">
        <v>2768</v>
      </c>
      <c r="E582" s="663" t="s">
        <v>5688</v>
      </c>
      <c r="F582" s="664" t="s">
        <v>5689</v>
      </c>
      <c r="G582" s="663" t="s">
        <v>5480</v>
      </c>
      <c r="H582" s="663" t="s">
        <v>5481</v>
      </c>
      <c r="I582" s="665">
        <v>48.82</v>
      </c>
      <c r="J582" s="665">
        <v>25</v>
      </c>
      <c r="K582" s="666">
        <v>1220.5899999999999</v>
      </c>
    </row>
    <row r="583" spans="1:11" ht="14.4" customHeight="1" x14ac:dyDescent="0.3">
      <c r="A583" s="661" t="s">
        <v>571</v>
      </c>
      <c r="B583" s="662" t="s">
        <v>2765</v>
      </c>
      <c r="C583" s="663" t="s">
        <v>584</v>
      </c>
      <c r="D583" s="664" t="s">
        <v>2768</v>
      </c>
      <c r="E583" s="663" t="s">
        <v>5688</v>
      </c>
      <c r="F583" s="664" t="s">
        <v>5689</v>
      </c>
      <c r="G583" s="663" t="s">
        <v>5480</v>
      </c>
      <c r="H583" s="663" t="s">
        <v>5482</v>
      </c>
      <c r="I583" s="665">
        <v>48.82</v>
      </c>
      <c r="J583" s="665">
        <v>50</v>
      </c>
      <c r="K583" s="666">
        <v>2441.1799999999998</v>
      </c>
    </row>
    <row r="584" spans="1:11" ht="14.4" customHeight="1" x14ac:dyDescent="0.3">
      <c r="A584" s="661" t="s">
        <v>571</v>
      </c>
      <c r="B584" s="662" t="s">
        <v>2765</v>
      </c>
      <c r="C584" s="663" t="s">
        <v>584</v>
      </c>
      <c r="D584" s="664" t="s">
        <v>2768</v>
      </c>
      <c r="E584" s="663" t="s">
        <v>5688</v>
      </c>
      <c r="F584" s="664" t="s">
        <v>5689</v>
      </c>
      <c r="G584" s="663" t="s">
        <v>5483</v>
      </c>
      <c r="H584" s="663" t="s">
        <v>5484</v>
      </c>
      <c r="I584" s="665">
        <v>29.4</v>
      </c>
      <c r="J584" s="665">
        <v>50</v>
      </c>
      <c r="K584" s="666">
        <v>1470.16</v>
      </c>
    </row>
    <row r="585" spans="1:11" ht="14.4" customHeight="1" x14ac:dyDescent="0.3">
      <c r="A585" s="661" t="s">
        <v>571</v>
      </c>
      <c r="B585" s="662" t="s">
        <v>2765</v>
      </c>
      <c r="C585" s="663" t="s">
        <v>584</v>
      </c>
      <c r="D585" s="664" t="s">
        <v>2768</v>
      </c>
      <c r="E585" s="663" t="s">
        <v>5688</v>
      </c>
      <c r="F585" s="664" t="s">
        <v>5689</v>
      </c>
      <c r="G585" s="663" t="s">
        <v>5483</v>
      </c>
      <c r="H585" s="663" t="s">
        <v>5485</v>
      </c>
      <c r="I585" s="665">
        <v>29.4</v>
      </c>
      <c r="J585" s="665">
        <v>50</v>
      </c>
      <c r="K585" s="666">
        <v>1470.15</v>
      </c>
    </row>
    <row r="586" spans="1:11" ht="14.4" customHeight="1" x14ac:dyDescent="0.3">
      <c r="A586" s="661" t="s">
        <v>571</v>
      </c>
      <c r="B586" s="662" t="s">
        <v>2765</v>
      </c>
      <c r="C586" s="663" t="s">
        <v>584</v>
      </c>
      <c r="D586" s="664" t="s">
        <v>2768</v>
      </c>
      <c r="E586" s="663" t="s">
        <v>5688</v>
      </c>
      <c r="F586" s="664" t="s">
        <v>5689</v>
      </c>
      <c r="G586" s="663" t="s">
        <v>5486</v>
      </c>
      <c r="H586" s="663" t="s">
        <v>5487</v>
      </c>
      <c r="I586" s="665">
        <v>297.72000000000003</v>
      </c>
      <c r="J586" s="665">
        <v>25</v>
      </c>
      <c r="K586" s="666">
        <v>7443.01</v>
      </c>
    </row>
    <row r="587" spans="1:11" ht="14.4" customHeight="1" x14ac:dyDescent="0.3">
      <c r="A587" s="661" t="s">
        <v>571</v>
      </c>
      <c r="B587" s="662" t="s">
        <v>2765</v>
      </c>
      <c r="C587" s="663" t="s">
        <v>584</v>
      </c>
      <c r="D587" s="664" t="s">
        <v>2768</v>
      </c>
      <c r="E587" s="663" t="s">
        <v>5688</v>
      </c>
      <c r="F587" s="664" t="s">
        <v>5689</v>
      </c>
      <c r="G587" s="663" t="s">
        <v>4540</v>
      </c>
      <c r="H587" s="663" t="s">
        <v>4541</v>
      </c>
      <c r="I587" s="665">
        <v>500</v>
      </c>
      <c r="J587" s="665">
        <v>10</v>
      </c>
      <c r="K587" s="666">
        <v>5000</v>
      </c>
    </row>
    <row r="588" spans="1:11" ht="14.4" customHeight="1" x14ac:dyDescent="0.3">
      <c r="A588" s="661" t="s">
        <v>571</v>
      </c>
      <c r="B588" s="662" t="s">
        <v>2765</v>
      </c>
      <c r="C588" s="663" t="s">
        <v>584</v>
      </c>
      <c r="D588" s="664" t="s">
        <v>2768</v>
      </c>
      <c r="E588" s="663" t="s">
        <v>5688</v>
      </c>
      <c r="F588" s="664" t="s">
        <v>5689</v>
      </c>
      <c r="G588" s="663" t="s">
        <v>5488</v>
      </c>
      <c r="H588" s="663" t="s">
        <v>5489</v>
      </c>
      <c r="I588" s="665">
        <v>29.399999999999995</v>
      </c>
      <c r="J588" s="665">
        <v>150</v>
      </c>
      <c r="K588" s="666">
        <v>4410.46</v>
      </c>
    </row>
    <row r="589" spans="1:11" ht="14.4" customHeight="1" x14ac:dyDescent="0.3">
      <c r="A589" s="661" t="s">
        <v>571</v>
      </c>
      <c r="B589" s="662" t="s">
        <v>2765</v>
      </c>
      <c r="C589" s="663" t="s">
        <v>584</v>
      </c>
      <c r="D589" s="664" t="s">
        <v>2768</v>
      </c>
      <c r="E589" s="663" t="s">
        <v>5688</v>
      </c>
      <c r="F589" s="664" t="s">
        <v>5689</v>
      </c>
      <c r="G589" s="663" t="s">
        <v>5490</v>
      </c>
      <c r="H589" s="663" t="s">
        <v>5491</v>
      </c>
      <c r="I589" s="665">
        <v>478.79</v>
      </c>
      <c r="J589" s="665">
        <v>10</v>
      </c>
      <c r="K589" s="666">
        <v>4787.9399999999996</v>
      </c>
    </row>
    <row r="590" spans="1:11" ht="14.4" customHeight="1" x14ac:dyDescent="0.3">
      <c r="A590" s="661" t="s">
        <v>571</v>
      </c>
      <c r="B590" s="662" t="s">
        <v>2765</v>
      </c>
      <c r="C590" s="663" t="s">
        <v>584</v>
      </c>
      <c r="D590" s="664" t="s">
        <v>2768</v>
      </c>
      <c r="E590" s="663" t="s">
        <v>5690</v>
      </c>
      <c r="F590" s="664" t="s">
        <v>5691</v>
      </c>
      <c r="G590" s="663" t="s">
        <v>5492</v>
      </c>
      <c r="H590" s="663" t="s">
        <v>5493</v>
      </c>
      <c r="I590" s="665">
        <v>1.218</v>
      </c>
      <c r="J590" s="665">
        <v>800</v>
      </c>
      <c r="K590" s="666">
        <v>975.25</v>
      </c>
    </row>
    <row r="591" spans="1:11" ht="14.4" customHeight="1" x14ac:dyDescent="0.3">
      <c r="A591" s="661" t="s">
        <v>571</v>
      </c>
      <c r="B591" s="662" t="s">
        <v>2765</v>
      </c>
      <c r="C591" s="663" t="s">
        <v>584</v>
      </c>
      <c r="D591" s="664" t="s">
        <v>2768</v>
      </c>
      <c r="E591" s="663" t="s">
        <v>5690</v>
      </c>
      <c r="F591" s="664" t="s">
        <v>5691</v>
      </c>
      <c r="G591" s="663" t="s">
        <v>5492</v>
      </c>
      <c r="H591" s="663" t="s">
        <v>5494</v>
      </c>
      <c r="I591" s="665">
        <v>1.219166666666667</v>
      </c>
      <c r="J591" s="665">
        <v>2200</v>
      </c>
      <c r="K591" s="666">
        <v>2682.74</v>
      </c>
    </row>
    <row r="592" spans="1:11" ht="14.4" customHeight="1" x14ac:dyDescent="0.3">
      <c r="A592" s="661" t="s">
        <v>571</v>
      </c>
      <c r="B592" s="662" t="s">
        <v>2765</v>
      </c>
      <c r="C592" s="663" t="s">
        <v>584</v>
      </c>
      <c r="D592" s="664" t="s">
        <v>2768</v>
      </c>
      <c r="E592" s="663" t="s">
        <v>5690</v>
      </c>
      <c r="F592" s="664" t="s">
        <v>5691</v>
      </c>
      <c r="G592" s="663" t="s">
        <v>4550</v>
      </c>
      <c r="H592" s="663" t="s">
        <v>4551</v>
      </c>
      <c r="I592" s="665">
        <v>1.22</v>
      </c>
      <c r="J592" s="665">
        <v>5700</v>
      </c>
      <c r="K592" s="666">
        <v>6953.53</v>
      </c>
    </row>
    <row r="593" spans="1:11" ht="14.4" customHeight="1" x14ac:dyDescent="0.3">
      <c r="A593" s="661" t="s">
        <v>571</v>
      </c>
      <c r="B593" s="662" t="s">
        <v>2765</v>
      </c>
      <c r="C593" s="663" t="s">
        <v>584</v>
      </c>
      <c r="D593" s="664" t="s">
        <v>2768</v>
      </c>
      <c r="E593" s="663" t="s">
        <v>5690</v>
      </c>
      <c r="F593" s="664" t="s">
        <v>5691</v>
      </c>
      <c r="G593" s="663" t="s">
        <v>4552</v>
      </c>
      <c r="H593" s="663" t="s">
        <v>4553</v>
      </c>
      <c r="I593" s="665">
        <v>0.71000000000000063</v>
      </c>
      <c r="J593" s="665">
        <v>27800</v>
      </c>
      <c r="K593" s="666">
        <v>19738</v>
      </c>
    </row>
    <row r="594" spans="1:11" ht="14.4" customHeight="1" x14ac:dyDescent="0.3">
      <c r="A594" s="661" t="s">
        <v>571</v>
      </c>
      <c r="B594" s="662" t="s">
        <v>2765</v>
      </c>
      <c r="C594" s="663" t="s">
        <v>584</v>
      </c>
      <c r="D594" s="664" t="s">
        <v>2768</v>
      </c>
      <c r="E594" s="663" t="s">
        <v>5690</v>
      </c>
      <c r="F594" s="664" t="s">
        <v>5691</v>
      </c>
      <c r="G594" s="663" t="s">
        <v>5178</v>
      </c>
      <c r="H594" s="663" t="s">
        <v>5179</v>
      </c>
      <c r="I594" s="665">
        <v>0.7100000000000003</v>
      </c>
      <c r="J594" s="665">
        <v>10800</v>
      </c>
      <c r="K594" s="666">
        <v>7668</v>
      </c>
    </row>
    <row r="595" spans="1:11" ht="14.4" customHeight="1" x14ac:dyDescent="0.3">
      <c r="A595" s="661" t="s">
        <v>571</v>
      </c>
      <c r="B595" s="662" t="s">
        <v>2765</v>
      </c>
      <c r="C595" s="663" t="s">
        <v>584</v>
      </c>
      <c r="D595" s="664" t="s">
        <v>2768</v>
      </c>
      <c r="E595" s="663" t="s">
        <v>5690</v>
      </c>
      <c r="F595" s="664" t="s">
        <v>5691</v>
      </c>
      <c r="G595" s="663" t="s">
        <v>4554</v>
      </c>
      <c r="H595" s="663" t="s">
        <v>4555</v>
      </c>
      <c r="I595" s="665">
        <v>0.71000000000000052</v>
      </c>
      <c r="J595" s="665">
        <v>18400</v>
      </c>
      <c r="K595" s="666">
        <v>13064</v>
      </c>
    </row>
    <row r="596" spans="1:11" ht="14.4" customHeight="1" x14ac:dyDescent="0.3">
      <c r="A596" s="661" t="s">
        <v>571</v>
      </c>
      <c r="B596" s="662" t="s">
        <v>2765</v>
      </c>
      <c r="C596" s="663" t="s">
        <v>584</v>
      </c>
      <c r="D596" s="664" t="s">
        <v>2768</v>
      </c>
      <c r="E596" s="663" t="s">
        <v>5698</v>
      </c>
      <c r="F596" s="664" t="s">
        <v>5699</v>
      </c>
      <c r="G596" s="663" t="s">
        <v>5189</v>
      </c>
      <c r="H596" s="663" t="s">
        <v>5190</v>
      </c>
      <c r="I596" s="665">
        <v>139.44</v>
      </c>
      <c r="J596" s="665">
        <v>12</v>
      </c>
      <c r="K596" s="666">
        <v>1673.25</v>
      </c>
    </row>
    <row r="597" spans="1:11" ht="14.4" customHeight="1" x14ac:dyDescent="0.3">
      <c r="A597" s="661" t="s">
        <v>571</v>
      </c>
      <c r="B597" s="662" t="s">
        <v>2765</v>
      </c>
      <c r="C597" s="663" t="s">
        <v>584</v>
      </c>
      <c r="D597" s="664" t="s">
        <v>2768</v>
      </c>
      <c r="E597" s="663" t="s">
        <v>5698</v>
      </c>
      <c r="F597" s="664" t="s">
        <v>5699</v>
      </c>
      <c r="G597" s="663" t="s">
        <v>5191</v>
      </c>
      <c r="H597" s="663" t="s">
        <v>5192</v>
      </c>
      <c r="I597" s="665">
        <v>139.44</v>
      </c>
      <c r="J597" s="665">
        <v>12</v>
      </c>
      <c r="K597" s="666">
        <v>1673.26</v>
      </c>
    </row>
    <row r="598" spans="1:11" ht="14.4" customHeight="1" x14ac:dyDescent="0.3">
      <c r="A598" s="661" t="s">
        <v>571</v>
      </c>
      <c r="B598" s="662" t="s">
        <v>2765</v>
      </c>
      <c r="C598" s="663" t="s">
        <v>584</v>
      </c>
      <c r="D598" s="664" t="s">
        <v>2768</v>
      </c>
      <c r="E598" s="663" t="s">
        <v>5698</v>
      </c>
      <c r="F598" s="664" t="s">
        <v>5699</v>
      </c>
      <c r="G598" s="663" t="s">
        <v>5195</v>
      </c>
      <c r="H598" s="663" t="s">
        <v>5196</v>
      </c>
      <c r="I598" s="665">
        <v>146.41</v>
      </c>
      <c r="J598" s="665">
        <v>18</v>
      </c>
      <c r="K598" s="666">
        <v>2647.48</v>
      </c>
    </row>
    <row r="599" spans="1:11" ht="14.4" customHeight="1" x14ac:dyDescent="0.3">
      <c r="A599" s="661" t="s">
        <v>571</v>
      </c>
      <c r="B599" s="662" t="s">
        <v>2765</v>
      </c>
      <c r="C599" s="663" t="s">
        <v>584</v>
      </c>
      <c r="D599" s="664" t="s">
        <v>2768</v>
      </c>
      <c r="E599" s="663" t="s">
        <v>5702</v>
      </c>
      <c r="F599" s="664" t="s">
        <v>5703</v>
      </c>
      <c r="G599" s="663" t="s">
        <v>5495</v>
      </c>
      <c r="H599" s="663" t="s">
        <v>5496</v>
      </c>
      <c r="I599" s="665">
        <v>198.99666666666667</v>
      </c>
      <c r="J599" s="665">
        <v>30</v>
      </c>
      <c r="K599" s="666">
        <v>5969.84</v>
      </c>
    </row>
    <row r="600" spans="1:11" ht="14.4" customHeight="1" x14ac:dyDescent="0.3">
      <c r="A600" s="661" t="s">
        <v>571</v>
      </c>
      <c r="B600" s="662" t="s">
        <v>2765</v>
      </c>
      <c r="C600" s="663" t="s">
        <v>584</v>
      </c>
      <c r="D600" s="664" t="s">
        <v>2768</v>
      </c>
      <c r="E600" s="663" t="s">
        <v>5702</v>
      </c>
      <c r="F600" s="664" t="s">
        <v>5703</v>
      </c>
      <c r="G600" s="663" t="s">
        <v>5497</v>
      </c>
      <c r="H600" s="663" t="s">
        <v>5498</v>
      </c>
      <c r="I600" s="665">
        <v>179</v>
      </c>
      <c r="J600" s="665">
        <v>20</v>
      </c>
      <c r="K600" s="666">
        <v>3579.98</v>
      </c>
    </row>
    <row r="601" spans="1:11" ht="14.4" customHeight="1" x14ac:dyDescent="0.3">
      <c r="A601" s="661" t="s">
        <v>571</v>
      </c>
      <c r="B601" s="662" t="s">
        <v>2765</v>
      </c>
      <c r="C601" s="663" t="s">
        <v>584</v>
      </c>
      <c r="D601" s="664" t="s">
        <v>2768</v>
      </c>
      <c r="E601" s="663" t="s">
        <v>5702</v>
      </c>
      <c r="F601" s="664" t="s">
        <v>5703</v>
      </c>
      <c r="G601" s="663" t="s">
        <v>5499</v>
      </c>
      <c r="H601" s="663" t="s">
        <v>5500</v>
      </c>
      <c r="I601" s="665">
        <v>15.299999999999999</v>
      </c>
      <c r="J601" s="665">
        <v>190</v>
      </c>
      <c r="K601" s="666">
        <v>2876.5</v>
      </c>
    </row>
    <row r="602" spans="1:11" ht="14.4" customHeight="1" x14ac:dyDescent="0.3">
      <c r="A602" s="661" t="s">
        <v>571</v>
      </c>
      <c r="B602" s="662" t="s">
        <v>2765</v>
      </c>
      <c r="C602" s="663" t="s">
        <v>584</v>
      </c>
      <c r="D602" s="664" t="s">
        <v>2768</v>
      </c>
      <c r="E602" s="663" t="s">
        <v>5702</v>
      </c>
      <c r="F602" s="664" t="s">
        <v>5703</v>
      </c>
      <c r="G602" s="663" t="s">
        <v>5499</v>
      </c>
      <c r="H602" s="663" t="s">
        <v>5501</v>
      </c>
      <c r="I602" s="665">
        <v>15.61</v>
      </c>
      <c r="J602" s="665">
        <v>200</v>
      </c>
      <c r="K602" s="666">
        <v>3122</v>
      </c>
    </row>
    <row r="603" spans="1:11" ht="14.4" customHeight="1" x14ac:dyDescent="0.3">
      <c r="A603" s="661" t="s">
        <v>571</v>
      </c>
      <c r="B603" s="662" t="s">
        <v>2765</v>
      </c>
      <c r="C603" s="663" t="s">
        <v>584</v>
      </c>
      <c r="D603" s="664" t="s">
        <v>2768</v>
      </c>
      <c r="E603" s="663" t="s">
        <v>5702</v>
      </c>
      <c r="F603" s="664" t="s">
        <v>5703</v>
      </c>
      <c r="G603" s="663" t="s">
        <v>5502</v>
      </c>
      <c r="H603" s="663" t="s">
        <v>5503</v>
      </c>
      <c r="I603" s="665">
        <v>35.01</v>
      </c>
      <c r="J603" s="665">
        <v>150</v>
      </c>
      <c r="K603" s="666">
        <v>5250.9</v>
      </c>
    </row>
    <row r="604" spans="1:11" ht="14.4" customHeight="1" x14ac:dyDescent="0.3">
      <c r="A604" s="661" t="s">
        <v>571</v>
      </c>
      <c r="B604" s="662" t="s">
        <v>2765</v>
      </c>
      <c r="C604" s="663" t="s">
        <v>584</v>
      </c>
      <c r="D604" s="664" t="s">
        <v>2768</v>
      </c>
      <c r="E604" s="663" t="s">
        <v>5702</v>
      </c>
      <c r="F604" s="664" t="s">
        <v>5703</v>
      </c>
      <c r="G604" s="663" t="s">
        <v>5504</v>
      </c>
      <c r="H604" s="663" t="s">
        <v>5505</v>
      </c>
      <c r="I604" s="665">
        <v>14.45</v>
      </c>
      <c r="J604" s="665">
        <v>200</v>
      </c>
      <c r="K604" s="666">
        <v>2890.42</v>
      </c>
    </row>
    <row r="605" spans="1:11" ht="14.4" customHeight="1" x14ac:dyDescent="0.3">
      <c r="A605" s="661" t="s">
        <v>571</v>
      </c>
      <c r="B605" s="662" t="s">
        <v>2765</v>
      </c>
      <c r="C605" s="663" t="s">
        <v>584</v>
      </c>
      <c r="D605" s="664" t="s">
        <v>2768</v>
      </c>
      <c r="E605" s="663" t="s">
        <v>5702</v>
      </c>
      <c r="F605" s="664" t="s">
        <v>5703</v>
      </c>
      <c r="G605" s="663" t="s">
        <v>5506</v>
      </c>
      <c r="H605" s="663" t="s">
        <v>5507</v>
      </c>
      <c r="I605" s="665">
        <v>35.01</v>
      </c>
      <c r="J605" s="665">
        <v>150</v>
      </c>
      <c r="K605" s="666">
        <v>5250.9</v>
      </c>
    </row>
    <row r="606" spans="1:11" ht="14.4" customHeight="1" x14ac:dyDescent="0.3">
      <c r="A606" s="661" t="s">
        <v>571</v>
      </c>
      <c r="B606" s="662" t="s">
        <v>2765</v>
      </c>
      <c r="C606" s="663" t="s">
        <v>584</v>
      </c>
      <c r="D606" s="664" t="s">
        <v>2768</v>
      </c>
      <c r="E606" s="663" t="s">
        <v>5702</v>
      </c>
      <c r="F606" s="664" t="s">
        <v>5703</v>
      </c>
      <c r="G606" s="663" t="s">
        <v>5508</v>
      </c>
      <c r="H606" s="663" t="s">
        <v>5509</v>
      </c>
      <c r="I606" s="665">
        <v>104.05999999999997</v>
      </c>
      <c r="J606" s="665">
        <v>70</v>
      </c>
      <c r="K606" s="666">
        <v>7284.2000000000007</v>
      </c>
    </row>
    <row r="607" spans="1:11" ht="14.4" customHeight="1" x14ac:dyDescent="0.3">
      <c r="A607" s="661" t="s">
        <v>571</v>
      </c>
      <c r="B607" s="662" t="s">
        <v>2765</v>
      </c>
      <c r="C607" s="663" t="s">
        <v>584</v>
      </c>
      <c r="D607" s="664" t="s">
        <v>2768</v>
      </c>
      <c r="E607" s="663" t="s">
        <v>5702</v>
      </c>
      <c r="F607" s="664" t="s">
        <v>5703</v>
      </c>
      <c r="G607" s="663" t="s">
        <v>5510</v>
      </c>
      <c r="H607" s="663" t="s">
        <v>5511</v>
      </c>
      <c r="I607" s="665">
        <v>120.00244444444449</v>
      </c>
      <c r="J607" s="665">
        <v>785</v>
      </c>
      <c r="K607" s="666">
        <v>94202.3</v>
      </c>
    </row>
    <row r="608" spans="1:11" ht="14.4" customHeight="1" x14ac:dyDescent="0.3">
      <c r="A608" s="661" t="s">
        <v>571</v>
      </c>
      <c r="B608" s="662" t="s">
        <v>2765</v>
      </c>
      <c r="C608" s="663" t="s">
        <v>584</v>
      </c>
      <c r="D608" s="664" t="s">
        <v>2768</v>
      </c>
      <c r="E608" s="663" t="s">
        <v>5702</v>
      </c>
      <c r="F608" s="664" t="s">
        <v>5703</v>
      </c>
      <c r="G608" s="663" t="s">
        <v>5512</v>
      </c>
      <c r="H608" s="663" t="s">
        <v>5513</v>
      </c>
      <c r="I608" s="665">
        <v>35.01</v>
      </c>
      <c r="J608" s="665">
        <v>50</v>
      </c>
      <c r="K608" s="666">
        <v>1750.3</v>
      </c>
    </row>
    <row r="609" spans="1:11" ht="14.4" customHeight="1" x14ac:dyDescent="0.3">
      <c r="A609" s="661" t="s">
        <v>571</v>
      </c>
      <c r="B609" s="662" t="s">
        <v>2765</v>
      </c>
      <c r="C609" s="663" t="s">
        <v>584</v>
      </c>
      <c r="D609" s="664" t="s">
        <v>2768</v>
      </c>
      <c r="E609" s="663" t="s">
        <v>5702</v>
      </c>
      <c r="F609" s="664" t="s">
        <v>5703</v>
      </c>
      <c r="G609" s="663" t="s">
        <v>5514</v>
      </c>
      <c r="H609" s="663" t="s">
        <v>5515</v>
      </c>
      <c r="I609" s="665">
        <v>104.06</v>
      </c>
      <c r="J609" s="665">
        <v>60</v>
      </c>
      <c r="K609" s="666">
        <v>6243.5999999999995</v>
      </c>
    </row>
    <row r="610" spans="1:11" ht="14.4" customHeight="1" x14ac:dyDescent="0.3">
      <c r="A610" s="661" t="s">
        <v>571</v>
      </c>
      <c r="B610" s="662" t="s">
        <v>2765</v>
      </c>
      <c r="C610" s="663" t="s">
        <v>584</v>
      </c>
      <c r="D610" s="664" t="s">
        <v>2768</v>
      </c>
      <c r="E610" s="663" t="s">
        <v>5702</v>
      </c>
      <c r="F610" s="664" t="s">
        <v>5703</v>
      </c>
      <c r="G610" s="663" t="s">
        <v>5516</v>
      </c>
      <c r="H610" s="663" t="s">
        <v>5517</v>
      </c>
      <c r="I610" s="665">
        <v>228.99</v>
      </c>
      <c r="J610" s="665">
        <v>10</v>
      </c>
      <c r="K610" s="666">
        <v>2289.88</v>
      </c>
    </row>
    <row r="611" spans="1:11" ht="14.4" customHeight="1" x14ac:dyDescent="0.3">
      <c r="A611" s="661" t="s">
        <v>571</v>
      </c>
      <c r="B611" s="662" t="s">
        <v>2765</v>
      </c>
      <c r="C611" s="663" t="s">
        <v>584</v>
      </c>
      <c r="D611" s="664" t="s">
        <v>2768</v>
      </c>
      <c r="E611" s="663" t="s">
        <v>5702</v>
      </c>
      <c r="F611" s="664" t="s">
        <v>5703</v>
      </c>
      <c r="G611" s="663" t="s">
        <v>5518</v>
      </c>
      <c r="H611" s="663" t="s">
        <v>5519</v>
      </c>
      <c r="I611" s="665">
        <v>35.01</v>
      </c>
      <c r="J611" s="665">
        <v>20</v>
      </c>
      <c r="K611" s="666">
        <v>700.12</v>
      </c>
    </row>
    <row r="612" spans="1:11" ht="14.4" customHeight="1" x14ac:dyDescent="0.3">
      <c r="A612" s="661" t="s">
        <v>571</v>
      </c>
      <c r="B612" s="662" t="s">
        <v>2765</v>
      </c>
      <c r="C612" s="663" t="s">
        <v>584</v>
      </c>
      <c r="D612" s="664" t="s">
        <v>2768</v>
      </c>
      <c r="E612" s="663" t="s">
        <v>5702</v>
      </c>
      <c r="F612" s="664" t="s">
        <v>5703</v>
      </c>
      <c r="G612" s="663" t="s">
        <v>5520</v>
      </c>
      <c r="H612" s="663" t="s">
        <v>5521</v>
      </c>
      <c r="I612" s="665">
        <v>198.98</v>
      </c>
      <c r="J612" s="665">
        <v>20</v>
      </c>
      <c r="K612" s="666">
        <v>3979.6499999999996</v>
      </c>
    </row>
    <row r="613" spans="1:11" ht="14.4" customHeight="1" x14ac:dyDescent="0.3">
      <c r="A613" s="661" t="s">
        <v>571</v>
      </c>
      <c r="B613" s="662" t="s">
        <v>2765</v>
      </c>
      <c r="C613" s="663" t="s">
        <v>584</v>
      </c>
      <c r="D613" s="664" t="s">
        <v>2768</v>
      </c>
      <c r="E613" s="663" t="s">
        <v>5702</v>
      </c>
      <c r="F613" s="664" t="s">
        <v>5703</v>
      </c>
      <c r="G613" s="663" t="s">
        <v>5522</v>
      </c>
      <c r="H613" s="663" t="s">
        <v>5523</v>
      </c>
      <c r="I613" s="665">
        <v>35.01</v>
      </c>
      <c r="J613" s="665">
        <v>30</v>
      </c>
      <c r="K613" s="666">
        <v>1050.18</v>
      </c>
    </row>
    <row r="614" spans="1:11" ht="14.4" customHeight="1" x14ac:dyDescent="0.3">
      <c r="A614" s="661" t="s">
        <v>571</v>
      </c>
      <c r="B614" s="662" t="s">
        <v>2765</v>
      </c>
      <c r="C614" s="663" t="s">
        <v>584</v>
      </c>
      <c r="D614" s="664" t="s">
        <v>2768</v>
      </c>
      <c r="E614" s="663" t="s">
        <v>5702</v>
      </c>
      <c r="F614" s="664" t="s">
        <v>5703</v>
      </c>
      <c r="G614" s="663" t="s">
        <v>5524</v>
      </c>
      <c r="H614" s="663" t="s">
        <v>5525</v>
      </c>
      <c r="I614" s="665">
        <v>104.05999999999996</v>
      </c>
      <c r="J614" s="665">
        <v>430</v>
      </c>
      <c r="K614" s="666">
        <v>44745.799999999996</v>
      </c>
    </row>
    <row r="615" spans="1:11" ht="14.4" customHeight="1" x14ac:dyDescent="0.3">
      <c r="A615" s="661" t="s">
        <v>571</v>
      </c>
      <c r="B615" s="662" t="s">
        <v>2765</v>
      </c>
      <c r="C615" s="663" t="s">
        <v>584</v>
      </c>
      <c r="D615" s="664" t="s">
        <v>2768</v>
      </c>
      <c r="E615" s="663" t="s">
        <v>5702</v>
      </c>
      <c r="F615" s="664" t="s">
        <v>5703</v>
      </c>
      <c r="G615" s="663" t="s">
        <v>5526</v>
      </c>
      <c r="H615" s="663" t="s">
        <v>5527</v>
      </c>
      <c r="I615" s="665">
        <v>104.05999999999996</v>
      </c>
      <c r="J615" s="665">
        <v>510</v>
      </c>
      <c r="K615" s="666">
        <v>53070.6</v>
      </c>
    </row>
    <row r="616" spans="1:11" ht="14.4" customHeight="1" x14ac:dyDescent="0.3">
      <c r="A616" s="661" t="s">
        <v>571</v>
      </c>
      <c r="B616" s="662" t="s">
        <v>2765</v>
      </c>
      <c r="C616" s="663" t="s">
        <v>584</v>
      </c>
      <c r="D616" s="664" t="s">
        <v>2768</v>
      </c>
      <c r="E616" s="663" t="s">
        <v>5702</v>
      </c>
      <c r="F616" s="664" t="s">
        <v>5703</v>
      </c>
      <c r="G616" s="663" t="s">
        <v>5528</v>
      </c>
      <c r="H616" s="663" t="s">
        <v>5529</v>
      </c>
      <c r="I616" s="665">
        <v>36.299999999999997</v>
      </c>
      <c r="J616" s="665">
        <v>30</v>
      </c>
      <c r="K616" s="666">
        <v>1089</v>
      </c>
    </row>
    <row r="617" spans="1:11" ht="14.4" customHeight="1" x14ac:dyDescent="0.3">
      <c r="A617" s="661" t="s">
        <v>571</v>
      </c>
      <c r="B617" s="662" t="s">
        <v>2765</v>
      </c>
      <c r="C617" s="663" t="s">
        <v>584</v>
      </c>
      <c r="D617" s="664" t="s">
        <v>2768</v>
      </c>
      <c r="E617" s="663" t="s">
        <v>5702</v>
      </c>
      <c r="F617" s="664" t="s">
        <v>5703</v>
      </c>
      <c r="G617" s="663" t="s">
        <v>5530</v>
      </c>
      <c r="H617" s="663" t="s">
        <v>5531</v>
      </c>
      <c r="I617" s="665">
        <v>32.409999999999997</v>
      </c>
      <c r="J617" s="665">
        <v>1</v>
      </c>
      <c r="K617" s="666">
        <v>32.409999999999997</v>
      </c>
    </row>
    <row r="618" spans="1:11" ht="14.4" customHeight="1" x14ac:dyDescent="0.3">
      <c r="A618" s="661" t="s">
        <v>571</v>
      </c>
      <c r="B618" s="662" t="s">
        <v>2765</v>
      </c>
      <c r="C618" s="663" t="s">
        <v>584</v>
      </c>
      <c r="D618" s="664" t="s">
        <v>2768</v>
      </c>
      <c r="E618" s="663" t="s">
        <v>5702</v>
      </c>
      <c r="F618" s="664" t="s">
        <v>5703</v>
      </c>
      <c r="G618" s="663" t="s">
        <v>5532</v>
      </c>
      <c r="H618" s="663" t="s">
        <v>5533</v>
      </c>
      <c r="I618" s="665">
        <v>198.98</v>
      </c>
      <c r="J618" s="665">
        <v>10</v>
      </c>
      <c r="K618" s="666">
        <v>1989.85</v>
      </c>
    </row>
    <row r="619" spans="1:11" ht="14.4" customHeight="1" x14ac:dyDescent="0.3">
      <c r="A619" s="661" t="s">
        <v>571</v>
      </c>
      <c r="B619" s="662" t="s">
        <v>2765</v>
      </c>
      <c r="C619" s="663" t="s">
        <v>584</v>
      </c>
      <c r="D619" s="664" t="s">
        <v>2768</v>
      </c>
      <c r="E619" s="663" t="s">
        <v>5702</v>
      </c>
      <c r="F619" s="664" t="s">
        <v>5703</v>
      </c>
      <c r="G619" s="663" t="s">
        <v>5534</v>
      </c>
      <c r="H619" s="663" t="s">
        <v>5535</v>
      </c>
      <c r="I619" s="665">
        <v>198.98</v>
      </c>
      <c r="J619" s="665">
        <v>10</v>
      </c>
      <c r="K619" s="666">
        <v>1989.85</v>
      </c>
    </row>
    <row r="620" spans="1:11" ht="14.4" customHeight="1" x14ac:dyDescent="0.3">
      <c r="A620" s="661" t="s">
        <v>571</v>
      </c>
      <c r="B620" s="662" t="s">
        <v>2765</v>
      </c>
      <c r="C620" s="663" t="s">
        <v>584</v>
      </c>
      <c r="D620" s="664" t="s">
        <v>2768</v>
      </c>
      <c r="E620" s="663" t="s">
        <v>5702</v>
      </c>
      <c r="F620" s="664" t="s">
        <v>5703</v>
      </c>
      <c r="G620" s="663" t="s">
        <v>5536</v>
      </c>
      <c r="H620" s="663" t="s">
        <v>5537</v>
      </c>
      <c r="I620" s="665">
        <v>375.1</v>
      </c>
      <c r="J620" s="665">
        <v>4</v>
      </c>
      <c r="K620" s="666">
        <v>1500.4</v>
      </c>
    </row>
    <row r="621" spans="1:11" ht="14.4" customHeight="1" x14ac:dyDescent="0.3">
      <c r="A621" s="661" t="s">
        <v>571</v>
      </c>
      <c r="B621" s="662" t="s">
        <v>2765</v>
      </c>
      <c r="C621" s="663" t="s">
        <v>584</v>
      </c>
      <c r="D621" s="664" t="s">
        <v>2768</v>
      </c>
      <c r="E621" s="663" t="s">
        <v>5702</v>
      </c>
      <c r="F621" s="664" t="s">
        <v>5703</v>
      </c>
      <c r="G621" s="663" t="s">
        <v>5536</v>
      </c>
      <c r="H621" s="663" t="s">
        <v>5538</v>
      </c>
      <c r="I621" s="665">
        <v>367.57</v>
      </c>
      <c r="J621" s="665">
        <v>5</v>
      </c>
      <c r="K621" s="666">
        <v>1837.83</v>
      </c>
    </row>
    <row r="622" spans="1:11" ht="14.4" customHeight="1" x14ac:dyDescent="0.3">
      <c r="A622" s="661" t="s">
        <v>571</v>
      </c>
      <c r="B622" s="662" t="s">
        <v>2765</v>
      </c>
      <c r="C622" s="663" t="s">
        <v>584</v>
      </c>
      <c r="D622" s="664" t="s">
        <v>2768</v>
      </c>
      <c r="E622" s="663" t="s">
        <v>5702</v>
      </c>
      <c r="F622" s="664" t="s">
        <v>5703</v>
      </c>
      <c r="G622" s="663" t="s">
        <v>5539</v>
      </c>
      <c r="H622" s="663" t="s">
        <v>5540</v>
      </c>
      <c r="I622" s="665">
        <v>371.33500000000004</v>
      </c>
      <c r="J622" s="665">
        <v>7</v>
      </c>
      <c r="K622" s="666">
        <v>2588.0299999999997</v>
      </c>
    </row>
    <row r="623" spans="1:11" ht="14.4" customHeight="1" x14ac:dyDescent="0.3">
      <c r="A623" s="661" t="s">
        <v>571</v>
      </c>
      <c r="B623" s="662" t="s">
        <v>2765</v>
      </c>
      <c r="C623" s="663" t="s">
        <v>584</v>
      </c>
      <c r="D623" s="664" t="s">
        <v>2768</v>
      </c>
      <c r="E623" s="663" t="s">
        <v>5702</v>
      </c>
      <c r="F623" s="664" t="s">
        <v>5703</v>
      </c>
      <c r="G623" s="663" t="s">
        <v>5541</v>
      </c>
      <c r="H623" s="663" t="s">
        <v>5542</v>
      </c>
      <c r="I623" s="665">
        <v>228.99</v>
      </c>
      <c r="J623" s="665">
        <v>10</v>
      </c>
      <c r="K623" s="666">
        <v>2289.88</v>
      </c>
    </row>
    <row r="624" spans="1:11" ht="14.4" customHeight="1" x14ac:dyDescent="0.3">
      <c r="A624" s="661" t="s">
        <v>571</v>
      </c>
      <c r="B624" s="662" t="s">
        <v>2765</v>
      </c>
      <c r="C624" s="663" t="s">
        <v>584</v>
      </c>
      <c r="D624" s="664" t="s">
        <v>2768</v>
      </c>
      <c r="E624" s="663" t="s">
        <v>5702</v>
      </c>
      <c r="F624" s="664" t="s">
        <v>5703</v>
      </c>
      <c r="G624" s="663" t="s">
        <v>5543</v>
      </c>
      <c r="H624" s="663" t="s">
        <v>5544</v>
      </c>
      <c r="I624" s="665">
        <v>199</v>
      </c>
      <c r="J624" s="665">
        <v>10</v>
      </c>
      <c r="K624" s="666">
        <v>1989.97</v>
      </c>
    </row>
    <row r="625" spans="1:11" ht="14.4" customHeight="1" x14ac:dyDescent="0.3">
      <c r="A625" s="661" t="s">
        <v>571</v>
      </c>
      <c r="B625" s="662" t="s">
        <v>2765</v>
      </c>
      <c r="C625" s="663" t="s">
        <v>584</v>
      </c>
      <c r="D625" s="664" t="s">
        <v>2768</v>
      </c>
      <c r="E625" s="663" t="s">
        <v>5702</v>
      </c>
      <c r="F625" s="664" t="s">
        <v>5703</v>
      </c>
      <c r="G625" s="663" t="s">
        <v>5545</v>
      </c>
      <c r="H625" s="663" t="s">
        <v>5546</v>
      </c>
      <c r="I625" s="665">
        <v>199</v>
      </c>
      <c r="J625" s="665">
        <v>20</v>
      </c>
      <c r="K625" s="666">
        <v>3979.93</v>
      </c>
    </row>
    <row r="626" spans="1:11" ht="14.4" customHeight="1" x14ac:dyDescent="0.3">
      <c r="A626" s="661" t="s">
        <v>571</v>
      </c>
      <c r="B626" s="662" t="s">
        <v>2765</v>
      </c>
      <c r="C626" s="663" t="s">
        <v>584</v>
      </c>
      <c r="D626" s="664" t="s">
        <v>2768</v>
      </c>
      <c r="E626" s="663" t="s">
        <v>5702</v>
      </c>
      <c r="F626" s="664" t="s">
        <v>5703</v>
      </c>
      <c r="G626" s="663" t="s">
        <v>5547</v>
      </c>
      <c r="H626" s="663" t="s">
        <v>5548</v>
      </c>
      <c r="I626" s="665">
        <v>199</v>
      </c>
      <c r="J626" s="665">
        <v>20</v>
      </c>
      <c r="K626" s="666">
        <v>3979.93</v>
      </c>
    </row>
    <row r="627" spans="1:11" ht="14.4" customHeight="1" x14ac:dyDescent="0.3">
      <c r="A627" s="661" t="s">
        <v>571</v>
      </c>
      <c r="B627" s="662" t="s">
        <v>2765</v>
      </c>
      <c r="C627" s="663" t="s">
        <v>584</v>
      </c>
      <c r="D627" s="664" t="s">
        <v>2768</v>
      </c>
      <c r="E627" s="663" t="s">
        <v>5702</v>
      </c>
      <c r="F627" s="664" t="s">
        <v>5703</v>
      </c>
      <c r="G627" s="663" t="s">
        <v>5549</v>
      </c>
      <c r="H627" s="663" t="s">
        <v>5550</v>
      </c>
      <c r="I627" s="665">
        <v>35.01</v>
      </c>
      <c r="J627" s="665">
        <v>20</v>
      </c>
      <c r="K627" s="666">
        <v>700.12</v>
      </c>
    </row>
    <row r="628" spans="1:11" ht="14.4" customHeight="1" x14ac:dyDescent="0.3">
      <c r="A628" s="661" t="s">
        <v>571</v>
      </c>
      <c r="B628" s="662" t="s">
        <v>2765</v>
      </c>
      <c r="C628" s="663" t="s">
        <v>584</v>
      </c>
      <c r="D628" s="664" t="s">
        <v>2768</v>
      </c>
      <c r="E628" s="663" t="s">
        <v>5702</v>
      </c>
      <c r="F628" s="664" t="s">
        <v>5703</v>
      </c>
      <c r="G628" s="663" t="s">
        <v>5551</v>
      </c>
      <c r="H628" s="663" t="s">
        <v>5552</v>
      </c>
      <c r="I628" s="665">
        <v>35.01</v>
      </c>
      <c r="J628" s="665">
        <v>20</v>
      </c>
      <c r="K628" s="666">
        <v>700.12</v>
      </c>
    </row>
    <row r="629" spans="1:11" ht="14.4" customHeight="1" x14ac:dyDescent="0.3">
      <c r="A629" s="661" t="s">
        <v>571</v>
      </c>
      <c r="B629" s="662" t="s">
        <v>2765</v>
      </c>
      <c r="C629" s="663" t="s">
        <v>584</v>
      </c>
      <c r="D629" s="664" t="s">
        <v>2768</v>
      </c>
      <c r="E629" s="663" t="s">
        <v>5702</v>
      </c>
      <c r="F629" s="664" t="s">
        <v>5703</v>
      </c>
      <c r="G629" s="663" t="s">
        <v>5553</v>
      </c>
      <c r="H629" s="663" t="s">
        <v>5554</v>
      </c>
      <c r="I629" s="665">
        <v>367.57</v>
      </c>
      <c r="J629" s="665">
        <v>5</v>
      </c>
      <c r="K629" s="666">
        <v>1837.83</v>
      </c>
    </row>
    <row r="630" spans="1:11" ht="14.4" customHeight="1" x14ac:dyDescent="0.3">
      <c r="A630" s="661" t="s">
        <v>571</v>
      </c>
      <c r="B630" s="662" t="s">
        <v>2765</v>
      </c>
      <c r="C630" s="663" t="s">
        <v>587</v>
      </c>
      <c r="D630" s="664" t="s">
        <v>2769</v>
      </c>
      <c r="E630" s="663" t="s">
        <v>5682</v>
      </c>
      <c r="F630" s="664" t="s">
        <v>5683</v>
      </c>
      <c r="G630" s="663" t="s">
        <v>5285</v>
      </c>
      <c r="H630" s="663" t="s">
        <v>5286</v>
      </c>
      <c r="I630" s="665">
        <v>34.697142857142858</v>
      </c>
      <c r="J630" s="665">
        <v>84</v>
      </c>
      <c r="K630" s="666">
        <v>2914.3799999999997</v>
      </c>
    </row>
    <row r="631" spans="1:11" ht="14.4" customHeight="1" x14ac:dyDescent="0.3">
      <c r="A631" s="661" t="s">
        <v>571</v>
      </c>
      <c r="B631" s="662" t="s">
        <v>2765</v>
      </c>
      <c r="C631" s="663" t="s">
        <v>587</v>
      </c>
      <c r="D631" s="664" t="s">
        <v>2769</v>
      </c>
      <c r="E631" s="663" t="s">
        <v>5682</v>
      </c>
      <c r="F631" s="664" t="s">
        <v>5683</v>
      </c>
      <c r="G631" s="663" t="s">
        <v>4582</v>
      </c>
      <c r="H631" s="663" t="s">
        <v>4583</v>
      </c>
      <c r="I631" s="665">
        <v>13.828999999999999</v>
      </c>
      <c r="J631" s="665">
        <v>144</v>
      </c>
      <c r="K631" s="666">
        <v>1985.47</v>
      </c>
    </row>
    <row r="632" spans="1:11" ht="14.4" customHeight="1" x14ac:dyDescent="0.3">
      <c r="A632" s="661" t="s">
        <v>571</v>
      </c>
      <c r="B632" s="662" t="s">
        <v>2765</v>
      </c>
      <c r="C632" s="663" t="s">
        <v>587</v>
      </c>
      <c r="D632" s="664" t="s">
        <v>2769</v>
      </c>
      <c r="E632" s="663" t="s">
        <v>5682</v>
      </c>
      <c r="F632" s="664" t="s">
        <v>5683</v>
      </c>
      <c r="G632" s="663" t="s">
        <v>4598</v>
      </c>
      <c r="H632" s="663" t="s">
        <v>4599</v>
      </c>
      <c r="I632" s="665">
        <v>25.553333333333331</v>
      </c>
      <c r="J632" s="665">
        <v>72</v>
      </c>
      <c r="K632" s="666">
        <v>1839.8400000000001</v>
      </c>
    </row>
    <row r="633" spans="1:11" ht="14.4" customHeight="1" x14ac:dyDescent="0.3">
      <c r="A633" s="661" t="s">
        <v>571</v>
      </c>
      <c r="B633" s="662" t="s">
        <v>2765</v>
      </c>
      <c r="C633" s="663" t="s">
        <v>587</v>
      </c>
      <c r="D633" s="664" t="s">
        <v>2769</v>
      </c>
      <c r="E633" s="663" t="s">
        <v>5682</v>
      </c>
      <c r="F633" s="664" t="s">
        <v>5683</v>
      </c>
      <c r="G633" s="663" t="s">
        <v>4491</v>
      </c>
      <c r="H633" s="663" t="s">
        <v>4492</v>
      </c>
      <c r="I633" s="665">
        <v>1.3799999999999997</v>
      </c>
      <c r="J633" s="665">
        <v>3050</v>
      </c>
      <c r="K633" s="666">
        <v>4209</v>
      </c>
    </row>
    <row r="634" spans="1:11" ht="14.4" customHeight="1" x14ac:dyDescent="0.3">
      <c r="A634" s="661" t="s">
        <v>571</v>
      </c>
      <c r="B634" s="662" t="s">
        <v>2765</v>
      </c>
      <c r="C634" s="663" t="s">
        <v>587</v>
      </c>
      <c r="D634" s="664" t="s">
        <v>2769</v>
      </c>
      <c r="E634" s="663" t="s">
        <v>5682</v>
      </c>
      <c r="F634" s="664" t="s">
        <v>5683</v>
      </c>
      <c r="G634" s="663" t="s">
        <v>4493</v>
      </c>
      <c r="H634" s="663" t="s">
        <v>4494</v>
      </c>
      <c r="I634" s="665">
        <v>41.533999999999999</v>
      </c>
      <c r="J634" s="665">
        <v>922</v>
      </c>
      <c r="K634" s="666">
        <v>38295.57</v>
      </c>
    </row>
    <row r="635" spans="1:11" ht="14.4" customHeight="1" x14ac:dyDescent="0.3">
      <c r="A635" s="661" t="s">
        <v>571</v>
      </c>
      <c r="B635" s="662" t="s">
        <v>2765</v>
      </c>
      <c r="C635" s="663" t="s">
        <v>587</v>
      </c>
      <c r="D635" s="664" t="s">
        <v>2769</v>
      </c>
      <c r="E635" s="663" t="s">
        <v>5682</v>
      </c>
      <c r="F635" s="664" t="s">
        <v>5683</v>
      </c>
      <c r="G635" s="663" t="s">
        <v>4495</v>
      </c>
      <c r="H635" s="663" t="s">
        <v>4496</v>
      </c>
      <c r="I635" s="665">
        <v>0.63428571428571423</v>
      </c>
      <c r="J635" s="665">
        <v>5800</v>
      </c>
      <c r="K635" s="666">
        <v>3666</v>
      </c>
    </row>
    <row r="636" spans="1:11" ht="14.4" customHeight="1" x14ac:dyDescent="0.3">
      <c r="A636" s="661" t="s">
        <v>571</v>
      </c>
      <c r="B636" s="662" t="s">
        <v>2765</v>
      </c>
      <c r="C636" s="663" t="s">
        <v>587</v>
      </c>
      <c r="D636" s="664" t="s">
        <v>2769</v>
      </c>
      <c r="E636" s="663" t="s">
        <v>5682</v>
      </c>
      <c r="F636" s="664" t="s">
        <v>5683</v>
      </c>
      <c r="G636" s="663" t="s">
        <v>5288</v>
      </c>
      <c r="H636" s="663" t="s">
        <v>5289</v>
      </c>
      <c r="I636" s="665">
        <v>39.729999999999997</v>
      </c>
      <c r="J636" s="665">
        <v>20</v>
      </c>
      <c r="K636" s="666">
        <v>794.7</v>
      </c>
    </row>
    <row r="637" spans="1:11" ht="14.4" customHeight="1" x14ac:dyDescent="0.3">
      <c r="A637" s="661" t="s">
        <v>571</v>
      </c>
      <c r="B637" s="662" t="s">
        <v>2765</v>
      </c>
      <c r="C637" s="663" t="s">
        <v>587</v>
      </c>
      <c r="D637" s="664" t="s">
        <v>2769</v>
      </c>
      <c r="E637" s="663" t="s">
        <v>5682</v>
      </c>
      <c r="F637" s="664" t="s">
        <v>5683</v>
      </c>
      <c r="G637" s="663" t="s">
        <v>4625</v>
      </c>
      <c r="H637" s="663" t="s">
        <v>4626</v>
      </c>
      <c r="I637" s="665">
        <v>66.238749999999996</v>
      </c>
      <c r="J637" s="665">
        <v>390</v>
      </c>
      <c r="K637" s="666">
        <v>25833.350000000006</v>
      </c>
    </row>
    <row r="638" spans="1:11" ht="14.4" customHeight="1" x14ac:dyDescent="0.3">
      <c r="A638" s="661" t="s">
        <v>571</v>
      </c>
      <c r="B638" s="662" t="s">
        <v>2765</v>
      </c>
      <c r="C638" s="663" t="s">
        <v>587</v>
      </c>
      <c r="D638" s="664" t="s">
        <v>2769</v>
      </c>
      <c r="E638" s="663" t="s">
        <v>5682</v>
      </c>
      <c r="F638" s="664" t="s">
        <v>5683</v>
      </c>
      <c r="G638" s="663" t="s">
        <v>5290</v>
      </c>
      <c r="H638" s="663" t="s">
        <v>5291</v>
      </c>
      <c r="I638" s="665">
        <v>20.49</v>
      </c>
      <c r="J638" s="665">
        <v>87</v>
      </c>
      <c r="K638" s="666">
        <v>1805.17</v>
      </c>
    </row>
    <row r="639" spans="1:11" ht="14.4" customHeight="1" x14ac:dyDescent="0.3">
      <c r="A639" s="661" t="s">
        <v>571</v>
      </c>
      <c r="B639" s="662" t="s">
        <v>2765</v>
      </c>
      <c r="C639" s="663" t="s">
        <v>587</v>
      </c>
      <c r="D639" s="664" t="s">
        <v>2769</v>
      </c>
      <c r="E639" s="663" t="s">
        <v>5682</v>
      </c>
      <c r="F639" s="664" t="s">
        <v>5683</v>
      </c>
      <c r="G639" s="663" t="s">
        <v>4499</v>
      </c>
      <c r="H639" s="663" t="s">
        <v>4500</v>
      </c>
      <c r="I639" s="665">
        <v>26.170000000000009</v>
      </c>
      <c r="J639" s="665">
        <v>19</v>
      </c>
      <c r="K639" s="666">
        <v>497.23</v>
      </c>
    </row>
    <row r="640" spans="1:11" ht="14.4" customHeight="1" x14ac:dyDescent="0.3">
      <c r="A640" s="661" t="s">
        <v>571</v>
      </c>
      <c r="B640" s="662" t="s">
        <v>2765</v>
      </c>
      <c r="C640" s="663" t="s">
        <v>587</v>
      </c>
      <c r="D640" s="664" t="s">
        <v>2769</v>
      </c>
      <c r="E640" s="663" t="s">
        <v>5682</v>
      </c>
      <c r="F640" s="664" t="s">
        <v>5683</v>
      </c>
      <c r="G640" s="663" t="s">
        <v>5298</v>
      </c>
      <c r="H640" s="663" t="s">
        <v>5299</v>
      </c>
      <c r="I640" s="665">
        <v>9.7200000000000006</v>
      </c>
      <c r="J640" s="665">
        <v>72</v>
      </c>
      <c r="K640" s="666">
        <v>699.84</v>
      </c>
    </row>
    <row r="641" spans="1:11" ht="14.4" customHeight="1" x14ac:dyDescent="0.3">
      <c r="A641" s="661" t="s">
        <v>571</v>
      </c>
      <c r="B641" s="662" t="s">
        <v>2765</v>
      </c>
      <c r="C641" s="663" t="s">
        <v>587</v>
      </c>
      <c r="D641" s="664" t="s">
        <v>2769</v>
      </c>
      <c r="E641" s="663" t="s">
        <v>5682</v>
      </c>
      <c r="F641" s="664" t="s">
        <v>5683</v>
      </c>
      <c r="G641" s="663" t="s">
        <v>4655</v>
      </c>
      <c r="H641" s="663" t="s">
        <v>4656</v>
      </c>
      <c r="I641" s="665">
        <v>7.5122222222222206</v>
      </c>
      <c r="J641" s="665">
        <v>101</v>
      </c>
      <c r="K641" s="666">
        <v>758.76</v>
      </c>
    </row>
    <row r="642" spans="1:11" ht="14.4" customHeight="1" x14ac:dyDescent="0.3">
      <c r="A642" s="661" t="s">
        <v>571</v>
      </c>
      <c r="B642" s="662" t="s">
        <v>2765</v>
      </c>
      <c r="C642" s="663" t="s">
        <v>587</v>
      </c>
      <c r="D642" s="664" t="s">
        <v>2769</v>
      </c>
      <c r="E642" s="663" t="s">
        <v>5682</v>
      </c>
      <c r="F642" s="664" t="s">
        <v>5683</v>
      </c>
      <c r="G642" s="663" t="s">
        <v>4501</v>
      </c>
      <c r="H642" s="663" t="s">
        <v>4502</v>
      </c>
      <c r="I642" s="665">
        <v>0.85500000000000009</v>
      </c>
      <c r="J642" s="665">
        <v>800</v>
      </c>
      <c r="K642" s="666">
        <v>684</v>
      </c>
    </row>
    <row r="643" spans="1:11" ht="14.4" customHeight="1" x14ac:dyDescent="0.3">
      <c r="A643" s="661" t="s">
        <v>571</v>
      </c>
      <c r="B643" s="662" t="s">
        <v>2765</v>
      </c>
      <c r="C643" s="663" t="s">
        <v>587</v>
      </c>
      <c r="D643" s="664" t="s">
        <v>2769</v>
      </c>
      <c r="E643" s="663" t="s">
        <v>5682</v>
      </c>
      <c r="F643" s="664" t="s">
        <v>5683</v>
      </c>
      <c r="G643" s="663" t="s">
        <v>4503</v>
      </c>
      <c r="H643" s="663" t="s">
        <v>4504</v>
      </c>
      <c r="I643" s="665">
        <v>1.5159999999999998</v>
      </c>
      <c r="J643" s="665">
        <v>800</v>
      </c>
      <c r="K643" s="666">
        <v>1213.5</v>
      </c>
    </row>
    <row r="644" spans="1:11" ht="14.4" customHeight="1" x14ac:dyDescent="0.3">
      <c r="A644" s="661" t="s">
        <v>571</v>
      </c>
      <c r="B644" s="662" t="s">
        <v>2765</v>
      </c>
      <c r="C644" s="663" t="s">
        <v>587</v>
      </c>
      <c r="D644" s="664" t="s">
        <v>2769</v>
      </c>
      <c r="E644" s="663" t="s">
        <v>5682</v>
      </c>
      <c r="F644" s="664" t="s">
        <v>5683</v>
      </c>
      <c r="G644" s="663" t="s">
        <v>5555</v>
      </c>
      <c r="H644" s="663" t="s">
        <v>5556</v>
      </c>
      <c r="I644" s="665">
        <v>3.69</v>
      </c>
      <c r="J644" s="665">
        <v>300</v>
      </c>
      <c r="K644" s="666">
        <v>1107.1500000000001</v>
      </c>
    </row>
    <row r="645" spans="1:11" ht="14.4" customHeight="1" x14ac:dyDescent="0.3">
      <c r="A645" s="661" t="s">
        <v>571</v>
      </c>
      <c r="B645" s="662" t="s">
        <v>2765</v>
      </c>
      <c r="C645" s="663" t="s">
        <v>587</v>
      </c>
      <c r="D645" s="664" t="s">
        <v>2769</v>
      </c>
      <c r="E645" s="663" t="s">
        <v>5682</v>
      </c>
      <c r="F645" s="664" t="s">
        <v>5683</v>
      </c>
      <c r="G645" s="663" t="s">
        <v>5302</v>
      </c>
      <c r="H645" s="663" t="s">
        <v>5303</v>
      </c>
      <c r="I645" s="665">
        <v>53.42</v>
      </c>
      <c r="J645" s="665">
        <v>12</v>
      </c>
      <c r="K645" s="666">
        <v>641.07000000000005</v>
      </c>
    </row>
    <row r="646" spans="1:11" ht="14.4" customHeight="1" x14ac:dyDescent="0.3">
      <c r="A646" s="661" t="s">
        <v>571</v>
      </c>
      <c r="B646" s="662" t="s">
        <v>2765</v>
      </c>
      <c r="C646" s="663" t="s">
        <v>587</v>
      </c>
      <c r="D646" s="664" t="s">
        <v>2769</v>
      </c>
      <c r="E646" s="663" t="s">
        <v>5682</v>
      </c>
      <c r="F646" s="664" t="s">
        <v>5683</v>
      </c>
      <c r="G646" s="663" t="s">
        <v>5557</v>
      </c>
      <c r="H646" s="663" t="s">
        <v>5558</v>
      </c>
      <c r="I646" s="665">
        <v>62.447500000000005</v>
      </c>
      <c r="J646" s="665">
        <v>216</v>
      </c>
      <c r="K646" s="666">
        <v>13488.12</v>
      </c>
    </row>
    <row r="647" spans="1:11" ht="14.4" customHeight="1" x14ac:dyDescent="0.3">
      <c r="A647" s="661" t="s">
        <v>571</v>
      </c>
      <c r="B647" s="662" t="s">
        <v>2765</v>
      </c>
      <c r="C647" s="663" t="s">
        <v>587</v>
      </c>
      <c r="D647" s="664" t="s">
        <v>2769</v>
      </c>
      <c r="E647" s="663" t="s">
        <v>5682</v>
      </c>
      <c r="F647" s="664" t="s">
        <v>5683</v>
      </c>
      <c r="G647" s="663" t="s">
        <v>5304</v>
      </c>
      <c r="H647" s="663" t="s">
        <v>5305</v>
      </c>
      <c r="I647" s="665">
        <v>127.59</v>
      </c>
      <c r="J647" s="665">
        <v>72</v>
      </c>
      <c r="K647" s="666">
        <v>9186.66</v>
      </c>
    </row>
    <row r="648" spans="1:11" ht="14.4" customHeight="1" x14ac:dyDescent="0.3">
      <c r="A648" s="661" t="s">
        <v>571</v>
      </c>
      <c r="B648" s="662" t="s">
        <v>2765</v>
      </c>
      <c r="C648" s="663" t="s">
        <v>587</v>
      </c>
      <c r="D648" s="664" t="s">
        <v>2769</v>
      </c>
      <c r="E648" s="663" t="s">
        <v>5682</v>
      </c>
      <c r="F648" s="664" t="s">
        <v>5683</v>
      </c>
      <c r="G648" s="663" t="s">
        <v>5306</v>
      </c>
      <c r="H648" s="663" t="s">
        <v>5307</v>
      </c>
      <c r="I648" s="665">
        <v>10.7</v>
      </c>
      <c r="J648" s="665">
        <v>80</v>
      </c>
      <c r="K648" s="666">
        <v>855.6</v>
      </c>
    </row>
    <row r="649" spans="1:11" ht="14.4" customHeight="1" x14ac:dyDescent="0.3">
      <c r="A649" s="661" t="s">
        <v>571</v>
      </c>
      <c r="B649" s="662" t="s">
        <v>2765</v>
      </c>
      <c r="C649" s="663" t="s">
        <v>587</v>
      </c>
      <c r="D649" s="664" t="s">
        <v>2769</v>
      </c>
      <c r="E649" s="663" t="s">
        <v>5682</v>
      </c>
      <c r="F649" s="664" t="s">
        <v>5683</v>
      </c>
      <c r="G649" s="663" t="s">
        <v>5559</v>
      </c>
      <c r="H649" s="663" t="s">
        <v>5560</v>
      </c>
      <c r="I649" s="665">
        <v>1.17</v>
      </c>
      <c r="J649" s="665">
        <v>350</v>
      </c>
      <c r="K649" s="666">
        <v>409.5</v>
      </c>
    </row>
    <row r="650" spans="1:11" ht="14.4" customHeight="1" x14ac:dyDescent="0.3">
      <c r="A650" s="661" t="s">
        <v>571</v>
      </c>
      <c r="B650" s="662" t="s">
        <v>2765</v>
      </c>
      <c r="C650" s="663" t="s">
        <v>587</v>
      </c>
      <c r="D650" s="664" t="s">
        <v>2769</v>
      </c>
      <c r="E650" s="663" t="s">
        <v>5684</v>
      </c>
      <c r="F650" s="664" t="s">
        <v>5685</v>
      </c>
      <c r="G650" s="663" t="s">
        <v>4742</v>
      </c>
      <c r="H650" s="663" t="s">
        <v>4743</v>
      </c>
      <c r="I650" s="665">
        <v>11.144000000000002</v>
      </c>
      <c r="J650" s="665">
        <v>1230</v>
      </c>
      <c r="K650" s="666">
        <v>13707.2</v>
      </c>
    </row>
    <row r="651" spans="1:11" ht="14.4" customHeight="1" x14ac:dyDescent="0.3">
      <c r="A651" s="661" t="s">
        <v>571</v>
      </c>
      <c r="B651" s="662" t="s">
        <v>2765</v>
      </c>
      <c r="C651" s="663" t="s">
        <v>587</v>
      </c>
      <c r="D651" s="664" t="s">
        <v>2769</v>
      </c>
      <c r="E651" s="663" t="s">
        <v>5684</v>
      </c>
      <c r="F651" s="664" t="s">
        <v>5685</v>
      </c>
      <c r="G651" s="663" t="s">
        <v>5561</v>
      </c>
      <c r="H651" s="663" t="s">
        <v>5562</v>
      </c>
      <c r="I651" s="665">
        <v>30.25</v>
      </c>
      <c r="J651" s="665">
        <v>50</v>
      </c>
      <c r="K651" s="666">
        <v>1512.5</v>
      </c>
    </row>
    <row r="652" spans="1:11" ht="14.4" customHeight="1" x14ac:dyDescent="0.3">
      <c r="A652" s="661" t="s">
        <v>571</v>
      </c>
      <c r="B652" s="662" t="s">
        <v>2765</v>
      </c>
      <c r="C652" s="663" t="s">
        <v>587</v>
      </c>
      <c r="D652" s="664" t="s">
        <v>2769</v>
      </c>
      <c r="E652" s="663" t="s">
        <v>5684</v>
      </c>
      <c r="F652" s="664" t="s">
        <v>5685</v>
      </c>
      <c r="G652" s="663" t="s">
        <v>4511</v>
      </c>
      <c r="H652" s="663" t="s">
        <v>4512</v>
      </c>
      <c r="I652" s="665">
        <v>1.0911111111111111</v>
      </c>
      <c r="J652" s="665">
        <v>11500</v>
      </c>
      <c r="K652" s="666">
        <v>12544</v>
      </c>
    </row>
    <row r="653" spans="1:11" ht="14.4" customHeight="1" x14ac:dyDescent="0.3">
      <c r="A653" s="661" t="s">
        <v>571</v>
      </c>
      <c r="B653" s="662" t="s">
        <v>2765</v>
      </c>
      <c r="C653" s="663" t="s">
        <v>587</v>
      </c>
      <c r="D653" s="664" t="s">
        <v>2769</v>
      </c>
      <c r="E653" s="663" t="s">
        <v>5684</v>
      </c>
      <c r="F653" s="664" t="s">
        <v>5685</v>
      </c>
      <c r="G653" s="663" t="s">
        <v>4513</v>
      </c>
      <c r="H653" s="663" t="s">
        <v>4514</v>
      </c>
      <c r="I653" s="665">
        <v>1.6755555555555557</v>
      </c>
      <c r="J653" s="665">
        <v>11600</v>
      </c>
      <c r="K653" s="666">
        <v>19439</v>
      </c>
    </row>
    <row r="654" spans="1:11" ht="14.4" customHeight="1" x14ac:dyDescent="0.3">
      <c r="A654" s="661" t="s">
        <v>571</v>
      </c>
      <c r="B654" s="662" t="s">
        <v>2765</v>
      </c>
      <c r="C654" s="663" t="s">
        <v>587</v>
      </c>
      <c r="D654" s="664" t="s">
        <v>2769</v>
      </c>
      <c r="E654" s="663" t="s">
        <v>5684</v>
      </c>
      <c r="F654" s="664" t="s">
        <v>5685</v>
      </c>
      <c r="G654" s="663" t="s">
        <v>4744</v>
      </c>
      <c r="H654" s="663" t="s">
        <v>4745</v>
      </c>
      <c r="I654" s="665">
        <v>0.47466666666666668</v>
      </c>
      <c r="J654" s="665">
        <v>6600</v>
      </c>
      <c r="K654" s="666">
        <v>3134</v>
      </c>
    </row>
    <row r="655" spans="1:11" ht="14.4" customHeight="1" x14ac:dyDescent="0.3">
      <c r="A655" s="661" t="s">
        <v>571</v>
      </c>
      <c r="B655" s="662" t="s">
        <v>2765</v>
      </c>
      <c r="C655" s="663" t="s">
        <v>587</v>
      </c>
      <c r="D655" s="664" t="s">
        <v>2769</v>
      </c>
      <c r="E655" s="663" t="s">
        <v>5684</v>
      </c>
      <c r="F655" s="664" t="s">
        <v>5685</v>
      </c>
      <c r="G655" s="663" t="s">
        <v>4746</v>
      </c>
      <c r="H655" s="663" t="s">
        <v>4747</v>
      </c>
      <c r="I655" s="665">
        <v>0.67</v>
      </c>
      <c r="J655" s="665">
        <v>9600</v>
      </c>
      <c r="K655" s="666">
        <v>6432</v>
      </c>
    </row>
    <row r="656" spans="1:11" ht="14.4" customHeight="1" x14ac:dyDescent="0.3">
      <c r="A656" s="661" t="s">
        <v>571</v>
      </c>
      <c r="B656" s="662" t="s">
        <v>2765</v>
      </c>
      <c r="C656" s="663" t="s">
        <v>587</v>
      </c>
      <c r="D656" s="664" t="s">
        <v>2769</v>
      </c>
      <c r="E656" s="663" t="s">
        <v>5684</v>
      </c>
      <c r="F656" s="664" t="s">
        <v>5685</v>
      </c>
      <c r="G656" s="663" t="s">
        <v>5310</v>
      </c>
      <c r="H656" s="663" t="s">
        <v>5311</v>
      </c>
      <c r="I656" s="665">
        <v>17.91</v>
      </c>
      <c r="J656" s="665">
        <v>10</v>
      </c>
      <c r="K656" s="666">
        <v>179.1</v>
      </c>
    </row>
    <row r="657" spans="1:11" ht="14.4" customHeight="1" x14ac:dyDescent="0.3">
      <c r="A657" s="661" t="s">
        <v>571</v>
      </c>
      <c r="B657" s="662" t="s">
        <v>2765</v>
      </c>
      <c r="C657" s="663" t="s">
        <v>587</v>
      </c>
      <c r="D657" s="664" t="s">
        <v>2769</v>
      </c>
      <c r="E657" s="663" t="s">
        <v>5684</v>
      </c>
      <c r="F657" s="664" t="s">
        <v>5685</v>
      </c>
      <c r="G657" s="663" t="s">
        <v>5314</v>
      </c>
      <c r="H657" s="663" t="s">
        <v>5315</v>
      </c>
      <c r="I657" s="665">
        <v>17.907142857142855</v>
      </c>
      <c r="J657" s="665">
        <v>189</v>
      </c>
      <c r="K657" s="666">
        <v>3384.68</v>
      </c>
    </row>
    <row r="658" spans="1:11" ht="14.4" customHeight="1" x14ac:dyDescent="0.3">
      <c r="A658" s="661" t="s">
        <v>571</v>
      </c>
      <c r="B658" s="662" t="s">
        <v>2765</v>
      </c>
      <c r="C658" s="663" t="s">
        <v>587</v>
      </c>
      <c r="D658" s="664" t="s">
        <v>2769</v>
      </c>
      <c r="E658" s="663" t="s">
        <v>5684</v>
      </c>
      <c r="F658" s="664" t="s">
        <v>5685</v>
      </c>
      <c r="G658" s="663" t="s">
        <v>5316</v>
      </c>
      <c r="H658" s="663" t="s">
        <v>5317</v>
      </c>
      <c r="I658" s="665">
        <v>105.02</v>
      </c>
      <c r="J658" s="665">
        <v>10</v>
      </c>
      <c r="K658" s="666">
        <v>1050.22</v>
      </c>
    </row>
    <row r="659" spans="1:11" ht="14.4" customHeight="1" x14ac:dyDescent="0.3">
      <c r="A659" s="661" t="s">
        <v>571</v>
      </c>
      <c r="B659" s="662" t="s">
        <v>2765</v>
      </c>
      <c r="C659" s="663" t="s">
        <v>587</v>
      </c>
      <c r="D659" s="664" t="s">
        <v>2769</v>
      </c>
      <c r="E659" s="663" t="s">
        <v>5684</v>
      </c>
      <c r="F659" s="664" t="s">
        <v>5685</v>
      </c>
      <c r="G659" s="663" t="s">
        <v>5318</v>
      </c>
      <c r="H659" s="663" t="s">
        <v>5319</v>
      </c>
      <c r="I659" s="665">
        <v>105.03</v>
      </c>
      <c r="J659" s="665">
        <v>10</v>
      </c>
      <c r="K659" s="666">
        <v>1050.26</v>
      </c>
    </row>
    <row r="660" spans="1:11" ht="14.4" customHeight="1" x14ac:dyDescent="0.3">
      <c r="A660" s="661" t="s">
        <v>571</v>
      </c>
      <c r="B660" s="662" t="s">
        <v>2765</v>
      </c>
      <c r="C660" s="663" t="s">
        <v>587</v>
      </c>
      <c r="D660" s="664" t="s">
        <v>2769</v>
      </c>
      <c r="E660" s="663" t="s">
        <v>5684</v>
      </c>
      <c r="F660" s="664" t="s">
        <v>5685</v>
      </c>
      <c r="G660" s="663" t="s">
        <v>4758</v>
      </c>
      <c r="H660" s="663" t="s">
        <v>4759</v>
      </c>
      <c r="I660" s="665">
        <v>6.23</v>
      </c>
      <c r="J660" s="665">
        <v>90</v>
      </c>
      <c r="K660" s="666">
        <v>560.69999999999993</v>
      </c>
    </row>
    <row r="661" spans="1:11" ht="14.4" customHeight="1" x14ac:dyDescent="0.3">
      <c r="A661" s="661" t="s">
        <v>571</v>
      </c>
      <c r="B661" s="662" t="s">
        <v>2765</v>
      </c>
      <c r="C661" s="663" t="s">
        <v>587</v>
      </c>
      <c r="D661" s="664" t="s">
        <v>2769</v>
      </c>
      <c r="E661" s="663" t="s">
        <v>5684</v>
      </c>
      <c r="F661" s="664" t="s">
        <v>5685</v>
      </c>
      <c r="G661" s="663" t="s">
        <v>5326</v>
      </c>
      <c r="H661" s="663" t="s">
        <v>5327</v>
      </c>
      <c r="I661" s="665">
        <v>17.856250000000003</v>
      </c>
      <c r="J661" s="665">
        <v>500</v>
      </c>
      <c r="K661" s="666">
        <v>8931.1</v>
      </c>
    </row>
    <row r="662" spans="1:11" ht="14.4" customHeight="1" x14ac:dyDescent="0.3">
      <c r="A662" s="661" t="s">
        <v>571</v>
      </c>
      <c r="B662" s="662" t="s">
        <v>2765</v>
      </c>
      <c r="C662" s="663" t="s">
        <v>587</v>
      </c>
      <c r="D662" s="664" t="s">
        <v>2769</v>
      </c>
      <c r="E662" s="663" t="s">
        <v>5684</v>
      </c>
      <c r="F662" s="664" t="s">
        <v>5685</v>
      </c>
      <c r="G662" s="663" t="s">
        <v>4775</v>
      </c>
      <c r="H662" s="663" t="s">
        <v>4776</v>
      </c>
      <c r="I662" s="665">
        <v>17.907692307692308</v>
      </c>
      <c r="J662" s="665">
        <v>823</v>
      </c>
      <c r="K662" s="666">
        <v>14738.859999999997</v>
      </c>
    </row>
    <row r="663" spans="1:11" ht="14.4" customHeight="1" x14ac:dyDescent="0.3">
      <c r="A663" s="661" t="s">
        <v>571</v>
      </c>
      <c r="B663" s="662" t="s">
        <v>2765</v>
      </c>
      <c r="C663" s="663" t="s">
        <v>587</v>
      </c>
      <c r="D663" s="664" t="s">
        <v>2769</v>
      </c>
      <c r="E663" s="663" t="s">
        <v>5684</v>
      </c>
      <c r="F663" s="664" t="s">
        <v>5685</v>
      </c>
      <c r="G663" s="663" t="s">
        <v>4777</v>
      </c>
      <c r="H663" s="663" t="s">
        <v>4778</v>
      </c>
      <c r="I663" s="665">
        <v>17.907999999999998</v>
      </c>
      <c r="J663" s="665">
        <v>517</v>
      </c>
      <c r="K663" s="666">
        <v>9258.5</v>
      </c>
    </row>
    <row r="664" spans="1:11" ht="14.4" customHeight="1" x14ac:dyDescent="0.3">
      <c r="A664" s="661" t="s">
        <v>571</v>
      </c>
      <c r="B664" s="662" t="s">
        <v>2765</v>
      </c>
      <c r="C664" s="663" t="s">
        <v>587</v>
      </c>
      <c r="D664" s="664" t="s">
        <v>2769</v>
      </c>
      <c r="E664" s="663" t="s">
        <v>5684</v>
      </c>
      <c r="F664" s="664" t="s">
        <v>5685</v>
      </c>
      <c r="G664" s="663" t="s">
        <v>5328</v>
      </c>
      <c r="H664" s="663" t="s">
        <v>5329</v>
      </c>
      <c r="I664" s="665">
        <v>17.9025</v>
      </c>
      <c r="J664" s="665">
        <v>129</v>
      </c>
      <c r="K664" s="666">
        <v>2309.1999999999994</v>
      </c>
    </row>
    <row r="665" spans="1:11" ht="14.4" customHeight="1" x14ac:dyDescent="0.3">
      <c r="A665" s="661" t="s">
        <v>571</v>
      </c>
      <c r="B665" s="662" t="s">
        <v>2765</v>
      </c>
      <c r="C665" s="663" t="s">
        <v>587</v>
      </c>
      <c r="D665" s="664" t="s">
        <v>2769</v>
      </c>
      <c r="E665" s="663" t="s">
        <v>5684</v>
      </c>
      <c r="F665" s="664" t="s">
        <v>5685</v>
      </c>
      <c r="G665" s="663" t="s">
        <v>5330</v>
      </c>
      <c r="H665" s="663" t="s">
        <v>5331</v>
      </c>
      <c r="I665" s="665">
        <v>17.905000000000001</v>
      </c>
      <c r="J665" s="665">
        <v>30</v>
      </c>
      <c r="K665" s="666">
        <v>537.16</v>
      </c>
    </row>
    <row r="666" spans="1:11" ht="14.4" customHeight="1" x14ac:dyDescent="0.3">
      <c r="A666" s="661" t="s">
        <v>571</v>
      </c>
      <c r="B666" s="662" t="s">
        <v>2765</v>
      </c>
      <c r="C666" s="663" t="s">
        <v>587</v>
      </c>
      <c r="D666" s="664" t="s">
        <v>2769</v>
      </c>
      <c r="E666" s="663" t="s">
        <v>5684</v>
      </c>
      <c r="F666" s="664" t="s">
        <v>5685</v>
      </c>
      <c r="G666" s="663" t="s">
        <v>4779</v>
      </c>
      <c r="H666" s="663" t="s">
        <v>4780</v>
      </c>
      <c r="I666" s="665">
        <v>17.907777777777778</v>
      </c>
      <c r="J666" s="665">
        <v>762</v>
      </c>
      <c r="K666" s="666">
        <v>13645.699999999999</v>
      </c>
    </row>
    <row r="667" spans="1:11" ht="14.4" customHeight="1" x14ac:dyDescent="0.3">
      <c r="A667" s="661" t="s">
        <v>571</v>
      </c>
      <c r="B667" s="662" t="s">
        <v>2765</v>
      </c>
      <c r="C667" s="663" t="s">
        <v>587</v>
      </c>
      <c r="D667" s="664" t="s">
        <v>2769</v>
      </c>
      <c r="E667" s="663" t="s">
        <v>5684</v>
      </c>
      <c r="F667" s="664" t="s">
        <v>5685</v>
      </c>
      <c r="G667" s="663" t="s">
        <v>5563</v>
      </c>
      <c r="H667" s="663" t="s">
        <v>5564</v>
      </c>
      <c r="I667" s="665">
        <v>105.27</v>
      </c>
      <c r="J667" s="665">
        <v>25</v>
      </c>
      <c r="K667" s="666">
        <v>2631.75</v>
      </c>
    </row>
    <row r="668" spans="1:11" ht="14.4" customHeight="1" x14ac:dyDescent="0.3">
      <c r="A668" s="661" t="s">
        <v>571</v>
      </c>
      <c r="B668" s="662" t="s">
        <v>2765</v>
      </c>
      <c r="C668" s="663" t="s">
        <v>587</v>
      </c>
      <c r="D668" s="664" t="s">
        <v>2769</v>
      </c>
      <c r="E668" s="663" t="s">
        <v>5684</v>
      </c>
      <c r="F668" s="664" t="s">
        <v>5685</v>
      </c>
      <c r="G668" s="663" t="s">
        <v>5332</v>
      </c>
      <c r="H668" s="663" t="s">
        <v>5333</v>
      </c>
      <c r="I668" s="665">
        <v>1500.4</v>
      </c>
      <c r="J668" s="665">
        <v>6</v>
      </c>
      <c r="K668" s="666">
        <v>9002.4000000000015</v>
      </c>
    </row>
    <row r="669" spans="1:11" ht="14.4" customHeight="1" x14ac:dyDescent="0.3">
      <c r="A669" s="661" t="s">
        <v>571</v>
      </c>
      <c r="B669" s="662" t="s">
        <v>2765</v>
      </c>
      <c r="C669" s="663" t="s">
        <v>587</v>
      </c>
      <c r="D669" s="664" t="s">
        <v>2769</v>
      </c>
      <c r="E669" s="663" t="s">
        <v>5684</v>
      </c>
      <c r="F669" s="664" t="s">
        <v>5685</v>
      </c>
      <c r="G669" s="663" t="s">
        <v>5332</v>
      </c>
      <c r="H669" s="663" t="s">
        <v>5565</v>
      </c>
      <c r="I669" s="665">
        <v>1500.4</v>
      </c>
      <c r="J669" s="665">
        <v>11</v>
      </c>
      <c r="K669" s="666">
        <v>16504.400000000001</v>
      </c>
    </row>
    <row r="670" spans="1:11" ht="14.4" customHeight="1" x14ac:dyDescent="0.3">
      <c r="A670" s="661" t="s">
        <v>571</v>
      </c>
      <c r="B670" s="662" t="s">
        <v>2765</v>
      </c>
      <c r="C670" s="663" t="s">
        <v>587</v>
      </c>
      <c r="D670" s="664" t="s">
        <v>2769</v>
      </c>
      <c r="E670" s="663" t="s">
        <v>5684</v>
      </c>
      <c r="F670" s="664" t="s">
        <v>5685</v>
      </c>
      <c r="G670" s="663" t="s">
        <v>5336</v>
      </c>
      <c r="H670" s="663" t="s">
        <v>5337</v>
      </c>
      <c r="I670" s="665">
        <v>403.04</v>
      </c>
      <c r="J670" s="665">
        <v>360</v>
      </c>
      <c r="K670" s="666">
        <v>145093.95000000001</v>
      </c>
    </row>
    <row r="671" spans="1:11" ht="14.4" customHeight="1" x14ac:dyDescent="0.3">
      <c r="A671" s="661" t="s">
        <v>571</v>
      </c>
      <c r="B671" s="662" t="s">
        <v>2765</v>
      </c>
      <c r="C671" s="663" t="s">
        <v>587</v>
      </c>
      <c r="D671" s="664" t="s">
        <v>2769</v>
      </c>
      <c r="E671" s="663" t="s">
        <v>5684</v>
      </c>
      <c r="F671" s="664" t="s">
        <v>5685</v>
      </c>
      <c r="G671" s="663" t="s">
        <v>4814</v>
      </c>
      <c r="H671" s="663" t="s">
        <v>4815</v>
      </c>
      <c r="I671" s="665">
        <v>33.880000000000003</v>
      </c>
      <c r="J671" s="665">
        <v>13</v>
      </c>
      <c r="K671" s="666">
        <v>440.44</v>
      </c>
    </row>
    <row r="672" spans="1:11" ht="14.4" customHeight="1" x14ac:dyDescent="0.3">
      <c r="A672" s="661" t="s">
        <v>571</v>
      </c>
      <c r="B672" s="662" t="s">
        <v>2765</v>
      </c>
      <c r="C672" s="663" t="s">
        <v>587</v>
      </c>
      <c r="D672" s="664" t="s">
        <v>2769</v>
      </c>
      <c r="E672" s="663" t="s">
        <v>5684</v>
      </c>
      <c r="F672" s="664" t="s">
        <v>5685</v>
      </c>
      <c r="G672" s="663" t="s">
        <v>4828</v>
      </c>
      <c r="H672" s="663" t="s">
        <v>4829</v>
      </c>
      <c r="I672" s="665">
        <v>1.6349999999999998</v>
      </c>
      <c r="J672" s="665">
        <v>6700</v>
      </c>
      <c r="K672" s="666">
        <v>10952</v>
      </c>
    </row>
    <row r="673" spans="1:11" ht="14.4" customHeight="1" x14ac:dyDescent="0.3">
      <c r="A673" s="661" t="s">
        <v>571</v>
      </c>
      <c r="B673" s="662" t="s">
        <v>2765</v>
      </c>
      <c r="C673" s="663" t="s">
        <v>587</v>
      </c>
      <c r="D673" s="664" t="s">
        <v>2769</v>
      </c>
      <c r="E673" s="663" t="s">
        <v>5684</v>
      </c>
      <c r="F673" s="664" t="s">
        <v>5685</v>
      </c>
      <c r="G673" s="663" t="s">
        <v>4828</v>
      </c>
      <c r="H673" s="663" t="s">
        <v>4830</v>
      </c>
      <c r="I673" s="665">
        <v>1.6324999999999998</v>
      </c>
      <c r="J673" s="665">
        <v>4200</v>
      </c>
      <c r="K673" s="666">
        <v>6856</v>
      </c>
    </row>
    <row r="674" spans="1:11" ht="14.4" customHeight="1" x14ac:dyDescent="0.3">
      <c r="A674" s="661" t="s">
        <v>571</v>
      </c>
      <c r="B674" s="662" t="s">
        <v>2765</v>
      </c>
      <c r="C674" s="663" t="s">
        <v>587</v>
      </c>
      <c r="D674" s="664" t="s">
        <v>2769</v>
      </c>
      <c r="E674" s="663" t="s">
        <v>5684</v>
      </c>
      <c r="F674" s="664" t="s">
        <v>5685</v>
      </c>
      <c r="G674" s="663" t="s">
        <v>4828</v>
      </c>
      <c r="H674" s="663" t="s">
        <v>4831</v>
      </c>
      <c r="I674" s="665">
        <v>1.9359999999999999</v>
      </c>
      <c r="J674" s="665">
        <v>11800</v>
      </c>
      <c r="K674" s="666">
        <v>22833</v>
      </c>
    </row>
    <row r="675" spans="1:11" ht="14.4" customHeight="1" x14ac:dyDescent="0.3">
      <c r="A675" s="661" t="s">
        <v>571</v>
      </c>
      <c r="B675" s="662" t="s">
        <v>2765</v>
      </c>
      <c r="C675" s="663" t="s">
        <v>587</v>
      </c>
      <c r="D675" s="664" t="s">
        <v>2769</v>
      </c>
      <c r="E675" s="663" t="s">
        <v>5684</v>
      </c>
      <c r="F675" s="664" t="s">
        <v>5685</v>
      </c>
      <c r="G675" s="663" t="s">
        <v>4515</v>
      </c>
      <c r="H675" s="663" t="s">
        <v>4516</v>
      </c>
      <c r="I675" s="665">
        <v>5.1300000000000008</v>
      </c>
      <c r="J675" s="665">
        <v>8060</v>
      </c>
      <c r="K675" s="666">
        <v>41347.800000000003</v>
      </c>
    </row>
    <row r="676" spans="1:11" ht="14.4" customHeight="1" x14ac:dyDescent="0.3">
      <c r="A676" s="661" t="s">
        <v>571</v>
      </c>
      <c r="B676" s="662" t="s">
        <v>2765</v>
      </c>
      <c r="C676" s="663" t="s">
        <v>587</v>
      </c>
      <c r="D676" s="664" t="s">
        <v>2769</v>
      </c>
      <c r="E676" s="663" t="s">
        <v>5684</v>
      </c>
      <c r="F676" s="664" t="s">
        <v>5685</v>
      </c>
      <c r="G676" s="663" t="s">
        <v>5338</v>
      </c>
      <c r="H676" s="663" t="s">
        <v>5339</v>
      </c>
      <c r="I676" s="665">
        <v>21.581666666666663</v>
      </c>
      <c r="J676" s="665">
        <v>100</v>
      </c>
      <c r="K676" s="666">
        <v>2186.61</v>
      </c>
    </row>
    <row r="677" spans="1:11" ht="14.4" customHeight="1" x14ac:dyDescent="0.3">
      <c r="A677" s="661" t="s">
        <v>571</v>
      </c>
      <c r="B677" s="662" t="s">
        <v>2765</v>
      </c>
      <c r="C677" s="663" t="s">
        <v>587</v>
      </c>
      <c r="D677" s="664" t="s">
        <v>2769</v>
      </c>
      <c r="E677" s="663" t="s">
        <v>5684</v>
      </c>
      <c r="F677" s="664" t="s">
        <v>5685</v>
      </c>
      <c r="G677" s="663" t="s">
        <v>4842</v>
      </c>
      <c r="H677" s="663" t="s">
        <v>4843</v>
      </c>
      <c r="I677" s="665">
        <v>7.9490000000000007</v>
      </c>
      <c r="J677" s="665">
        <v>960</v>
      </c>
      <c r="K677" s="666">
        <v>7630.8</v>
      </c>
    </row>
    <row r="678" spans="1:11" ht="14.4" customHeight="1" x14ac:dyDescent="0.3">
      <c r="A678" s="661" t="s">
        <v>571</v>
      </c>
      <c r="B678" s="662" t="s">
        <v>2765</v>
      </c>
      <c r="C678" s="663" t="s">
        <v>587</v>
      </c>
      <c r="D678" s="664" t="s">
        <v>2769</v>
      </c>
      <c r="E678" s="663" t="s">
        <v>5684</v>
      </c>
      <c r="F678" s="664" t="s">
        <v>5685</v>
      </c>
      <c r="G678" s="663" t="s">
        <v>4852</v>
      </c>
      <c r="H678" s="663" t="s">
        <v>4853</v>
      </c>
      <c r="I678" s="665">
        <v>23.15</v>
      </c>
      <c r="J678" s="665">
        <v>500</v>
      </c>
      <c r="K678" s="666">
        <v>11572.57</v>
      </c>
    </row>
    <row r="679" spans="1:11" ht="14.4" customHeight="1" x14ac:dyDescent="0.3">
      <c r="A679" s="661" t="s">
        <v>571</v>
      </c>
      <c r="B679" s="662" t="s">
        <v>2765</v>
      </c>
      <c r="C679" s="663" t="s">
        <v>587</v>
      </c>
      <c r="D679" s="664" t="s">
        <v>2769</v>
      </c>
      <c r="E679" s="663" t="s">
        <v>5684</v>
      </c>
      <c r="F679" s="664" t="s">
        <v>5685</v>
      </c>
      <c r="G679" s="663" t="s">
        <v>4517</v>
      </c>
      <c r="H679" s="663" t="s">
        <v>4518</v>
      </c>
      <c r="I679" s="665">
        <v>17.98</v>
      </c>
      <c r="J679" s="665">
        <v>750</v>
      </c>
      <c r="K679" s="666">
        <v>13485</v>
      </c>
    </row>
    <row r="680" spans="1:11" ht="14.4" customHeight="1" x14ac:dyDescent="0.3">
      <c r="A680" s="661" t="s">
        <v>571</v>
      </c>
      <c r="B680" s="662" t="s">
        <v>2765</v>
      </c>
      <c r="C680" s="663" t="s">
        <v>587</v>
      </c>
      <c r="D680" s="664" t="s">
        <v>2769</v>
      </c>
      <c r="E680" s="663" t="s">
        <v>5684</v>
      </c>
      <c r="F680" s="664" t="s">
        <v>5685</v>
      </c>
      <c r="G680" s="663" t="s">
        <v>5340</v>
      </c>
      <c r="H680" s="663" t="s">
        <v>5341</v>
      </c>
      <c r="I680" s="665">
        <v>17.979999999999997</v>
      </c>
      <c r="J680" s="665">
        <v>1900</v>
      </c>
      <c r="K680" s="666">
        <v>34162</v>
      </c>
    </row>
    <row r="681" spans="1:11" ht="14.4" customHeight="1" x14ac:dyDescent="0.3">
      <c r="A681" s="661" t="s">
        <v>571</v>
      </c>
      <c r="B681" s="662" t="s">
        <v>2765</v>
      </c>
      <c r="C681" s="663" t="s">
        <v>587</v>
      </c>
      <c r="D681" s="664" t="s">
        <v>2769</v>
      </c>
      <c r="E681" s="663" t="s">
        <v>5684</v>
      </c>
      <c r="F681" s="664" t="s">
        <v>5685</v>
      </c>
      <c r="G681" s="663" t="s">
        <v>4861</v>
      </c>
      <c r="H681" s="663" t="s">
        <v>4862</v>
      </c>
      <c r="I681" s="665">
        <v>11.500624999999999</v>
      </c>
      <c r="J681" s="665">
        <v>5950</v>
      </c>
      <c r="K681" s="666">
        <v>68430</v>
      </c>
    </row>
    <row r="682" spans="1:11" ht="14.4" customHeight="1" x14ac:dyDescent="0.3">
      <c r="A682" s="661" t="s">
        <v>571</v>
      </c>
      <c r="B682" s="662" t="s">
        <v>2765</v>
      </c>
      <c r="C682" s="663" t="s">
        <v>587</v>
      </c>
      <c r="D682" s="664" t="s">
        <v>2769</v>
      </c>
      <c r="E682" s="663" t="s">
        <v>5684</v>
      </c>
      <c r="F682" s="664" t="s">
        <v>5685</v>
      </c>
      <c r="G682" s="663" t="s">
        <v>5342</v>
      </c>
      <c r="H682" s="663" t="s">
        <v>5343</v>
      </c>
      <c r="I682" s="665">
        <v>17.98</v>
      </c>
      <c r="J682" s="665">
        <v>550</v>
      </c>
      <c r="K682" s="666">
        <v>9889.2999999999993</v>
      </c>
    </row>
    <row r="683" spans="1:11" ht="14.4" customHeight="1" x14ac:dyDescent="0.3">
      <c r="A683" s="661" t="s">
        <v>571</v>
      </c>
      <c r="B683" s="662" t="s">
        <v>2765</v>
      </c>
      <c r="C683" s="663" t="s">
        <v>587</v>
      </c>
      <c r="D683" s="664" t="s">
        <v>2769</v>
      </c>
      <c r="E683" s="663" t="s">
        <v>5684</v>
      </c>
      <c r="F683" s="664" t="s">
        <v>5685</v>
      </c>
      <c r="G683" s="663" t="s">
        <v>4865</v>
      </c>
      <c r="H683" s="663" t="s">
        <v>4866</v>
      </c>
      <c r="I683" s="665">
        <v>17.98076923076923</v>
      </c>
      <c r="J683" s="665">
        <v>1149</v>
      </c>
      <c r="K683" s="666">
        <v>20659.91</v>
      </c>
    </row>
    <row r="684" spans="1:11" ht="14.4" customHeight="1" x14ac:dyDescent="0.3">
      <c r="A684" s="661" t="s">
        <v>571</v>
      </c>
      <c r="B684" s="662" t="s">
        <v>2765</v>
      </c>
      <c r="C684" s="663" t="s">
        <v>587</v>
      </c>
      <c r="D684" s="664" t="s">
        <v>2769</v>
      </c>
      <c r="E684" s="663" t="s">
        <v>5684</v>
      </c>
      <c r="F684" s="664" t="s">
        <v>5685</v>
      </c>
      <c r="G684" s="663" t="s">
        <v>5344</v>
      </c>
      <c r="H684" s="663" t="s">
        <v>5345</v>
      </c>
      <c r="I684" s="665">
        <v>38.501999999999995</v>
      </c>
      <c r="J684" s="665">
        <v>300</v>
      </c>
      <c r="K684" s="666">
        <v>11550.66</v>
      </c>
    </row>
    <row r="685" spans="1:11" ht="14.4" customHeight="1" x14ac:dyDescent="0.3">
      <c r="A685" s="661" t="s">
        <v>571</v>
      </c>
      <c r="B685" s="662" t="s">
        <v>2765</v>
      </c>
      <c r="C685" s="663" t="s">
        <v>587</v>
      </c>
      <c r="D685" s="664" t="s">
        <v>2769</v>
      </c>
      <c r="E685" s="663" t="s">
        <v>5684</v>
      </c>
      <c r="F685" s="664" t="s">
        <v>5685</v>
      </c>
      <c r="G685" s="663" t="s">
        <v>5346</v>
      </c>
      <c r="H685" s="663" t="s">
        <v>5347</v>
      </c>
      <c r="I685" s="665">
        <v>17.98</v>
      </c>
      <c r="J685" s="665">
        <v>250</v>
      </c>
      <c r="K685" s="666">
        <v>4495.1799999999994</v>
      </c>
    </row>
    <row r="686" spans="1:11" ht="14.4" customHeight="1" x14ac:dyDescent="0.3">
      <c r="A686" s="661" t="s">
        <v>571</v>
      </c>
      <c r="B686" s="662" t="s">
        <v>2765</v>
      </c>
      <c r="C686" s="663" t="s">
        <v>587</v>
      </c>
      <c r="D686" s="664" t="s">
        <v>2769</v>
      </c>
      <c r="E686" s="663" t="s">
        <v>5684</v>
      </c>
      <c r="F686" s="664" t="s">
        <v>5685</v>
      </c>
      <c r="G686" s="663" t="s">
        <v>5348</v>
      </c>
      <c r="H686" s="663" t="s">
        <v>5349</v>
      </c>
      <c r="I686" s="665">
        <v>12.105333333333332</v>
      </c>
      <c r="J686" s="665">
        <v>390</v>
      </c>
      <c r="K686" s="666">
        <v>4720.9999999999991</v>
      </c>
    </row>
    <row r="687" spans="1:11" ht="14.4" customHeight="1" x14ac:dyDescent="0.3">
      <c r="A687" s="661" t="s">
        <v>571</v>
      </c>
      <c r="B687" s="662" t="s">
        <v>2765</v>
      </c>
      <c r="C687" s="663" t="s">
        <v>587</v>
      </c>
      <c r="D687" s="664" t="s">
        <v>2769</v>
      </c>
      <c r="E687" s="663" t="s">
        <v>5684</v>
      </c>
      <c r="F687" s="664" t="s">
        <v>5685</v>
      </c>
      <c r="G687" s="663" t="s">
        <v>4882</v>
      </c>
      <c r="H687" s="663" t="s">
        <v>4883</v>
      </c>
      <c r="I687" s="665">
        <v>5.2133333333333338</v>
      </c>
      <c r="J687" s="665">
        <v>90</v>
      </c>
      <c r="K687" s="666">
        <v>470</v>
      </c>
    </row>
    <row r="688" spans="1:11" ht="14.4" customHeight="1" x14ac:dyDescent="0.3">
      <c r="A688" s="661" t="s">
        <v>571</v>
      </c>
      <c r="B688" s="662" t="s">
        <v>2765</v>
      </c>
      <c r="C688" s="663" t="s">
        <v>587</v>
      </c>
      <c r="D688" s="664" t="s">
        <v>2769</v>
      </c>
      <c r="E688" s="663" t="s">
        <v>5684</v>
      </c>
      <c r="F688" s="664" t="s">
        <v>5685</v>
      </c>
      <c r="G688" s="663" t="s">
        <v>5350</v>
      </c>
      <c r="H688" s="663" t="s">
        <v>5351</v>
      </c>
      <c r="I688" s="665">
        <v>11.001999999999999</v>
      </c>
      <c r="J688" s="665">
        <v>60</v>
      </c>
      <c r="K688" s="666">
        <v>664.80000000000007</v>
      </c>
    </row>
    <row r="689" spans="1:11" ht="14.4" customHeight="1" x14ac:dyDescent="0.3">
      <c r="A689" s="661" t="s">
        <v>571</v>
      </c>
      <c r="B689" s="662" t="s">
        <v>2765</v>
      </c>
      <c r="C689" s="663" t="s">
        <v>587</v>
      </c>
      <c r="D689" s="664" t="s">
        <v>2769</v>
      </c>
      <c r="E689" s="663" t="s">
        <v>5684</v>
      </c>
      <c r="F689" s="664" t="s">
        <v>5685</v>
      </c>
      <c r="G689" s="663" t="s">
        <v>4519</v>
      </c>
      <c r="H689" s="663" t="s">
        <v>4520</v>
      </c>
      <c r="I689" s="665">
        <v>0.47199999999999986</v>
      </c>
      <c r="J689" s="665">
        <v>3600</v>
      </c>
      <c r="K689" s="666">
        <v>1698</v>
      </c>
    </row>
    <row r="690" spans="1:11" ht="14.4" customHeight="1" x14ac:dyDescent="0.3">
      <c r="A690" s="661" t="s">
        <v>571</v>
      </c>
      <c r="B690" s="662" t="s">
        <v>2765</v>
      </c>
      <c r="C690" s="663" t="s">
        <v>587</v>
      </c>
      <c r="D690" s="664" t="s">
        <v>2769</v>
      </c>
      <c r="E690" s="663" t="s">
        <v>5684</v>
      </c>
      <c r="F690" s="664" t="s">
        <v>5685</v>
      </c>
      <c r="G690" s="663" t="s">
        <v>4914</v>
      </c>
      <c r="H690" s="663" t="s">
        <v>4915</v>
      </c>
      <c r="I690" s="665">
        <v>4.03</v>
      </c>
      <c r="J690" s="665">
        <v>8250</v>
      </c>
      <c r="K690" s="666">
        <v>33247.5</v>
      </c>
    </row>
    <row r="691" spans="1:11" ht="14.4" customHeight="1" x14ac:dyDescent="0.3">
      <c r="A691" s="661" t="s">
        <v>571</v>
      </c>
      <c r="B691" s="662" t="s">
        <v>2765</v>
      </c>
      <c r="C691" s="663" t="s">
        <v>587</v>
      </c>
      <c r="D691" s="664" t="s">
        <v>2769</v>
      </c>
      <c r="E691" s="663" t="s">
        <v>5684</v>
      </c>
      <c r="F691" s="664" t="s">
        <v>5685</v>
      </c>
      <c r="G691" s="663" t="s">
        <v>5352</v>
      </c>
      <c r="H691" s="663" t="s">
        <v>5353</v>
      </c>
      <c r="I691" s="665">
        <v>2.7933333333333334</v>
      </c>
      <c r="J691" s="665">
        <v>200</v>
      </c>
      <c r="K691" s="666">
        <v>563.29999999999995</v>
      </c>
    </row>
    <row r="692" spans="1:11" ht="14.4" customHeight="1" x14ac:dyDescent="0.3">
      <c r="A692" s="661" t="s">
        <v>571</v>
      </c>
      <c r="B692" s="662" t="s">
        <v>2765</v>
      </c>
      <c r="C692" s="663" t="s">
        <v>587</v>
      </c>
      <c r="D692" s="664" t="s">
        <v>2769</v>
      </c>
      <c r="E692" s="663" t="s">
        <v>5684</v>
      </c>
      <c r="F692" s="664" t="s">
        <v>5685</v>
      </c>
      <c r="G692" s="663" t="s">
        <v>4916</v>
      </c>
      <c r="H692" s="663" t="s">
        <v>4917</v>
      </c>
      <c r="I692" s="665">
        <v>2.6662499999999998</v>
      </c>
      <c r="J692" s="665">
        <v>500</v>
      </c>
      <c r="K692" s="666">
        <v>1341.5</v>
      </c>
    </row>
    <row r="693" spans="1:11" ht="14.4" customHeight="1" x14ac:dyDescent="0.3">
      <c r="A693" s="661" t="s">
        <v>571</v>
      </c>
      <c r="B693" s="662" t="s">
        <v>2765</v>
      </c>
      <c r="C693" s="663" t="s">
        <v>587</v>
      </c>
      <c r="D693" s="664" t="s">
        <v>2769</v>
      </c>
      <c r="E693" s="663" t="s">
        <v>5684</v>
      </c>
      <c r="F693" s="664" t="s">
        <v>5685</v>
      </c>
      <c r="G693" s="663" t="s">
        <v>4918</v>
      </c>
      <c r="H693" s="663" t="s">
        <v>4919</v>
      </c>
      <c r="I693" s="665">
        <v>2.6755555555555559</v>
      </c>
      <c r="J693" s="665">
        <v>550</v>
      </c>
      <c r="K693" s="666">
        <v>1492.5</v>
      </c>
    </row>
    <row r="694" spans="1:11" ht="14.4" customHeight="1" x14ac:dyDescent="0.3">
      <c r="A694" s="661" t="s">
        <v>571</v>
      </c>
      <c r="B694" s="662" t="s">
        <v>2765</v>
      </c>
      <c r="C694" s="663" t="s">
        <v>587</v>
      </c>
      <c r="D694" s="664" t="s">
        <v>2769</v>
      </c>
      <c r="E694" s="663" t="s">
        <v>5684</v>
      </c>
      <c r="F694" s="664" t="s">
        <v>5685</v>
      </c>
      <c r="G694" s="663" t="s">
        <v>5354</v>
      </c>
      <c r="H694" s="663" t="s">
        <v>5355</v>
      </c>
      <c r="I694" s="665">
        <v>2.6387499999999999</v>
      </c>
      <c r="J694" s="665">
        <v>500</v>
      </c>
      <c r="K694" s="666">
        <v>1330.5</v>
      </c>
    </row>
    <row r="695" spans="1:11" ht="14.4" customHeight="1" x14ac:dyDescent="0.3">
      <c r="A695" s="661" t="s">
        <v>571</v>
      </c>
      <c r="B695" s="662" t="s">
        <v>2765</v>
      </c>
      <c r="C695" s="663" t="s">
        <v>587</v>
      </c>
      <c r="D695" s="664" t="s">
        <v>2769</v>
      </c>
      <c r="E695" s="663" t="s">
        <v>5684</v>
      </c>
      <c r="F695" s="664" t="s">
        <v>5685</v>
      </c>
      <c r="G695" s="663" t="s">
        <v>5566</v>
      </c>
      <c r="H695" s="663" t="s">
        <v>5567</v>
      </c>
      <c r="I695" s="665">
        <v>17.91</v>
      </c>
      <c r="J695" s="665">
        <v>30</v>
      </c>
      <c r="K695" s="666">
        <v>537.24</v>
      </c>
    </row>
    <row r="696" spans="1:11" ht="14.4" customHeight="1" x14ac:dyDescent="0.3">
      <c r="A696" s="661" t="s">
        <v>571</v>
      </c>
      <c r="B696" s="662" t="s">
        <v>2765</v>
      </c>
      <c r="C696" s="663" t="s">
        <v>587</v>
      </c>
      <c r="D696" s="664" t="s">
        <v>2769</v>
      </c>
      <c r="E696" s="663" t="s">
        <v>5684</v>
      </c>
      <c r="F696" s="664" t="s">
        <v>5685</v>
      </c>
      <c r="G696" s="663" t="s">
        <v>5568</v>
      </c>
      <c r="H696" s="663" t="s">
        <v>5569</v>
      </c>
      <c r="I696" s="665">
        <v>17.91</v>
      </c>
      <c r="J696" s="665">
        <v>10</v>
      </c>
      <c r="K696" s="666">
        <v>179.08</v>
      </c>
    </row>
    <row r="697" spans="1:11" ht="14.4" customHeight="1" x14ac:dyDescent="0.3">
      <c r="A697" s="661" t="s">
        <v>571</v>
      </c>
      <c r="B697" s="662" t="s">
        <v>2765</v>
      </c>
      <c r="C697" s="663" t="s">
        <v>587</v>
      </c>
      <c r="D697" s="664" t="s">
        <v>2769</v>
      </c>
      <c r="E697" s="663" t="s">
        <v>5684</v>
      </c>
      <c r="F697" s="664" t="s">
        <v>5685</v>
      </c>
      <c r="G697" s="663" t="s">
        <v>5356</v>
      </c>
      <c r="H697" s="663" t="s">
        <v>5357</v>
      </c>
      <c r="I697" s="665">
        <v>41</v>
      </c>
      <c r="J697" s="665">
        <v>87</v>
      </c>
      <c r="K697" s="666">
        <v>3566.7799999999997</v>
      </c>
    </row>
    <row r="698" spans="1:11" ht="14.4" customHeight="1" x14ac:dyDescent="0.3">
      <c r="A698" s="661" t="s">
        <v>571</v>
      </c>
      <c r="B698" s="662" t="s">
        <v>2765</v>
      </c>
      <c r="C698" s="663" t="s">
        <v>587</v>
      </c>
      <c r="D698" s="664" t="s">
        <v>2769</v>
      </c>
      <c r="E698" s="663" t="s">
        <v>5684</v>
      </c>
      <c r="F698" s="664" t="s">
        <v>5685</v>
      </c>
      <c r="G698" s="663" t="s">
        <v>5570</v>
      </c>
      <c r="H698" s="663" t="s">
        <v>5571</v>
      </c>
      <c r="I698" s="665">
        <v>1500.4</v>
      </c>
      <c r="J698" s="665">
        <v>2</v>
      </c>
      <c r="K698" s="666">
        <v>3000.8</v>
      </c>
    </row>
    <row r="699" spans="1:11" ht="14.4" customHeight="1" x14ac:dyDescent="0.3">
      <c r="A699" s="661" t="s">
        <v>571</v>
      </c>
      <c r="B699" s="662" t="s">
        <v>2765</v>
      </c>
      <c r="C699" s="663" t="s">
        <v>587</v>
      </c>
      <c r="D699" s="664" t="s">
        <v>2769</v>
      </c>
      <c r="E699" s="663" t="s">
        <v>5684</v>
      </c>
      <c r="F699" s="664" t="s">
        <v>5685</v>
      </c>
      <c r="G699" s="663" t="s">
        <v>5360</v>
      </c>
      <c r="H699" s="663" t="s">
        <v>5361</v>
      </c>
      <c r="I699" s="665">
        <v>1875.5</v>
      </c>
      <c r="J699" s="665">
        <v>5</v>
      </c>
      <c r="K699" s="666">
        <v>9377.5</v>
      </c>
    </row>
    <row r="700" spans="1:11" ht="14.4" customHeight="1" x14ac:dyDescent="0.3">
      <c r="A700" s="661" t="s">
        <v>571</v>
      </c>
      <c r="B700" s="662" t="s">
        <v>2765</v>
      </c>
      <c r="C700" s="663" t="s">
        <v>587</v>
      </c>
      <c r="D700" s="664" t="s">
        <v>2769</v>
      </c>
      <c r="E700" s="663" t="s">
        <v>5684</v>
      </c>
      <c r="F700" s="664" t="s">
        <v>5685</v>
      </c>
      <c r="G700" s="663" t="s">
        <v>5572</v>
      </c>
      <c r="H700" s="663" t="s">
        <v>5573</v>
      </c>
      <c r="I700" s="665">
        <v>434.28499999999997</v>
      </c>
      <c r="J700" s="665">
        <v>30</v>
      </c>
      <c r="K700" s="666">
        <v>13028.5</v>
      </c>
    </row>
    <row r="701" spans="1:11" ht="14.4" customHeight="1" x14ac:dyDescent="0.3">
      <c r="A701" s="661" t="s">
        <v>571</v>
      </c>
      <c r="B701" s="662" t="s">
        <v>2765</v>
      </c>
      <c r="C701" s="663" t="s">
        <v>587</v>
      </c>
      <c r="D701" s="664" t="s">
        <v>2769</v>
      </c>
      <c r="E701" s="663" t="s">
        <v>5684</v>
      </c>
      <c r="F701" s="664" t="s">
        <v>5685</v>
      </c>
      <c r="G701" s="663" t="s">
        <v>5362</v>
      </c>
      <c r="H701" s="663" t="s">
        <v>5363</v>
      </c>
      <c r="I701" s="665">
        <v>434.39000000000004</v>
      </c>
      <c r="J701" s="665">
        <v>5</v>
      </c>
      <c r="K701" s="666">
        <v>2171.96</v>
      </c>
    </row>
    <row r="702" spans="1:11" ht="14.4" customHeight="1" x14ac:dyDescent="0.3">
      <c r="A702" s="661" t="s">
        <v>571</v>
      </c>
      <c r="B702" s="662" t="s">
        <v>2765</v>
      </c>
      <c r="C702" s="663" t="s">
        <v>587</v>
      </c>
      <c r="D702" s="664" t="s">
        <v>2769</v>
      </c>
      <c r="E702" s="663" t="s">
        <v>5684</v>
      </c>
      <c r="F702" s="664" t="s">
        <v>5685</v>
      </c>
      <c r="G702" s="663" t="s">
        <v>5574</v>
      </c>
      <c r="H702" s="663" t="s">
        <v>5575</v>
      </c>
      <c r="I702" s="665">
        <v>17.98</v>
      </c>
      <c r="J702" s="665">
        <v>50</v>
      </c>
      <c r="K702" s="666">
        <v>899.03</v>
      </c>
    </row>
    <row r="703" spans="1:11" ht="14.4" customHeight="1" x14ac:dyDescent="0.3">
      <c r="A703" s="661" t="s">
        <v>571</v>
      </c>
      <c r="B703" s="662" t="s">
        <v>2765</v>
      </c>
      <c r="C703" s="663" t="s">
        <v>587</v>
      </c>
      <c r="D703" s="664" t="s">
        <v>2769</v>
      </c>
      <c r="E703" s="663" t="s">
        <v>5684</v>
      </c>
      <c r="F703" s="664" t="s">
        <v>5685</v>
      </c>
      <c r="G703" s="663" t="s">
        <v>5374</v>
      </c>
      <c r="H703" s="663" t="s">
        <v>5375</v>
      </c>
      <c r="I703" s="665">
        <v>49.97</v>
      </c>
      <c r="J703" s="665">
        <v>9</v>
      </c>
      <c r="K703" s="666">
        <v>449.73</v>
      </c>
    </row>
    <row r="704" spans="1:11" ht="14.4" customHeight="1" x14ac:dyDescent="0.3">
      <c r="A704" s="661" t="s">
        <v>571</v>
      </c>
      <c r="B704" s="662" t="s">
        <v>2765</v>
      </c>
      <c r="C704" s="663" t="s">
        <v>587</v>
      </c>
      <c r="D704" s="664" t="s">
        <v>2769</v>
      </c>
      <c r="E704" s="663" t="s">
        <v>5684</v>
      </c>
      <c r="F704" s="664" t="s">
        <v>5685</v>
      </c>
      <c r="G704" s="663" t="s">
        <v>4955</v>
      </c>
      <c r="H704" s="663" t="s">
        <v>4956</v>
      </c>
      <c r="I704" s="665">
        <v>21.9</v>
      </c>
      <c r="J704" s="665">
        <v>500</v>
      </c>
      <c r="K704" s="666">
        <v>10950.65</v>
      </c>
    </row>
    <row r="705" spans="1:11" ht="14.4" customHeight="1" x14ac:dyDescent="0.3">
      <c r="A705" s="661" t="s">
        <v>571</v>
      </c>
      <c r="B705" s="662" t="s">
        <v>2765</v>
      </c>
      <c r="C705" s="663" t="s">
        <v>587</v>
      </c>
      <c r="D705" s="664" t="s">
        <v>2769</v>
      </c>
      <c r="E705" s="663" t="s">
        <v>5684</v>
      </c>
      <c r="F705" s="664" t="s">
        <v>5685</v>
      </c>
      <c r="G705" s="663" t="s">
        <v>5382</v>
      </c>
      <c r="H705" s="663" t="s">
        <v>5383</v>
      </c>
      <c r="I705" s="665">
        <v>72.150000000000006</v>
      </c>
      <c r="J705" s="665">
        <v>50</v>
      </c>
      <c r="K705" s="666">
        <v>3607.62</v>
      </c>
    </row>
    <row r="706" spans="1:11" ht="14.4" customHeight="1" x14ac:dyDescent="0.3">
      <c r="A706" s="661" t="s">
        <v>571</v>
      </c>
      <c r="B706" s="662" t="s">
        <v>2765</v>
      </c>
      <c r="C706" s="663" t="s">
        <v>587</v>
      </c>
      <c r="D706" s="664" t="s">
        <v>2769</v>
      </c>
      <c r="E706" s="663" t="s">
        <v>5684</v>
      </c>
      <c r="F706" s="664" t="s">
        <v>5685</v>
      </c>
      <c r="G706" s="663" t="s">
        <v>5386</v>
      </c>
      <c r="H706" s="663" t="s">
        <v>5387</v>
      </c>
      <c r="I706" s="665">
        <v>197.95</v>
      </c>
      <c r="J706" s="665">
        <v>20</v>
      </c>
      <c r="K706" s="666">
        <v>3959.1</v>
      </c>
    </row>
    <row r="707" spans="1:11" ht="14.4" customHeight="1" x14ac:dyDescent="0.3">
      <c r="A707" s="661" t="s">
        <v>571</v>
      </c>
      <c r="B707" s="662" t="s">
        <v>2765</v>
      </c>
      <c r="C707" s="663" t="s">
        <v>587</v>
      </c>
      <c r="D707" s="664" t="s">
        <v>2769</v>
      </c>
      <c r="E707" s="663" t="s">
        <v>5684</v>
      </c>
      <c r="F707" s="664" t="s">
        <v>5685</v>
      </c>
      <c r="G707" s="663" t="s">
        <v>4963</v>
      </c>
      <c r="H707" s="663" t="s">
        <v>4964</v>
      </c>
      <c r="I707" s="665">
        <v>14.34</v>
      </c>
      <c r="J707" s="665">
        <v>40</v>
      </c>
      <c r="K707" s="666">
        <v>573.54</v>
      </c>
    </row>
    <row r="708" spans="1:11" ht="14.4" customHeight="1" x14ac:dyDescent="0.3">
      <c r="A708" s="661" t="s">
        <v>571</v>
      </c>
      <c r="B708" s="662" t="s">
        <v>2765</v>
      </c>
      <c r="C708" s="663" t="s">
        <v>587</v>
      </c>
      <c r="D708" s="664" t="s">
        <v>2769</v>
      </c>
      <c r="E708" s="663" t="s">
        <v>5684</v>
      </c>
      <c r="F708" s="664" t="s">
        <v>5685</v>
      </c>
      <c r="G708" s="663" t="s">
        <v>5394</v>
      </c>
      <c r="H708" s="663" t="s">
        <v>5395</v>
      </c>
      <c r="I708" s="665">
        <v>72.149999999999991</v>
      </c>
      <c r="J708" s="665">
        <v>250</v>
      </c>
      <c r="K708" s="666">
        <v>18037.96</v>
      </c>
    </row>
    <row r="709" spans="1:11" ht="14.4" customHeight="1" x14ac:dyDescent="0.3">
      <c r="A709" s="661" t="s">
        <v>571</v>
      </c>
      <c r="B709" s="662" t="s">
        <v>2765</v>
      </c>
      <c r="C709" s="663" t="s">
        <v>587</v>
      </c>
      <c r="D709" s="664" t="s">
        <v>2769</v>
      </c>
      <c r="E709" s="663" t="s">
        <v>5684</v>
      </c>
      <c r="F709" s="664" t="s">
        <v>5685</v>
      </c>
      <c r="G709" s="663" t="s">
        <v>5576</v>
      </c>
      <c r="H709" s="663" t="s">
        <v>5577</v>
      </c>
      <c r="I709" s="665">
        <v>181.5</v>
      </c>
      <c r="J709" s="665">
        <v>50</v>
      </c>
      <c r="K709" s="666">
        <v>9075</v>
      </c>
    </row>
    <row r="710" spans="1:11" ht="14.4" customHeight="1" x14ac:dyDescent="0.3">
      <c r="A710" s="661" t="s">
        <v>571</v>
      </c>
      <c r="B710" s="662" t="s">
        <v>2765</v>
      </c>
      <c r="C710" s="663" t="s">
        <v>587</v>
      </c>
      <c r="D710" s="664" t="s">
        <v>2769</v>
      </c>
      <c r="E710" s="663" t="s">
        <v>5684</v>
      </c>
      <c r="F710" s="664" t="s">
        <v>5685</v>
      </c>
      <c r="G710" s="663" t="s">
        <v>5578</v>
      </c>
      <c r="H710" s="663" t="s">
        <v>5579</v>
      </c>
      <c r="I710" s="665">
        <v>2.63</v>
      </c>
      <c r="J710" s="665">
        <v>50</v>
      </c>
      <c r="K710" s="666">
        <v>131.69999999999999</v>
      </c>
    </row>
    <row r="711" spans="1:11" ht="14.4" customHeight="1" x14ac:dyDescent="0.3">
      <c r="A711" s="661" t="s">
        <v>571</v>
      </c>
      <c r="B711" s="662" t="s">
        <v>2765</v>
      </c>
      <c r="C711" s="663" t="s">
        <v>587</v>
      </c>
      <c r="D711" s="664" t="s">
        <v>2769</v>
      </c>
      <c r="E711" s="663" t="s">
        <v>5684</v>
      </c>
      <c r="F711" s="664" t="s">
        <v>5685</v>
      </c>
      <c r="G711" s="663" t="s">
        <v>5400</v>
      </c>
      <c r="H711" s="663" t="s">
        <v>5401</v>
      </c>
      <c r="I711" s="665">
        <v>17.91</v>
      </c>
      <c r="J711" s="665">
        <v>10</v>
      </c>
      <c r="K711" s="666">
        <v>179.1</v>
      </c>
    </row>
    <row r="712" spans="1:11" ht="14.4" customHeight="1" x14ac:dyDescent="0.3">
      <c r="A712" s="661" t="s">
        <v>571</v>
      </c>
      <c r="B712" s="662" t="s">
        <v>2765</v>
      </c>
      <c r="C712" s="663" t="s">
        <v>587</v>
      </c>
      <c r="D712" s="664" t="s">
        <v>2769</v>
      </c>
      <c r="E712" s="663" t="s">
        <v>5684</v>
      </c>
      <c r="F712" s="664" t="s">
        <v>5685</v>
      </c>
      <c r="G712" s="663" t="s">
        <v>4979</v>
      </c>
      <c r="H712" s="663" t="s">
        <v>4980</v>
      </c>
      <c r="I712" s="665">
        <v>8.4700000000000006</v>
      </c>
      <c r="J712" s="665">
        <v>1100</v>
      </c>
      <c r="K712" s="666">
        <v>9317</v>
      </c>
    </row>
    <row r="713" spans="1:11" ht="14.4" customHeight="1" x14ac:dyDescent="0.3">
      <c r="A713" s="661" t="s">
        <v>571</v>
      </c>
      <c r="B713" s="662" t="s">
        <v>2765</v>
      </c>
      <c r="C713" s="663" t="s">
        <v>587</v>
      </c>
      <c r="D713" s="664" t="s">
        <v>2769</v>
      </c>
      <c r="E713" s="663" t="s">
        <v>5684</v>
      </c>
      <c r="F713" s="664" t="s">
        <v>5685</v>
      </c>
      <c r="G713" s="663" t="s">
        <v>5402</v>
      </c>
      <c r="H713" s="663" t="s">
        <v>5403</v>
      </c>
      <c r="I713" s="665">
        <v>17.91</v>
      </c>
      <c r="J713" s="665">
        <v>210</v>
      </c>
      <c r="K713" s="666">
        <v>3760.6799999999994</v>
      </c>
    </row>
    <row r="714" spans="1:11" ht="14.4" customHeight="1" x14ac:dyDescent="0.3">
      <c r="A714" s="661" t="s">
        <v>571</v>
      </c>
      <c r="B714" s="662" t="s">
        <v>2765</v>
      </c>
      <c r="C714" s="663" t="s">
        <v>587</v>
      </c>
      <c r="D714" s="664" t="s">
        <v>2769</v>
      </c>
      <c r="E714" s="663" t="s">
        <v>5684</v>
      </c>
      <c r="F714" s="664" t="s">
        <v>5685</v>
      </c>
      <c r="G714" s="663" t="s">
        <v>5580</v>
      </c>
      <c r="H714" s="663" t="s">
        <v>5581</v>
      </c>
      <c r="I714" s="665">
        <v>21.9</v>
      </c>
      <c r="J714" s="665">
        <v>100</v>
      </c>
      <c r="K714" s="666">
        <v>2190.1</v>
      </c>
    </row>
    <row r="715" spans="1:11" ht="14.4" customHeight="1" x14ac:dyDescent="0.3">
      <c r="A715" s="661" t="s">
        <v>571</v>
      </c>
      <c r="B715" s="662" t="s">
        <v>2765</v>
      </c>
      <c r="C715" s="663" t="s">
        <v>587</v>
      </c>
      <c r="D715" s="664" t="s">
        <v>2769</v>
      </c>
      <c r="E715" s="663" t="s">
        <v>5684</v>
      </c>
      <c r="F715" s="664" t="s">
        <v>5685</v>
      </c>
      <c r="G715" s="663" t="s">
        <v>5406</v>
      </c>
      <c r="H715" s="663" t="s">
        <v>5407</v>
      </c>
      <c r="I715" s="665">
        <v>113.256</v>
      </c>
      <c r="J715" s="665">
        <v>50</v>
      </c>
      <c r="K715" s="666">
        <v>5662.76</v>
      </c>
    </row>
    <row r="716" spans="1:11" ht="14.4" customHeight="1" x14ac:dyDescent="0.3">
      <c r="A716" s="661" t="s">
        <v>571</v>
      </c>
      <c r="B716" s="662" t="s">
        <v>2765</v>
      </c>
      <c r="C716" s="663" t="s">
        <v>587</v>
      </c>
      <c r="D716" s="664" t="s">
        <v>2769</v>
      </c>
      <c r="E716" s="663" t="s">
        <v>5684</v>
      </c>
      <c r="F716" s="664" t="s">
        <v>5685</v>
      </c>
      <c r="G716" s="663" t="s">
        <v>5582</v>
      </c>
      <c r="H716" s="663" t="s">
        <v>5583</v>
      </c>
      <c r="I716" s="665">
        <v>33.76</v>
      </c>
      <c r="J716" s="665">
        <v>100</v>
      </c>
      <c r="K716" s="666">
        <v>3376</v>
      </c>
    </row>
    <row r="717" spans="1:11" ht="14.4" customHeight="1" x14ac:dyDescent="0.3">
      <c r="A717" s="661" t="s">
        <v>571</v>
      </c>
      <c r="B717" s="662" t="s">
        <v>2765</v>
      </c>
      <c r="C717" s="663" t="s">
        <v>587</v>
      </c>
      <c r="D717" s="664" t="s">
        <v>2769</v>
      </c>
      <c r="E717" s="663" t="s">
        <v>5684</v>
      </c>
      <c r="F717" s="664" t="s">
        <v>5685</v>
      </c>
      <c r="G717" s="663" t="s">
        <v>5584</v>
      </c>
      <c r="H717" s="663" t="s">
        <v>5585</v>
      </c>
      <c r="I717" s="665">
        <v>96.68</v>
      </c>
      <c r="J717" s="665">
        <v>60</v>
      </c>
      <c r="K717" s="666">
        <v>5800.7999999999993</v>
      </c>
    </row>
    <row r="718" spans="1:11" ht="14.4" customHeight="1" x14ac:dyDescent="0.3">
      <c r="A718" s="661" t="s">
        <v>571</v>
      </c>
      <c r="B718" s="662" t="s">
        <v>2765</v>
      </c>
      <c r="C718" s="663" t="s">
        <v>587</v>
      </c>
      <c r="D718" s="664" t="s">
        <v>2769</v>
      </c>
      <c r="E718" s="663" t="s">
        <v>5684</v>
      </c>
      <c r="F718" s="664" t="s">
        <v>5685</v>
      </c>
      <c r="G718" s="663" t="s">
        <v>5586</v>
      </c>
      <c r="H718" s="663" t="s">
        <v>5587</v>
      </c>
      <c r="I718" s="665">
        <v>1089</v>
      </c>
      <c r="J718" s="665">
        <v>2</v>
      </c>
      <c r="K718" s="666">
        <v>2178</v>
      </c>
    </row>
    <row r="719" spans="1:11" ht="14.4" customHeight="1" x14ac:dyDescent="0.3">
      <c r="A719" s="661" t="s">
        <v>571</v>
      </c>
      <c r="B719" s="662" t="s">
        <v>2765</v>
      </c>
      <c r="C719" s="663" t="s">
        <v>587</v>
      </c>
      <c r="D719" s="664" t="s">
        <v>2769</v>
      </c>
      <c r="E719" s="663" t="s">
        <v>5684</v>
      </c>
      <c r="F719" s="664" t="s">
        <v>5685</v>
      </c>
      <c r="G719" s="663" t="s">
        <v>5588</v>
      </c>
      <c r="H719" s="663" t="s">
        <v>5589</v>
      </c>
      <c r="I719" s="665">
        <v>1524.55</v>
      </c>
      <c r="J719" s="665">
        <v>3</v>
      </c>
      <c r="K719" s="666">
        <v>4573.6000000000004</v>
      </c>
    </row>
    <row r="720" spans="1:11" ht="14.4" customHeight="1" x14ac:dyDescent="0.3">
      <c r="A720" s="661" t="s">
        <v>571</v>
      </c>
      <c r="B720" s="662" t="s">
        <v>2765</v>
      </c>
      <c r="C720" s="663" t="s">
        <v>587</v>
      </c>
      <c r="D720" s="664" t="s">
        <v>2769</v>
      </c>
      <c r="E720" s="663" t="s">
        <v>5684</v>
      </c>
      <c r="F720" s="664" t="s">
        <v>5685</v>
      </c>
      <c r="G720" s="663" t="s">
        <v>5590</v>
      </c>
      <c r="H720" s="663" t="s">
        <v>5591</v>
      </c>
      <c r="I720" s="665">
        <v>1089</v>
      </c>
      <c r="J720" s="665">
        <v>38</v>
      </c>
      <c r="K720" s="666">
        <v>41382</v>
      </c>
    </row>
    <row r="721" spans="1:11" ht="14.4" customHeight="1" x14ac:dyDescent="0.3">
      <c r="A721" s="661" t="s">
        <v>571</v>
      </c>
      <c r="B721" s="662" t="s">
        <v>2765</v>
      </c>
      <c r="C721" s="663" t="s">
        <v>587</v>
      </c>
      <c r="D721" s="664" t="s">
        <v>2769</v>
      </c>
      <c r="E721" s="663" t="s">
        <v>5684</v>
      </c>
      <c r="F721" s="664" t="s">
        <v>5685</v>
      </c>
      <c r="G721" s="663" t="s">
        <v>5590</v>
      </c>
      <c r="H721" s="663" t="s">
        <v>5592</v>
      </c>
      <c r="I721" s="665">
        <v>1089</v>
      </c>
      <c r="J721" s="665">
        <v>15</v>
      </c>
      <c r="K721" s="666">
        <v>16335</v>
      </c>
    </row>
    <row r="722" spans="1:11" ht="14.4" customHeight="1" x14ac:dyDescent="0.3">
      <c r="A722" s="661" t="s">
        <v>571</v>
      </c>
      <c r="B722" s="662" t="s">
        <v>2765</v>
      </c>
      <c r="C722" s="663" t="s">
        <v>587</v>
      </c>
      <c r="D722" s="664" t="s">
        <v>2769</v>
      </c>
      <c r="E722" s="663" t="s">
        <v>5684</v>
      </c>
      <c r="F722" s="664" t="s">
        <v>5685</v>
      </c>
      <c r="G722" s="663" t="s">
        <v>5593</v>
      </c>
      <c r="H722" s="663" t="s">
        <v>5594</v>
      </c>
      <c r="I722" s="665">
        <v>1089</v>
      </c>
      <c r="J722" s="665">
        <v>30</v>
      </c>
      <c r="K722" s="666">
        <v>32670</v>
      </c>
    </row>
    <row r="723" spans="1:11" ht="14.4" customHeight="1" x14ac:dyDescent="0.3">
      <c r="A723" s="661" t="s">
        <v>571</v>
      </c>
      <c r="B723" s="662" t="s">
        <v>2765</v>
      </c>
      <c r="C723" s="663" t="s">
        <v>587</v>
      </c>
      <c r="D723" s="664" t="s">
        <v>2769</v>
      </c>
      <c r="E723" s="663" t="s">
        <v>5684</v>
      </c>
      <c r="F723" s="664" t="s">
        <v>5685</v>
      </c>
      <c r="G723" s="663" t="s">
        <v>5593</v>
      </c>
      <c r="H723" s="663" t="s">
        <v>5595</v>
      </c>
      <c r="I723" s="665">
        <v>1089</v>
      </c>
      <c r="J723" s="665">
        <v>10</v>
      </c>
      <c r="K723" s="666">
        <v>10890</v>
      </c>
    </row>
    <row r="724" spans="1:11" ht="14.4" customHeight="1" x14ac:dyDescent="0.3">
      <c r="A724" s="661" t="s">
        <v>571</v>
      </c>
      <c r="B724" s="662" t="s">
        <v>2765</v>
      </c>
      <c r="C724" s="663" t="s">
        <v>587</v>
      </c>
      <c r="D724" s="664" t="s">
        <v>2769</v>
      </c>
      <c r="E724" s="663" t="s">
        <v>5684</v>
      </c>
      <c r="F724" s="664" t="s">
        <v>5685</v>
      </c>
      <c r="G724" s="663" t="s">
        <v>5596</v>
      </c>
      <c r="H724" s="663" t="s">
        <v>5597</v>
      </c>
      <c r="I724" s="665">
        <v>1089</v>
      </c>
      <c r="J724" s="665">
        <v>12</v>
      </c>
      <c r="K724" s="666">
        <v>13068</v>
      </c>
    </row>
    <row r="725" spans="1:11" ht="14.4" customHeight="1" x14ac:dyDescent="0.3">
      <c r="A725" s="661" t="s">
        <v>571</v>
      </c>
      <c r="B725" s="662" t="s">
        <v>2765</v>
      </c>
      <c r="C725" s="663" t="s">
        <v>587</v>
      </c>
      <c r="D725" s="664" t="s">
        <v>2769</v>
      </c>
      <c r="E725" s="663" t="s">
        <v>5684</v>
      </c>
      <c r="F725" s="664" t="s">
        <v>5685</v>
      </c>
      <c r="G725" s="663" t="s">
        <v>5598</v>
      </c>
      <c r="H725" s="663" t="s">
        <v>5599</v>
      </c>
      <c r="I725" s="665">
        <v>1089</v>
      </c>
      <c r="J725" s="665">
        <v>2</v>
      </c>
      <c r="K725" s="666">
        <v>2178</v>
      </c>
    </row>
    <row r="726" spans="1:11" ht="14.4" customHeight="1" x14ac:dyDescent="0.3">
      <c r="A726" s="661" t="s">
        <v>571</v>
      </c>
      <c r="B726" s="662" t="s">
        <v>2765</v>
      </c>
      <c r="C726" s="663" t="s">
        <v>587</v>
      </c>
      <c r="D726" s="664" t="s">
        <v>2769</v>
      </c>
      <c r="E726" s="663" t="s">
        <v>5684</v>
      </c>
      <c r="F726" s="664" t="s">
        <v>5685</v>
      </c>
      <c r="G726" s="663" t="s">
        <v>5598</v>
      </c>
      <c r="H726" s="663" t="s">
        <v>5600</v>
      </c>
      <c r="I726" s="665">
        <v>1089</v>
      </c>
      <c r="J726" s="665">
        <v>4</v>
      </c>
      <c r="K726" s="666">
        <v>4356</v>
      </c>
    </row>
    <row r="727" spans="1:11" ht="14.4" customHeight="1" x14ac:dyDescent="0.3">
      <c r="A727" s="661" t="s">
        <v>571</v>
      </c>
      <c r="B727" s="662" t="s">
        <v>2765</v>
      </c>
      <c r="C727" s="663" t="s">
        <v>587</v>
      </c>
      <c r="D727" s="664" t="s">
        <v>2769</v>
      </c>
      <c r="E727" s="663" t="s">
        <v>5684</v>
      </c>
      <c r="F727" s="664" t="s">
        <v>5685</v>
      </c>
      <c r="G727" s="663" t="s">
        <v>5601</v>
      </c>
      <c r="H727" s="663" t="s">
        <v>5602</v>
      </c>
      <c r="I727" s="665">
        <v>1089</v>
      </c>
      <c r="J727" s="665">
        <v>7</v>
      </c>
      <c r="K727" s="666">
        <v>7623</v>
      </c>
    </row>
    <row r="728" spans="1:11" ht="14.4" customHeight="1" x14ac:dyDescent="0.3">
      <c r="A728" s="661" t="s">
        <v>571</v>
      </c>
      <c r="B728" s="662" t="s">
        <v>2765</v>
      </c>
      <c r="C728" s="663" t="s">
        <v>587</v>
      </c>
      <c r="D728" s="664" t="s">
        <v>2769</v>
      </c>
      <c r="E728" s="663" t="s">
        <v>5684</v>
      </c>
      <c r="F728" s="664" t="s">
        <v>5685</v>
      </c>
      <c r="G728" s="663" t="s">
        <v>5601</v>
      </c>
      <c r="H728" s="663" t="s">
        <v>5603</v>
      </c>
      <c r="I728" s="665">
        <v>1089</v>
      </c>
      <c r="J728" s="665">
        <v>2</v>
      </c>
      <c r="K728" s="666">
        <v>2178</v>
      </c>
    </row>
    <row r="729" spans="1:11" ht="14.4" customHeight="1" x14ac:dyDescent="0.3">
      <c r="A729" s="661" t="s">
        <v>571</v>
      </c>
      <c r="B729" s="662" t="s">
        <v>2765</v>
      </c>
      <c r="C729" s="663" t="s">
        <v>587</v>
      </c>
      <c r="D729" s="664" t="s">
        <v>2769</v>
      </c>
      <c r="E729" s="663" t="s">
        <v>5684</v>
      </c>
      <c r="F729" s="664" t="s">
        <v>5685</v>
      </c>
      <c r="G729" s="663" t="s">
        <v>5422</v>
      </c>
      <c r="H729" s="663" t="s">
        <v>5423</v>
      </c>
      <c r="I729" s="665">
        <v>123.21</v>
      </c>
      <c r="J729" s="665">
        <v>10</v>
      </c>
      <c r="K729" s="666">
        <v>1232.1400000000001</v>
      </c>
    </row>
    <row r="730" spans="1:11" ht="14.4" customHeight="1" x14ac:dyDescent="0.3">
      <c r="A730" s="661" t="s">
        <v>571</v>
      </c>
      <c r="B730" s="662" t="s">
        <v>2765</v>
      </c>
      <c r="C730" s="663" t="s">
        <v>587</v>
      </c>
      <c r="D730" s="664" t="s">
        <v>2769</v>
      </c>
      <c r="E730" s="663" t="s">
        <v>5684</v>
      </c>
      <c r="F730" s="664" t="s">
        <v>5685</v>
      </c>
      <c r="G730" s="663" t="s">
        <v>5424</v>
      </c>
      <c r="H730" s="663" t="s">
        <v>5425</v>
      </c>
      <c r="I730" s="665">
        <v>9.44</v>
      </c>
      <c r="J730" s="665">
        <v>40</v>
      </c>
      <c r="K730" s="666">
        <v>377.5</v>
      </c>
    </row>
    <row r="731" spans="1:11" ht="14.4" customHeight="1" x14ac:dyDescent="0.3">
      <c r="A731" s="661" t="s">
        <v>571</v>
      </c>
      <c r="B731" s="662" t="s">
        <v>2765</v>
      </c>
      <c r="C731" s="663" t="s">
        <v>587</v>
      </c>
      <c r="D731" s="664" t="s">
        <v>2769</v>
      </c>
      <c r="E731" s="663" t="s">
        <v>5684</v>
      </c>
      <c r="F731" s="664" t="s">
        <v>5685</v>
      </c>
      <c r="G731" s="663" t="s">
        <v>5430</v>
      </c>
      <c r="H731" s="663" t="s">
        <v>5431</v>
      </c>
      <c r="I731" s="665">
        <v>123.21</v>
      </c>
      <c r="J731" s="665">
        <v>10</v>
      </c>
      <c r="K731" s="666">
        <v>1232.1400000000001</v>
      </c>
    </row>
    <row r="732" spans="1:11" ht="14.4" customHeight="1" x14ac:dyDescent="0.3">
      <c r="A732" s="661" t="s">
        <v>571</v>
      </c>
      <c r="B732" s="662" t="s">
        <v>2765</v>
      </c>
      <c r="C732" s="663" t="s">
        <v>587</v>
      </c>
      <c r="D732" s="664" t="s">
        <v>2769</v>
      </c>
      <c r="E732" s="663" t="s">
        <v>5684</v>
      </c>
      <c r="F732" s="664" t="s">
        <v>5685</v>
      </c>
      <c r="G732" s="663" t="s">
        <v>5604</v>
      </c>
      <c r="H732" s="663" t="s">
        <v>5605</v>
      </c>
      <c r="I732" s="665">
        <v>1500.4</v>
      </c>
      <c r="J732" s="665">
        <v>8</v>
      </c>
      <c r="K732" s="666">
        <v>12003.2</v>
      </c>
    </row>
    <row r="733" spans="1:11" ht="14.4" customHeight="1" x14ac:dyDescent="0.3">
      <c r="A733" s="661" t="s">
        <v>571</v>
      </c>
      <c r="B733" s="662" t="s">
        <v>2765</v>
      </c>
      <c r="C733" s="663" t="s">
        <v>587</v>
      </c>
      <c r="D733" s="664" t="s">
        <v>2769</v>
      </c>
      <c r="E733" s="663" t="s">
        <v>5684</v>
      </c>
      <c r="F733" s="664" t="s">
        <v>5685</v>
      </c>
      <c r="G733" s="663" t="s">
        <v>5604</v>
      </c>
      <c r="H733" s="663" t="s">
        <v>5606</v>
      </c>
      <c r="I733" s="665">
        <v>1500.4</v>
      </c>
      <c r="J733" s="665">
        <v>6</v>
      </c>
      <c r="K733" s="666">
        <v>9002.4</v>
      </c>
    </row>
    <row r="734" spans="1:11" ht="14.4" customHeight="1" x14ac:dyDescent="0.3">
      <c r="A734" s="661" t="s">
        <v>571</v>
      </c>
      <c r="B734" s="662" t="s">
        <v>2765</v>
      </c>
      <c r="C734" s="663" t="s">
        <v>587</v>
      </c>
      <c r="D734" s="664" t="s">
        <v>2769</v>
      </c>
      <c r="E734" s="663" t="s">
        <v>5684</v>
      </c>
      <c r="F734" s="664" t="s">
        <v>5685</v>
      </c>
      <c r="G734" s="663" t="s">
        <v>5436</v>
      </c>
      <c r="H734" s="663" t="s">
        <v>5437</v>
      </c>
      <c r="I734" s="665">
        <v>9.44</v>
      </c>
      <c r="J734" s="665">
        <v>10</v>
      </c>
      <c r="K734" s="666">
        <v>94.4</v>
      </c>
    </row>
    <row r="735" spans="1:11" ht="14.4" customHeight="1" x14ac:dyDescent="0.3">
      <c r="A735" s="661" t="s">
        <v>571</v>
      </c>
      <c r="B735" s="662" t="s">
        <v>2765</v>
      </c>
      <c r="C735" s="663" t="s">
        <v>587</v>
      </c>
      <c r="D735" s="664" t="s">
        <v>2769</v>
      </c>
      <c r="E735" s="663" t="s">
        <v>5684</v>
      </c>
      <c r="F735" s="664" t="s">
        <v>5685</v>
      </c>
      <c r="G735" s="663" t="s">
        <v>5045</v>
      </c>
      <c r="H735" s="663" t="s">
        <v>5046</v>
      </c>
      <c r="I735" s="665">
        <v>422.28999999999996</v>
      </c>
      <c r="J735" s="665">
        <v>5</v>
      </c>
      <c r="K735" s="666">
        <v>2111.46</v>
      </c>
    </row>
    <row r="736" spans="1:11" ht="14.4" customHeight="1" x14ac:dyDescent="0.3">
      <c r="A736" s="661" t="s">
        <v>571</v>
      </c>
      <c r="B736" s="662" t="s">
        <v>2765</v>
      </c>
      <c r="C736" s="663" t="s">
        <v>587</v>
      </c>
      <c r="D736" s="664" t="s">
        <v>2769</v>
      </c>
      <c r="E736" s="663" t="s">
        <v>5684</v>
      </c>
      <c r="F736" s="664" t="s">
        <v>5685</v>
      </c>
      <c r="G736" s="663" t="s">
        <v>5607</v>
      </c>
      <c r="H736" s="663" t="s">
        <v>5608</v>
      </c>
      <c r="I736" s="665">
        <v>14.52</v>
      </c>
      <c r="J736" s="665">
        <v>190</v>
      </c>
      <c r="K736" s="666">
        <v>2758.8</v>
      </c>
    </row>
    <row r="737" spans="1:11" ht="14.4" customHeight="1" x14ac:dyDescent="0.3">
      <c r="A737" s="661" t="s">
        <v>571</v>
      </c>
      <c r="B737" s="662" t="s">
        <v>2765</v>
      </c>
      <c r="C737" s="663" t="s">
        <v>587</v>
      </c>
      <c r="D737" s="664" t="s">
        <v>2769</v>
      </c>
      <c r="E737" s="663" t="s">
        <v>5684</v>
      </c>
      <c r="F737" s="664" t="s">
        <v>5685</v>
      </c>
      <c r="G737" s="663" t="s">
        <v>5609</v>
      </c>
      <c r="H737" s="663" t="s">
        <v>5610</v>
      </c>
      <c r="I737" s="665">
        <v>14.52</v>
      </c>
      <c r="J737" s="665">
        <v>300</v>
      </c>
      <c r="K737" s="666">
        <v>4356</v>
      </c>
    </row>
    <row r="738" spans="1:11" ht="14.4" customHeight="1" x14ac:dyDescent="0.3">
      <c r="A738" s="661" t="s">
        <v>571</v>
      </c>
      <c r="B738" s="662" t="s">
        <v>2765</v>
      </c>
      <c r="C738" s="663" t="s">
        <v>587</v>
      </c>
      <c r="D738" s="664" t="s">
        <v>2769</v>
      </c>
      <c r="E738" s="663" t="s">
        <v>5684</v>
      </c>
      <c r="F738" s="664" t="s">
        <v>5685</v>
      </c>
      <c r="G738" s="663" t="s">
        <v>5444</v>
      </c>
      <c r="H738" s="663" t="s">
        <v>5445</v>
      </c>
      <c r="I738" s="665">
        <v>14.52</v>
      </c>
      <c r="J738" s="665">
        <v>270</v>
      </c>
      <c r="K738" s="666">
        <v>3920.4</v>
      </c>
    </row>
    <row r="739" spans="1:11" ht="14.4" customHeight="1" x14ac:dyDescent="0.3">
      <c r="A739" s="661" t="s">
        <v>571</v>
      </c>
      <c r="B739" s="662" t="s">
        <v>2765</v>
      </c>
      <c r="C739" s="663" t="s">
        <v>587</v>
      </c>
      <c r="D739" s="664" t="s">
        <v>2769</v>
      </c>
      <c r="E739" s="663" t="s">
        <v>5684</v>
      </c>
      <c r="F739" s="664" t="s">
        <v>5685</v>
      </c>
      <c r="G739" s="663" t="s">
        <v>5611</v>
      </c>
      <c r="H739" s="663" t="s">
        <v>5612</v>
      </c>
      <c r="I739" s="665">
        <v>14.520000000000001</v>
      </c>
      <c r="J739" s="665">
        <v>390</v>
      </c>
      <c r="K739" s="666">
        <v>5662.8</v>
      </c>
    </row>
    <row r="740" spans="1:11" ht="14.4" customHeight="1" x14ac:dyDescent="0.3">
      <c r="A740" s="661" t="s">
        <v>571</v>
      </c>
      <c r="B740" s="662" t="s">
        <v>2765</v>
      </c>
      <c r="C740" s="663" t="s">
        <v>587</v>
      </c>
      <c r="D740" s="664" t="s">
        <v>2769</v>
      </c>
      <c r="E740" s="663" t="s">
        <v>5684</v>
      </c>
      <c r="F740" s="664" t="s">
        <v>5685</v>
      </c>
      <c r="G740" s="663" t="s">
        <v>5613</v>
      </c>
      <c r="H740" s="663" t="s">
        <v>5614</v>
      </c>
      <c r="I740" s="665">
        <v>1089</v>
      </c>
      <c r="J740" s="665">
        <v>8</v>
      </c>
      <c r="K740" s="666">
        <v>8712</v>
      </c>
    </row>
    <row r="741" spans="1:11" ht="14.4" customHeight="1" x14ac:dyDescent="0.3">
      <c r="A741" s="661" t="s">
        <v>571</v>
      </c>
      <c r="B741" s="662" t="s">
        <v>2765</v>
      </c>
      <c r="C741" s="663" t="s">
        <v>587</v>
      </c>
      <c r="D741" s="664" t="s">
        <v>2769</v>
      </c>
      <c r="E741" s="663" t="s">
        <v>5684</v>
      </c>
      <c r="F741" s="664" t="s">
        <v>5685</v>
      </c>
      <c r="G741" s="663" t="s">
        <v>5613</v>
      </c>
      <c r="H741" s="663" t="s">
        <v>5615</v>
      </c>
      <c r="I741" s="665">
        <v>1089</v>
      </c>
      <c r="J741" s="665">
        <v>5</v>
      </c>
      <c r="K741" s="666">
        <v>5445</v>
      </c>
    </row>
    <row r="742" spans="1:11" ht="14.4" customHeight="1" x14ac:dyDescent="0.3">
      <c r="A742" s="661" t="s">
        <v>571</v>
      </c>
      <c r="B742" s="662" t="s">
        <v>2765</v>
      </c>
      <c r="C742" s="663" t="s">
        <v>587</v>
      </c>
      <c r="D742" s="664" t="s">
        <v>2769</v>
      </c>
      <c r="E742" s="663" t="s">
        <v>5684</v>
      </c>
      <c r="F742" s="664" t="s">
        <v>5685</v>
      </c>
      <c r="G742" s="663" t="s">
        <v>5616</v>
      </c>
      <c r="H742" s="663" t="s">
        <v>5617</v>
      </c>
      <c r="I742" s="665">
        <v>1712.7550000000001</v>
      </c>
      <c r="J742" s="665">
        <v>4</v>
      </c>
      <c r="K742" s="666">
        <v>6851.02</v>
      </c>
    </row>
    <row r="743" spans="1:11" ht="14.4" customHeight="1" x14ac:dyDescent="0.3">
      <c r="A743" s="661" t="s">
        <v>571</v>
      </c>
      <c r="B743" s="662" t="s">
        <v>2765</v>
      </c>
      <c r="C743" s="663" t="s">
        <v>587</v>
      </c>
      <c r="D743" s="664" t="s">
        <v>2769</v>
      </c>
      <c r="E743" s="663" t="s">
        <v>5684</v>
      </c>
      <c r="F743" s="664" t="s">
        <v>5685</v>
      </c>
      <c r="G743" s="663" t="s">
        <v>5618</v>
      </c>
      <c r="H743" s="663" t="s">
        <v>5619</v>
      </c>
      <c r="I743" s="665">
        <v>1712.7550000000001</v>
      </c>
      <c r="J743" s="665">
        <v>4</v>
      </c>
      <c r="K743" s="666">
        <v>6851.02</v>
      </c>
    </row>
    <row r="744" spans="1:11" ht="14.4" customHeight="1" x14ac:dyDescent="0.3">
      <c r="A744" s="661" t="s">
        <v>571</v>
      </c>
      <c r="B744" s="662" t="s">
        <v>2765</v>
      </c>
      <c r="C744" s="663" t="s">
        <v>587</v>
      </c>
      <c r="D744" s="664" t="s">
        <v>2769</v>
      </c>
      <c r="E744" s="663" t="s">
        <v>5684</v>
      </c>
      <c r="F744" s="664" t="s">
        <v>5685</v>
      </c>
      <c r="G744" s="663" t="s">
        <v>5620</v>
      </c>
      <c r="H744" s="663" t="s">
        <v>5621</v>
      </c>
      <c r="I744" s="665">
        <v>80.47</v>
      </c>
      <c r="J744" s="665">
        <v>75</v>
      </c>
      <c r="K744" s="666">
        <v>6034.88</v>
      </c>
    </row>
    <row r="745" spans="1:11" ht="14.4" customHeight="1" x14ac:dyDescent="0.3">
      <c r="A745" s="661" t="s">
        <v>571</v>
      </c>
      <c r="B745" s="662" t="s">
        <v>2765</v>
      </c>
      <c r="C745" s="663" t="s">
        <v>587</v>
      </c>
      <c r="D745" s="664" t="s">
        <v>2769</v>
      </c>
      <c r="E745" s="663" t="s">
        <v>5684</v>
      </c>
      <c r="F745" s="664" t="s">
        <v>5685</v>
      </c>
      <c r="G745" s="663" t="s">
        <v>5622</v>
      </c>
      <c r="H745" s="663" t="s">
        <v>5623</v>
      </c>
      <c r="I745" s="665">
        <v>74.260000000000005</v>
      </c>
      <c r="J745" s="665">
        <v>25</v>
      </c>
      <c r="K745" s="666">
        <v>1856.44</v>
      </c>
    </row>
    <row r="746" spans="1:11" ht="14.4" customHeight="1" x14ac:dyDescent="0.3">
      <c r="A746" s="661" t="s">
        <v>571</v>
      </c>
      <c r="B746" s="662" t="s">
        <v>2765</v>
      </c>
      <c r="C746" s="663" t="s">
        <v>587</v>
      </c>
      <c r="D746" s="664" t="s">
        <v>2769</v>
      </c>
      <c r="E746" s="663" t="s">
        <v>5684</v>
      </c>
      <c r="F746" s="664" t="s">
        <v>5685</v>
      </c>
      <c r="G746" s="663" t="s">
        <v>5624</v>
      </c>
      <c r="H746" s="663" t="s">
        <v>5625</v>
      </c>
      <c r="I746" s="665">
        <v>2568.59</v>
      </c>
      <c r="J746" s="665">
        <v>2</v>
      </c>
      <c r="K746" s="666">
        <v>5137.18</v>
      </c>
    </row>
    <row r="747" spans="1:11" ht="14.4" customHeight="1" x14ac:dyDescent="0.3">
      <c r="A747" s="661" t="s">
        <v>571</v>
      </c>
      <c r="B747" s="662" t="s">
        <v>2765</v>
      </c>
      <c r="C747" s="663" t="s">
        <v>587</v>
      </c>
      <c r="D747" s="664" t="s">
        <v>2769</v>
      </c>
      <c r="E747" s="663" t="s">
        <v>5684</v>
      </c>
      <c r="F747" s="664" t="s">
        <v>5685</v>
      </c>
      <c r="G747" s="663" t="s">
        <v>5624</v>
      </c>
      <c r="H747" s="663" t="s">
        <v>5626</v>
      </c>
      <c r="I747" s="665">
        <v>2568.59</v>
      </c>
      <c r="J747" s="665">
        <v>3</v>
      </c>
      <c r="K747" s="666">
        <v>7705.77</v>
      </c>
    </row>
    <row r="748" spans="1:11" ht="14.4" customHeight="1" x14ac:dyDescent="0.3">
      <c r="A748" s="661" t="s">
        <v>571</v>
      </c>
      <c r="B748" s="662" t="s">
        <v>2765</v>
      </c>
      <c r="C748" s="663" t="s">
        <v>587</v>
      </c>
      <c r="D748" s="664" t="s">
        <v>2769</v>
      </c>
      <c r="E748" s="663" t="s">
        <v>5684</v>
      </c>
      <c r="F748" s="664" t="s">
        <v>5685</v>
      </c>
      <c r="G748" s="663" t="s">
        <v>5627</v>
      </c>
      <c r="H748" s="663" t="s">
        <v>5628</v>
      </c>
      <c r="I748" s="665">
        <v>45.62</v>
      </c>
      <c r="J748" s="665">
        <v>25</v>
      </c>
      <c r="K748" s="666">
        <v>1140.43</v>
      </c>
    </row>
    <row r="749" spans="1:11" ht="14.4" customHeight="1" x14ac:dyDescent="0.3">
      <c r="A749" s="661" t="s">
        <v>571</v>
      </c>
      <c r="B749" s="662" t="s">
        <v>2765</v>
      </c>
      <c r="C749" s="663" t="s">
        <v>587</v>
      </c>
      <c r="D749" s="664" t="s">
        <v>2769</v>
      </c>
      <c r="E749" s="663" t="s">
        <v>5684</v>
      </c>
      <c r="F749" s="664" t="s">
        <v>5685</v>
      </c>
      <c r="G749" s="663" t="s">
        <v>5629</v>
      </c>
      <c r="H749" s="663" t="s">
        <v>5630</v>
      </c>
      <c r="I749" s="665">
        <v>1775.0749999999998</v>
      </c>
      <c r="J749" s="665">
        <v>4</v>
      </c>
      <c r="K749" s="666">
        <v>7100.2999999999993</v>
      </c>
    </row>
    <row r="750" spans="1:11" ht="14.4" customHeight="1" x14ac:dyDescent="0.3">
      <c r="A750" s="661" t="s">
        <v>571</v>
      </c>
      <c r="B750" s="662" t="s">
        <v>2765</v>
      </c>
      <c r="C750" s="663" t="s">
        <v>587</v>
      </c>
      <c r="D750" s="664" t="s">
        <v>2769</v>
      </c>
      <c r="E750" s="663" t="s">
        <v>5684</v>
      </c>
      <c r="F750" s="664" t="s">
        <v>5685</v>
      </c>
      <c r="G750" s="663" t="s">
        <v>5631</v>
      </c>
      <c r="H750" s="663" t="s">
        <v>5632</v>
      </c>
      <c r="I750" s="665">
        <v>1500.4</v>
      </c>
      <c r="J750" s="665">
        <v>5</v>
      </c>
      <c r="K750" s="666">
        <v>7502</v>
      </c>
    </row>
    <row r="751" spans="1:11" ht="14.4" customHeight="1" x14ac:dyDescent="0.3">
      <c r="A751" s="661" t="s">
        <v>571</v>
      </c>
      <c r="B751" s="662" t="s">
        <v>2765</v>
      </c>
      <c r="C751" s="663" t="s">
        <v>587</v>
      </c>
      <c r="D751" s="664" t="s">
        <v>2769</v>
      </c>
      <c r="E751" s="663" t="s">
        <v>5684</v>
      </c>
      <c r="F751" s="664" t="s">
        <v>5685</v>
      </c>
      <c r="G751" s="663" t="s">
        <v>5631</v>
      </c>
      <c r="H751" s="663" t="s">
        <v>5633</v>
      </c>
      <c r="I751" s="665">
        <v>1500.4</v>
      </c>
      <c r="J751" s="665">
        <v>3</v>
      </c>
      <c r="K751" s="666">
        <v>4501.2</v>
      </c>
    </row>
    <row r="752" spans="1:11" ht="14.4" customHeight="1" x14ac:dyDescent="0.3">
      <c r="A752" s="661" t="s">
        <v>571</v>
      </c>
      <c r="B752" s="662" t="s">
        <v>2765</v>
      </c>
      <c r="C752" s="663" t="s">
        <v>587</v>
      </c>
      <c r="D752" s="664" t="s">
        <v>2769</v>
      </c>
      <c r="E752" s="663" t="s">
        <v>5684</v>
      </c>
      <c r="F752" s="664" t="s">
        <v>5685</v>
      </c>
      <c r="G752" s="663" t="s">
        <v>4521</v>
      </c>
      <c r="H752" s="663" t="s">
        <v>4522</v>
      </c>
      <c r="I752" s="665">
        <v>3.4255555555555564</v>
      </c>
      <c r="J752" s="665">
        <v>7200</v>
      </c>
      <c r="K752" s="666">
        <v>24672</v>
      </c>
    </row>
    <row r="753" spans="1:11" ht="14.4" customHeight="1" x14ac:dyDescent="0.3">
      <c r="A753" s="661" t="s">
        <v>571</v>
      </c>
      <c r="B753" s="662" t="s">
        <v>2765</v>
      </c>
      <c r="C753" s="663" t="s">
        <v>587</v>
      </c>
      <c r="D753" s="664" t="s">
        <v>2769</v>
      </c>
      <c r="E753" s="663" t="s">
        <v>5684</v>
      </c>
      <c r="F753" s="664" t="s">
        <v>5685</v>
      </c>
      <c r="G753" s="663" t="s">
        <v>5076</v>
      </c>
      <c r="H753" s="663" t="s">
        <v>5077</v>
      </c>
      <c r="I753" s="665">
        <v>6.0855555555555556</v>
      </c>
      <c r="J753" s="665">
        <v>980</v>
      </c>
      <c r="K753" s="666">
        <v>5962.8</v>
      </c>
    </row>
    <row r="754" spans="1:11" ht="14.4" customHeight="1" x14ac:dyDescent="0.3">
      <c r="A754" s="661" t="s">
        <v>571</v>
      </c>
      <c r="B754" s="662" t="s">
        <v>2765</v>
      </c>
      <c r="C754" s="663" t="s">
        <v>587</v>
      </c>
      <c r="D754" s="664" t="s">
        <v>2769</v>
      </c>
      <c r="E754" s="663" t="s">
        <v>5684</v>
      </c>
      <c r="F754" s="664" t="s">
        <v>5685</v>
      </c>
      <c r="G754" s="663" t="s">
        <v>5456</v>
      </c>
      <c r="H754" s="663" t="s">
        <v>5457</v>
      </c>
      <c r="I754" s="665">
        <v>77.430000000000007</v>
      </c>
      <c r="J754" s="665">
        <v>10</v>
      </c>
      <c r="K754" s="666">
        <v>774.28</v>
      </c>
    </row>
    <row r="755" spans="1:11" ht="14.4" customHeight="1" x14ac:dyDescent="0.3">
      <c r="A755" s="661" t="s">
        <v>571</v>
      </c>
      <c r="B755" s="662" t="s">
        <v>2765</v>
      </c>
      <c r="C755" s="663" t="s">
        <v>587</v>
      </c>
      <c r="D755" s="664" t="s">
        <v>2769</v>
      </c>
      <c r="E755" s="663" t="s">
        <v>5684</v>
      </c>
      <c r="F755" s="664" t="s">
        <v>5685</v>
      </c>
      <c r="G755" s="663" t="s">
        <v>5634</v>
      </c>
      <c r="H755" s="663" t="s">
        <v>5635</v>
      </c>
      <c r="I755" s="665">
        <v>21.9</v>
      </c>
      <c r="J755" s="665">
        <v>500</v>
      </c>
      <c r="K755" s="666">
        <v>10950.5</v>
      </c>
    </row>
    <row r="756" spans="1:11" ht="14.4" customHeight="1" x14ac:dyDescent="0.3">
      <c r="A756" s="661" t="s">
        <v>571</v>
      </c>
      <c r="B756" s="662" t="s">
        <v>2765</v>
      </c>
      <c r="C756" s="663" t="s">
        <v>587</v>
      </c>
      <c r="D756" s="664" t="s">
        <v>2769</v>
      </c>
      <c r="E756" s="663" t="s">
        <v>5686</v>
      </c>
      <c r="F756" s="664" t="s">
        <v>5687</v>
      </c>
      <c r="G756" s="663" t="s">
        <v>5112</v>
      </c>
      <c r="H756" s="663" t="s">
        <v>5113</v>
      </c>
      <c r="I756" s="665">
        <v>319.91000000000003</v>
      </c>
      <c r="J756" s="665">
        <v>200</v>
      </c>
      <c r="K756" s="666">
        <v>63982.359999999993</v>
      </c>
    </row>
    <row r="757" spans="1:11" ht="14.4" customHeight="1" x14ac:dyDescent="0.3">
      <c r="A757" s="661" t="s">
        <v>571</v>
      </c>
      <c r="B757" s="662" t="s">
        <v>2765</v>
      </c>
      <c r="C757" s="663" t="s">
        <v>587</v>
      </c>
      <c r="D757" s="664" t="s">
        <v>2769</v>
      </c>
      <c r="E757" s="663" t="s">
        <v>5686</v>
      </c>
      <c r="F757" s="664" t="s">
        <v>5687</v>
      </c>
      <c r="G757" s="663" t="s">
        <v>5636</v>
      </c>
      <c r="H757" s="663" t="s">
        <v>5637</v>
      </c>
      <c r="I757" s="665">
        <v>267.79000000000002</v>
      </c>
      <c r="J757" s="665">
        <v>10</v>
      </c>
      <c r="K757" s="666">
        <v>2677.93</v>
      </c>
    </row>
    <row r="758" spans="1:11" ht="14.4" customHeight="1" x14ac:dyDescent="0.3">
      <c r="A758" s="661" t="s">
        <v>571</v>
      </c>
      <c r="B758" s="662" t="s">
        <v>2765</v>
      </c>
      <c r="C758" s="663" t="s">
        <v>587</v>
      </c>
      <c r="D758" s="664" t="s">
        <v>2769</v>
      </c>
      <c r="E758" s="663" t="s">
        <v>5694</v>
      </c>
      <c r="F758" s="664" t="s">
        <v>5695</v>
      </c>
      <c r="G758" s="663" t="s">
        <v>5464</v>
      </c>
      <c r="H758" s="663" t="s">
        <v>5465</v>
      </c>
      <c r="I758" s="665">
        <v>8.1679999999999975</v>
      </c>
      <c r="J758" s="665">
        <v>7470</v>
      </c>
      <c r="K758" s="666">
        <v>61011.9</v>
      </c>
    </row>
    <row r="759" spans="1:11" ht="14.4" customHeight="1" x14ac:dyDescent="0.3">
      <c r="A759" s="661" t="s">
        <v>571</v>
      </c>
      <c r="B759" s="662" t="s">
        <v>2765</v>
      </c>
      <c r="C759" s="663" t="s">
        <v>587</v>
      </c>
      <c r="D759" s="664" t="s">
        <v>2769</v>
      </c>
      <c r="E759" s="663" t="s">
        <v>5694</v>
      </c>
      <c r="F759" s="664" t="s">
        <v>5695</v>
      </c>
      <c r="G759" s="663" t="s">
        <v>5134</v>
      </c>
      <c r="H759" s="663" t="s">
        <v>5135</v>
      </c>
      <c r="I759" s="665">
        <v>12.726000000000001</v>
      </c>
      <c r="J759" s="665">
        <v>1350</v>
      </c>
      <c r="K759" s="666">
        <v>17170.120000000003</v>
      </c>
    </row>
    <row r="760" spans="1:11" ht="14.4" customHeight="1" x14ac:dyDescent="0.3">
      <c r="A760" s="661" t="s">
        <v>571</v>
      </c>
      <c r="B760" s="662" t="s">
        <v>2765</v>
      </c>
      <c r="C760" s="663" t="s">
        <v>587</v>
      </c>
      <c r="D760" s="664" t="s">
        <v>2769</v>
      </c>
      <c r="E760" s="663" t="s">
        <v>5696</v>
      </c>
      <c r="F760" s="664" t="s">
        <v>5697</v>
      </c>
      <c r="G760" s="663" t="s">
        <v>5638</v>
      </c>
      <c r="H760" s="663" t="s">
        <v>5639</v>
      </c>
      <c r="I760" s="665">
        <v>33.244999999999997</v>
      </c>
      <c r="J760" s="665">
        <v>792</v>
      </c>
      <c r="K760" s="666">
        <v>25977.280000000002</v>
      </c>
    </row>
    <row r="761" spans="1:11" ht="14.4" customHeight="1" x14ac:dyDescent="0.3">
      <c r="A761" s="661" t="s">
        <v>571</v>
      </c>
      <c r="B761" s="662" t="s">
        <v>2765</v>
      </c>
      <c r="C761" s="663" t="s">
        <v>587</v>
      </c>
      <c r="D761" s="664" t="s">
        <v>2769</v>
      </c>
      <c r="E761" s="663" t="s">
        <v>5688</v>
      </c>
      <c r="F761" s="664" t="s">
        <v>5689</v>
      </c>
      <c r="G761" s="663" t="s">
        <v>4525</v>
      </c>
      <c r="H761" s="663" t="s">
        <v>4526</v>
      </c>
      <c r="I761" s="665">
        <v>180.43714285714287</v>
      </c>
      <c r="J761" s="665">
        <v>250</v>
      </c>
      <c r="K761" s="666">
        <v>45108.92</v>
      </c>
    </row>
    <row r="762" spans="1:11" ht="14.4" customHeight="1" x14ac:dyDescent="0.3">
      <c r="A762" s="661" t="s">
        <v>571</v>
      </c>
      <c r="B762" s="662" t="s">
        <v>2765</v>
      </c>
      <c r="C762" s="663" t="s">
        <v>587</v>
      </c>
      <c r="D762" s="664" t="s">
        <v>2769</v>
      </c>
      <c r="E762" s="663" t="s">
        <v>5688</v>
      </c>
      <c r="F762" s="664" t="s">
        <v>5689</v>
      </c>
      <c r="G762" s="663" t="s">
        <v>4527</v>
      </c>
      <c r="H762" s="663" t="s">
        <v>4528</v>
      </c>
      <c r="I762" s="665">
        <v>0.30533333333333329</v>
      </c>
      <c r="J762" s="665">
        <v>6500</v>
      </c>
      <c r="K762" s="666">
        <v>1985</v>
      </c>
    </row>
    <row r="763" spans="1:11" ht="14.4" customHeight="1" x14ac:dyDescent="0.3">
      <c r="A763" s="661" t="s">
        <v>571</v>
      </c>
      <c r="B763" s="662" t="s">
        <v>2765</v>
      </c>
      <c r="C763" s="663" t="s">
        <v>587</v>
      </c>
      <c r="D763" s="664" t="s">
        <v>2769</v>
      </c>
      <c r="E763" s="663" t="s">
        <v>5688</v>
      </c>
      <c r="F763" s="664" t="s">
        <v>5689</v>
      </c>
      <c r="G763" s="663" t="s">
        <v>4529</v>
      </c>
      <c r="H763" s="663" t="s">
        <v>4530</v>
      </c>
      <c r="I763" s="665">
        <v>0.30307692307692302</v>
      </c>
      <c r="J763" s="665">
        <v>5300</v>
      </c>
      <c r="K763" s="666">
        <v>1601</v>
      </c>
    </row>
    <row r="764" spans="1:11" ht="14.4" customHeight="1" x14ac:dyDescent="0.3">
      <c r="A764" s="661" t="s">
        <v>571</v>
      </c>
      <c r="B764" s="662" t="s">
        <v>2765</v>
      </c>
      <c r="C764" s="663" t="s">
        <v>587</v>
      </c>
      <c r="D764" s="664" t="s">
        <v>2769</v>
      </c>
      <c r="E764" s="663" t="s">
        <v>5688</v>
      </c>
      <c r="F764" s="664" t="s">
        <v>5689</v>
      </c>
      <c r="G764" s="663" t="s">
        <v>5466</v>
      </c>
      <c r="H764" s="663" t="s">
        <v>5467</v>
      </c>
      <c r="I764" s="665">
        <v>48.82</v>
      </c>
      <c r="J764" s="665">
        <v>50</v>
      </c>
      <c r="K764" s="666">
        <v>2441.1799999999998</v>
      </c>
    </row>
    <row r="765" spans="1:11" ht="14.4" customHeight="1" x14ac:dyDescent="0.3">
      <c r="A765" s="661" t="s">
        <v>571</v>
      </c>
      <c r="B765" s="662" t="s">
        <v>2765</v>
      </c>
      <c r="C765" s="663" t="s">
        <v>587</v>
      </c>
      <c r="D765" s="664" t="s">
        <v>2769</v>
      </c>
      <c r="E765" s="663" t="s">
        <v>5688</v>
      </c>
      <c r="F765" s="664" t="s">
        <v>5689</v>
      </c>
      <c r="G765" s="663" t="s">
        <v>5466</v>
      </c>
      <c r="H765" s="663" t="s">
        <v>5640</v>
      </c>
      <c r="I765" s="665">
        <v>48.82</v>
      </c>
      <c r="J765" s="665">
        <v>75</v>
      </c>
      <c r="K765" s="666">
        <v>3661.7699999999995</v>
      </c>
    </row>
    <row r="766" spans="1:11" ht="14.4" customHeight="1" x14ac:dyDescent="0.3">
      <c r="A766" s="661" t="s">
        <v>571</v>
      </c>
      <c r="B766" s="662" t="s">
        <v>2765</v>
      </c>
      <c r="C766" s="663" t="s">
        <v>587</v>
      </c>
      <c r="D766" s="664" t="s">
        <v>2769</v>
      </c>
      <c r="E766" s="663" t="s">
        <v>5688</v>
      </c>
      <c r="F766" s="664" t="s">
        <v>5689</v>
      </c>
      <c r="G766" s="663" t="s">
        <v>4533</v>
      </c>
      <c r="H766" s="663" t="s">
        <v>4534</v>
      </c>
      <c r="I766" s="665">
        <v>0.48421052631578965</v>
      </c>
      <c r="J766" s="665">
        <v>13900</v>
      </c>
      <c r="K766" s="666">
        <v>6728</v>
      </c>
    </row>
    <row r="767" spans="1:11" ht="14.4" customHeight="1" x14ac:dyDescent="0.3">
      <c r="A767" s="661" t="s">
        <v>571</v>
      </c>
      <c r="B767" s="662" t="s">
        <v>2765</v>
      </c>
      <c r="C767" s="663" t="s">
        <v>587</v>
      </c>
      <c r="D767" s="664" t="s">
        <v>2769</v>
      </c>
      <c r="E767" s="663" t="s">
        <v>5688</v>
      </c>
      <c r="F767" s="664" t="s">
        <v>5689</v>
      </c>
      <c r="G767" s="663" t="s">
        <v>5468</v>
      </c>
      <c r="H767" s="663" t="s">
        <v>5469</v>
      </c>
      <c r="I767" s="665">
        <v>48.823333333333331</v>
      </c>
      <c r="J767" s="665">
        <v>75</v>
      </c>
      <c r="K767" s="666">
        <v>3661.8599999999997</v>
      </c>
    </row>
    <row r="768" spans="1:11" ht="14.4" customHeight="1" x14ac:dyDescent="0.3">
      <c r="A768" s="661" t="s">
        <v>571</v>
      </c>
      <c r="B768" s="662" t="s">
        <v>2765</v>
      </c>
      <c r="C768" s="663" t="s">
        <v>587</v>
      </c>
      <c r="D768" s="664" t="s">
        <v>2769</v>
      </c>
      <c r="E768" s="663" t="s">
        <v>5688</v>
      </c>
      <c r="F768" s="664" t="s">
        <v>5689</v>
      </c>
      <c r="G768" s="663" t="s">
        <v>5468</v>
      </c>
      <c r="H768" s="663" t="s">
        <v>5470</v>
      </c>
      <c r="I768" s="665">
        <v>48.825000000000003</v>
      </c>
      <c r="J768" s="665">
        <v>100</v>
      </c>
      <c r="K768" s="666">
        <v>4882.6100000000006</v>
      </c>
    </row>
    <row r="769" spans="1:11" ht="14.4" customHeight="1" x14ac:dyDescent="0.3">
      <c r="A769" s="661" t="s">
        <v>571</v>
      </c>
      <c r="B769" s="662" t="s">
        <v>2765</v>
      </c>
      <c r="C769" s="663" t="s">
        <v>587</v>
      </c>
      <c r="D769" s="664" t="s">
        <v>2769</v>
      </c>
      <c r="E769" s="663" t="s">
        <v>5688</v>
      </c>
      <c r="F769" s="664" t="s">
        <v>5689</v>
      </c>
      <c r="G769" s="663" t="s">
        <v>4535</v>
      </c>
      <c r="H769" s="663" t="s">
        <v>4536</v>
      </c>
      <c r="I769" s="665">
        <v>180.44</v>
      </c>
      <c r="J769" s="665">
        <v>50</v>
      </c>
      <c r="K769" s="666">
        <v>9021.76</v>
      </c>
    </row>
    <row r="770" spans="1:11" ht="14.4" customHeight="1" x14ac:dyDescent="0.3">
      <c r="A770" s="661" t="s">
        <v>571</v>
      </c>
      <c r="B770" s="662" t="s">
        <v>2765</v>
      </c>
      <c r="C770" s="663" t="s">
        <v>587</v>
      </c>
      <c r="D770" s="664" t="s">
        <v>2769</v>
      </c>
      <c r="E770" s="663" t="s">
        <v>5688</v>
      </c>
      <c r="F770" s="664" t="s">
        <v>5689</v>
      </c>
      <c r="G770" s="663" t="s">
        <v>5471</v>
      </c>
      <c r="H770" s="663" t="s">
        <v>5641</v>
      </c>
      <c r="I770" s="665">
        <v>48.82</v>
      </c>
      <c r="J770" s="665">
        <v>25</v>
      </c>
      <c r="K770" s="666">
        <v>1220.5899999999999</v>
      </c>
    </row>
    <row r="771" spans="1:11" ht="14.4" customHeight="1" x14ac:dyDescent="0.3">
      <c r="A771" s="661" t="s">
        <v>571</v>
      </c>
      <c r="B771" s="662" t="s">
        <v>2765</v>
      </c>
      <c r="C771" s="663" t="s">
        <v>587</v>
      </c>
      <c r="D771" s="664" t="s">
        <v>2769</v>
      </c>
      <c r="E771" s="663" t="s">
        <v>5688</v>
      </c>
      <c r="F771" s="664" t="s">
        <v>5689</v>
      </c>
      <c r="G771" s="663" t="s">
        <v>5473</v>
      </c>
      <c r="H771" s="663" t="s">
        <v>5474</v>
      </c>
      <c r="I771" s="665">
        <v>29.4</v>
      </c>
      <c r="J771" s="665">
        <v>75</v>
      </c>
      <c r="K771" s="666">
        <v>2205.3000000000002</v>
      </c>
    </row>
    <row r="772" spans="1:11" ht="14.4" customHeight="1" x14ac:dyDescent="0.3">
      <c r="A772" s="661" t="s">
        <v>571</v>
      </c>
      <c r="B772" s="662" t="s">
        <v>2765</v>
      </c>
      <c r="C772" s="663" t="s">
        <v>587</v>
      </c>
      <c r="D772" s="664" t="s">
        <v>2769</v>
      </c>
      <c r="E772" s="663" t="s">
        <v>5688</v>
      </c>
      <c r="F772" s="664" t="s">
        <v>5689</v>
      </c>
      <c r="G772" s="663" t="s">
        <v>5476</v>
      </c>
      <c r="H772" s="663" t="s">
        <v>5642</v>
      </c>
      <c r="I772" s="665">
        <v>140.11000000000001</v>
      </c>
      <c r="J772" s="665">
        <v>25</v>
      </c>
      <c r="K772" s="666">
        <v>3502.65</v>
      </c>
    </row>
    <row r="773" spans="1:11" ht="14.4" customHeight="1" x14ac:dyDescent="0.3">
      <c r="A773" s="661" t="s">
        <v>571</v>
      </c>
      <c r="B773" s="662" t="s">
        <v>2765</v>
      </c>
      <c r="C773" s="663" t="s">
        <v>587</v>
      </c>
      <c r="D773" s="664" t="s">
        <v>2769</v>
      </c>
      <c r="E773" s="663" t="s">
        <v>5688</v>
      </c>
      <c r="F773" s="664" t="s">
        <v>5689</v>
      </c>
      <c r="G773" s="663" t="s">
        <v>5478</v>
      </c>
      <c r="H773" s="663" t="s">
        <v>5479</v>
      </c>
      <c r="I773" s="665">
        <v>180.44</v>
      </c>
      <c r="J773" s="665">
        <v>25</v>
      </c>
      <c r="K773" s="666">
        <v>4510.88</v>
      </c>
    </row>
    <row r="774" spans="1:11" ht="14.4" customHeight="1" x14ac:dyDescent="0.3">
      <c r="A774" s="661" t="s">
        <v>571</v>
      </c>
      <c r="B774" s="662" t="s">
        <v>2765</v>
      </c>
      <c r="C774" s="663" t="s">
        <v>587</v>
      </c>
      <c r="D774" s="664" t="s">
        <v>2769</v>
      </c>
      <c r="E774" s="663" t="s">
        <v>5688</v>
      </c>
      <c r="F774" s="664" t="s">
        <v>5689</v>
      </c>
      <c r="G774" s="663" t="s">
        <v>5478</v>
      </c>
      <c r="H774" s="663" t="s">
        <v>5643</v>
      </c>
      <c r="I774" s="665">
        <v>180.44</v>
      </c>
      <c r="J774" s="665">
        <v>25</v>
      </c>
      <c r="K774" s="666">
        <v>4510.88</v>
      </c>
    </row>
    <row r="775" spans="1:11" ht="14.4" customHeight="1" x14ac:dyDescent="0.3">
      <c r="A775" s="661" t="s">
        <v>571</v>
      </c>
      <c r="B775" s="662" t="s">
        <v>2765</v>
      </c>
      <c r="C775" s="663" t="s">
        <v>587</v>
      </c>
      <c r="D775" s="664" t="s">
        <v>2769</v>
      </c>
      <c r="E775" s="663" t="s">
        <v>5688</v>
      </c>
      <c r="F775" s="664" t="s">
        <v>5689</v>
      </c>
      <c r="G775" s="663" t="s">
        <v>5480</v>
      </c>
      <c r="H775" s="663" t="s">
        <v>5481</v>
      </c>
      <c r="I775" s="665">
        <v>48.83</v>
      </c>
      <c r="J775" s="665">
        <v>25</v>
      </c>
      <c r="K775" s="666">
        <v>1220.67</v>
      </c>
    </row>
    <row r="776" spans="1:11" ht="14.4" customHeight="1" x14ac:dyDescent="0.3">
      <c r="A776" s="661" t="s">
        <v>571</v>
      </c>
      <c r="B776" s="662" t="s">
        <v>2765</v>
      </c>
      <c r="C776" s="663" t="s">
        <v>587</v>
      </c>
      <c r="D776" s="664" t="s">
        <v>2769</v>
      </c>
      <c r="E776" s="663" t="s">
        <v>5688</v>
      </c>
      <c r="F776" s="664" t="s">
        <v>5689</v>
      </c>
      <c r="G776" s="663" t="s">
        <v>5480</v>
      </c>
      <c r="H776" s="663" t="s">
        <v>5482</v>
      </c>
      <c r="I776" s="665">
        <v>48.82</v>
      </c>
      <c r="J776" s="665">
        <v>50</v>
      </c>
      <c r="K776" s="666">
        <v>2441.1799999999998</v>
      </c>
    </row>
    <row r="777" spans="1:11" ht="14.4" customHeight="1" x14ac:dyDescent="0.3">
      <c r="A777" s="661" t="s">
        <v>571</v>
      </c>
      <c r="B777" s="662" t="s">
        <v>2765</v>
      </c>
      <c r="C777" s="663" t="s">
        <v>587</v>
      </c>
      <c r="D777" s="664" t="s">
        <v>2769</v>
      </c>
      <c r="E777" s="663" t="s">
        <v>5688</v>
      </c>
      <c r="F777" s="664" t="s">
        <v>5689</v>
      </c>
      <c r="G777" s="663" t="s">
        <v>5644</v>
      </c>
      <c r="H777" s="663" t="s">
        <v>5645</v>
      </c>
      <c r="I777" s="665">
        <v>101.58</v>
      </c>
      <c r="J777" s="665">
        <v>25</v>
      </c>
      <c r="K777" s="666">
        <v>2539.4899999999998</v>
      </c>
    </row>
    <row r="778" spans="1:11" ht="14.4" customHeight="1" x14ac:dyDescent="0.3">
      <c r="A778" s="661" t="s">
        <v>571</v>
      </c>
      <c r="B778" s="662" t="s">
        <v>2765</v>
      </c>
      <c r="C778" s="663" t="s">
        <v>587</v>
      </c>
      <c r="D778" s="664" t="s">
        <v>2769</v>
      </c>
      <c r="E778" s="663" t="s">
        <v>5690</v>
      </c>
      <c r="F778" s="664" t="s">
        <v>5691</v>
      </c>
      <c r="G778" s="663" t="s">
        <v>5492</v>
      </c>
      <c r="H778" s="663" t="s">
        <v>5493</v>
      </c>
      <c r="I778" s="665">
        <v>1.22</v>
      </c>
      <c r="J778" s="665">
        <v>400</v>
      </c>
      <c r="K778" s="666">
        <v>488</v>
      </c>
    </row>
    <row r="779" spans="1:11" ht="14.4" customHeight="1" x14ac:dyDescent="0.3">
      <c r="A779" s="661" t="s">
        <v>571</v>
      </c>
      <c r="B779" s="662" t="s">
        <v>2765</v>
      </c>
      <c r="C779" s="663" t="s">
        <v>587</v>
      </c>
      <c r="D779" s="664" t="s">
        <v>2769</v>
      </c>
      <c r="E779" s="663" t="s">
        <v>5690</v>
      </c>
      <c r="F779" s="664" t="s">
        <v>5691</v>
      </c>
      <c r="G779" s="663" t="s">
        <v>5492</v>
      </c>
      <c r="H779" s="663" t="s">
        <v>5494</v>
      </c>
      <c r="I779" s="665">
        <v>1.22</v>
      </c>
      <c r="J779" s="665">
        <v>1100</v>
      </c>
      <c r="K779" s="666">
        <v>1341.4</v>
      </c>
    </row>
    <row r="780" spans="1:11" ht="14.4" customHeight="1" x14ac:dyDescent="0.3">
      <c r="A780" s="661" t="s">
        <v>571</v>
      </c>
      <c r="B780" s="662" t="s">
        <v>2765</v>
      </c>
      <c r="C780" s="663" t="s">
        <v>587</v>
      </c>
      <c r="D780" s="664" t="s">
        <v>2769</v>
      </c>
      <c r="E780" s="663" t="s">
        <v>5690</v>
      </c>
      <c r="F780" s="664" t="s">
        <v>5691</v>
      </c>
      <c r="G780" s="663" t="s">
        <v>4550</v>
      </c>
      <c r="H780" s="663" t="s">
        <v>4551</v>
      </c>
      <c r="I780" s="665">
        <v>1.22</v>
      </c>
      <c r="J780" s="665">
        <v>6500</v>
      </c>
      <c r="K780" s="666">
        <v>7926.8099999999995</v>
      </c>
    </row>
    <row r="781" spans="1:11" ht="14.4" customHeight="1" x14ac:dyDescent="0.3">
      <c r="A781" s="661" t="s">
        <v>571</v>
      </c>
      <c r="B781" s="662" t="s">
        <v>2765</v>
      </c>
      <c r="C781" s="663" t="s">
        <v>587</v>
      </c>
      <c r="D781" s="664" t="s">
        <v>2769</v>
      </c>
      <c r="E781" s="663" t="s">
        <v>5690</v>
      </c>
      <c r="F781" s="664" t="s">
        <v>5691</v>
      </c>
      <c r="G781" s="663" t="s">
        <v>4552</v>
      </c>
      <c r="H781" s="663" t="s">
        <v>4553</v>
      </c>
      <c r="I781" s="665">
        <v>0.71</v>
      </c>
      <c r="J781" s="665">
        <v>21600</v>
      </c>
      <c r="K781" s="666">
        <v>15336</v>
      </c>
    </row>
    <row r="782" spans="1:11" ht="14.4" customHeight="1" x14ac:dyDescent="0.3">
      <c r="A782" s="661" t="s">
        <v>571</v>
      </c>
      <c r="B782" s="662" t="s">
        <v>2765</v>
      </c>
      <c r="C782" s="663" t="s">
        <v>587</v>
      </c>
      <c r="D782" s="664" t="s">
        <v>2769</v>
      </c>
      <c r="E782" s="663" t="s">
        <v>5690</v>
      </c>
      <c r="F782" s="664" t="s">
        <v>5691</v>
      </c>
      <c r="G782" s="663" t="s">
        <v>5178</v>
      </c>
      <c r="H782" s="663" t="s">
        <v>5179</v>
      </c>
      <c r="I782" s="665">
        <v>0.71</v>
      </c>
      <c r="J782" s="665">
        <v>7400</v>
      </c>
      <c r="K782" s="666">
        <v>5254</v>
      </c>
    </row>
    <row r="783" spans="1:11" ht="14.4" customHeight="1" x14ac:dyDescent="0.3">
      <c r="A783" s="661" t="s">
        <v>571</v>
      </c>
      <c r="B783" s="662" t="s">
        <v>2765</v>
      </c>
      <c r="C783" s="663" t="s">
        <v>587</v>
      </c>
      <c r="D783" s="664" t="s">
        <v>2769</v>
      </c>
      <c r="E783" s="663" t="s">
        <v>5690</v>
      </c>
      <c r="F783" s="664" t="s">
        <v>5691</v>
      </c>
      <c r="G783" s="663" t="s">
        <v>4554</v>
      </c>
      <c r="H783" s="663" t="s">
        <v>4555</v>
      </c>
      <c r="I783" s="665">
        <v>0.71000000000000019</v>
      </c>
      <c r="J783" s="665">
        <v>20200</v>
      </c>
      <c r="K783" s="666">
        <v>14342</v>
      </c>
    </row>
    <row r="784" spans="1:11" ht="14.4" customHeight="1" x14ac:dyDescent="0.3">
      <c r="A784" s="661" t="s">
        <v>571</v>
      </c>
      <c r="B784" s="662" t="s">
        <v>2765</v>
      </c>
      <c r="C784" s="663" t="s">
        <v>587</v>
      </c>
      <c r="D784" s="664" t="s">
        <v>2769</v>
      </c>
      <c r="E784" s="663" t="s">
        <v>5698</v>
      </c>
      <c r="F784" s="664" t="s">
        <v>5699</v>
      </c>
      <c r="G784" s="663" t="s">
        <v>5195</v>
      </c>
      <c r="H784" s="663" t="s">
        <v>5196</v>
      </c>
      <c r="I784" s="665">
        <v>145.62705882352947</v>
      </c>
      <c r="J784" s="665">
        <v>36</v>
      </c>
      <c r="K784" s="666">
        <v>5236.880000000001</v>
      </c>
    </row>
    <row r="785" spans="1:11" ht="14.4" customHeight="1" x14ac:dyDescent="0.3">
      <c r="A785" s="661" t="s">
        <v>571</v>
      </c>
      <c r="B785" s="662" t="s">
        <v>2765</v>
      </c>
      <c r="C785" s="663" t="s">
        <v>587</v>
      </c>
      <c r="D785" s="664" t="s">
        <v>2769</v>
      </c>
      <c r="E785" s="663" t="s">
        <v>5702</v>
      </c>
      <c r="F785" s="664" t="s">
        <v>5703</v>
      </c>
      <c r="G785" s="663" t="s">
        <v>5495</v>
      </c>
      <c r="H785" s="663" t="s">
        <v>5496</v>
      </c>
      <c r="I785" s="665">
        <v>169.495</v>
      </c>
      <c r="J785" s="665">
        <v>20</v>
      </c>
      <c r="K785" s="666">
        <v>3389.9</v>
      </c>
    </row>
    <row r="786" spans="1:11" ht="14.4" customHeight="1" x14ac:dyDescent="0.3">
      <c r="A786" s="661" t="s">
        <v>571</v>
      </c>
      <c r="B786" s="662" t="s">
        <v>2765</v>
      </c>
      <c r="C786" s="663" t="s">
        <v>587</v>
      </c>
      <c r="D786" s="664" t="s">
        <v>2769</v>
      </c>
      <c r="E786" s="663" t="s">
        <v>5702</v>
      </c>
      <c r="F786" s="664" t="s">
        <v>5703</v>
      </c>
      <c r="G786" s="663" t="s">
        <v>5497</v>
      </c>
      <c r="H786" s="663" t="s">
        <v>5498</v>
      </c>
      <c r="I786" s="665">
        <v>179</v>
      </c>
      <c r="J786" s="665">
        <v>20</v>
      </c>
      <c r="K786" s="666">
        <v>3579.9300000000003</v>
      </c>
    </row>
    <row r="787" spans="1:11" ht="14.4" customHeight="1" x14ac:dyDescent="0.3">
      <c r="A787" s="661" t="s">
        <v>571</v>
      </c>
      <c r="B787" s="662" t="s">
        <v>2765</v>
      </c>
      <c r="C787" s="663" t="s">
        <v>587</v>
      </c>
      <c r="D787" s="664" t="s">
        <v>2769</v>
      </c>
      <c r="E787" s="663" t="s">
        <v>5702</v>
      </c>
      <c r="F787" s="664" t="s">
        <v>5703</v>
      </c>
      <c r="G787" s="663" t="s">
        <v>5499</v>
      </c>
      <c r="H787" s="663" t="s">
        <v>5500</v>
      </c>
      <c r="I787" s="665">
        <v>14.734999999999999</v>
      </c>
      <c r="J787" s="665">
        <v>120</v>
      </c>
      <c r="K787" s="666">
        <v>1768.2000000000003</v>
      </c>
    </row>
    <row r="788" spans="1:11" ht="14.4" customHeight="1" x14ac:dyDescent="0.3">
      <c r="A788" s="661" t="s">
        <v>571</v>
      </c>
      <c r="B788" s="662" t="s">
        <v>2765</v>
      </c>
      <c r="C788" s="663" t="s">
        <v>587</v>
      </c>
      <c r="D788" s="664" t="s">
        <v>2769</v>
      </c>
      <c r="E788" s="663" t="s">
        <v>5702</v>
      </c>
      <c r="F788" s="664" t="s">
        <v>5703</v>
      </c>
      <c r="G788" s="663" t="s">
        <v>5499</v>
      </c>
      <c r="H788" s="663" t="s">
        <v>5501</v>
      </c>
      <c r="I788" s="665">
        <v>15.61</v>
      </c>
      <c r="J788" s="665">
        <v>50</v>
      </c>
      <c r="K788" s="666">
        <v>780.5</v>
      </c>
    </row>
    <row r="789" spans="1:11" ht="14.4" customHeight="1" x14ac:dyDescent="0.3">
      <c r="A789" s="661" t="s">
        <v>571</v>
      </c>
      <c r="B789" s="662" t="s">
        <v>2765</v>
      </c>
      <c r="C789" s="663" t="s">
        <v>587</v>
      </c>
      <c r="D789" s="664" t="s">
        <v>2769</v>
      </c>
      <c r="E789" s="663" t="s">
        <v>5702</v>
      </c>
      <c r="F789" s="664" t="s">
        <v>5703</v>
      </c>
      <c r="G789" s="663" t="s">
        <v>5502</v>
      </c>
      <c r="H789" s="663" t="s">
        <v>5503</v>
      </c>
      <c r="I789" s="665">
        <v>35.01</v>
      </c>
      <c r="J789" s="665">
        <v>20</v>
      </c>
      <c r="K789" s="666">
        <v>700.12</v>
      </c>
    </row>
    <row r="790" spans="1:11" ht="14.4" customHeight="1" x14ac:dyDescent="0.3">
      <c r="A790" s="661" t="s">
        <v>571</v>
      </c>
      <c r="B790" s="662" t="s">
        <v>2765</v>
      </c>
      <c r="C790" s="663" t="s">
        <v>587</v>
      </c>
      <c r="D790" s="664" t="s">
        <v>2769</v>
      </c>
      <c r="E790" s="663" t="s">
        <v>5702</v>
      </c>
      <c r="F790" s="664" t="s">
        <v>5703</v>
      </c>
      <c r="G790" s="663" t="s">
        <v>5504</v>
      </c>
      <c r="H790" s="663" t="s">
        <v>5505</v>
      </c>
      <c r="I790" s="665">
        <v>14.451666666666668</v>
      </c>
      <c r="J790" s="665">
        <v>300</v>
      </c>
      <c r="K790" s="666">
        <v>4335.3500000000004</v>
      </c>
    </row>
    <row r="791" spans="1:11" ht="14.4" customHeight="1" x14ac:dyDescent="0.3">
      <c r="A791" s="661" t="s">
        <v>571</v>
      </c>
      <c r="B791" s="662" t="s">
        <v>2765</v>
      </c>
      <c r="C791" s="663" t="s">
        <v>587</v>
      </c>
      <c r="D791" s="664" t="s">
        <v>2769</v>
      </c>
      <c r="E791" s="663" t="s">
        <v>5702</v>
      </c>
      <c r="F791" s="664" t="s">
        <v>5703</v>
      </c>
      <c r="G791" s="663" t="s">
        <v>5506</v>
      </c>
      <c r="H791" s="663" t="s">
        <v>5507</v>
      </c>
      <c r="I791" s="665">
        <v>35.01</v>
      </c>
      <c r="J791" s="665">
        <v>20</v>
      </c>
      <c r="K791" s="666">
        <v>700.12</v>
      </c>
    </row>
    <row r="792" spans="1:11" ht="14.4" customHeight="1" x14ac:dyDescent="0.3">
      <c r="A792" s="661" t="s">
        <v>571</v>
      </c>
      <c r="B792" s="662" t="s">
        <v>2765</v>
      </c>
      <c r="C792" s="663" t="s">
        <v>587</v>
      </c>
      <c r="D792" s="664" t="s">
        <v>2769</v>
      </c>
      <c r="E792" s="663" t="s">
        <v>5702</v>
      </c>
      <c r="F792" s="664" t="s">
        <v>5703</v>
      </c>
      <c r="G792" s="663" t="s">
        <v>5259</v>
      </c>
      <c r="H792" s="663" t="s">
        <v>5260</v>
      </c>
      <c r="I792" s="665">
        <v>220.22</v>
      </c>
      <c r="J792" s="665">
        <v>160</v>
      </c>
      <c r="K792" s="666">
        <v>35235.200000000004</v>
      </c>
    </row>
    <row r="793" spans="1:11" ht="14.4" customHeight="1" x14ac:dyDescent="0.3">
      <c r="A793" s="661" t="s">
        <v>571</v>
      </c>
      <c r="B793" s="662" t="s">
        <v>2765</v>
      </c>
      <c r="C793" s="663" t="s">
        <v>587</v>
      </c>
      <c r="D793" s="664" t="s">
        <v>2769</v>
      </c>
      <c r="E793" s="663" t="s">
        <v>5702</v>
      </c>
      <c r="F793" s="664" t="s">
        <v>5703</v>
      </c>
      <c r="G793" s="663" t="s">
        <v>5508</v>
      </c>
      <c r="H793" s="663" t="s">
        <v>5509</v>
      </c>
      <c r="I793" s="665">
        <v>104.05999999999997</v>
      </c>
      <c r="J793" s="665">
        <v>110</v>
      </c>
      <c r="K793" s="666">
        <v>11446.600000000002</v>
      </c>
    </row>
    <row r="794" spans="1:11" ht="14.4" customHeight="1" x14ac:dyDescent="0.3">
      <c r="A794" s="661" t="s">
        <v>571</v>
      </c>
      <c r="B794" s="662" t="s">
        <v>2765</v>
      </c>
      <c r="C794" s="663" t="s">
        <v>587</v>
      </c>
      <c r="D794" s="664" t="s">
        <v>2769</v>
      </c>
      <c r="E794" s="663" t="s">
        <v>5702</v>
      </c>
      <c r="F794" s="664" t="s">
        <v>5703</v>
      </c>
      <c r="G794" s="663" t="s">
        <v>5510</v>
      </c>
      <c r="H794" s="663" t="s">
        <v>5511</v>
      </c>
      <c r="I794" s="665">
        <v>120.00315789473684</v>
      </c>
      <c r="J794" s="665">
        <v>690</v>
      </c>
      <c r="K794" s="666">
        <v>82801.66</v>
      </c>
    </row>
    <row r="795" spans="1:11" ht="14.4" customHeight="1" x14ac:dyDescent="0.3">
      <c r="A795" s="661" t="s">
        <v>571</v>
      </c>
      <c r="B795" s="662" t="s">
        <v>2765</v>
      </c>
      <c r="C795" s="663" t="s">
        <v>587</v>
      </c>
      <c r="D795" s="664" t="s">
        <v>2769</v>
      </c>
      <c r="E795" s="663" t="s">
        <v>5702</v>
      </c>
      <c r="F795" s="664" t="s">
        <v>5703</v>
      </c>
      <c r="G795" s="663" t="s">
        <v>5514</v>
      </c>
      <c r="H795" s="663" t="s">
        <v>5515</v>
      </c>
      <c r="I795" s="665">
        <v>104.05999999999996</v>
      </c>
      <c r="J795" s="665">
        <v>180</v>
      </c>
      <c r="K795" s="666">
        <v>18730.8</v>
      </c>
    </row>
    <row r="796" spans="1:11" ht="14.4" customHeight="1" x14ac:dyDescent="0.3">
      <c r="A796" s="661" t="s">
        <v>571</v>
      </c>
      <c r="B796" s="662" t="s">
        <v>2765</v>
      </c>
      <c r="C796" s="663" t="s">
        <v>587</v>
      </c>
      <c r="D796" s="664" t="s">
        <v>2769</v>
      </c>
      <c r="E796" s="663" t="s">
        <v>5702</v>
      </c>
      <c r="F796" s="664" t="s">
        <v>5703</v>
      </c>
      <c r="G796" s="663" t="s">
        <v>5646</v>
      </c>
      <c r="H796" s="663" t="s">
        <v>5647</v>
      </c>
      <c r="I796" s="665">
        <v>132</v>
      </c>
      <c r="J796" s="665">
        <v>10</v>
      </c>
      <c r="K796" s="666">
        <v>1319.99</v>
      </c>
    </row>
    <row r="797" spans="1:11" ht="14.4" customHeight="1" x14ac:dyDescent="0.3">
      <c r="A797" s="661" t="s">
        <v>571</v>
      </c>
      <c r="B797" s="662" t="s">
        <v>2765</v>
      </c>
      <c r="C797" s="663" t="s">
        <v>587</v>
      </c>
      <c r="D797" s="664" t="s">
        <v>2769</v>
      </c>
      <c r="E797" s="663" t="s">
        <v>5702</v>
      </c>
      <c r="F797" s="664" t="s">
        <v>5703</v>
      </c>
      <c r="G797" s="663" t="s">
        <v>5520</v>
      </c>
      <c r="H797" s="663" t="s">
        <v>5521</v>
      </c>
      <c r="I797" s="665">
        <v>198.98500000000001</v>
      </c>
      <c r="J797" s="665">
        <v>20</v>
      </c>
      <c r="K797" s="666">
        <v>3979.74</v>
      </c>
    </row>
    <row r="798" spans="1:11" ht="14.4" customHeight="1" x14ac:dyDescent="0.3">
      <c r="A798" s="661" t="s">
        <v>571</v>
      </c>
      <c r="B798" s="662" t="s">
        <v>2765</v>
      </c>
      <c r="C798" s="663" t="s">
        <v>587</v>
      </c>
      <c r="D798" s="664" t="s">
        <v>2769</v>
      </c>
      <c r="E798" s="663" t="s">
        <v>5702</v>
      </c>
      <c r="F798" s="664" t="s">
        <v>5703</v>
      </c>
      <c r="G798" s="663" t="s">
        <v>5520</v>
      </c>
      <c r="H798" s="663" t="s">
        <v>5648</v>
      </c>
      <c r="I798" s="665">
        <v>198.98</v>
      </c>
      <c r="J798" s="665">
        <v>30</v>
      </c>
      <c r="K798" s="666">
        <v>5969.54</v>
      </c>
    </row>
    <row r="799" spans="1:11" ht="14.4" customHeight="1" x14ac:dyDescent="0.3">
      <c r="A799" s="661" t="s">
        <v>571</v>
      </c>
      <c r="B799" s="662" t="s">
        <v>2765</v>
      </c>
      <c r="C799" s="663" t="s">
        <v>587</v>
      </c>
      <c r="D799" s="664" t="s">
        <v>2769</v>
      </c>
      <c r="E799" s="663" t="s">
        <v>5702</v>
      </c>
      <c r="F799" s="664" t="s">
        <v>5703</v>
      </c>
      <c r="G799" s="663" t="s">
        <v>5524</v>
      </c>
      <c r="H799" s="663" t="s">
        <v>5525</v>
      </c>
      <c r="I799" s="665">
        <v>104.05999999999996</v>
      </c>
      <c r="J799" s="665">
        <v>750</v>
      </c>
      <c r="K799" s="666">
        <v>78045.000000000015</v>
      </c>
    </row>
    <row r="800" spans="1:11" ht="14.4" customHeight="1" x14ac:dyDescent="0.3">
      <c r="A800" s="661" t="s">
        <v>571</v>
      </c>
      <c r="B800" s="662" t="s">
        <v>2765</v>
      </c>
      <c r="C800" s="663" t="s">
        <v>587</v>
      </c>
      <c r="D800" s="664" t="s">
        <v>2769</v>
      </c>
      <c r="E800" s="663" t="s">
        <v>5702</v>
      </c>
      <c r="F800" s="664" t="s">
        <v>5703</v>
      </c>
      <c r="G800" s="663" t="s">
        <v>5526</v>
      </c>
      <c r="H800" s="663" t="s">
        <v>5527</v>
      </c>
      <c r="I800" s="665">
        <v>104.05999999999996</v>
      </c>
      <c r="J800" s="665">
        <v>630</v>
      </c>
      <c r="K800" s="666">
        <v>65557.8</v>
      </c>
    </row>
    <row r="801" spans="1:11" ht="14.4" customHeight="1" x14ac:dyDescent="0.3">
      <c r="A801" s="661" t="s">
        <v>571</v>
      </c>
      <c r="B801" s="662" t="s">
        <v>2765</v>
      </c>
      <c r="C801" s="663" t="s">
        <v>587</v>
      </c>
      <c r="D801" s="664" t="s">
        <v>2769</v>
      </c>
      <c r="E801" s="663" t="s">
        <v>5702</v>
      </c>
      <c r="F801" s="664" t="s">
        <v>5703</v>
      </c>
      <c r="G801" s="663" t="s">
        <v>5532</v>
      </c>
      <c r="H801" s="663" t="s">
        <v>5533</v>
      </c>
      <c r="I801" s="665">
        <v>198.98</v>
      </c>
      <c r="J801" s="665">
        <v>20</v>
      </c>
      <c r="K801" s="666">
        <v>3979.7</v>
      </c>
    </row>
    <row r="802" spans="1:11" ht="14.4" customHeight="1" x14ac:dyDescent="0.3">
      <c r="A802" s="661" t="s">
        <v>571</v>
      </c>
      <c r="B802" s="662" t="s">
        <v>2765</v>
      </c>
      <c r="C802" s="663" t="s">
        <v>587</v>
      </c>
      <c r="D802" s="664" t="s">
        <v>2769</v>
      </c>
      <c r="E802" s="663" t="s">
        <v>5702</v>
      </c>
      <c r="F802" s="664" t="s">
        <v>5703</v>
      </c>
      <c r="G802" s="663" t="s">
        <v>5649</v>
      </c>
      <c r="H802" s="663" t="s">
        <v>5650</v>
      </c>
      <c r="I802" s="665">
        <v>132</v>
      </c>
      <c r="J802" s="665">
        <v>10</v>
      </c>
      <c r="K802" s="666">
        <v>1320</v>
      </c>
    </row>
    <row r="803" spans="1:11" ht="14.4" customHeight="1" x14ac:dyDescent="0.3">
      <c r="A803" s="661" t="s">
        <v>571</v>
      </c>
      <c r="B803" s="662" t="s">
        <v>2765</v>
      </c>
      <c r="C803" s="663" t="s">
        <v>587</v>
      </c>
      <c r="D803" s="664" t="s">
        <v>2769</v>
      </c>
      <c r="E803" s="663" t="s">
        <v>5702</v>
      </c>
      <c r="F803" s="664" t="s">
        <v>5703</v>
      </c>
      <c r="G803" s="663" t="s">
        <v>5651</v>
      </c>
      <c r="H803" s="663" t="s">
        <v>5652</v>
      </c>
      <c r="I803" s="665">
        <v>861.98</v>
      </c>
      <c r="J803" s="665">
        <v>2</v>
      </c>
      <c r="K803" s="666">
        <v>1723.96</v>
      </c>
    </row>
    <row r="804" spans="1:11" ht="14.4" customHeight="1" x14ac:dyDescent="0.3">
      <c r="A804" s="661" t="s">
        <v>571</v>
      </c>
      <c r="B804" s="662" t="s">
        <v>2765</v>
      </c>
      <c r="C804" s="663" t="s">
        <v>587</v>
      </c>
      <c r="D804" s="664" t="s">
        <v>2769</v>
      </c>
      <c r="E804" s="663" t="s">
        <v>5702</v>
      </c>
      <c r="F804" s="664" t="s">
        <v>5703</v>
      </c>
      <c r="G804" s="663" t="s">
        <v>5534</v>
      </c>
      <c r="H804" s="663" t="s">
        <v>5535</v>
      </c>
      <c r="I804" s="665">
        <v>198.98</v>
      </c>
      <c r="J804" s="665">
        <v>10</v>
      </c>
      <c r="K804" s="666">
        <v>1989.85</v>
      </c>
    </row>
    <row r="805" spans="1:11" ht="14.4" customHeight="1" x14ac:dyDescent="0.3">
      <c r="A805" s="661" t="s">
        <v>571</v>
      </c>
      <c r="B805" s="662" t="s">
        <v>2765</v>
      </c>
      <c r="C805" s="663" t="s">
        <v>587</v>
      </c>
      <c r="D805" s="664" t="s">
        <v>2769</v>
      </c>
      <c r="E805" s="663" t="s">
        <v>5702</v>
      </c>
      <c r="F805" s="664" t="s">
        <v>5703</v>
      </c>
      <c r="G805" s="663" t="s">
        <v>5534</v>
      </c>
      <c r="H805" s="663" t="s">
        <v>5653</v>
      </c>
      <c r="I805" s="665">
        <v>198.98</v>
      </c>
      <c r="J805" s="665">
        <v>40</v>
      </c>
      <c r="K805" s="666">
        <v>7959.3899999999994</v>
      </c>
    </row>
    <row r="806" spans="1:11" ht="14.4" customHeight="1" x14ac:dyDescent="0.3">
      <c r="A806" s="661" t="s">
        <v>571</v>
      </c>
      <c r="B806" s="662" t="s">
        <v>2765</v>
      </c>
      <c r="C806" s="663" t="s">
        <v>587</v>
      </c>
      <c r="D806" s="664" t="s">
        <v>2769</v>
      </c>
      <c r="E806" s="663" t="s">
        <v>5702</v>
      </c>
      <c r="F806" s="664" t="s">
        <v>5703</v>
      </c>
      <c r="G806" s="663" t="s">
        <v>5654</v>
      </c>
      <c r="H806" s="663" t="s">
        <v>5655</v>
      </c>
      <c r="I806" s="665">
        <v>861.98</v>
      </c>
      <c r="J806" s="665">
        <v>4</v>
      </c>
      <c r="K806" s="666">
        <v>3447.92</v>
      </c>
    </row>
    <row r="807" spans="1:11" ht="14.4" customHeight="1" x14ac:dyDescent="0.3">
      <c r="A807" s="661" t="s">
        <v>571</v>
      </c>
      <c r="B807" s="662" t="s">
        <v>2765</v>
      </c>
      <c r="C807" s="663" t="s">
        <v>587</v>
      </c>
      <c r="D807" s="664" t="s">
        <v>2769</v>
      </c>
      <c r="E807" s="663" t="s">
        <v>5702</v>
      </c>
      <c r="F807" s="664" t="s">
        <v>5703</v>
      </c>
      <c r="G807" s="663" t="s">
        <v>5541</v>
      </c>
      <c r="H807" s="663" t="s">
        <v>5542</v>
      </c>
      <c r="I807" s="665">
        <v>228.99</v>
      </c>
      <c r="J807" s="665">
        <v>10</v>
      </c>
      <c r="K807" s="666">
        <v>2289.88</v>
      </c>
    </row>
    <row r="808" spans="1:11" ht="14.4" customHeight="1" x14ac:dyDescent="0.3">
      <c r="A808" s="661" t="s">
        <v>571</v>
      </c>
      <c r="B808" s="662" t="s">
        <v>2765</v>
      </c>
      <c r="C808" s="663" t="s">
        <v>587</v>
      </c>
      <c r="D808" s="664" t="s">
        <v>2769</v>
      </c>
      <c r="E808" s="663" t="s">
        <v>5702</v>
      </c>
      <c r="F808" s="664" t="s">
        <v>5703</v>
      </c>
      <c r="G808" s="663" t="s">
        <v>5656</v>
      </c>
      <c r="H808" s="663" t="s">
        <v>5657</v>
      </c>
      <c r="I808" s="665">
        <v>199</v>
      </c>
      <c r="J808" s="665">
        <v>20</v>
      </c>
      <c r="K808" s="666">
        <v>3979.94</v>
      </c>
    </row>
    <row r="809" spans="1:11" ht="14.4" customHeight="1" x14ac:dyDescent="0.3">
      <c r="A809" s="661" t="s">
        <v>571</v>
      </c>
      <c r="B809" s="662" t="s">
        <v>2765</v>
      </c>
      <c r="C809" s="663" t="s">
        <v>587</v>
      </c>
      <c r="D809" s="664" t="s">
        <v>2769</v>
      </c>
      <c r="E809" s="663" t="s">
        <v>5702</v>
      </c>
      <c r="F809" s="664" t="s">
        <v>5703</v>
      </c>
      <c r="G809" s="663" t="s">
        <v>5543</v>
      </c>
      <c r="H809" s="663" t="s">
        <v>5544</v>
      </c>
      <c r="I809" s="665">
        <v>198.99799999999999</v>
      </c>
      <c r="J809" s="665">
        <v>100</v>
      </c>
      <c r="K809" s="666">
        <v>19899.66</v>
      </c>
    </row>
    <row r="810" spans="1:11" ht="14.4" customHeight="1" x14ac:dyDescent="0.3">
      <c r="A810" s="661" t="s">
        <v>571</v>
      </c>
      <c r="B810" s="662" t="s">
        <v>2765</v>
      </c>
      <c r="C810" s="663" t="s">
        <v>587</v>
      </c>
      <c r="D810" s="664" t="s">
        <v>2769</v>
      </c>
      <c r="E810" s="663" t="s">
        <v>5702</v>
      </c>
      <c r="F810" s="664" t="s">
        <v>5703</v>
      </c>
      <c r="G810" s="663" t="s">
        <v>5545</v>
      </c>
      <c r="H810" s="663" t="s">
        <v>5546</v>
      </c>
      <c r="I810" s="665">
        <v>198.9975</v>
      </c>
      <c r="J810" s="665">
        <v>100</v>
      </c>
      <c r="K810" s="666">
        <v>19899.66</v>
      </c>
    </row>
    <row r="811" spans="1:11" ht="14.4" customHeight="1" x14ac:dyDescent="0.3">
      <c r="A811" s="661" t="s">
        <v>571</v>
      </c>
      <c r="B811" s="662" t="s">
        <v>2765</v>
      </c>
      <c r="C811" s="663" t="s">
        <v>587</v>
      </c>
      <c r="D811" s="664" t="s">
        <v>2769</v>
      </c>
      <c r="E811" s="663" t="s">
        <v>5702</v>
      </c>
      <c r="F811" s="664" t="s">
        <v>5703</v>
      </c>
      <c r="G811" s="663" t="s">
        <v>5547</v>
      </c>
      <c r="H811" s="663" t="s">
        <v>5548</v>
      </c>
      <c r="I811" s="665">
        <v>199</v>
      </c>
      <c r="J811" s="665">
        <v>70</v>
      </c>
      <c r="K811" s="666">
        <v>13929.759999999998</v>
      </c>
    </row>
    <row r="812" spans="1:11" ht="14.4" customHeight="1" x14ac:dyDescent="0.3">
      <c r="A812" s="661" t="s">
        <v>571</v>
      </c>
      <c r="B812" s="662" t="s">
        <v>2765</v>
      </c>
      <c r="C812" s="663" t="s">
        <v>590</v>
      </c>
      <c r="D812" s="664" t="s">
        <v>2770</v>
      </c>
      <c r="E812" s="663" t="s">
        <v>5682</v>
      </c>
      <c r="F812" s="664" t="s">
        <v>5683</v>
      </c>
      <c r="G812" s="663" t="s">
        <v>4564</v>
      </c>
      <c r="H812" s="663" t="s">
        <v>4565</v>
      </c>
      <c r="I812" s="665">
        <v>1.84</v>
      </c>
      <c r="J812" s="665">
        <v>10</v>
      </c>
      <c r="K812" s="666">
        <v>18.399999999999999</v>
      </c>
    </row>
    <row r="813" spans="1:11" ht="14.4" customHeight="1" x14ac:dyDescent="0.3">
      <c r="A813" s="661" t="s">
        <v>571</v>
      </c>
      <c r="B813" s="662" t="s">
        <v>2765</v>
      </c>
      <c r="C813" s="663" t="s">
        <v>590</v>
      </c>
      <c r="D813" s="664" t="s">
        <v>2770</v>
      </c>
      <c r="E813" s="663" t="s">
        <v>5682</v>
      </c>
      <c r="F813" s="664" t="s">
        <v>5683</v>
      </c>
      <c r="G813" s="663" t="s">
        <v>4572</v>
      </c>
      <c r="H813" s="663" t="s">
        <v>4573</v>
      </c>
      <c r="I813" s="665">
        <v>2.9550000000000001</v>
      </c>
      <c r="J813" s="665">
        <v>20</v>
      </c>
      <c r="K813" s="666">
        <v>59.1</v>
      </c>
    </row>
    <row r="814" spans="1:11" ht="14.4" customHeight="1" x14ac:dyDescent="0.3">
      <c r="A814" s="661" t="s">
        <v>571</v>
      </c>
      <c r="B814" s="662" t="s">
        <v>2765</v>
      </c>
      <c r="C814" s="663" t="s">
        <v>590</v>
      </c>
      <c r="D814" s="664" t="s">
        <v>2770</v>
      </c>
      <c r="E814" s="663" t="s">
        <v>5682</v>
      </c>
      <c r="F814" s="664" t="s">
        <v>5683</v>
      </c>
      <c r="G814" s="663" t="s">
        <v>4574</v>
      </c>
      <c r="H814" s="663" t="s">
        <v>4575</v>
      </c>
      <c r="I814" s="665">
        <v>9.76</v>
      </c>
      <c r="J814" s="665">
        <v>10</v>
      </c>
      <c r="K814" s="666">
        <v>97.6</v>
      </c>
    </row>
    <row r="815" spans="1:11" ht="14.4" customHeight="1" x14ac:dyDescent="0.3">
      <c r="A815" s="661" t="s">
        <v>571</v>
      </c>
      <c r="B815" s="662" t="s">
        <v>2765</v>
      </c>
      <c r="C815" s="663" t="s">
        <v>590</v>
      </c>
      <c r="D815" s="664" t="s">
        <v>2770</v>
      </c>
      <c r="E815" s="663" t="s">
        <v>5682</v>
      </c>
      <c r="F815" s="664" t="s">
        <v>5683</v>
      </c>
      <c r="G815" s="663" t="s">
        <v>4580</v>
      </c>
      <c r="H815" s="663" t="s">
        <v>4581</v>
      </c>
      <c r="I815" s="665">
        <v>28.383749999999999</v>
      </c>
      <c r="J815" s="665">
        <v>28</v>
      </c>
      <c r="K815" s="666">
        <v>793.3900000000001</v>
      </c>
    </row>
    <row r="816" spans="1:11" ht="14.4" customHeight="1" x14ac:dyDescent="0.3">
      <c r="A816" s="661" t="s">
        <v>571</v>
      </c>
      <c r="B816" s="662" t="s">
        <v>2765</v>
      </c>
      <c r="C816" s="663" t="s">
        <v>590</v>
      </c>
      <c r="D816" s="664" t="s">
        <v>2770</v>
      </c>
      <c r="E816" s="663" t="s">
        <v>5682</v>
      </c>
      <c r="F816" s="664" t="s">
        <v>5683</v>
      </c>
      <c r="G816" s="663" t="s">
        <v>4582</v>
      </c>
      <c r="H816" s="663" t="s">
        <v>4583</v>
      </c>
      <c r="I816" s="665">
        <v>14.8</v>
      </c>
      <c r="J816" s="665">
        <v>1</v>
      </c>
      <c r="K816" s="666">
        <v>14.8</v>
      </c>
    </row>
    <row r="817" spans="1:11" ht="14.4" customHeight="1" x14ac:dyDescent="0.3">
      <c r="A817" s="661" t="s">
        <v>571</v>
      </c>
      <c r="B817" s="662" t="s">
        <v>2765</v>
      </c>
      <c r="C817" s="663" t="s">
        <v>590</v>
      </c>
      <c r="D817" s="664" t="s">
        <v>2770</v>
      </c>
      <c r="E817" s="663" t="s">
        <v>5682</v>
      </c>
      <c r="F817" s="664" t="s">
        <v>5683</v>
      </c>
      <c r="G817" s="663" t="s">
        <v>4584</v>
      </c>
      <c r="H817" s="663" t="s">
        <v>4585</v>
      </c>
      <c r="I817" s="665">
        <v>46.31</v>
      </c>
      <c r="J817" s="665">
        <v>1</v>
      </c>
      <c r="K817" s="666">
        <v>46.31</v>
      </c>
    </row>
    <row r="818" spans="1:11" ht="14.4" customHeight="1" x14ac:dyDescent="0.3">
      <c r="A818" s="661" t="s">
        <v>571</v>
      </c>
      <c r="B818" s="662" t="s">
        <v>2765</v>
      </c>
      <c r="C818" s="663" t="s">
        <v>590</v>
      </c>
      <c r="D818" s="664" t="s">
        <v>2770</v>
      </c>
      <c r="E818" s="663" t="s">
        <v>5682</v>
      </c>
      <c r="F818" s="664" t="s">
        <v>5683</v>
      </c>
      <c r="G818" s="663" t="s">
        <v>4491</v>
      </c>
      <c r="H818" s="663" t="s">
        <v>4492</v>
      </c>
      <c r="I818" s="665">
        <v>1.38</v>
      </c>
      <c r="J818" s="665">
        <v>50</v>
      </c>
      <c r="K818" s="666">
        <v>69</v>
      </c>
    </row>
    <row r="819" spans="1:11" ht="14.4" customHeight="1" x14ac:dyDescent="0.3">
      <c r="A819" s="661" t="s">
        <v>571</v>
      </c>
      <c r="B819" s="662" t="s">
        <v>2765</v>
      </c>
      <c r="C819" s="663" t="s">
        <v>590</v>
      </c>
      <c r="D819" s="664" t="s">
        <v>2770</v>
      </c>
      <c r="E819" s="663" t="s">
        <v>5682</v>
      </c>
      <c r="F819" s="664" t="s">
        <v>5683</v>
      </c>
      <c r="G819" s="663" t="s">
        <v>4495</v>
      </c>
      <c r="H819" s="663" t="s">
        <v>4496</v>
      </c>
      <c r="I819" s="665">
        <v>0.63</v>
      </c>
      <c r="J819" s="665">
        <v>400</v>
      </c>
      <c r="K819" s="666">
        <v>252</v>
      </c>
    </row>
    <row r="820" spans="1:11" ht="14.4" customHeight="1" x14ac:dyDescent="0.3">
      <c r="A820" s="661" t="s">
        <v>571</v>
      </c>
      <c r="B820" s="662" t="s">
        <v>2765</v>
      </c>
      <c r="C820" s="663" t="s">
        <v>590</v>
      </c>
      <c r="D820" s="664" t="s">
        <v>2770</v>
      </c>
      <c r="E820" s="663" t="s">
        <v>5682</v>
      </c>
      <c r="F820" s="664" t="s">
        <v>5683</v>
      </c>
      <c r="G820" s="663" t="s">
        <v>4627</v>
      </c>
      <c r="H820" s="663" t="s">
        <v>4628</v>
      </c>
      <c r="I820" s="665">
        <v>8.58</v>
      </c>
      <c r="J820" s="665">
        <v>24</v>
      </c>
      <c r="K820" s="666">
        <v>205.92</v>
      </c>
    </row>
    <row r="821" spans="1:11" ht="14.4" customHeight="1" x14ac:dyDescent="0.3">
      <c r="A821" s="661" t="s">
        <v>571</v>
      </c>
      <c r="B821" s="662" t="s">
        <v>2765</v>
      </c>
      <c r="C821" s="663" t="s">
        <v>590</v>
      </c>
      <c r="D821" s="664" t="s">
        <v>2770</v>
      </c>
      <c r="E821" s="663" t="s">
        <v>5682</v>
      </c>
      <c r="F821" s="664" t="s">
        <v>5683</v>
      </c>
      <c r="G821" s="663" t="s">
        <v>4501</v>
      </c>
      <c r="H821" s="663" t="s">
        <v>4502</v>
      </c>
      <c r="I821" s="665">
        <v>0.85</v>
      </c>
      <c r="J821" s="665">
        <v>100</v>
      </c>
      <c r="K821" s="666">
        <v>85</v>
      </c>
    </row>
    <row r="822" spans="1:11" ht="14.4" customHeight="1" x14ac:dyDescent="0.3">
      <c r="A822" s="661" t="s">
        <v>571</v>
      </c>
      <c r="B822" s="662" t="s">
        <v>2765</v>
      </c>
      <c r="C822" s="663" t="s">
        <v>590</v>
      </c>
      <c r="D822" s="664" t="s">
        <v>2770</v>
      </c>
      <c r="E822" s="663" t="s">
        <v>5682</v>
      </c>
      <c r="F822" s="664" t="s">
        <v>5683</v>
      </c>
      <c r="G822" s="663" t="s">
        <v>4503</v>
      </c>
      <c r="H822" s="663" t="s">
        <v>4504</v>
      </c>
      <c r="I822" s="665">
        <v>1.51</v>
      </c>
      <c r="J822" s="665">
        <v>50</v>
      </c>
      <c r="K822" s="666">
        <v>75.5</v>
      </c>
    </row>
    <row r="823" spans="1:11" ht="14.4" customHeight="1" x14ac:dyDescent="0.3">
      <c r="A823" s="661" t="s">
        <v>571</v>
      </c>
      <c r="B823" s="662" t="s">
        <v>2765</v>
      </c>
      <c r="C823" s="663" t="s">
        <v>590</v>
      </c>
      <c r="D823" s="664" t="s">
        <v>2770</v>
      </c>
      <c r="E823" s="663" t="s">
        <v>5682</v>
      </c>
      <c r="F823" s="664" t="s">
        <v>5683</v>
      </c>
      <c r="G823" s="663" t="s">
        <v>4675</v>
      </c>
      <c r="H823" s="663" t="s">
        <v>4676</v>
      </c>
      <c r="I823" s="665">
        <v>12.6</v>
      </c>
      <c r="J823" s="665">
        <v>100</v>
      </c>
      <c r="K823" s="666">
        <v>1259.72</v>
      </c>
    </row>
    <row r="824" spans="1:11" ht="14.4" customHeight="1" x14ac:dyDescent="0.3">
      <c r="A824" s="661" t="s">
        <v>571</v>
      </c>
      <c r="B824" s="662" t="s">
        <v>2765</v>
      </c>
      <c r="C824" s="663" t="s">
        <v>590</v>
      </c>
      <c r="D824" s="664" t="s">
        <v>2770</v>
      </c>
      <c r="E824" s="663" t="s">
        <v>5684</v>
      </c>
      <c r="F824" s="664" t="s">
        <v>5685</v>
      </c>
      <c r="G824" s="663" t="s">
        <v>4511</v>
      </c>
      <c r="H824" s="663" t="s">
        <v>4512</v>
      </c>
      <c r="I824" s="665">
        <v>1.0900000000000001</v>
      </c>
      <c r="J824" s="665">
        <v>500</v>
      </c>
      <c r="K824" s="666">
        <v>545</v>
      </c>
    </row>
    <row r="825" spans="1:11" ht="14.4" customHeight="1" x14ac:dyDescent="0.3">
      <c r="A825" s="661" t="s">
        <v>571</v>
      </c>
      <c r="B825" s="662" t="s">
        <v>2765</v>
      </c>
      <c r="C825" s="663" t="s">
        <v>590</v>
      </c>
      <c r="D825" s="664" t="s">
        <v>2770</v>
      </c>
      <c r="E825" s="663" t="s">
        <v>5684</v>
      </c>
      <c r="F825" s="664" t="s">
        <v>5685</v>
      </c>
      <c r="G825" s="663" t="s">
        <v>4513</v>
      </c>
      <c r="H825" s="663" t="s">
        <v>4514</v>
      </c>
      <c r="I825" s="665">
        <v>1.6729999999999996</v>
      </c>
      <c r="J825" s="665">
        <v>2300</v>
      </c>
      <c r="K825" s="666">
        <v>3848</v>
      </c>
    </row>
    <row r="826" spans="1:11" ht="14.4" customHeight="1" x14ac:dyDescent="0.3">
      <c r="A826" s="661" t="s">
        <v>571</v>
      </c>
      <c r="B826" s="662" t="s">
        <v>2765</v>
      </c>
      <c r="C826" s="663" t="s">
        <v>590</v>
      </c>
      <c r="D826" s="664" t="s">
        <v>2770</v>
      </c>
      <c r="E826" s="663" t="s">
        <v>5684</v>
      </c>
      <c r="F826" s="664" t="s">
        <v>5685</v>
      </c>
      <c r="G826" s="663" t="s">
        <v>4744</v>
      </c>
      <c r="H826" s="663" t="s">
        <v>4745</v>
      </c>
      <c r="I826" s="665">
        <v>0.47666666666666663</v>
      </c>
      <c r="J826" s="665">
        <v>600</v>
      </c>
      <c r="K826" s="666">
        <v>286</v>
      </c>
    </row>
    <row r="827" spans="1:11" ht="14.4" customHeight="1" x14ac:dyDescent="0.3">
      <c r="A827" s="661" t="s">
        <v>571</v>
      </c>
      <c r="B827" s="662" t="s">
        <v>2765</v>
      </c>
      <c r="C827" s="663" t="s">
        <v>590</v>
      </c>
      <c r="D827" s="664" t="s">
        <v>2770</v>
      </c>
      <c r="E827" s="663" t="s">
        <v>5684</v>
      </c>
      <c r="F827" s="664" t="s">
        <v>5685</v>
      </c>
      <c r="G827" s="663" t="s">
        <v>4746</v>
      </c>
      <c r="H827" s="663" t="s">
        <v>4747</v>
      </c>
      <c r="I827" s="665">
        <v>0.67</v>
      </c>
      <c r="J827" s="665">
        <v>600</v>
      </c>
      <c r="K827" s="666">
        <v>402</v>
      </c>
    </row>
    <row r="828" spans="1:11" ht="14.4" customHeight="1" x14ac:dyDescent="0.3">
      <c r="A828" s="661" t="s">
        <v>571</v>
      </c>
      <c r="B828" s="662" t="s">
        <v>2765</v>
      </c>
      <c r="C828" s="663" t="s">
        <v>590</v>
      </c>
      <c r="D828" s="664" t="s">
        <v>2770</v>
      </c>
      <c r="E828" s="663" t="s">
        <v>5684</v>
      </c>
      <c r="F828" s="664" t="s">
        <v>5685</v>
      </c>
      <c r="G828" s="663" t="s">
        <v>5658</v>
      </c>
      <c r="H828" s="663" t="s">
        <v>5659</v>
      </c>
      <c r="I828" s="665">
        <v>6.05</v>
      </c>
      <c r="J828" s="665">
        <v>20</v>
      </c>
      <c r="K828" s="666">
        <v>121</v>
      </c>
    </row>
    <row r="829" spans="1:11" ht="14.4" customHeight="1" x14ac:dyDescent="0.3">
      <c r="A829" s="661" t="s">
        <v>571</v>
      </c>
      <c r="B829" s="662" t="s">
        <v>2765</v>
      </c>
      <c r="C829" s="663" t="s">
        <v>590</v>
      </c>
      <c r="D829" s="664" t="s">
        <v>2770</v>
      </c>
      <c r="E829" s="663" t="s">
        <v>5684</v>
      </c>
      <c r="F829" s="664" t="s">
        <v>5685</v>
      </c>
      <c r="G829" s="663" t="s">
        <v>4828</v>
      </c>
      <c r="H829" s="663" t="s">
        <v>4829</v>
      </c>
      <c r="I829" s="665">
        <v>1.64</v>
      </c>
      <c r="J829" s="665">
        <v>300</v>
      </c>
      <c r="K829" s="666">
        <v>492</v>
      </c>
    </row>
    <row r="830" spans="1:11" ht="14.4" customHeight="1" x14ac:dyDescent="0.3">
      <c r="A830" s="661" t="s">
        <v>571</v>
      </c>
      <c r="B830" s="662" t="s">
        <v>2765</v>
      </c>
      <c r="C830" s="663" t="s">
        <v>590</v>
      </c>
      <c r="D830" s="664" t="s">
        <v>2770</v>
      </c>
      <c r="E830" s="663" t="s">
        <v>5684</v>
      </c>
      <c r="F830" s="664" t="s">
        <v>5685</v>
      </c>
      <c r="G830" s="663" t="s">
        <v>4828</v>
      </c>
      <c r="H830" s="663" t="s">
        <v>4830</v>
      </c>
      <c r="I830" s="665">
        <v>1.6333333333333331</v>
      </c>
      <c r="J830" s="665">
        <v>450</v>
      </c>
      <c r="K830" s="666">
        <v>735</v>
      </c>
    </row>
    <row r="831" spans="1:11" ht="14.4" customHeight="1" x14ac:dyDescent="0.3">
      <c r="A831" s="661" t="s">
        <v>571</v>
      </c>
      <c r="B831" s="662" t="s">
        <v>2765</v>
      </c>
      <c r="C831" s="663" t="s">
        <v>590</v>
      </c>
      <c r="D831" s="664" t="s">
        <v>2770</v>
      </c>
      <c r="E831" s="663" t="s">
        <v>5684</v>
      </c>
      <c r="F831" s="664" t="s">
        <v>5685</v>
      </c>
      <c r="G831" s="663" t="s">
        <v>4828</v>
      </c>
      <c r="H831" s="663" t="s">
        <v>4831</v>
      </c>
      <c r="I831" s="665">
        <v>1.9333333333333333</v>
      </c>
      <c r="J831" s="665">
        <v>300</v>
      </c>
      <c r="K831" s="666">
        <v>580</v>
      </c>
    </row>
    <row r="832" spans="1:11" ht="14.4" customHeight="1" x14ac:dyDescent="0.3">
      <c r="A832" s="661" t="s">
        <v>571</v>
      </c>
      <c r="B832" s="662" t="s">
        <v>2765</v>
      </c>
      <c r="C832" s="663" t="s">
        <v>590</v>
      </c>
      <c r="D832" s="664" t="s">
        <v>2770</v>
      </c>
      <c r="E832" s="663" t="s">
        <v>5684</v>
      </c>
      <c r="F832" s="664" t="s">
        <v>5685</v>
      </c>
      <c r="G832" s="663" t="s">
        <v>4515</v>
      </c>
      <c r="H832" s="663" t="s">
        <v>4516</v>
      </c>
      <c r="I832" s="665">
        <v>5.13</v>
      </c>
      <c r="J832" s="665">
        <v>500</v>
      </c>
      <c r="K832" s="666">
        <v>2565</v>
      </c>
    </row>
    <row r="833" spans="1:11" ht="14.4" customHeight="1" x14ac:dyDescent="0.3">
      <c r="A833" s="661" t="s">
        <v>571</v>
      </c>
      <c r="B833" s="662" t="s">
        <v>2765</v>
      </c>
      <c r="C833" s="663" t="s">
        <v>590</v>
      </c>
      <c r="D833" s="664" t="s">
        <v>2770</v>
      </c>
      <c r="E833" s="663" t="s">
        <v>5684</v>
      </c>
      <c r="F833" s="664" t="s">
        <v>5685</v>
      </c>
      <c r="G833" s="663" t="s">
        <v>4842</v>
      </c>
      <c r="H833" s="663" t="s">
        <v>4843</v>
      </c>
      <c r="I833" s="665">
        <v>7.95</v>
      </c>
      <c r="J833" s="665">
        <v>260</v>
      </c>
      <c r="K833" s="666">
        <v>2067</v>
      </c>
    </row>
    <row r="834" spans="1:11" ht="14.4" customHeight="1" x14ac:dyDescent="0.3">
      <c r="A834" s="661" t="s">
        <v>571</v>
      </c>
      <c r="B834" s="662" t="s">
        <v>2765</v>
      </c>
      <c r="C834" s="663" t="s">
        <v>590</v>
      </c>
      <c r="D834" s="664" t="s">
        <v>2770</v>
      </c>
      <c r="E834" s="663" t="s">
        <v>5684</v>
      </c>
      <c r="F834" s="664" t="s">
        <v>5685</v>
      </c>
      <c r="G834" s="663" t="s">
        <v>5348</v>
      </c>
      <c r="H834" s="663" t="s">
        <v>5349</v>
      </c>
      <c r="I834" s="665">
        <v>12.103333333333333</v>
      </c>
      <c r="J834" s="665">
        <v>30</v>
      </c>
      <c r="K834" s="666">
        <v>363.1</v>
      </c>
    </row>
    <row r="835" spans="1:11" ht="14.4" customHeight="1" x14ac:dyDescent="0.3">
      <c r="A835" s="661" t="s">
        <v>571</v>
      </c>
      <c r="B835" s="662" t="s">
        <v>2765</v>
      </c>
      <c r="C835" s="663" t="s">
        <v>590</v>
      </c>
      <c r="D835" s="664" t="s">
        <v>2770</v>
      </c>
      <c r="E835" s="663" t="s">
        <v>5684</v>
      </c>
      <c r="F835" s="664" t="s">
        <v>5685</v>
      </c>
      <c r="G835" s="663" t="s">
        <v>4890</v>
      </c>
      <c r="H835" s="663" t="s">
        <v>4891</v>
      </c>
      <c r="I835" s="665">
        <v>1.3075000000000001</v>
      </c>
      <c r="J835" s="665">
        <v>975</v>
      </c>
      <c r="K835" s="666">
        <v>1283.25</v>
      </c>
    </row>
    <row r="836" spans="1:11" ht="14.4" customHeight="1" x14ac:dyDescent="0.3">
      <c r="A836" s="661" t="s">
        <v>571</v>
      </c>
      <c r="B836" s="662" t="s">
        <v>2765</v>
      </c>
      <c r="C836" s="663" t="s">
        <v>590</v>
      </c>
      <c r="D836" s="664" t="s">
        <v>2770</v>
      </c>
      <c r="E836" s="663" t="s">
        <v>5684</v>
      </c>
      <c r="F836" s="664" t="s">
        <v>5685</v>
      </c>
      <c r="G836" s="663" t="s">
        <v>4914</v>
      </c>
      <c r="H836" s="663" t="s">
        <v>4915</v>
      </c>
      <c r="I836" s="665">
        <v>4.03</v>
      </c>
      <c r="J836" s="665">
        <v>150</v>
      </c>
      <c r="K836" s="666">
        <v>604.5</v>
      </c>
    </row>
    <row r="837" spans="1:11" ht="14.4" customHeight="1" x14ac:dyDescent="0.3">
      <c r="A837" s="661" t="s">
        <v>571</v>
      </c>
      <c r="B837" s="662" t="s">
        <v>2765</v>
      </c>
      <c r="C837" s="663" t="s">
        <v>590</v>
      </c>
      <c r="D837" s="664" t="s">
        <v>2770</v>
      </c>
      <c r="E837" s="663" t="s">
        <v>5684</v>
      </c>
      <c r="F837" s="664" t="s">
        <v>5685</v>
      </c>
      <c r="G837" s="663" t="s">
        <v>5660</v>
      </c>
      <c r="H837" s="663" t="s">
        <v>5661</v>
      </c>
      <c r="I837" s="665">
        <v>9.2000000000000011</v>
      </c>
      <c r="J837" s="665">
        <v>300</v>
      </c>
      <c r="K837" s="666">
        <v>2760</v>
      </c>
    </row>
    <row r="838" spans="1:11" ht="14.4" customHeight="1" x14ac:dyDescent="0.3">
      <c r="A838" s="661" t="s">
        <v>571</v>
      </c>
      <c r="B838" s="662" t="s">
        <v>2765</v>
      </c>
      <c r="C838" s="663" t="s">
        <v>590</v>
      </c>
      <c r="D838" s="664" t="s">
        <v>2770</v>
      </c>
      <c r="E838" s="663" t="s">
        <v>5684</v>
      </c>
      <c r="F838" s="664" t="s">
        <v>5685</v>
      </c>
      <c r="G838" s="663" t="s">
        <v>5662</v>
      </c>
      <c r="H838" s="663" t="s">
        <v>5663</v>
      </c>
      <c r="I838" s="665">
        <v>172.5</v>
      </c>
      <c r="J838" s="665">
        <v>3</v>
      </c>
      <c r="K838" s="666">
        <v>517.5</v>
      </c>
    </row>
    <row r="839" spans="1:11" ht="14.4" customHeight="1" x14ac:dyDescent="0.3">
      <c r="A839" s="661" t="s">
        <v>571</v>
      </c>
      <c r="B839" s="662" t="s">
        <v>2765</v>
      </c>
      <c r="C839" s="663" t="s">
        <v>590</v>
      </c>
      <c r="D839" s="664" t="s">
        <v>2770</v>
      </c>
      <c r="E839" s="663" t="s">
        <v>5684</v>
      </c>
      <c r="F839" s="664" t="s">
        <v>5685</v>
      </c>
      <c r="G839" s="663" t="s">
        <v>4979</v>
      </c>
      <c r="H839" s="663" t="s">
        <v>4980</v>
      </c>
      <c r="I839" s="665">
        <v>8.4700000000000006</v>
      </c>
      <c r="J839" s="665">
        <v>50</v>
      </c>
      <c r="K839" s="666">
        <v>423.5</v>
      </c>
    </row>
    <row r="840" spans="1:11" ht="14.4" customHeight="1" x14ac:dyDescent="0.3">
      <c r="A840" s="661" t="s">
        <v>571</v>
      </c>
      <c r="B840" s="662" t="s">
        <v>2765</v>
      </c>
      <c r="C840" s="663" t="s">
        <v>590</v>
      </c>
      <c r="D840" s="664" t="s">
        <v>2770</v>
      </c>
      <c r="E840" s="663" t="s">
        <v>5684</v>
      </c>
      <c r="F840" s="664" t="s">
        <v>5685</v>
      </c>
      <c r="G840" s="663" t="s">
        <v>5664</v>
      </c>
      <c r="H840" s="663" t="s">
        <v>5665</v>
      </c>
      <c r="I840" s="665">
        <v>1.45</v>
      </c>
      <c r="J840" s="665">
        <v>4224</v>
      </c>
      <c r="K840" s="666">
        <v>6133.24</v>
      </c>
    </row>
    <row r="841" spans="1:11" ht="14.4" customHeight="1" x14ac:dyDescent="0.3">
      <c r="A841" s="661" t="s">
        <v>571</v>
      </c>
      <c r="B841" s="662" t="s">
        <v>2765</v>
      </c>
      <c r="C841" s="663" t="s">
        <v>590</v>
      </c>
      <c r="D841" s="664" t="s">
        <v>2770</v>
      </c>
      <c r="E841" s="663" t="s">
        <v>5684</v>
      </c>
      <c r="F841" s="664" t="s">
        <v>5685</v>
      </c>
      <c r="G841" s="663" t="s">
        <v>4521</v>
      </c>
      <c r="H841" s="663" t="s">
        <v>4522</v>
      </c>
      <c r="I841" s="665">
        <v>3.4249999999999998</v>
      </c>
      <c r="J841" s="665">
        <v>560</v>
      </c>
      <c r="K841" s="666">
        <v>1915.1999999999998</v>
      </c>
    </row>
    <row r="842" spans="1:11" ht="14.4" customHeight="1" x14ac:dyDescent="0.3">
      <c r="A842" s="661" t="s">
        <v>571</v>
      </c>
      <c r="B842" s="662" t="s">
        <v>2765</v>
      </c>
      <c r="C842" s="663" t="s">
        <v>590</v>
      </c>
      <c r="D842" s="664" t="s">
        <v>2770</v>
      </c>
      <c r="E842" s="663" t="s">
        <v>5684</v>
      </c>
      <c r="F842" s="664" t="s">
        <v>5685</v>
      </c>
      <c r="G842" s="663" t="s">
        <v>5076</v>
      </c>
      <c r="H842" s="663" t="s">
        <v>5077</v>
      </c>
      <c r="I842" s="665">
        <v>6.080000000000001</v>
      </c>
      <c r="J842" s="665">
        <v>180</v>
      </c>
      <c r="K842" s="666">
        <v>1095.2</v>
      </c>
    </row>
    <row r="843" spans="1:11" ht="14.4" customHeight="1" x14ac:dyDescent="0.3">
      <c r="A843" s="661" t="s">
        <v>571</v>
      </c>
      <c r="B843" s="662" t="s">
        <v>2765</v>
      </c>
      <c r="C843" s="663" t="s">
        <v>590</v>
      </c>
      <c r="D843" s="664" t="s">
        <v>2770</v>
      </c>
      <c r="E843" s="663" t="s">
        <v>5694</v>
      </c>
      <c r="F843" s="664" t="s">
        <v>5695</v>
      </c>
      <c r="G843" s="663" t="s">
        <v>5464</v>
      </c>
      <c r="H843" s="663" t="s">
        <v>5465</v>
      </c>
      <c r="I843" s="665">
        <v>8.1666666666666661</v>
      </c>
      <c r="J843" s="665">
        <v>90</v>
      </c>
      <c r="K843" s="666">
        <v>735.1</v>
      </c>
    </row>
    <row r="844" spans="1:11" ht="14.4" customHeight="1" x14ac:dyDescent="0.3">
      <c r="A844" s="661" t="s">
        <v>571</v>
      </c>
      <c r="B844" s="662" t="s">
        <v>2765</v>
      </c>
      <c r="C844" s="663" t="s">
        <v>590</v>
      </c>
      <c r="D844" s="664" t="s">
        <v>2770</v>
      </c>
      <c r="E844" s="663" t="s">
        <v>5688</v>
      </c>
      <c r="F844" s="664" t="s">
        <v>5689</v>
      </c>
      <c r="G844" s="663" t="s">
        <v>4527</v>
      </c>
      <c r="H844" s="663" t="s">
        <v>4528</v>
      </c>
      <c r="I844" s="665">
        <v>0.30333333333333329</v>
      </c>
      <c r="J844" s="665">
        <v>300</v>
      </c>
      <c r="K844" s="666">
        <v>91</v>
      </c>
    </row>
    <row r="845" spans="1:11" ht="14.4" customHeight="1" x14ac:dyDescent="0.3">
      <c r="A845" s="661" t="s">
        <v>571</v>
      </c>
      <c r="B845" s="662" t="s">
        <v>2765</v>
      </c>
      <c r="C845" s="663" t="s">
        <v>590</v>
      </c>
      <c r="D845" s="664" t="s">
        <v>2770</v>
      </c>
      <c r="E845" s="663" t="s">
        <v>5688</v>
      </c>
      <c r="F845" s="664" t="s">
        <v>5689</v>
      </c>
      <c r="G845" s="663" t="s">
        <v>4529</v>
      </c>
      <c r="H845" s="663" t="s">
        <v>4530</v>
      </c>
      <c r="I845" s="665">
        <v>0.30666666666666664</v>
      </c>
      <c r="J845" s="665">
        <v>300</v>
      </c>
      <c r="K845" s="666">
        <v>92</v>
      </c>
    </row>
    <row r="846" spans="1:11" ht="14.4" customHeight="1" x14ac:dyDescent="0.3">
      <c r="A846" s="661" t="s">
        <v>571</v>
      </c>
      <c r="B846" s="662" t="s">
        <v>2765</v>
      </c>
      <c r="C846" s="663" t="s">
        <v>590</v>
      </c>
      <c r="D846" s="664" t="s">
        <v>2770</v>
      </c>
      <c r="E846" s="663" t="s">
        <v>5688</v>
      </c>
      <c r="F846" s="664" t="s">
        <v>5689</v>
      </c>
      <c r="G846" s="663" t="s">
        <v>4533</v>
      </c>
      <c r="H846" s="663" t="s">
        <v>4534</v>
      </c>
      <c r="I846" s="665">
        <v>0.48333333333333334</v>
      </c>
      <c r="J846" s="665">
        <v>1000</v>
      </c>
      <c r="K846" s="666">
        <v>484</v>
      </c>
    </row>
    <row r="847" spans="1:11" ht="14.4" customHeight="1" x14ac:dyDescent="0.3">
      <c r="A847" s="661" t="s">
        <v>571</v>
      </c>
      <c r="B847" s="662" t="s">
        <v>2765</v>
      </c>
      <c r="C847" s="663" t="s">
        <v>590</v>
      </c>
      <c r="D847" s="664" t="s">
        <v>2770</v>
      </c>
      <c r="E847" s="663" t="s">
        <v>5690</v>
      </c>
      <c r="F847" s="664" t="s">
        <v>5691</v>
      </c>
      <c r="G847" s="663" t="s">
        <v>4552</v>
      </c>
      <c r="H847" s="663" t="s">
        <v>4553</v>
      </c>
      <c r="I847" s="665">
        <v>0.71</v>
      </c>
      <c r="J847" s="665">
        <v>6600</v>
      </c>
      <c r="K847" s="666">
        <v>4686</v>
      </c>
    </row>
    <row r="848" spans="1:11" ht="14.4" customHeight="1" x14ac:dyDescent="0.3">
      <c r="A848" s="661" t="s">
        <v>571</v>
      </c>
      <c r="B848" s="662" t="s">
        <v>2765</v>
      </c>
      <c r="C848" s="663" t="s">
        <v>590</v>
      </c>
      <c r="D848" s="664" t="s">
        <v>2770</v>
      </c>
      <c r="E848" s="663" t="s">
        <v>5690</v>
      </c>
      <c r="F848" s="664" t="s">
        <v>5691</v>
      </c>
      <c r="G848" s="663" t="s">
        <v>5178</v>
      </c>
      <c r="H848" s="663" t="s">
        <v>5179</v>
      </c>
      <c r="I848" s="665">
        <v>0.71</v>
      </c>
      <c r="J848" s="665">
        <v>2000</v>
      </c>
      <c r="K848" s="666">
        <v>1420</v>
      </c>
    </row>
    <row r="849" spans="1:11" ht="14.4" customHeight="1" x14ac:dyDescent="0.3">
      <c r="A849" s="661" t="s">
        <v>571</v>
      </c>
      <c r="B849" s="662" t="s">
        <v>2765</v>
      </c>
      <c r="C849" s="663" t="s">
        <v>590</v>
      </c>
      <c r="D849" s="664" t="s">
        <v>2770</v>
      </c>
      <c r="E849" s="663" t="s">
        <v>5690</v>
      </c>
      <c r="F849" s="664" t="s">
        <v>5691</v>
      </c>
      <c r="G849" s="663" t="s">
        <v>4554</v>
      </c>
      <c r="H849" s="663" t="s">
        <v>4555</v>
      </c>
      <c r="I849" s="665">
        <v>0.71</v>
      </c>
      <c r="J849" s="665">
        <v>6600</v>
      </c>
      <c r="K849" s="666">
        <v>4686</v>
      </c>
    </row>
    <row r="850" spans="1:11" ht="14.4" customHeight="1" x14ac:dyDescent="0.3">
      <c r="A850" s="661" t="s">
        <v>571</v>
      </c>
      <c r="B850" s="662" t="s">
        <v>2765</v>
      </c>
      <c r="C850" s="663" t="s">
        <v>590</v>
      </c>
      <c r="D850" s="664" t="s">
        <v>2770</v>
      </c>
      <c r="E850" s="663" t="s">
        <v>5702</v>
      </c>
      <c r="F850" s="664" t="s">
        <v>5703</v>
      </c>
      <c r="G850" s="663" t="s">
        <v>5499</v>
      </c>
      <c r="H850" s="663" t="s">
        <v>5500</v>
      </c>
      <c r="I850" s="665">
        <v>14.463333333333331</v>
      </c>
      <c r="J850" s="665">
        <v>400</v>
      </c>
      <c r="K850" s="666">
        <v>5812</v>
      </c>
    </row>
    <row r="851" spans="1:11" ht="14.4" customHeight="1" x14ac:dyDescent="0.3">
      <c r="A851" s="661" t="s">
        <v>571</v>
      </c>
      <c r="B851" s="662" t="s">
        <v>2765</v>
      </c>
      <c r="C851" s="663" t="s">
        <v>590</v>
      </c>
      <c r="D851" s="664" t="s">
        <v>2770</v>
      </c>
      <c r="E851" s="663" t="s">
        <v>5702</v>
      </c>
      <c r="F851" s="664" t="s">
        <v>5703</v>
      </c>
      <c r="G851" s="663" t="s">
        <v>5499</v>
      </c>
      <c r="H851" s="663" t="s">
        <v>5501</v>
      </c>
      <c r="I851" s="665">
        <v>15.61</v>
      </c>
      <c r="J851" s="665">
        <v>150</v>
      </c>
      <c r="K851" s="666">
        <v>2341.5</v>
      </c>
    </row>
    <row r="852" spans="1:11" ht="14.4" customHeight="1" x14ac:dyDescent="0.3">
      <c r="A852" s="661" t="s">
        <v>571</v>
      </c>
      <c r="B852" s="662" t="s">
        <v>2765</v>
      </c>
      <c r="C852" s="663" t="s">
        <v>593</v>
      </c>
      <c r="D852" s="664" t="s">
        <v>2771</v>
      </c>
      <c r="E852" s="663" t="s">
        <v>5682</v>
      </c>
      <c r="F852" s="664" t="s">
        <v>5683</v>
      </c>
      <c r="G852" s="663" t="s">
        <v>5285</v>
      </c>
      <c r="H852" s="663" t="s">
        <v>5286</v>
      </c>
      <c r="I852" s="665">
        <v>34.700000000000003</v>
      </c>
      <c r="J852" s="665">
        <v>12</v>
      </c>
      <c r="K852" s="666">
        <v>416.35</v>
      </c>
    </row>
    <row r="853" spans="1:11" ht="14.4" customHeight="1" x14ac:dyDescent="0.3">
      <c r="A853" s="661" t="s">
        <v>571</v>
      </c>
      <c r="B853" s="662" t="s">
        <v>2765</v>
      </c>
      <c r="C853" s="663" t="s">
        <v>593</v>
      </c>
      <c r="D853" s="664" t="s">
        <v>2771</v>
      </c>
      <c r="E853" s="663" t="s">
        <v>5682</v>
      </c>
      <c r="F853" s="664" t="s">
        <v>5683</v>
      </c>
      <c r="G853" s="663" t="s">
        <v>4582</v>
      </c>
      <c r="H853" s="663" t="s">
        <v>4583</v>
      </c>
      <c r="I853" s="665">
        <v>14.8</v>
      </c>
      <c r="J853" s="665">
        <v>6</v>
      </c>
      <c r="K853" s="666">
        <v>88.8</v>
      </c>
    </row>
    <row r="854" spans="1:11" ht="14.4" customHeight="1" x14ac:dyDescent="0.3">
      <c r="A854" s="661" t="s">
        <v>571</v>
      </c>
      <c r="B854" s="662" t="s">
        <v>2765</v>
      </c>
      <c r="C854" s="663" t="s">
        <v>593</v>
      </c>
      <c r="D854" s="664" t="s">
        <v>2771</v>
      </c>
      <c r="E854" s="663" t="s">
        <v>5682</v>
      </c>
      <c r="F854" s="664" t="s">
        <v>5683</v>
      </c>
      <c r="G854" s="663" t="s">
        <v>4491</v>
      </c>
      <c r="H854" s="663" t="s">
        <v>4492</v>
      </c>
      <c r="I854" s="665">
        <v>1.3800000000000001</v>
      </c>
      <c r="J854" s="665">
        <v>700</v>
      </c>
      <c r="K854" s="666">
        <v>966</v>
      </c>
    </row>
    <row r="855" spans="1:11" ht="14.4" customHeight="1" x14ac:dyDescent="0.3">
      <c r="A855" s="661" t="s">
        <v>571</v>
      </c>
      <c r="B855" s="662" t="s">
        <v>2765</v>
      </c>
      <c r="C855" s="663" t="s">
        <v>593</v>
      </c>
      <c r="D855" s="664" t="s">
        <v>2771</v>
      </c>
      <c r="E855" s="663" t="s">
        <v>5682</v>
      </c>
      <c r="F855" s="664" t="s">
        <v>5683</v>
      </c>
      <c r="G855" s="663" t="s">
        <v>5666</v>
      </c>
      <c r="H855" s="663" t="s">
        <v>5667</v>
      </c>
      <c r="I855" s="665">
        <v>2.95</v>
      </c>
      <c r="J855" s="665">
        <v>100</v>
      </c>
      <c r="K855" s="666">
        <v>295</v>
      </c>
    </row>
    <row r="856" spans="1:11" ht="14.4" customHeight="1" x14ac:dyDescent="0.3">
      <c r="A856" s="661" t="s">
        <v>571</v>
      </c>
      <c r="B856" s="662" t="s">
        <v>2765</v>
      </c>
      <c r="C856" s="663" t="s">
        <v>593</v>
      </c>
      <c r="D856" s="664" t="s">
        <v>2771</v>
      </c>
      <c r="E856" s="663" t="s">
        <v>5682</v>
      </c>
      <c r="F856" s="664" t="s">
        <v>5683</v>
      </c>
      <c r="G856" s="663" t="s">
        <v>4493</v>
      </c>
      <c r="H856" s="663" t="s">
        <v>4494</v>
      </c>
      <c r="I856" s="665">
        <v>41.55</v>
      </c>
      <c r="J856" s="665">
        <v>28</v>
      </c>
      <c r="K856" s="666">
        <v>1163.3</v>
      </c>
    </row>
    <row r="857" spans="1:11" ht="14.4" customHeight="1" x14ac:dyDescent="0.3">
      <c r="A857" s="661" t="s">
        <v>571</v>
      </c>
      <c r="B857" s="662" t="s">
        <v>2765</v>
      </c>
      <c r="C857" s="663" t="s">
        <v>593</v>
      </c>
      <c r="D857" s="664" t="s">
        <v>2771</v>
      </c>
      <c r="E857" s="663" t="s">
        <v>5682</v>
      </c>
      <c r="F857" s="664" t="s">
        <v>5683</v>
      </c>
      <c r="G857" s="663" t="s">
        <v>4495</v>
      </c>
      <c r="H857" s="663" t="s">
        <v>4496</v>
      </c>
      <c r="I857" s="665">
        <v>0.61714285714285722</v>
      </c>
      <c r="J857" s="665">
        <v>1650</v>
      </c>
      <c r="K857" s="666">
        <v>1003.5</v>
      </c>
    </row>
    <row r="858" spans="1:11" ht="14.4" customHeight="1" x14ac:dyDescent="0.3">
      <c r="A858" s="661" t="s">
        <v>571</v>
      </c>
      <c r="B858" s="662" t="s">
        <v>2765</v>
      </c>
      <c r="C858" s="663" t="s">
        <v>593</v>
      </c>
      <c r="D858" s="664" t="s">
        <v>2771</v>
      </c>
      <c r="E858" s="663" t="s">
        <v>5682</v>
      </c>
      <c r="F858" s="664" t="s">
        <v>5683</v>
      </c>
      <c r="G858" s="663" t="s">
        <v>5668</v>
      </c>
      <c r="H858" s="663" t="s">
        <v>5669</v>
      </c>
      <c r="I858" s="665">
        <v>8.01</v>
      </c>
      <c r="J858" s="665">
        <v>100</v>
      </c>
      <c r="K858" s="666">
        <v>801</v>
      </c>
    </row>
    <row r="859" spans="1:11" ht="14.4" customHeight="1" x14ac:dyDescent="0.3">
      <c r="A859" s="661" t="s">
        <v>571</v>
      </c>
      <c r="B859" s="662" t="s">
        <v>2765</v>
      </c>
      <c r="C859" s="663" t="s">
        <v>593</v>
      </c>
      <c r="D859" s="664" t="s">
        <v>2771</v>
      </c>
      <c r="E859" s="663" t="s">
        <v>5682</v>
      </c>
      <c r="F859" s="664" t="s">
        <v>5683</v>
      </c>
      <c r="G859" s="663" t="s">
        <v>4655</v>
      </c>
      <c r="H859" s="663" t="s">
        <v>4656</v>
      </c>
      <c r="I859" s="665">
        <v>7.51</v>
      </c>
      <c r="J859" s="665">
        <v>10</v>
      </c>
      <c r="K859" s="666">
        <v>75.099999999999994</v>
      </c>
    </row>
    <row r="860" spans="1:11" ht="14.4" customHeight="1" x14ac:dyDescent="0.3">
      <c r="A860" s="661" t="s">
        <v>571</v>
      </c>
      <c r="B860" s="662" t="s">
        <v>2765</v>
      </c>
      <c r="C860" s="663" t="s">
        <v>593</v>
      </c>
      <c r="D860" s="664" t="s">
        <v>2771</v>
      </c>
      <c r="E860" s="663" t="s">
        <v>5682</v>
      </c>
      <c r="F860" s="664" t="s">
        <v>5683</v>
      </c>
      <c r="G860" s="663" t="s">
        <v>4501</v>
      </c>
      <c r="H860" s="663" t="s">
        <v>4502</v>
      </c>
      <c r="I860" s="665">
        <v>0.85249999999999992</v>
      </c>
      <c r="J860" s="665">
        <v>400</v>
      </c>
      <c r="K860" s="666">
        <v>341</v>
      </c>
    </row>
    <row r="861" spans="1:11" ht="14.4" customHeight="1" x14ac:dyDescent="0.3">
      <c r="A861" s="661" t="s">
        <v>571</v>
      </c>
      <c r="B861" s="662" t="s">
        <v>2765</v>
      </c>
      <c r="C861" s="663" t="s">
        <v>593</v>
      </c>
      <c r="D861" s="664" t="s">
        <v>2771</v>
      </c>
      <c r="E861" s="663" t="s">
        <v>5682</v>
      </c>
      <c r="F861" s="664" t="s">
        <v>5683</v>
      </c>
      <c r="G861" s="663" t="s">
        <v>4503</v>
      </c>
      <c r="H861" s="663" t="s">
        <v>4504</v>
      </c>
      <c r="I861" s="665">
        <v>1.5150000000000001</v>
      </c>
      <c r="J861" s="665">
        <v>100</v>
      </c>
      <c r="K861" s="666">
        <v>151.5</v>
      </c>
    </row>
    <row r="862" spans="1:11" ht="14.4" customHeight="1" x14ac:dyDescent="0.3">
      <c r="A862" s="661" t="s">
        <v>571</v>
      </c>
      <c r="B862" s="662" t="s">
        <v>2765</v>
      </c>
      <c r="C862" s="663" t="s">
        <v>593</v>
      </c>
      <c r="D862" s="664" t="s">
        <v>2771</v>
      </c>
      <c r="E862" s="663" t="s">
        <v>5684</v>
      </c>
      <c r="F862" s="664" t="s">
        <v>5685</v>
      </c>
      <c r="G862" s="663" t="s">
        <v>4742</v>
      </c>
      <c r="H862" s="663" t="s">
        <v>4743</v>
      </c>
      <c r="I862" s="665">
        <v>11.148333333333333</v>
      </c>
      <c r="J862" s="665">
        <v>160</v>
      </c>
      <c r="K862" s="666">
        <v>1783.8</v>
      </c>
    </row>
    <row r="863" spans="1:11" ht="14.4" customHeight="1" x14ac:dyDescent="0.3">
      <c r="A863" s="661" t="s">
        <v>571</v>
      </c>
      <c r="B863" s="662" t="s">
        <v>2765</v>
      </c>
      <c r="C863" s="663" t="s">
        <v>593</v>
      </c>
      <c r="D863" s="664" t="s">
        <v>2771</v>
      </c>
      <c r="E863" s="663" t="s">
        <v>5684</v>
      </c>
      <c r="F863" s="664" t="s">
        <v>5685</v>
      </c>
      <c r="G863" s="663" t="s">
        <v>5561</v>
      </c>
      <c r="H863" s="663" t="s">
        <v>5562</v>
      </c>
      <c r="I863" s="665">
        <v>30.25</v>
      </c>
      <c r="J863" s="665">
        <v>250</v>
      </c>
      <c r="K863" s="666">
        <v>7562.5</v>
      </c>
    </row>
    <row r="864" spans="1:11" ht="14.4" customHeight="1" x14ac:dyDescent="0.3">
      <c r="A864" s="661" t="s">
        <v>571</v>
      </c>
      <c r="B864" s="662" t="s">
        <v>2765</v>
      </c>
      <c r="C864" s="663" t="s">
        <v>593</v>
      </c>
      <c r="D864" s="664" t="s">
        <v>2771</v>
      </c>
      <c r="E864" s="663" t="s">
        <v>5684</v>
      </c>
      <c r="F864" s="664" t="s">
        <v>5685</v>
      </c>
      <c r="G864" s="663" t="s">
        <v>5670</v>
      </c>
      <c r="H864" s="663" t="s">
        <v>5671</v>
      </c>
      <c r="I864" s="665">
        <v>2.75</v>
      </c>
      <c r="J864" s="665">
        <v>100</v>
      </c>
      <c r="K864" s="666">
        <v>275</v>
      </c>
    </row>
    <row r="865" spans="1:11" ht="14.4" customHeight="1" x14ac:dyDescent="0.3">
      <c r="A865" s="661" t="s">
        <v>571</v>
      </c>
      <c r="B865" s="662" t="s">
        <v>2765</v>
      </c>
      <c r="C865" s="663" t="s">
        <v>593</v>
      </c>
      <c r="D865" s="664" t="s">
        <v>2771</v>
      </c>
      <c r="E865" s="663" t="s">
        <v>5684</v>
      </c>
      <c r="F865" s="664" t="s">
        <v>5685</v>
      </c>
      <c r="G865" s="663" t="s">
        <v>4511</v>
      </c>
      <c r="H865" s="663" t="s">
        <v>4512</v>
      </c>
      <c r="I865" s="665">
        <v>1.0912500000000001</v>
      </c>
      <c r="J865" s="665">
        <v>1900</v>
      </c>
      <c r="K865" s="666">
        <v>2074</v>
      </c>
    </row>
    <row r="866" spans="1:11" ht="14.4" customHeight="1" x14ac:dyDescent="0.3">
      <c r="A866" s="661" t="s">
        <v>571</v>
      </c>
      <c r="B866" s="662" t="s">
        <v>2765</v>
      </c>
      <c r="C866" s="663" t="s">
        <v>593</v>
      </c>
      <c r="D866" s="664" t="s">
        <v>2771</v>
      </c>
      <c r="E866" s="663" t="s">
        <v>5684</v>
      </c>
      <c r="F866" s="664" t="s">
        <v>5685</v>
      </c>
      <c r="G866" s="663" t="s">
        <v>4513</v>
      </c>
      <c r="H866" s="663" t="s">
        <v>4514</v>
      </c>
      <c r="I866" s="665">
        <v>1.6780000000000002</v>
      </c>
      <c r="J866" s="665">
        <v>800</v>
      </c>
      <c r="K866" s="666">
        <v>1343</v>
      </c>
    </row>
    <row r="867" spans="1:11" ht="14.4" customHeight="1" x14ac:dyDescent="0.3">
      <c r="A867" s="661" t="s">
        <v>571</v>
      </c>
      <c r="B867" s="662" t="s">
        <v>2765</v>
      </c>
      <c r="C867" s="663" t="s">
        <v>593</v>
      </c>
      <c r="D867" s="664" t="s">
        <v>2771</v>
      </c>
      <c r="E867" s="663" t="s">
        <v>5684</v>
      </c>
      <c r="F867" s="664" t="s">
        <v>5685</v>
      </c>
      <c r="G867" s="663" t="s">
        <v>4744</v>
      </c>
      <c r="H867" s="663" t="s">
        <v>4745</v>
      </c>
      <c r="I867" s="665">
        <v>0.47666666666666663</v>
      </c>
      <c r="J867" s="665">
        <v>500</v>
      </c>
      <c r="K867" s="666">
        <v>238</v>
      </c>
    </row>
    <row r="868" spans="1:11" ht="14.4" customHeight="1" x14ac:dyDescent="0.3">
      <c r="A868" s="661" t="s">
        <v>571</v>
      </c>
      <c r="B868" s="662" t="s">
        <v>2765</v>
      </c>
      <c r="C868" s="663" t="s">
        <v>593</v>
      </c>
      <c r="D868" s="664" t="s">
        <v>2771</v>
      </c>
      <c r="E868" s="663" t="s">
        <v>5684</v>
      </c>
      <c r="F868" s="664" t="s">
        <v>5685</v>
      </c>
      <c r="G868" s="663" t="s">
        <v>4746</v>
      </c>
      <c r="H868" s="663" t="s">
        <v>4747</v>
      </c>
      <c r="I868" s="665">
        <v>0.67</v>
      </c>
      <c r="J868" s="665">
        <v>1300</v>
      </c>
      <c r="K868" s="666">
        <v>871</v>
      </c>
    </row>
    <row r="869" spans="1:11" ht="14.4" customHeight="1" x14ac:dyDescent="0.3">
      <c r="A869" s="661" t="s">
        <v>571</v>
      </c>
      <c r="B869" s="662" t="s">
        <v>2765</v>
      </c>
      <c r="C869" s="663" t="s">
        <v>593</v>
      </c>
      <c r="D869" s="664" t="s">
        <v>2771</v>
      </c>
      <c r="E869" s="663" t="s">
        <v>5684</v>
      </c>
      <c r="F869" s="664" t="s">
        <v>5685</v>
      </c>
      <c r="G869" s="663" t="s">
        <v>5310</v>
      </c>
      <c r="H869" s="663" t="s">
        <v>5311</v>
      </c>
      <c r="I869" s="665">
        <v>17.892857142857142</v>
      </c>
      <c r="J869" s="665">
        <v>100</v>
      </c>
      <c r="K869" s="666">
        <v>1789.1</v>
      </c>
    </row>
    <row r="870" spans="1:11" ht="14.4" customHeight="1" x14ac:dyDescent="0.3">
      <c r="A870" s="661" t="s">
        <v>571</v>
      </c>
      <c r="B870" s="662" t="s">
        <v>2765</v>
      </c>
      <c r="C870" s="663" t="s">
        <v>593</v>
      </c>
      <c r="D870" s="664" t="s">
        <v>2771</v>
      </c>
      <c r="E870" s="663" t="s">
        <v>5684</v>
      </c>
      <c r="F870" s="664" t="s">
        <v>5685</v>
      </c>
      <c r="G870" s="663" t="s">
        <v>5312</v>
      </c>
      <c r="H870" s="663" t="s">
        <v>5313</v>
      </c>
      <c r="I870" s="665">
        <v>47.19</v>
      </c>
      <c r="J870" s="665">
        <v>150</v>
      </c>
      <c r="K870" s="666">
        <v>7078.4999999999991</v>
      </c>
    </row>
    <row r="871" spans="1:11" ht="14.4" customHeight="1" x14ac:dyDescent="0.3">
      <c r="A871" s="661" t="s">
        <v>571</v>
      </c>
      <c r="B871" s="662" t="s">
        <v>2765</v>
      </c>
      <c r="C871" s="663" t="s">
        <v>593</v>
      </c>
      <c r="D871" s="664" t="s">
        <v>2771</v>
      </c>
      <c r="E871" s="663" t="s">
        <v>5684</v>
      </c>
      <c r="F871" s="664" t="s">
        <v>5685</v>
      </c>
      <c r="G871" s="663" t="s">
        <v>5322</v>
      </c>
      <c r="H871" s="663" t="s">
        <v>5323</v>
      </c>
      <c r="I871" s="665">
        <v>30.25</v>
      </c>
      <c r="J871" s="665">
        <v>100</v>
      </c>
      <c r="K871" s="666">
        <v>3025</v>
      </c>
    </row>
    <row r="872" spans="1:11" ht="14.4" customHeight="1" x14ac:dyDescent="0.3">
      <c r="A872" s="661" t="s">
        <v>571</v>
      </c>
      <c r="B872" s="662" t="s">
        <v>2765</v>
      </c>
      <c r="C872" s="663" t="s">
        <v>593</v>
      </c>
      <c r="D872" s="664" t="s">
        <v>2771</v>
      </c>
      <c r="E872" s="663" t="s">
        <v>5684</v>
      </c>
      <c r="F872" s="664" t="s">
        <v>5685</v>
      </c>
      <c r="G872" s="663" t="s">
        <v>5324</v>
      </c>
      <c r="H872" s="663" t="s">
        <v>5325</v>
      </c>
      <c r="I872" s="665">
        <v>43.39</v>
      </c>
      <c r="J872" s="665">
        <v>20</v>
      </c>
      <c r="K872" s="666">
        <v>867.79</v>
      </c>
    </row>
    <row r="873" spans="1:11" ht="14.4" customHeight="1" x14ac:dyDescent="0.3">
      <c r="A873" s="661" t="s">
        <v>571</v>
      </c>
      <c r="B873" s="662" t="s">
        <v>2765</v>
      </c>
      <c r="C873" s="663" t="s">
        <v>593</v>
      </c>
      <c r="D873" s="664" t="s">
        <v>2771</v>
      </c>
      <c r="E873" s="663" t="s">
        <v>5684</v>
      </c>
      <c r="F873" s="664" t="s">
        <v>5685</v>
      </c>
      <c r="G873" s="663" t="s">
        <v>5326</v>
      </c>
      <c r="H873" s="663" t="s">
        <v>5327</v>
      </c>
      <c r="I873" s="665">
        <v>17.899999999999999</v>
      </c>
      <c r="J873" s="665">
        <v>10</v>
      </c>
      <c r="K873" s="666">
        <v>179</v>
      </c>
    </row>
    <row r="874" spans="1:11" ht="14.4" customHeight="1" x14ac:dyDescent="0.3">
      <c r="A874" s="661" t="s">
        <v>571</v>
      </c>
      <c r="B874" s="662" t="s">
        <v>2765</v>
      </c>
      <c r="C874" s="663" t="s">
        <v>593</v>
      </c>
      <c r="D874" s="664" t="s">
        <v>2771</v>
      </c>
      <c r="E874" s="663" t="s">
        <v>5684</v>
      </c>
      <c r="F874" s="664" t="s">
        <v>5685</v>
      </c>
      <c r="G874" s="663" t="s">
        <v>5328</v>
      </c>
      <c r="H874" s="663" t="s">
        <v>5329</v>
      </c>
      <c r="I874" s="665">
        <v>17.884999999999998</v>
      </c>
      <c r="J874" s="665">
        <v>20</v>
      </c>
      <c r="K874" s="666">
        <v>357.66999999999996</v>
      </c>
    </row>
    <row r="875" spans="1:11" ht="14.4" customHeight="1" x14ac:dyDescent="0.3">
      <c r="A875" s="661" t="s">
        <v>571</v>
      </c>
      <c r="B875" s="662" t="s">
        <v>2765</v>
      </c>
      <c r="C875" s="663" t="s">
        <v>593</v>
      </c>
      <c r="D875" s="664" t="s">
        <v>2771</v>
      </c>
      <c r="E875" s="663" t="s">
        <v>5684</v>
      </c>
      <c r="F875" s="664" t="s">
        <v>5685</v>
      </c>
      <c r="G875" s="663" t="s">
        <v>5330</v>
      </c>
      <c r="H875" s="663" t="s">
        <v>5331</v>
      </c>
      <c r="I875" s="665">
        <v>17.906666666666666</v>
      </c>
      <c r="J875" s="665">
        <v>128</v>
      </c>
      <c r="K875" s="666">
        <v>2292.1799999999998</v>
      </c>
    </row>
    <row r="876" spans="1:11" ht="14.4" customHeight="1" x14ac:dyDescent="0.3">
      <c r="A876" s="661" t="s">
        <v>571</v>
      </c>
      <c r="B876" s="662" t="s">
        <v>2765</v>
      </c>
      <c r="C876" s="663" t="s">
        <v>593</v>
      </c>
      <c r="D876" s="664" t="s">
        <v>2771</v>
      </c>
      <c r="E876" s="663" t="s">
        <v>5684</v>
      </c>
      <c r="F876" s="664" t="s">
        <v>5685</v>
      </c>
      <c r="G876" s="663" t="s">
        <v>4779</v>
      </c>
      <c r="H876" s="663" t="s">
        <v>4780</v>
      </c>
      <c r="I876" s="665">
        <v>17.905000000000001</v>
      </c>
      <c r="J876" s="665">
        <v>20</v>
      </c>
      <c r="K876" s="666">
        <v>358.1</v>
      </c>
    </row>
    <row r="877" spans="1:11" ht="14.4" customHeight="1" x14ac:dyDescent="0.3">
      <c r="A877" s="661" t="s">
        <v>571</v>
      </c>
      <c r="B877" s="662" t="s">
        <v>2765</v>
      </c>
      <c r="C877" s="663" t="s">
        <v>593</v>
      </c>
      <c r="D877" s="664" t="s">
        <v>2771</v>
      </c>
      <c r="E877" s="663" t="s">
        <v>5684</v>
      </c>
      <c r="F877" s="664" t="s">
        <v>5685</v>
      </c>
      <c r="G877" s="663" t="s">
        <v>4814</v>
      </c>
      <c r="H877" s="663" t="s">
        <v>4815</v>
      </c>
      <c r="I877" s="665">
        <v>33.880000000000003</v>
      </c>
      <c r="J877" s="665">
        <v>3</v>
      </c>
      <c r="K877" s="666">
        <v>101.64000000000001</v>
      </c>
    </row>
    <row r="878" spans="1:11" ht="14.4" customHeight="1" x14ac:dyDescent="0.3">
      <c r="A878" s="661" t="s">
        <v>571</v>
      </c>
      <c r="B878" s="662" t="s">
        <v>2765</v>
      </c>
      <c r="C878" s="663" t="s">
        <v>593</v>
      </c>
      <c r="D878" s="664" t="s">
        <v>2771</v>
      </c>
      <c r="E878" s="663" t="s">
        <v>5684</v>
      </c>
      <c r="F878" s="664" t="s">
        <v>5685</v>
      </c>
      <c r="G878" s="663" t="s">
        <v>4828</v>
      </c>
      <c r="H878" s="663" t="s">
        <v>4830</v>
      </c>
      <c r="I878" s="665">
        <v>1.63</v>
      </c>
      <c r="J878" s="665">
        <v>300</v>
      </c>
      <c r="K878" s="666">
        <v>489</v>
      </c>
    </row>
    <row r="879" spans="1:11" ht="14.4" customHeight="1" x14ac:dyDescent="0.3">
      <c r="A879" s="661" t="s">
        <v>571</v>
      </c>
      <c r="B879" s="662" t="s">
        <v>2765</v>
      </c>
      <c r="C879" s="663" t="s">
        <v>593</v>
      </c>
      <c r="D879" s="664" t="s">
        <v>2771</v>
      </c>
      <c r="E879" s="663" t="s">
        <v>5684</v>
      </c>
      <c r="F879" s="664" t="s">
        <v>5685</v>
      </c>
      <c r="G879" s="663" t="s">
        <v>4515</v>
      </c>
      <c r="H879" s="663" t="s">
        <v>4516</v>
      </c>
      <c r="I879" s="665">
        <v>5.13</v>
      </c>
      <c r="J879" s="665">
        <v>1100</v>
      </c>
      <c r="K879" s="666">
        <v>5643</v>
      </c>
    </row>
    <row r="880" spans="1:11" ht="14.4" customHeight="1" x14ac:dyDescent="0.3">
      <c r="A880" s="661" t="s">
        <v>571</v>
      </c>
      <c r="B880" s="662" t="s">
        <v>2765</v>
      </c>
      <c r="C880" s="663" t="s">
        <v>593</v>
      </c>
      <c r="D880" s="664" t="s">
        <v>2771</v>
      </c>
      <c r="E880" s="663" t="s">
        <v>5684</v>
      </c>
      <c r="F880" s="664" t="s">
        <v>5685</v>
      </c>
      <c r="G880" s="663" t="s">
        <v>4842</v>
      </c>
      <c r="H880" s="663" t="s">
        <v>4843</v>
      </c>
      <c r="I880" s="665">
        <v>7.95</v>
      </c>
      <c r="J880" s="665">
        <v>40</v>
      </c>
      <c r="K880" s="666">
        <v>318</v>
      </c>
    </row>
    <row r="881" spans="1:11" ht="14.4" customHeight="1" x14ac:dyDescent="0.3">
      <c r="A881" s="661" t="s">
        <v>571</v>
      </c>
      <c r="B881" s="662" t="s">
        <v>2765</v>
      </c>
      <c r="C881" s="663" t="s">
        <v>593</v>
      </c>
      <c r="D881" s="664" t="s">
        <v>2771</v>
      </c>
      <c r="E881" s="663" t="s">
        <v>5684</v>
      </c>
      <c r="F881" s="664" t="s">
        <v>5685</v>
      </c>
      <c r="G881" s="663" t="s">
        <v>4517</v>
      </c>
      <c r="H881" s="663" t="s">
        <v>4518</v>
      </c>
      <c r="I881" s="665">
        <v>17.98</v>
      </c>
      <c r="J881" s="665">
        <v>550</v>
      </c>
      <c r="K881" s="666">
        <v>9889</v>
      </c>
    </row>
    <row r="882" spans="1:11" ht="14.4" customHeight="1" x14ac:dyDescent="0.3">
      <c r="A882" s="661" t="s">
        <v>571</v>
      </c>
      <c r="B882" s="662" t="s">
        <v>2765</v>
      </c>
      <c r="C882" s="663" t="s">
        <v>593</v>
      </c>
      <c r="D882" s="664" t="s">
        <v>2771</v>
      </c>
      <c r="E882" s="663" t="s">
        <v>5684</v>
      </c>
      <c r="F882" s="664" t="s">
        <v>5685</v>
      </c>
      <c r="G882" s="663" t="s">
        <v>5340</v>
      </c>
      <c r="H882" s="663" t="s">
        <v>5341</v>
      </c>
      <c r="I882" s="665">
        <v>17.98</v>
      </c>
      <c r="J882" s="665">
        <v>50</v>
      </c>
      <c r="K882" s="666">
        <v>899</v>
      </c>
    </row>
    <row r="883" spans="1:11" ht="14.4" customHeight="1" x14ac:dyDescent="0.3">
      <c r="A883" s="661" t="s">
        <v>571</v>
      </c>
      <c r="B883" s="662" t="s">
        <v>2765</v>
      </c>
      <c r="C883" s="663" t="s">
        <v>593</v>
      </c>
      <c r="D883" s="664" t="s">
        <v>2771</v>
      </c>
      <c r="E883" s="663" t="s">
        <v>5684</v>
      </c>
      <c r="F883" s="664" t="s">
        <v>5685</v>
      </c>
      <c r="G883" s="663" t="s">
        <v>4861</v>
      </c>
      <c r="H883" s="663" t="s">
        <v>4862</v>
      </c>
      <c r="I883" s="665">
        <v>11.5</v>
      </c>
      <c r="J883" s="665">
        <v>250</v>
      </c>
      <c r="K883" s="666">
        <v>2875</v>
      </c>
    </row>
    <row r="884" spans="1:11" ht="14.4" customHeight="1" x14ac:dyDescent="0.3">
      <c r="A884" s="661" t="s">
        <v>571</v>
      </c>
      <c r="B884" s="662" t="s">
        <v>2765</v>
      </c>
      <c r="C884" s="663" t="s">
        <v>593</v>
      </c>
      <c r="D884" s="664" t="s">
        <v>2771</v>
      </c>
      <c r="E884" s="663" t="s">
        <v>5684</v>
      </c>
      <c r="F884" s="664" t="s">
        <v>5685</v>
      </c>
      <c r="G884" s="663" t="s">
        <v>4865</v>
      </c>
      <c r="H884" s="663" t="s">
        <v>4866</v>
      </c>
      <c r="I884" s="665">
        <v>17.98</v>
      </c>
      <c r="J884" s="665">
        <v>50</v>
      </c>
      <c r="K884" s="666">
        <v>899</v>
      </c>
    </row>
    <row r="885" spans="1:11" ht="14.4" customHeight="1" x14ac:dyDescent="0.3">
      <c r="A885" s="661" t="s">
        <v>571</v>
      </c>
      <c r="B885" s="662" t="s">
        <v>2765</v>
      </c>
      <c r="C885" s="663" t="s">
        <v>593</v>
      </c>
      <c r="D885" s="664" t="s">
        <v>2771</v>
      </c>
      <c r="E885" s="663" t="s">
        <v>5684</v>
      </c>
      <c r="F885" s="664" t="s">
        <v>5685</v>
      </c>
      <c r="G885" s="663" t="s">
        <v>5344</v>
      </c>
      <c r="H885" s="663" t="s">
        <v>5345</v>
      </c>
      <c r="I885" s="665">
        <v>38.5</v>
      </c>
      <c r="J885" s="665">
        <v>800</v>
      </c>
      <c r="K885" s="666">
        <v>30801.769999999997</v>
      </c>
    </row>
    <row r="886" spans="1:11" ht="14.4" customHeight="1" x14ac:dyDescent="0.3">
      <c r="A886" s="661" t="s">
        <v>571</v>
      </c>
      <c r="B886" s="662" t="s">
        <v>2765</v>
      </c>
      <c r="C886" s="663" t="s">
        <v>593</v>
      </c>
      <c r="D886" s="664" t="s">
        <v>2771</v>
      </c>
      <c r="E886" s="663" t="s">
        <v>5684</v>
      </c>
      <c r="F886" s="664" t="s">
        <v>5685</v>
      </c>
      <c r="G886" s="663" t="s">
        <v>5672</v>
      </c>
      <c r="H886" s="663" t="s">
        <v>5673</v>
      </c>
      <c r="I886" s="665">
        <v>2.3975</v>
      </c>
      <c r="J886" s="665">
        <v>1260</v>
      </c>
      <c r="K886" s="666">
        <v>3020.4</v>
      </c>
    </row>
    <row r="887" spans="1:11" ht="14.4" customHeight="1" x14ac:dyDescent="0.3">
      <c r="A887" s="661" t="s">
        <v>571</v>
      </c>
      <c r="B887" s="662" t="s">
        <v>2765</v>
      </c>
      <c r="C887" s="663" t="s">
        <v>593</v>
      </c>
      <c r="D887" s="664" t="s">
        <v>2771</v>
      </c>
      <c r="E887" s="663" t="s">
        <v>5684</v>
      </c>
      <c r="F887" s="664" t="s">
        <v>5685</v>
      </c>
      <c r="G887" s="663" t="s">
        <v>5348</v>
      </c>
      <c r="H887" s="663" t="s">
        <v>5349</v>
      </c>
      <c r="I887" s="665">
        <v>12.103333333333333</v>
      </c>
      <c r="J887" s="665">
        <v>75</v>
      </c>
      <c r="K887" s="666">
        <v>907.8</v>
      </c>
    </row>
    <row r="888" spans="1:11" ht="14.4" customHeight="1" x14ac:dyDescent="0.3">
      <c r="A888" s="661" t="s">
        <v>571</v>
      </c>
      <c r="B888" s="662" t="s">
        <v>2765</v>
      </c>
      <c r="C888" s="663" t="s">
        <v>593</v>
      </c>
      <c r="D888" s="664" t="s">
        <v>2771</v>
      </c>
      <c r="E888" s="663" t="s">
        <v>5684</v>
      </c>
      <c r="F888" s="664" t="s">
        <v>5685</v>
      </c>
      <c r="G888" s="663" t="s">
        <v>5674</v>
      </c>
      <c r="H888" s="663" t="s">
        <v>5675</v>
      </c>
      <c r="I888" s="665">
        <v>1.21</v>
      </c>
      <c r="J888" s="665">
        <v>100</v>
      </c>
      <c r="K888" s="666">
        <v>121</v>
      </c>
    </row>
    <row r="889" spans="1:11" ht="14.4" customHeight="1" x14ac:dyDescent="0.3">
      <c r="A889" s="661" t="s">
        <v>571</v>
      </c>
      <c r="B889" s="662" t="s">
        <v>2765</v>
      </c>
      <c r="C889" s="663" t="s">
        <v>593</v>
      </c>
      <c r="D889" s="664" t="s">
        <v>2771</v>
      </c>
      <c r="E889" s="663" t="s">
        <v>5684</v>
      </c>
      <c r="F889" s="664" t="s">
        <v>5685</v>
      </c>
      <c r="G889" s="663" t="s">
        <v>4519</v>
      </c>
      <c r="H889" s="663" t="s">
        <v>4520</v>
      </c>
      <c r="I889" s="665">
        <v>0.47199999999999998</v>
      </c>
      <c r="J889" s="665">
        <v>700</v>
      </c>
      <c r="K889" s="666">
        <v>331</v>
      </c>
    </row>
    <row r="890" spans="1:11" ht="14.4" customHeight="1" x14ac:dyDescent="0.3">
      <c r="A890" s="661" t="s">
        <v>571</v>
      </c>
      <c r="B890" s="662" t="s">
        <v>2765</v>
      </c>
      <c r="C890" s="663" t="s">
        <v>593</v>
      </c>
      <c r="D890" s="664" t="s">
        <v>2771</v>
      </c>
      <c r="E890" s="663" t="s">
        <v>5684</v>
      </c>
      <c r="F890" s="664" t="s">
        <v>5685</v>
      </c>
      <c r="G890" s="663" t="s">
        <v>4914</v>
      </c>
      <c r="H890" s="663" t="s">
        <v>4915</v>
      </c>
      <c r="I890" s="665">
        <v>4.0260000000000007</v>
      </c>
      <c r="J890" s="665">
        <v>500</v>
      </c>
      <c r="K890" s="666">
        <v>2013.5</v>
      </c>
    </row>
    <row r="891" spans="1:11" ht="14.4" customHeight="1" x14ac:dyDescent="0.3">
      <c r="A891" s="661" t="s">
        <v>571</v>
      </c>
      <c r="B891" s="662" t="s">
        <v>2765</v>
      </c>
      <c r="C891" s="663" t="s">
        <v>593</v>
      </c>
      <c r="D891" s="664" t="s">
        <v>2771</v>
      </c>
      <c r="E891" s="663" t="s">
        <v>5684</v>
      </c>
      <c r="F891" s="664" t="s">
        <v>5685</v>
      </c>
      <c r="G891" s="663" t="s">
        <v>5568</v>
      </c>
      <c r="H891" s="663" t="s">
        <v>5569</v>
      </c>
      <c r="I891" s="665">
        <v>17.91</v>
      </c>
      <c r="J891" s="665">
        <v>20</v>
      </c>
      <c r="K891" s="666">
        <v>358.16</v>
      </c>
    </row>
    <row r="892" spans="1:11" ht="14.4" customHeight="1" x14ac:dyDescent="0.3">
      <c r="A892" s="661" t="s">
        <v>571</v>
      </c>
      <c r="B892" s="662" t="s">
        <v>2765</v>
      </c>
      <c r="C892" s="663" t="s">
        <v>593</v>
      </c>
      <c r="D892" s="664" t="s">
        <v>2771</v>
      </c>
      <c r="E892" s="663" t="s">
        <v>5684</v>
      </c>
      <c r="F892" s="664" t="s">
        <v>5685</v>
      </c>
      <c r="G892" s="663" t="s">
        <v>5356</v>
      </c>
      <c r="H892" s="663" t="s">
        <v>5357</v>
      </c>
      <c r="I892" s="665">
        <v>41</v>
      </c>
      <c r="J892" s="665">
        <v>40</v>
      </c>
      <c r="K892" s="666">
        <v>1639.9</v>
      </c>
    </row>
    <row r="893" spans="1:11" ht="14.4" customHeight="1" x14ac:dyDescent="0.3">
      <c r="A893" s="661" t="s">
        <v>571</v>
      </c>
      <c r="B893" s="662" t="s">
        <v>2765</v>
      </c>
      <c r="C893" s="663" t="s">
        <v>593</v>
      </c>
      <c r="D893" s="664" t="s">
        <v>2771</v>
      </c>
      <c r="E893" s="663" t="s">
        <v>5684</v>
      </c>
      <c r="F893" s="664" t="s">
        <v>5685</v>
      </c>
      <c r="G893" s="663" t="s">
        <v>5382</v>
      </c>
      <c r="H893" s="663" t="s">
        <v>5383</v>
      </c>
      <c r="I893" s="665">
        <v>72.150000000000006</v>
      </c>
      <c r="J893" s="665">
        <v>25</v>
      </c>
      <c r="K893" s="666">
        <v>1803.81</v>
      </c>
    </row>
    <row r="894" spans="1:11" ht="14.4" customHeight="1" x14ac:dyDescent="0.3">
      <c r="A894" s="661" t="s">
        <v>571</v>
      </c>
      <c r="B894" s="662" t="s">
        <v>2765</v>
      </c>
      <c r="C894" s="663" t="s">
        <v>593</v>
      </c>
      <c r="D894" s="664" t="s">
        <v>2771</v>
      </c>
      <c r="E894" s="663" t="s">
        <v>5684</v>
      </c>
      <c r="F894" s="664" t="s">
        <v>5685</v>
      </c>
      <c r="G894" s="663" t="s">
        <v>5390</v>
      </c>
      <c r="H894" s="663" t="s">
        <v>5391</v>
      </c>
      <c r="I894" s="665">
        <v>79.266666666666666</v>
      </c>
      <c r="J894" s="665">
        <v>30</v>
      </c>
      <c r="K894" s="666">
        <v>2377.9699999999998</v>
      </c>
    </row>
    <row r="895" spans="1:11" ht="14.4" customHeight="1" x14ac:dyDescent="0.3">
      <c r="A895" s="661" t="s">
        <v>571</v>
      </c>
      <c r="B895" s="662" t="s">
        <v>2765</v>
      </c>
      <c r="C895" s="663" t="s">
        <v>593</v>
      </c>
      <c r="D895" s="664" t="s">
        <v>2771</v>
      </c>
      <c r="E895" s="663" t="s">
        <v>5684</v>
      </c>
      <c r="F895" s="664" t="s">
        <v>5685</v>
      </c>
      <c r="G895" s="663" t="s">
        <v>5400</v>
      </c>
      <c r="H895" s="663" t="s">
        <v>5401</v>
      </c>
      <c r="I895" s="665">
        <v>17.906666666666666</v>
      </c>
      <c r="J895" s="665">
        <v>90</v>
      </c>
      <c r="K895" s="666">
        <v>1611.64</v>
      </c>
    </row>
    <row r="896" spans="1:11" ht="14.4" customHeight="1" x14ac:dyDescent="0.3">
      <c r="A896" s="661" t="s">
        <v>571</v>
      </c>
      <c r="B896" s="662" t="s">
        <v>2765</v>
      </c>
      <c r="C896" s="663" t="s">
        <v>593</v>
      </c>
      <c r="D896" s="664" t="s">
        <v>2771</v>
      </c>
      <c r="E896" s="663" t="s">
        <v>5684</v>
      </c>
      <c r="F896" s="664" t="s">
        <v>5685</v>
      </c>
      <c r="G896" s="663" t="s">
        <v>4979</v>
      </c>
      <c r="H896" s="663" t="s">
        <v>4980</v>
      </c>
      <c r="I896" s="665">
        <v>8.4700000000000006</v>
      </c>
      <c r="J896" s="665">
        <v>50</v>
      </c>
      <c r="K896" s="666">
        <v>423.5</v>
      </c>
    </row>
    <row r="897" spans="1:11" ht="14.4" customHeight="1" x14ac:dyDescent="0.3">
      <c r="A897" s="661" t="s">
        <v>571</v>
      </c>
      <c r="B897" s="662" t="s">
        <v>2765</v>
      </c>
      <c r="C897" s="663" t="s">
        <v>593</v>
      </c>
      <c r="D897" s="664" t="s">
        <v>2771</v>
      </c>
      <c r="E897" s="663" t="s">
        <v>5684</v>
      </c>
      <c r="F897" s="664" t="s">
        <v>5685</v>
      </c>
      <c r="G897" s="663" t="s">
        <v>5580</v>
      </c>
      <c r="H897" s="663" t="s">
        <v>5581</v>
      </c>
      <c r="I897" s="665">
        <v>22.99</v>
      </c>
      <c r="J897" s="665">
        <v>50</v>
      </c>
      <c r="K897" s="666">
        <v>1149.5</v>
      </c>
    </row>
    <row r="898" spans="1:11" ht="14.4" customHeight="1" x14ac:dyDescent="0.3">
      <c r="A898" s="661" t="s">
        <v>571</v>
      </c>
      <c r="B898" s="662" t="s">
        <v>2765</v>
      </c>
      <c r="C898" s="663" t="s">
        <v>593</v>
      </c>
      <c r="D898" s="664" t="s">
        <v>2771</v>
      </c>
      <c r="E898" s="663" t="s">
        <v>5684</v>
      </c>
      <c r="F898" s="664" t="s">
        <v>5685</v>
      </c>
      <c r="G898" s="663" t="s">
        <v>5454</v>
      </c>
      <c r="H898" s="663" t="s">
        <v>5455</v>
      </c>
      <c r="I898" s="665">
        <v>3.44</v>
      </c>
      <c r="J898" s="665">
        <v>120</v>
      </c>
      <c r="K898" s="666">
        <v>412.8</v>
      </c>
    </row>
    <row r="899" spans="1:11" ht="14.4" customHeight="1" x14ac:dyDescent="0.3">
      <c r="A899" s="661" t="s">
        <v>571</v>
      </c>
      <c r="B899" s="662" t="s">
        <v>2765</v>
      </c>
      <c r="C899" s="663" t="s">
        <v>593</v>
      </c>
      <c r="D899" s="664" t="s">
        <v>2771</v>
      </c>
      <c r="E899" s="663" t="s">
        <v>5684</v>
      </c>
      <c r="F899" s="664" t="s">
        <v>5685</v>
      </c>
      <c r="G899" s="663" t="s">
        <v>4521</v>
      </c>
      <c r="H899" s="663" t="s">
        <v>4522</v>
      </c>
      <c r="I899" s="665">
        <v>3.41</v>
      </c>
      <c r="J899" s="665">
        <v>360</v>
      </c>
      <c r="K899" s="666">
        <v>1226.8</v>
      </c>
    </row>
    <row r="900" spans="1:11" ht="14.4" customHeight="1" x14ac:dyDescent="0.3">
      <c r="A900" s="661" t="s">
        <v>571</v>
      </c>
      <c r="B900" s="662" t="s">
        <v>2765</v>
      </c>
      <c r="C900" s="663" t="s">
        <v>593</v>
      </c>
      <c r="D900" s="664" t="s">
        <v>2771</v>
      </c>
      <c r="E900" s="663" t="s">
        <v>5684</v>
      </c>
      <c r="F900" s="664" t="s">
        <v>5685</v>
      </c>
      <c r="G900" s="663" t="s">
        <v>5456</v>
      </c>
      <c r="H900" s="663" t="s">
        <v>5457</v>
      </c>
      <c r="I900" s="665">
        <v>77.425000000000011</v>
      </c>
      <c r="J900" s="665">
        <v>20</v>
      </c>
      <c r="K900" s="666">
        <v>1548.5</v>
      </c>
    </row>
    <row r="901" spans="1:11" ht="14.4" customHeight="1" x14ac:dyDescent="0.3">
      <c r="A901" s="661" t="s">
        <v>571</v>
      </c>
      <c r="B901" s="662" t="s">
        <v>2765</v>
      </c>
      <c r="C901" s="663" t="s">
        <v>593</v>
      </c>
      <c r="D901" s="664" t="s">
        <v>2771</v>
      </c>
      <c r="E901" s="663" t="s">
        <v>5694</v>
      </c>
      <c r="F901" s="664" t="s">
        <v>5695</v>
      </c>
      <c r="G901" s="663" t="s">
        <v>5464</v>
      </c>
      <c r="H901" s="663" t="s">
        <v>5465</v>
      </c>
      <c r="I901" s="665">
        <v>8.17</v>
      </c>
      <c r="J901" s="665">
        <v>250</v>
      </c>
      <c r="K901" s="666">
        <v>2042.5</v>
      </c>
    </row>
    <row r="902" spans="1:11" ht="14.4" customHeight="1" x14ac:dyDescent="0.3">
      <c r="A902" s="661" t="s">
        <v>571</v>
      </c>
      <c r="B902" s="662" t="s">
        <v>2765</v>
      </c>
      <c r="C902" s="663" t="s">
        <v>593</v>
      </c>
      <c r="D902" s="664" t="s">
        <v>2771</v>
      </c>
      <c r="E902" s="663" t="s">
        <v>5694</v>
      </c>
      <c r="F902" s="664" t="s">
        <v>5695</v>
      </c>
      <c r="G902" s="663" t="s">
        <v>5134</v>
      </c>
      <c r="H902" s="663" t="s">
        <v>5135</v>
      </c>
      <c r="I902" s="665">
        <v>12.705</v>
      </c>
      <c r="J902" s="665">
        <v>60</v>
      </c>
      <c r="K902" s="666">
        <v>762.4</v>
      </c>
    </row>
    <row r="903" spans="1:11" ht="14.4" customHeight="1" x14ac:dyDescent="0.3">
      <c r="A903" s="661" t="s">
        <v>571</v>
      </c>
      <c r="B903" s="662" t="s">
        <v>2765</v>
      </c>
      <c r="C903" s="663" t="s">
        <v>593</v>
      </c>
      <c r="D903" s="664" t="s">
        <v>2771</v>
      </c>
      <c r="E903" s="663" t="s">
        <v>5688</v>
      </c>
      <c r="F903" s="664" t="s">
        <v>5689</v>
      </c>
      <c r="G903" s="663" t="s">
        <v>4527</v>
      </c>
      <c r="H903" s="663" t="s">
        <v>4528</v>
      </c>
      <c r="I903" s="665">
        <v>0.30333333333333329</v>
      </c>
      <c r="J903" s="665">
        <v>600</v>
      </c>
      <c r="K903" s="666">
        <v>181</v>
      </c>
    </row>
    <row r="904" spans="1:11" ht="14.4" customHeight="1" x14ac:dyDescent="0.3">
      <c r="A904" s="661" t="s">
        <v>571</v>
      </c>
      <c r="B904" s="662" t="s">
        <v>2765</v>
      </c>
      <c r="C904" s="663" t="s">
        <v>593</v>
      </c>
      <c r="D904" s="664" t="s">
        <v>2771</v>
      </c>
      <c r="E904" s="663" t="s">
        <v>5688</v>
      </c>
      <c r="F904" s="664" t="s">
        <v>5689</v>
      </c>
      <c r="G904" s="663" t="s">
        <v>4529</v>
      </c>
      <c r="H904" s="663" t="s">
        <v>4530</v>
      </c>
      <c r="I904" s="665">
        <v>0.30333333333333329</v>
      </c>
      <c r="J904" s="665">
        <v>600</v>
      </c>
      <c r="K904" s="666">
        <v>182</v>
      </c>
    </row>
    <row r="905" spans="1:11" ht="14.4" customHeight="1" x14ac:dyDescent="0.3">
      <c r="A905" s="661" t="s">
        <v>571</v>
      </c>
      <c r="B905" s="662" t="s">
        <v>2765</v>
      </c>
      <c r="C905" s="663" t="s">
        <v>593</v>
      </c>
      <c r="D905" s="664" t="s">
        <v>2771</v>
      </c>
      <c r="E905" s="663" t="s">
        <v>5688</v>
      </c>
      <c r="F905" s="664" t="s">
        <v>5689</v>
      </c>
      <c r="G905" s="663" t="s">
        <v>4533</v>
      </c>
      <c r="H905" s="663" t="s">
        <v>4534</v>
      </c>
      <c r="I905" s="665">
        <v>0.48666666666666664</v>
      </c>
      <c r="J905" s="665">
        <v>1300</v>
      </c>
      <c r="K905" s="666">
        <v>632</v>
      </c>
    </row>
    <row r="906" spans="1:11" ht="14.4" customHeight="1" x14ac:dyDescent="0.3">
      <c r="A906" s="661" t="s">
        <v>571</v>
      </c>
      <c r="B906" s="662" t="s">
        <v>2765</v>
      </c>
      <c r="C906" s="663" t="s">
        <v>593</v>
      </c>
      <c r="D906" s="664" t="s">
        <v>2771</v>
      </c>
      <c r="E906" s="663" t="s">
        <v>5688</v>
      </c>
      <c r="F906" s="664" t="s">
        <v>5689</v>
      </c>
      <c r="G906" s="663" t="s">
        <v>5473</v>
      </c>
      <c r="H906" s="663" t="s">
        <v>5474</v>
      </c>
      <c r="I906" s="665">
        <v>29.4</v>
      </c>
      <c r="J906" s="665">
        <v>225</v>
      </c>
      <c r="K906" s="666">
        <v>6615.4599999999991</v>
      </c>
    </row>
    <row r="907" spans="1:11" ht="14.4" customHeight="1" x14ac:dyDescent="0.3">
      <c r="A907" s="661" t="s">
        <v>571</v>
      </c>
      <c r="B907" s="662" t="s">
        <v>2765</v>
      </c>
      <c r="C907" s="663" t="s">
        <v>593</v>
      </c>
      <c r="D907" s="664" t="s">
        <v>2771</v>
      </c>
      <c r="E907" s="663" t="s">
        <v>5688</v>
      </c>
      <c r="F907" s="664" t="s">
        <v>5689</v>
      </c>
      <c r="G907" s="663" t="s">
        <v>5473</v>
      </c>
      <c r="H907" s="663" t="s">
        <v>5475</v>
      </c>
      <c r="I907" s="665">
        <v>29.4</v>
      </c>
      <c r="J907" s="665">
        <v>25</v>
      </c>
      <c r="K907" s="666">
        <v>735.08</v>
      </c>
    </row>
    <row r="908" spans="1:11" ht="14.4" customHeight="1" x14ac:dyDescent="0.3">
      <c r="A908" s="661" t="s">
        <v>571</v>
      </c>
      <c r="B908" s="662" t="s">
        <v>2765</v>
      </c>
      <c r="C908" s="663" t="s">
        <v>593</v>
      </c>
      <c r="D908" s="664" t="s">
        <v>2771</v>
      </c>
      <c r="E908" s="663" t="s">
        <v>5690</v>
      </c>
      <c r="F908" s="664" t="s">
        <v>5691</v>
      </c>
      <c r="G908" s="663" t="s">
        <v>5492</v>
      </c>
      <c r="H908" s="663" t="s">
        <v>5493</v>
      </c>
      <c r="I908" s="665">
        <v>1.22</v>
      </c>
      <c r="J908" s="665">
        <v>200</v>
      </c>
      <c r="K908" s="666">
        <v>243.37</v>
      </c>
    </row>
    <row r="909" spans="1:11" ht="14.4" customHeight="1" x14ac:dyDescent="0.3">
      <c r="A909" s="661" t="s">
        <v>571</v>
      </c>
      <c r="B909" s="662" t="s">
        <v>2765</v>
      </c>
      <c r="C909" s="663" t="s">
        <v>593</v>
      </c>
      <c r="D909" s="664" t="s">
        <v>2771</v>
      </c>
      <c r="E909" s="663" t="s">
        <v>5690</v>
      </c>
      <c r="F909" s="664" t="s">
        <v>5691</v>
      </c>
      <c r="G909" s="663" t="s">
        <v>5492</v>
      </c>
      <c r="H909" s="663" t="s">
        <v>5494</v>
      </c>
      <c r="I909" s="665">
        <v>1.2149999999999999</v>
      </c>
      <c r="J909" s="665">
        <v>200</v>
      </c>
      <c r="K909" s="666">
        <v>243.14</v>
      </c>
    </row>
    <row r="910" spans="1:11" ht="14.4" customHeight="1" x14ac:dyDescent="0.3">
      <c r="A910" s="661" t="s">
        <v>571</v>
      </c>
      <c r="B910" s="662" t="s">
        <v>2765</v>
      </c>
      <c r="C910" s="663" t="s">
        <v>593</v>
      </c>
      <c r="D910" s="664" t="s">
        <v>2771</v>
      </c>
      <c r="E910" s="663" t="s">
        <v>5690</v>
      </c>
      <c r="F910" s="664" t="s">
        <v>5691</v>
      </c>
      <c r="G910" s="663" t="s">
        <v>4550</v>
      </c>
      <c r="H910" s="663" t="s">
        <v>4551</v>
      </c>
      <c r="I910" s="665">
        <v>1.22</v>
      </c>
      <c r="J910" s="665">
        <v>300</v>
      </c>
      <c r="K910" s="666">
        <v>366</v>
      </c>
    </row>
    <row r="911" spans="1:11" ht="14.4" customHeight="1" x14ac:dyDescent="0.3">
      <c r="A911" s="661" t="s">
        <v>571</v>
      </c>
      <c r="B911" s="662" t="s">
        <v>2765</v>
      </c>
      <c r="C911" s="663" t="s">
        <v>593</v>
      </c>
      <c r="D911" s="664" t="s">
        <v>2771</v>
      </c>
      <c r="E911" s="663" t="s">
        <v>5690</v>
      </c>
      <c r="F911" s="664" t="s">
        <v>5691</v>
      </c>
      <c r="G911" s="663" t="s">
        <v>4552</v>
      </c>
      <c r="H911" s="663" t="s">
        <v>4553</v>
      </c>
      <c r="I911" s="665">
        <v>0.71</v>
      </c>
      <c r="J911" s="665">
        <v>1400</v>
      </c>
      <c r="K911" s="666">
        <v>994</v>
      </c>
    </row>
    <row r="912" spans="1:11" ht="14.4" customHeight="1" x14ac:dyDescent="0.3">
      <c r="A912" s="661" t="s">
        <v>571</v>
      </c>
      <c r="B912" s="662" t="s">
        <v>2765</v>
      </c>
      <c r="C912" s="663" t="s">
        <v>593</v>
      </c>
      <c r="D912" s="664" t="s">
        <v>2771</v>
      </c>
      <c r="E912" s="663" t="s">
        <v>5690</v>
      </c>
      <c r="F912" s="664" t="s">
        <v>5691</v>
      </c>
      <c r="G912" s="663" t="s">
        <v>5178</v>
      </c>
      <c r="H912" s="663" t="s">
        <v>5179</v>
      </c>
      <c r="I912" s="665">
        <v>0.71</v>
      </c>
      <c r="J912" s="665">
        <v>1000</v>
      </c>
      <c r="K912" s="666">
        <v>710</v>
      </c>
    </row>
    <row r="913" spans="1:11" ht="14.4" customHeight="1" x14ac:dyDescent="0.3">
      <c r="A913" s="661" t="s">
        <v>571</v>
      </c>
      <c r="B913" s="662" t="s">
        <v>2765</v>
      </c>
      <c r="C913" s="663" t="s">
        <v>593</v>
      </c>
      <c r="D913" s="664" t="s">
        <v>2771</v>
      </c>
      <c r="E913" s="663" t="s">
        <v>5690</v>
      </c>
      <c r="F913" s="664" t="s">
        <v>5691</v>
      </c>
      <c r="G913" s="663" t="s">
        <v>4554</v>
      </c>
      <c r="H913" s="663" t="s">
        <v>4555</v>
      </c>
      <c r="I913" s="665">
        <v>0.71</v>
      </c>
      <c r="J913" s="665">
        <v>800</v>
      </c>
      <c r="K913" s="666">
        <v>568</v>
      </c>
    </row>
    <row r="914" spans="1:11" ht="14.4" customHeight="1" x14ac:dyDescent="0.3">
      <c r="A914" s="661" t="s">
        <v>571</v>
      </c>
      <c r="B914" s="662" t="s">
        <v>2765</v>
      </c>
      <c r="C914" s="663" t="s">
        <v>593</v>
      </c>
      <c r="D914" s="664" t="s">
        <v>2771</v>
      </c>
      <c r="E914" s="663" t="s">
        <v>5702</v>
      </c>
      <c r="F914" s="664" t="s">
        <v>5703</v>
      </c>
      <c r="G914" s="663" t="s">
        <v>5495</v>
      </c>
      <c r="H914" s="663" t="s">
        <v>5496</v>
      </c>
      <c r="I914" s="665">
        <v>176.86875000000001</v>
      </c>
      <c r="J914" s="665">
        <v>100</v>
      </c>
      <c r="K914" s="666">
        <v>18129.370000000003</v>
      </c>
    </row>
    <row r="915" spans="1:11" ht="14.4" customHeight="1" x14ac:dyDescent="0.3">
      <c r="A915" s="661" t="s">
        <v>571</v>
      </c>
      <c r="B915" s="662" t="s">
        <v>2765</v>
      </c>
      <c r="C915" s="663" t="s">
        <v>593</v>
      </c>
      <c r="D915" s="664" t="s">
        <v>2771</v>
      </c>
      <c r="E915" s="663" t="s">
        <v>5702</v>
      </c>
      <c r="F915" s="664" t="s">
        <v>5703</v>
      </c>
      <c r="G915" s="663" t="s">
        <v>5497</v>
      </c>
      <c r="H915" s="663" t="s">
        <v>5498</v>
      </c>
      <c r="I915" s="665">
        <v>179</v>
      </c>
      <c r="J915" s="665">
        <v>10</v>
      </c>
      <c r="K915" s="666">
        <v>1789.98</v>
      </c>
    </row>
    <row r="916" spans="1:11" ht="14.4" customHeight="1" x14ac:dyDescent="0.3">
      <c r="A916" s="661" t="s">
        <v>571</v>
      </c>
      <c r="B916" s="662" t="s">
        <v>2765</v>
      </c>
      <c r="C916" s="663" t="s">
        <v>593</v>
      </c>
      <c r="D916" s="664" t="s">
        <v>2771</v>
      </c>
      <c r="E916" s="663" t="s">
        <v>5702</v>
      </c>
      <c r="F916" s="664" t="s">
        <v>5703</v>
      </c>
      <c r="G916" s="663" t="s">
        <v>5676</v>
      </c>
      <c r="H916" s="663" t="s">
        <v>5677</v>
      </c>
      <c r="I916" s="665">
        <v>15.61</v>
      </c>
      <c r="J916" s="665">
        <v>20</v>
      </c>
      <c r="K916" s="666">
        <v>312.18</v>
      </c>
    </row>
    <row r="917" spans="1:11" ht="14.4" customHeight="1" x14ac:dyDescent="0.3">
      <c r="A917" s="661" t="s">
        <v>571</v>
      </c>
      <c r="B917" s="662" t="s">
        <v>2765</v>
      </c>
      <c r="C917" s="663" t="s">
        <v>593</v>
      </c>
      <c r="D917" s="664" t="s">
        <v>2771</v>
      </c>
      <c r="E917" s="663" t="s">
        <v>5702</v>
      </c>
      <c r="F917" s="664" t="s">
        <v>5703</v>
      </c>
      <c r="G917" s="663" t="s">
        <v>5508</v>
      </c>
      <c r="H917" s="663" t="s">
        <v>5509</v>
      </c>
      <c r="I917" s="665">
        <v>104.06</v>
      </c>
      <c r="J917" s="665">
        <v>10</v>
      </c>
      <c r="K917" s="666">
        <v>1040.5999999999999</v>
      </c>
    </row>
    <row r="918" spans="1:11" ht="14.4" customHeight="1" x14ac:dyDescent="0.3">
      <c r="A918" s="661" t="s">
        <v>571</v>
      </c>
      <c r="B918" s="662" t="s">
        <v>2765</v>
      </c>
      <c r="C918" s="663" t="s">
        <v>593</v>
      </c>
      <c r="D918" s="664" t="s">
        <v>2771</v>
      </c>
      <c r="E918" s="663" t="s">
        <v>5702</v>
      </c>
      <c r="F918" s="664" t="s">
        <v>5703</v>
      </c>
      <c r="G918" s="663" t="s">
        <v>5510</v>
      </c>
      <c r="H918" s="663" t="s">
        <v>5511</v>
      </c>
      <c r="I918" s="665">
        <v>120</v>
      </c>
      <c r="J918" s="665">
        <v>70</v>
      </c>
      <c r="K918" s="666">
        <v>8400.08</v>
      </c>
    </row>
    <row r="919" spans="1:11" ht="14.4" customHeight="1" x14ac:dyDescent="0.3">
      <c r="A919" s="661" t="s">
        <v>571</v>
      </c>
      <c r="B919" s="662" t="s">
        <v>2765</v>
      </c>
      <c r="C919" s="663" t="s">
        <v>593</v>
      </c>
      <c r="D919" s="664" t="s">
        <v>2771</v>
      </c>
      <c r="E919" s="663" t="s">
        <v>5702</v>
      </c>
      <c r="F919" s="664" t="s">
        <v>5703</v>
      </c>
      <c r="G919" s="663" t="s">
        <v>5516</v>
      </c>
      <c r="H919" s="663" t="s">
        <v>5517</v>
      </c>
      <c r="I919" s="665">
        <v>228.99</v>
      </c>
      <c r="J919" s="665">
        <v>10</v>
      </c>
      <c r="K919" s="666">
        <v>2289.88</v>
      </c>
    </row>
    <row r="920" spans="1:11" ht="14.4" customHeight="1" x14ac:dyDescent="0.3">
      <c r="A920" s="661" t="s">
        <v>571</v>
      </c>
      <c r="B920" s="662" t="s">
        <v>2765</v>
      </c>
      <c r="C920" s="663" t="s">
        <v>593</v>
      </c>
      <c r="D920" s="664" t="s">
        <v>2771</v>
      </c>
      <c r="E920" s="663" t="s">
        <v>5702</v>
      </c>
      <c r="F920" s="664" t="s">
        <v>5703</v>
      </c>
      <c r="G920" s="663" t="s">
        <v>5678</v>
      </c>
      <c r="H920" s="663" t="s">
        <v>5679</v>
      </c>
      <c r="I920" s="665">
        <v>132</v>
      </c>
      <c r="J920" s="665">
        <v>20</v>
      </c>
      <c r="K920" s="666">
        <v>2639.98</v>
      </c>
    </row>
    <row r="921" spans="1:11" ht="14.4" customHeight="1" x14ac:dyDescent="0.3">
      <c r="A921" s="661" t="s">
        <v>571</v>
      </c>
      <c r="B921" s="662" t="s">
        <v>2765</v>
      </c>
      <c r="C921" s="663" t="s">
        <v>593</v>
      </c>
      <c r="D921" s="664" t="s">
        <v>2771</v>
      </c>
      <c r="E921" s="663" t="s">
        <v>5702</v>
      </c>
      <c r="F921" s="664" t="s">
        <v>5703</v>
      </c>
      <c r="G921" s="663" t="s">
        <v>5680</v>
      </c>
      <c r="H921" s="663" t="s">
        <v>5681</v>
      </c>
      <c r="I921" s="665">
        <v>132</v>
      </c>
      <c r="J921" s="665">
        <v>70</v>
      </c>
      <c r="K921" s="666">
        <v>9239.94</v>
      </c>
    </row>
    <row r="922" spans="1:11" ht="14.4" customHeight="1" x14ac:dyDescent="0.3">
      <c r="A922" s="661" t="s">
        <v>571</v>
      </c>
      <c r="B922" s="662" t="s">
        <v>2765</v>
      </c>
      <c r="C922" s="663" t="s">
        <v>593</v>
      </c>
      <c r="D922" s="664" t="s">
        <v>2771</v>
      </c>
      <c r="E922" s="663" t="s">
        <v>5702</v>
      </c>
      <c r="F922" s="664" t="s">
        <v>5703</v>
      </c>
      <c r="G922" s="663" t="s">
        <v>5646</v>
      </c>
      <c r="H922" s="663" t="s">
        <v>5647</v>
      </c>
      <c r="I922" s="665">
        <v>132</v>
      </c>
      <c r="J922" s="665">
        <v>40</v>
      </c>
      <c r="K922" s="666">
        <v>5279.97</v>
      </c>
    </row>
    <row r="923" spans="1:11" ht="14.4" customHeight="1" x14ac:dyDescent="0.3">
      <c r="A923" s="661" t="s">
        <v>571</v>
      </c>
      <c r="B923" s="662" t="s">
        <v>2765</v>
      </c>
      <c r="C923" s="663" t="s">
        <v>593</v>
      </c>
      <c r="D923" s="664" t="s">
        <v>2771</v>
      </c>
      <c r="E923" s="663" t="s">
        <v>5702</v>
      </c>
      <c r="F923" s="664" t="s">
        <v>5703</v>
      </c>
      <c r="G923" s="663" t="s">
        <v>5649</v>
      </c>
      <c r="H923" s="663" t="s">
        <v>5650</v>
      </c>
      <c r="I923" s="665">
        <v>132</v>
      </c>
      <c r="J923" s="665">
        <v>10</v>
      </c>
      <c r="K923" s="666">
        <v>1319.99</v>
      </c>
    </row>
    <row r="924" spans="1:11" ht="14.4" customHeight="1" x14ac:dyDescent="0.3">
      <c r="A924" s="661" t="s">
        <v>571</v>
      </c>
      <c r="B924" s="662" t="s">
        <v>2765</v>
      </c>
      <c r="C924" s="663" t="s">
        <v>593</v>
      </c>
      <c r="D924" s="664" t="s">
        <v>2771</v>
      </c>
      <c r="E924" s="663" t="s">
        <v>5702</v>
      </c>
      <c r="F924" s="664" t="s">
        <v>5703</v>
      </c>
      <c r="G924" s="663" t="s">
        <v>5656</v>
      </c>
      <c r="H924" s="663" t="s">
        <v>5657</v>
      </c>
      <c r="I924" s="665">
        <v>199</v>
      </c>
      <c r="J924" s="665">
        <v>10</v>
      </c>
      <c r="K924" s="666">
        <v>1989.97</v>
      </c>
    </row>
    <row r="925" spans="1:11" ht="14.4" customHeight="1" thickBot="1" x14ac:dyDescent="0.35">
      <c r="A925" s="667" t="s">
        <v>571</v>
      </c>
      <c r="B925" s="668" t="s">
        <v>2765</v>
      </c>
      <c r="C925" s="669" t="s">
        <v>593</v>
      </c>
      <c r="D925" s="670" t="s">
        <v>2771</v>
      </c>
      <c r="E925" s="669" t="s">
        <v>5702</v>
      </c>
      <c r="F925" s="670" t="s">
        <v>5703</v>
      </c>
      <c r="G925" s="669" t="s">
        <v>5543</v>
      </c>
      <c r="H925" s="669" t="s">
        <v>5544</v>
      </c>
      <c r="I925" s="671">
        <v>199</v>
      </c>
      <c r="J925" s="671">
        <v>10</v>
      </c>
      <c r="K925" s="672">
        <v>1989.97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153.30000000000001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47.9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92.4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0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0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11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2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193776.83999999997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65146.8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111932.04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0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0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13887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2811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3084.9700000000003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482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2602.9699999999998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21395.449999999997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14079.2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6308.75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1007.5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1075.5</v>
      </c>
      <c r="C14" s="413">
        <f xml:space="preserve">
IF($A$4&lt;=12,SUMIFS('ON Data'!G:G,'ON Data'!$D:$D,$A$4,'ON Data'!$E:$E,5),SUMIFS('ON Data'!G:G,'ON Data'!$E:$E,5))</f>
        <v>1075.5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23152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19975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3177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2517013</v>
      </c>
      <c r="C18" s="410">
        <f t="shared" ref="C18:G18" si="0" xml:space="preserve">
C19-C16-C17</f>
        <v>0</v>
      </c>
      <c r="D18" s="411">
        <f t="shared" si="0"/>
        <v>1048107</v>
      </c>
      <c r="E18" s="411">
        <f t="shared" si="0"/>
        <v>0</v>
      </c>
      <c r="F18" s="411">
        <f t="shared" si="0"/>
        <v>1355090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0</v>
      </c>
      <c r="Z18" s="411">
        <f t="shared" si="1"/>
        <v>0</v>
      </c>
      <c r="AA18" s="411">
        <f t="shared" si="1"/>
        <v>0</v>
      </c>
      <c r="AB18" s="411">
        <f t="shared" si="1"/>
        <v>0</v>
      </c>
      <c r="AC18" s="411">
        <f t="shared" si="1"/>
        <v>0</v>
      </c>
      <c r="AD18" s="411">
        <f t="shared" si="1"/>
        <v>95778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18038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2540165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1068082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1358267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0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95778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18038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63612351</v>
      </c>
      <c r="C20" s="422">
        <f xml:space="preserve">
IF($A$4&lt;=12,SUMIFS('ON Data'!G:G,'ON Data'!$D:$D,$A$4,'ON Data'!$E:$E,6),SUMIFS('ON Data'!G:G,'ON Data'!$E:$E,6))</f>
        <v>397020</v>
      </c>
      <c r="D20" s="423">
        <f xml:space="preserve">
IF($A$4&lt;=12,SUMIFS('ON Data'!H:H,'ON Data'!$D:$D,$A$4,'ON Data'!$E:$E,6),SUMIFS('ON Data'!H:H,'ON Data'!$E:$E,6))</f>
        <v>34991339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25659976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0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0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2149571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414445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63612351</v>
      </c>
      <c r="C23" s="413">
        <f t="shared" ref="C23:G23" si="4" xml:space="preserve">
IF(C21="","",C20-C21)</f>
        <v>397020</v>
      </c>
      <c r="D23" s="414">
        <f t="shared" si="4"/>
        <v>34991339</v>
      </c>
      <c r="E23" s="414">
        <f t="shared" si="4"/>
        <v>0</v>
      </c>
      <c r="F23" s="414">
        <f t="shared" si="4"/>
        <v>25659976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0</v>
      </c>
      <c r="Z23" s="414">
        <f t="shared" si="5"/>
        <v>0</v>
      </c>
      <c r="AA23" s="414">
        <f t="shared" si="5"/>
        <v>0</v>
      </c>
      <c r="AB23" s="414">
        <f t="shared" si="5"/>
        <v>0</v>
      </c>
      <c r="AC23" s="414">
        <f t="shared" si="5"/>
        <v>0</v>
      </c>
      <c r="AD23" s="414">
        <f t="shared" si="5"/>
        <v>2149571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414445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54296</v>
      </c>
      <c r="C25" s="783">
        <f xml:space="preserve">
IF($A$4&lt;=12,SUMIFS('ON Data'!H:H,'ON Data'!$D:$D,$A$4,'ON Data'!$E:$E,10),SUMIFS('ON Data'!H:H,'ON Data'!$E:$E,10))</f>
        <v>20423</v>
      </c>
      <c r="D25" s="758"/>
      <c r="E25" s="759"/>
      <c r="F25" s="759">
        <f xml:space="preserve">
IF($A$4&lt;=12,SUMIFS('ON Data'!K:K,'ON Data'!$D:$D,$A$4,'ON Data'!$E:$E,10),SUMIFS('ON Data'!K:K,'ON Data'!$E:$E,10))</f>
        <v>33873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202387.08582711173</v>
      </c>
      <c r="C26" s="783">
        <f xml:space="preserve">
IF($A$4&lt;=12,SUMIFS('ON Data'!H:H,'ON Data'!$D:$D,$A$4,'ON Data'!$E:$E,11),SUMIFS('ON Data'!H:H,'ON Data'!$E:$E,11))</f>
        <v>127387.08582711173</v>
      </c>
      <c r="D26" s="758"/>
      <c r="E26" s="759"/>
      <c r="F26" s="760">
        <f xml:space="preserve">
IF($A$4&lt;=12,SUMIFS('ON Data'!K:K,'ON Data'!$D:$D,$A$4,'ON Data'!$E:$E,11),SUMIFS('ON Data'!K:K,'ON Data'!$E:$E,11))</f>
        <v>75000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0.26827798709638084</v>
      </c>
      <c r="C27" s="784">
        <f xml:space="preserve">
IF(C26=0,0,C25/C26)</f>
        <v>0.16032237386855569</v>
      </c>
      <c r="D27" s="761"/>
      <c r="E27" s="762"/>
      <c r="F27" s="762">
        <f xml:space="preserve">
IF(F26=0,0,F25/F26)</f>
        <v>0.45163999999999999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148091.08582711173</v>
      </c>
      <c r="C28" s="785">
        <f xml:space="preserve">
C26-C25</f>
        <v>106964.08582711173</v>
      </c>
      <c r="D28" s="763"/>
      <c r="E28" s="764"/>
      <c r="F28" s="764">
        <f xml:space="preserve">
F26-F25</f>
        <v>41127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5705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9</v>
      </c>
      <c r="F3" s="379">
        <f>SUMIF($E5:$E1048576,"&lt;10",F5:F1048576)</f>
        <v>66396381.209999986</v>
      </c>
      <c r="G3" s="379">
        <f t="shared" ref="G3:AO3" si="0">SUMIF($E5:$E1048576,"&lt;10",G5:G1048576)</f>
        <v>398095.5</v>
      </c>
      <c r="H3" s="379">
        <f t="shared" si="0"/>
        <v>36159535.700000003</v>
      </c>
      <c r="I3" s="379">
        <f t="shared" si="0"/>
        <v>0</v>
      </c>
      <c r="J3" s="379">
        <f t="shared" si="0"/>
        <v>0</v>
      </c>
      <c r="K3" s="379">
        <f t="shared" si="0"/>
        <v>27143095.509999998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2260342.5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435312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7</v>
      </c>
      <c r="D5" s="378">
        <v>1</v>
      </c>
      <c r="E5" s="378">
        <v>1</v>
      </c>
      <c r="F5" s="378">
        <v>154.05000000000001</v>
      </c>
      <c r="G5" s="378">
        <v>0</v>
      </c>
      <c r="H5" s="378">
        <v>48.3</v>
      </c>
      <c r="I5" s="378">
        <v>0</v>
      </c>
      <c r="J5" s="378">
        <v>0</v>
      </c>
      <c r="K5" s="378">
        <v>92.75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11</v>
      </c>
      <c r="AJ5" s="378">
        <v>0</v>
      </c>
      <c r="AK5" s="378">
        <v>0</v>
      </c>
      <c r="AL5" s="378">
        <v>0</v>
      </c>
      <c r="AM5" s="378">
        <v>0</v>
      </c>
      <c r="AN5" s="378">
        <v>2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7</v>
      </c>
      <c r="D6" s="378">
        <v>1</v>
      </c>
      <c r="E6" s="378">
        <v>2</v>
      </c>
      <c r="F6" s="378">
        <v>23329.57</v>
      </c>
      <c r="G6" s="378">
        <v>0</v>
      </c>
      <c r="H6" s="378">
        <v>7740</v>
      </c>
      <c r="I6" s="378">
        <v>0</v>
      </c>
      <c r="J6" s="378">
        <v>0</v>
      </c>
      <c r="K6" s="378">
        <v>13759.07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1510.5</v>
      </c>
      <c r="AJ6" s="378">
        <v>0</v>
      </c>
      <c r="AK6" s="378">
        <v>0</v>
      </c>
      <c r="AL6" s="378">
        <v>0</v>
      </c>
      <c r="AM6" s="378">
        <v>0</v>
      </c>
      <c r="AN6" s="378">
        <v>320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7</v>
      </c>
      <c r="D7" s="378">
        <v>1</v>
      </c>
      <c r="E7" s="378">
        <v>3</v>
      </c>
      <c r="F7" s="378">
        <v>255.32</v>
      </c>
      <c r="G7" s="378">
        <v>0</v>
      </c>
      <c r="H7" s="378">
        <v>61.6</v>
      </c>
      <c r="I7" s="378">
        <v>0</v>
      </c>
      <c r="J7" s="378">
        <v>0</v>
      </c>
      <c r="K7" s="378">
        <v>193.72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7</v>
      </c>
      <c r="D8" s="378">
        <v>1</v>
      </c>
      <c r="E8" s="378">
        <v>4</v>
      </c>
      <c r="F8" s="378">
        <v>2349.75</v>
      </c>
      <c r="G8" s="378">
        <v>0</v>
      </c>
      <c r="H8" s="378">
        <v>1672</v>
      </c>
      <c r="I8" s="378">
        <v>0</v>
      </c>
      <c r="J8" s="378">
        <v>0</v>
      </c>
      <c r="K8" s="378">
        <v>589.25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88.5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7</v>
      </c>
      <c r="D9" s="378">
        <v>1</v>
      </c>
      <c r="E9" s="378">
        <v>5</v>
      </c>
      <c r="F9" s="378">
        <v>130</v>
      </c>
      <c r="G9" s="378">
        <v>130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7</v>
      </c>
      <c r="D10" s="378">
        <v>1</v>
      </c>
      <c r="E10" s="378">
        <v>6</v>
      </c>
      <c r="F10" s="378">
        <v>6930440</v>
      </c>
      <c r="G10" s="378">
        <v>47550</v>
      </c>
      <c r="H10" s="378">
        <v>3841674</v>
      </c>
      <c r="I10" s="378">
        <v>0</v>
      </c>
      <c r="J10" s="378">
        <v>0</v>
      </c>
      <c r="K10" s="378">
        <v>2764037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232898</v>
      </c>
      <c r="AJ10" s="378">
        <v>0</v>
      </c>
      <c r="AK10" s="378">
        <v>0</v>
      </c>
      <c r="AL10" s="378">
        <v>0</v>
      </c>
      <c r="AM10" s="378">
        <v>0</v>
      </c>
      <c r="AN10" s="378">
        <v>44281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7</v>
      </c>
      <c r="D11" s="378">
        <v>1</v>
      </c>
      <c r="E11" s="378">
        <v>9</v>
      </c>
      <c r="F11" s="378">
        <v>26595</v>
      </c>
      <c r="G11" s="378">
        <v>0</v>
      </c>
      <c r="H11" s="378">
        <v>0</v>
      </c>
      <c r="I11" s="378">
        <v>0</v>
      </c>
      <c r="J11" s="378">
        <v>0</v>
      </c>
      <c r="K11" s="378">
        <v>26595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7</v>
      </c>
      <c r="D12" s="378">
        <v>1</v>
      </c>
      <c r="E12" s="378">
        <v>10</v>
      </c>
      <c r="F12" s="378">
        <v>6698</v>
      </c>
      <c r="G12" s="378">
        <v>0</v>
      </c>
      <c r="H12" s="378">
        <v>6000</v>
      </c>
      <c r="I12" s="378">
        <v>0</v>
      </c>
      <c r="J12" s="378">
        <v>0</v>
      </c>
      <c r="K12" s="378">
        <v>698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7</v>
      </c>
      <c r="D13" s="378">
        <v>1</v>
      </c>
      <c r="E13" s="378">
        <v>11</v>
      </c>
      <c r="F13" s="378">
        <v>22487.453980790193</v>
      </c>
      <c r="G13" s="378">
        <v>0</v>
      </c>
      <c r="H13" s="378">
        <v>14154.120647456859</v>
      </c>
      <c r="I13" s="378">
        <v>0</v>
      </c>
      <c r="J13" s="378">
        <v>0</v>
      </c>
      <c r="K13" s="378">
        <v>8333.3333333333339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7</v>
      </c>
      <c r="D14" s="378">
        <v>2</v>
      </c>
      <c r="E14" s="378">
        <v>1</v>
      </c>
      <c r="F14" s="378">
        <v>154.05000000000001</v>
      </c>
      <c r="G14" s="378">
        <v>0</v>
      </c>
      <c r="H14" s="378">
        <v>49.3</v>
      </c>
      <c r="I14" s="378">
        <v>0</v>
      </c>
      <c r="J14" s="378">
        <v>0</v>
      </c>
      <c r="K14" s="378">
        <v>91.75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11</v>
      </c>
      <c r="AJ14" s="378">
        <v>0</v>
      </c>
      <c r="AK14" s="378">
        <v>0</v>
      </c>
      <c r="AL14" s="378">
        <v>0</v>
      </c>
      <c r="AM14" s="378">
        <v>0</v>
      </c>
      <c r="AN14" s="378">
        <v>2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7</v>
      </c>
      <c r="D15" s="378">
        <v>2</v>
      </c>
      <c r="E15" s="378">
        <v>2</v>
      </c>
      <c r="F15" s="378">
        <v>20894.310000000001</v>
      </c>
      <c r="G15" s="378">
        <v>0</v>
      </c>
      <c r="H15" s="378">
        <v>6856</v>
      </c>
      <c r="I15" s="378">
        <v>0</v>
      </c>
      <c r="J15" s="378">
        <v>0</v>
      </c>
      <c r="K15" s="378">
        <v>12301.81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1424.5</v>
      </c>
      <c r="AJ15" s="378">
        <v>0</v>
      </c>
      <c r="AK15" s="378">
        <v>0</v>
      </c>
      <c r="AL15" s="378">
        <v>0</v>
      </c>
      <c r="AM15" s="378">
        <v>0</v>
      </c>
      <c r="AN15" s="378">
        <v>312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7</v>
      </c>
      <c r="D16" s="378">
        <v>2</v>
      </c>
      <c r="E16" s="378">
        <v>3</v>
      </c>
      <c r="F16" s="378">
        <v>55</v>
      </c>
      <c r="G16" s="378">
        <v>0</v>
      </c>
      <c r="H16" s="378">
        <v>55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7</v>
      </c>
      <c r="D17" s="378">
        <v>2</v>
      </c>
      <c r="E17" s="378">
        <v>4</v>
      </c>
      <c r="F17" s="378">
        <v>1279</v>
      </c>
      <c r="G17" s="378">
        <v>0</v>
      </c>
      <c r="H17" s="378">
        <v>1150</v>
      </c>
      <c r="I17" s="378">
        <v>0</v>
      </c>
      <c r="J17" s="378">
        <v>0</v>
      </c>
      <c r="K17" s="378">
        <v>129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7</v>
      </c>
      <c r="D18" s="378">
        <v>2</v>
      </c>
      <c r="E18" s="378">
        <v>5</v>
      </c>
      <c r="F18" s="378">
        <v>77</v>
      </c>
      <c r="G18" s="378">
        <v>77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7</v>
      </c>
      <c r="D19" s="378">
        <v>2</v>
      </c>
      <c r="E19" s="378">
        <v>6</v>
      </c>
      <c r="F19" s="378">
        <v>6498273</v>
      </c>
      <c r="G19" s="378">
        <v>29350</v>
      </c>
      <c r="H19" s="378">
        <v>3620323</v>
      </c>
      <c r="I19" s="378">
        <v>0</v>
      </c>
      <c r="J19" s="378">
        <v>0</v>
      </c>
      <c r="K19" s="378">
        <v>2594049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210689</v>
      </c>
      <c r="AJ19" s="378">
        <v>0</v>
      </c>
      <c r="AK19" s="378">
        <v>0</v>
      </c>
      <c r="AL19" s="378">
        <v>0</v>
      </c>
      <c r="AM19" s="378">
        <v>0</v>
      </c>
      <c r="AN19" s="378">
        <v>43862</v>
      </c>
      <c r="AO19" s="378">
        <v>0</v>
      </c>
    </row>
    <row r="20" spans="3:41" x14ac:dyDescent="0.3">
      <c r="C20" s="378">
        <v>7</v>
      </c>
      <c r="D20" s="378">
        <v>2</v>
      </c>
      <c r="E20" s="378">
        <v>9</v>
      </c>
      <c r="F20" s="378">
        <v>10710</v>
      </c>
      <c r="G20" s="378">
        <v>0</v>
      </c>
      <c r="H20" s="378">
        <v>0</v>
      </c>
      <c r="I20" s="378">
        <v>0</v>
      </c>
      <c r="J20" s="378">
        <v>0</v>
      </c>
      <c r="K20" s="378">
        <v>10710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7</v>
      </c>
      <c r="D21" s="378">
        <v>2</v>
      </c>
      <c r="E21" s="378">
        <v>10</v>
      </c>
      <c r="F21" s="378">
        <v>3986</v>
      </c>
      <c r="G21" s="378">
        <v>0</v>
      </c>
      <c r="H21" s="378">
        <v>0</v>
      </c>
      <c r="I21" s="378">
        <v>0</v>
      </c>
      <c r="J21" s="378">
        <v>0</v>
      </c>
      <c r="K21" s="378">
        <v>3986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7</v>
      </c>
      <c r="D22" s="378">
        <v>2</v>
      </c>
      <c r="E22" s="378">
        <v>11</v>
      </c>
      <c r="F22" s="378">
        <v>22487.453980790193</v>
      </c>
      <c r="G22" s="378">
        <v>0</v>
      </c>
      <c r="H22" s="378">
        <v>14154.120647456859</v>
      </c>
      <c r="I22" s="378">
        <v>0</v>
      </c>
      <c r="J22" s="378">
        <v>0</v>
      </c>
      <c r="K22" s="378">
        <v>8333.3333333333339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7</v>
      </c>
      <c r="D23" s="378">
        <v>3</v>
      </c>
      <c r="E23" s="378">
        <v>1</v>
      </c>
      <c r="F23" s="378">
        <v>153.05000000000001</v>
      </c>
      <c r="G23" s="378">
        <v>0</v>
      </c>
      <c r="H23" s="378">
        <v>49.3</v>
      </c>
      <c r="I23" s="378">
        <v>0</v>
      </c>
      <c r="J23" s="378">
        <v>0</v>
      </c>
      <c r="K23" s="378">
        <v>90.75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11</v>
      </c>
      <c r="AJ23" s="378">
        <v>0</v>
      </c>
      <c r="AK23" s="378">
        <v>0</v>
      </c>
      <c r="AL23" s="378">
        <v>0</v>
      </c>
      <c r="AM23" s="378">
        <v>0</v>
      </c>
      <c r="AN23" s="378">
        <v>2</v>
      </c>
      <c r="AO23" s="378">
        <v>0</v>
      </c>
    </row>
    <row r="24" spans="3:41" x14ac:dyDescent="0.3">
      <c r="C24" s="378">
        <v>7</v>
      </c>
      <c r="D24" s="378">
        <v>3</v>
      </c>
      <c r="E24" s="378">
        <v>2</v>
      </c>
      <c r="F24" s="378">
        <v>23163.65</v>
      </c>
      <c r="G24" s="378">
        <v>0</v>
      </c>
      <c r="H24" s="378">
        <v>7862.4</v>
      </c>
      <c r="I24" s="378">
        <v>0</v>
      </c>
      <c r="J24" s="378">
        <v>0</v>
      </c>
      <c r="K24" s="378">
        <v>13225.75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1727.5</v>
      </c>
      <c r="AJ24" s="378">
        <v>0</v>
      </c>
      <c r="AK24" s="378">
        <v>0</v>
      </c>
      <c r="AL24" s="378">
        <v>0</v>
      </c>
      <c r="AM24" s="378">
        <v>0</v>
      </c>
      <c r="AN24" s="378">
        <v>348</v>
      </c>
      <c r="AO24" s="378">
        <v>0</v>
      </c>
    </row>
    <row r="25" spans="3:41" x14ac:dyDescent="0.3">
      <c r="C25" s="378">
        <v>7</v>
      </c>
      <c r="D25" s="378">
        <v>3</v>
      </c>
      <c r="E25" s="378">
        <v>3</v>
      </c>
      <c r="F25" s="378">
        <v>426.03</v>
      </c>
      <c r="G25" s="378">
        <v>0</v>
      </c>
      <c r="H25" s="378">
        <v>48.2</v>
      </c>
      <c r="I25" s="378">
        <v>0</v>
      </c>
      <c r="J25" s="378">
        <v>0</v>
      </c>
      <c r="K25" s="378">
        <v>377.83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7</v>
      </c>
      <c r="D26" s="378">
        <v>3</v>
      </c>
      <c r="E26" s="378">
        <v>4</v>
      </c>
      <c r="F26" s="378">
        <v>2180.5</v>
      </c>
      <c r="G26" s="378">
        <v>0</v>
      </c>
      <c r="H26" s="378">
        <v>1462</v>
      </c>
      <c r="I26" s="378">
        <v>0</v>
      </c>
      <c r="J26" s="378">
        <v>0</v>
      </c>
      <c r="K26" s="378">
        <v>573.5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145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7</v>
      </c>
      <c r="D27" s="378">
        <v>3</v>
      </c>
      <c r="E27" s="378">
        <v>5</v>
      </c>
      <c r="F27" s="378">
        <v>150</v>
      </c>
      <c r="G27" s="378">
        <v>150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7</v>
      </c>
      <c r="D28" s="378">
        <v>3</v>
      </c>
      <c r="E28" s="378">
        <v>6</v>
      </c>
      <c r="F28" s="378">
        <v>6732157</v>
      </c>
      <c r="G28" s="378">
        <v>53000</v>
      </c>
      <c r="H28" s="378">
        <v>3714894</v>
      </c>
      <c r="I28" s="378">
        <v>0</v>
      </c>
      <c r="J28" s="378">
        <v>0</v>
      </c>
      <c r="K28" s="378">
        <v>2687788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232578</v>
      </c>
      <c r="AJ28" s="378">
        <v>0</v>
      </c>
      <c r="AK28" s="378">
        <v>0</v>
      </c>
      <c r="AL28" s="378">
        <v>0</v>
      </c>
      <c r="AM28" s="378">
        <v>0</v>
      </c>
      <c r="AN28" s="378">
        <v>43897</v>
      </c>
      <c r="AO28" s="378">
        <v>0</v>
      </c>
    </row>
    <row r="29" spans="3:41" x14ac:dyDescent="0.3">
      <c r="C29" s="378">
        <v>7</v>
      </c>
      <c r="D29" s="378">
        <v>3</v>
      </c>
      <c r="E29" s="378">
        <v>9</v>
      </c>
      <c r="F29" s="378">
        <v>19064</v>
      </c>
      <c r="G29" s="378">
        <v>0</v>
      </c>
      <c r="H29" s="378">
        <v>0</v>
      </c>
      <c r="I29" s="378">
        <v>0</v>
      </c>
      <c r="J29" s="378">
        <v>0</v>
      </c>
      <c r="K29" s="378">
        <v>19064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7</v>
      </c>
      <c r="D30" s="378">
        <v>3</v>
      </c>
      <c r="E30" s="378">
        <v>10</v>
      </c>
      <c r="F30" s="378">
        <v>10020</v>
      </c>
      <c r="G30" s="378">
        <v>0</v>
      </c>
      <c r="H30" s="378">
        <v>2100</v>
      </c>
      <c r="I30" s="378">
        <v>0</v>
      </c>
      <c r="J30" s="378">
        <v>0</v>
      </c>
      <c r="K30" s="378">
        <v>7920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7</v>
      </c>
      <c r="D31" s="378">
        <v>3</v>
      </c>
      <c r="E31" s="378">
        <v>11</v>
      </c>
      <c r="F31" s="378">
        <v>22487.453980790193</v>
      </c>
      <c r="G31" s="378">
        <v>0</v>
      </c>
      <c r="H31" s="378">
        <v>14154.120647456859</v>
      </c>
      <c r="I31" s="378">
        <v>0</v>
      </c>
      <c r="J31" s="378">
        <v>0</v>
      </c>
      <c r="K31" s="378">
        <v>8333.3333333333339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7</v>
      </c>
      <c r="D32" s="378">
        <v>4</v>
      </c>
      <c r="E32" s="378">
        <v>1</v>
      </c>
      <c r="F32" s="378">
        <v>154.55000000000001</v>
      </c>
      <c r="G32" s="378">
        <v>0</v>
      </c>
      <c r="H32" s="378">
        <v>49.3</v>
      </c>
      <c r="I32" s="378">
        <v>0</v>
      </c>
      <c r="J32" s="378">
        <v>0</v>
      </c>
      <c r="K32" s="378">
        <v>92.25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11</v>
      </c>
      <c r="AJ32" s="378">
        <v>0</v>
      </c>
      <c r="AK32" s="378">
        <v>0</v>
      </c>
      <c r="AL32" s="378">
        <v>0</v>
      </c>
      <c r="AM32" s="378">
        <v>0</v>
      </c>
      <c r="AN32" s="378">
        <v>2</v>
      </c>
      <c r="AO32" s="378">
        <v>0</v>
      </c>
    </row>
    <row r="33" spans="3:41" x14ac:dyDescent="0.3">
      <c r="C33" s="378">
        <v>7</v>
      </c>
      <c r="D33" s="378">
        <v>4</v>
      </c>
      <c r="E33" s="378">
        <v>2</v>
      </c>
      <c r="F33" s="378">
        <v>22747.7</v>
      </c>
      <c r="G33" s="378">
        <v>0</v>
      </c>
      <c r="H33" s="378">
        <v>7950.2</v>
      </c>
      <c r="I33" s="378">
        <v>0</v>
      </c>
      <c r="J33" s="378">
        <v>0</v>
      </c>
      <c r="K33" s="378">
        <v>12858.5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1678</v>
      </c>
      <c r="AJ33" s="378">
        <v>0</v>
      </c>
      <c r="AK33" s="378">
        <v>0</v>
      </c>
      <c r="AL33" s="378">
        <v>0</v>
      </c>
      <c r="AM33" s="378">
        <v>0</v>
      </c>
      <c r="AN33" s="378">
        <v>261</v>
      </c>
      <c r="AO33" s="378">
        <v>0</v>
      </c>
    </row>
    <row r="34" spans="3:41" x14ac:dyDescent="0.3">
      <c r="C34" s="378">
        <v>7</v>
      </c>
      <c r="D34" s="378">
        <v>4</v>
      </c>
      <c r="E34" s="378">
        <v>3</v>
      </c>
      <c r="F34" s="378">
        <v>392.61</v>
      </c>
      <c r="G34" s="378">
        <v>0</v>
      </c>
      <c r="H34" s="378">
        <v>49</v>
      </c>
      <c r="I34" s="378">
        <v>0</v>
      </c>
      <c r="J34" s="378">
        <v>0</v>
      </c>
      <c r="K34" s="378">
        <v>343.61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7</v>
      </c>
      <c r="D35" s="378">
        <v>4</v>
      </c>
      <c r="E35" s="378">
        <v>4</v>
      </c>
      <c r="F35" s="378">
        <v>2239.6999999999998</v>
      </c>
      <c r="G35" s="378">
        <v>0</v>
      </c>
      <c r="H35" s="378">
        <v>1459.2</v>
      </c>
      <c r="I35" s="378">
        <v>0</v>
      </c>
      <c r="J35" s="378">
        <v>0</v>
      </c>
      <c r="K35" s="378">
        <v>707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73.5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7</v>
      </c>
      <c r="D36" s="378">
        <v>4</v>
      </c>
      <c r="E36" s="378">
        <v>5</v>
      </c>
      <c r="F36" s="378">
        <v>80</v>
      </c>
      <c r="G36" s="378">
        <v>80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7</v>
      </c>
      <c r="D37" s="378">
        <v>4</v>
      </c>
      <c r="E37" s="378">
        <v>6</v>
      </c>
      <c r="F37" s="378">
        <v>6749723</v>
      </c>
      <c r="G37" s="378">
        <v>29550</v>
      </c>
      <c r="H37" s="378">
        <v>3746976</v>
      </c>
      <c r="I37" s="378">
        <v>0</v>
      </c>
      <c r="J37" s="378">
        <v>0</v>
      </c>
      <c r="K37" s="378">
        <v>2702742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225532</v>
      </c>
      <c r="AJ37" s="378">
        <v>0</v>
      </c>
      <c r="AK37" s="378">
        <v>0</v>
      </c>
      <c r="AL37" s="378">
        <v>0</v>
      </c>
      <c r="AM37" s="378">
        <v>0</v>
      </c>
      <c r="AN37" s="378">
        <v>44923</v>
      </c>
      <c r="AO37" s="378">
        <v>0</v>
      </c>
    </row>
    <row r="38" spans="3:41" x14ac:dyDescent="0.3">
      <c r="C38" s="378">
        <v>7</v>
      </c>
      <c r="D38" s="378">
        <v>4</v>
      </c>
      <c r="E38" s="378">
        <v>7</v>
      </c>
      <c r="F38" s="378">
        <v>23152</v>
      </c>
      <c r="G38" s="378">
        <v>0</v>
      </c>
      <c r="H38" s="378">
        <v>19975</v>
      </c>
      <c r="I38" s="378">
        <v>0</v>
      </c>
      <c r="J38" s="378">
        <v>0</v>
      </c>
      <c r="K38" s="378">
        <v>3177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7</v>
      </c>
      <c r="D39" s="378">
        <v>4</v>
      </c>
      <c r="E39" s="378">
        <v>9</v>
      </c>
      <c r="F39" s="378">
        <v>55039</v>
      </c>
      <c r="G39" s="378">
        <v>0</v>
      </c>
      <c r="H39" s="378">
        <v>19975</v>
      </c>
      <c r="I39" s="378">
        <v>0</v>
      </c>
      <c r="J39" s="378">
        <v>0</v>
      </c>
      <c r="K39" s="378">
        <v>35064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7</v>
      </c>
      <c r="D40" s="378">
        <v>4</v>
      </c>
      <c r="E40" s="378">
        <v>10</v>
      </c>
      <c r="F40" s="378">
        <v>4400</v>
      </c>
      <c r="G40" s="378">
        <v>0</v>
      </c>
      <c r="H40" s="378">
        <v>3900</v>
      </c>
      <c r="I40" s="378">
        <v>0</v>
      </c>
      <c r="J40" s="378">
        <v>0</v>
      </c>
      <c r="K40" s="378">
        <v>500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7</v>
      </c>
      <c r="D41" s="378">
        <v>4</v>
      </c>
      <c r="E41" s="378">
        <v>11</v>
      </c>
      <c r="F41" s="378">
        <v>22487.453980790193</v>
      </c>
      <c r="G41" s="378">
        <v>0</v>
      </c>
      <c r="H41" s="378">
        <v>14154.120647456859</v>
      </c>
      <c r="I41" s="378">
        <v>0</v>
      </c>
      <c r="J41" s="378">
        <v>0</v>
      </c>
      <c r="K41" s="378">
        <v>8333.3333333333339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7</v>
      </c>
      <c r="D42" s="378">
        <v>5</v>
      </c>
      <c r="E42" s="378">
        <v>1</v>
      </c>
      <c r="F42" s="378">
        <v>152.05000000000001</v>
      </c>
      <c r="G42" s="378">
        <v>0</v>
      </c>
      <c r="H42" s="378">
        <v>48.3</v>
      </c>
      <c r="I42" s="378">
        <v>0</v>
      </c>
      <c r="J42" s="378">
        <v>0</v>
      </c>
      <c r="K42" s="378">
        <v>90.75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11</v>
      </c>
      <c r="AJ42" s="378">
        <v>0</v>
      </c>
      <c r="AK42" s="378">
        <v>0</v>
      </c>
      <c r="AL42" s="378">
        <v>0</v>
      </c>
      <c r="AM42" s="378">
        <v>0</v>
      </c>
      <c r="AN42" s="378">
        <v>2</v>
      </c>
      <c r="AO42" s="378">
        <v>0</v>
      </c>
    </row>
    <row r="43" spans="3:41" x14ac:dyDescent="0.3">
      <c r="C43" s="378">
        <v>7</v>
      </c>
      <c r="D43" s="378">
        <v>5</v>
      </c>
      <c r="E43" s="378">
        <v>2</v>
      </c>
      <c r="F43" s="378">
        <v>22378.400000000001</v>
      </c>
      <c r="G43" s="378">
        <v>0</v>
      </c>
      <c r="H43" s="378">
        <v>7698.4</v>
      </c>
      <c r="I43" s="378">
        <v>0</v>
      </c>
      <c r="J43" s="378">
        <v>0</v>
      </c>
      <c r="K43" s="378">
        <v>12803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1545</v>
      </c>
      <c r="AJ43" s="378">
        <v>0</v>
      </c>
      <c r="AK43" s="378">
        <v>0</v>
      </c>
      <c r="AL43" s="378">
        <v>0</v>
      </c>
      <c r="AM43" s="378">
        <v>0</v>
      </c>
      <c r="AN43" s="378">
        <v>332</v>
      </c>
      <c r="AO43" s="378">
        <v>0</v>
      </c>
    </row>
    <row r="44" spans="3:41" x14ac:dyDescent="0.3">
      <c r="C44" s="378">
        <v>7</v>
      </c>
      <c r="D44" s="378">
        <v>5</v>
      </c>
      <c r="E44" s="378">
        <v>3</v>
      </c>
      <c r="F44" s="378">
        <v>305.51</v>
      </c>
      <c r="G44" s="378">
        <v>0</v>
      </c>
      <c r="H44" s="378">
        <v>58.5</v>
      </c>
      <c r="I44" s="378">
        <v>0</v>
      </c>
      <c r="J44" s="378">
        <v>0</v>
      </c>
      <c r="K44" s="378">
        <v>247.01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7</v>
      </c>
      <c r="D45" s="378">
        <v>5</v>
      </c>
      <c r="E45" s="378">
        <v>4</v>
      </c>
      <c r="F45" s="378">
        <v>2315.3000000000002</v>
      </c>
      <c r="G45" s="378">
        <v>0</v>
      </c>
      <c r="H45" s="378">
        <v>1674.3</v>
      </c>
      <c r="I45" s="378">
        <v>0</v>
      </c>
      <c r="J45" s="378">
        <v>0</v>
      </c>
      <c r="K45" s="378">
        <v>588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53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7</v>
      </c>
      <c r="D46" s="378">
        <v>5</v>
      </c>
      <c r="E46" s="378">
        <v>5</v>
      </c>
      <c r="F46" s="378">
        <v>133</v>
      </c>
      <c r="G46" s="378">
        <v>133</v>
      </c>
      <c r="H46" s="378">
        <v>0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7</v>
      </c>
      <c r="D47" s="378">
        <v>5</v>
      </c>
      <c r="E47" s="378">
        <v>6</v>
      </c>
      <c r="F47" s="378">
        <v>7003883</v>
      </c>
      <c r="G47" s="378">
        <v>49300</v>
      </c>
      <c r="H47" s="378">
        <v>3973103</v>
      </c>
      <c r="I47" s="378">
        <v>0</v>
      </c>
      <c r="J47" s="378">
        <v>0</v>
      </c>
      <c r="K47" s="378">
        <v>2721280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216337</v>
      </c>
      <c r="AJ47" s="378">
        <v>0</v>
      </c>
      <c r="AK47" s="378">
        <v>0</v>
      </c>
      <c r="AL47" s="378">
        <v>0</v>
      </c>
      <c r="AM47" s="378">
        <v>0</v>
      </c>
      <c r="AN47" s="378">
        <v>43863</v>
      </c>
      <c r="AO47" s="378">
        <v>0</v>
      </c>
    </row>
    <row r="48" spans="3:41" x14ac:dyDescent="0.3">
      <c r="C48" s="378">
        <v>7</v>
      </c>
      <c r="D48" s="378">
        <v>5</v>
      </c>
      <c r="E48" s="378">
        <v>9</v>
      </c>
      <c r="F48" s="378">
        <v>51545</v>
      </c>
      <c r="G48" s="378">
        <v>0</v>
      </c>
      <c r="H48" s="378">
        <v>16567</v>
      </c>
      <c r="I48" s="378">
        <v>0</v>
      </c>
      <c r="J48" s="378">
        <v>0</v>
      </c>
      <c r="K48" s="378">
        <v>34978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7</v>
      </c>
      <c r="D49" s="378">
        <v>5</v>
      </c>
      <c r="E49" s="378">
        <v>10</v>
      </c>
      <c r="F49" s="378">
        <v>10137</v>
      </c>
      <c r="G49" s="378">
        <v>0</v>
      </c>
      <c r="H49" s="378">
        <v>2123</v>
      </c>
      <c r="I49" s="378">
        <v>0</v>
      </c>
      <c r="J49" s="378">
        <v>0</v>
      </c>
      <c r="K49" s="378">
        <v>8014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7</v>
      </c>
      <c r="D50" s="378">
        <v>5</v>
      </c>
      <c r="E50" s="378">
        <v>11</v>
      </c>
      <c r="F50" s="378">
        <v>22487.453980790193</v>
      </c>
      <c r="G50" s="378">
        <v>0</v>
      </c>
      <c r="H50" s="378">
        <v>14154.120647456859</v>
      </c>
      <c r="I50" s="378">
        <v>0</v>
      </c>
      <c r="J50" s="378">
        <v>0</v>
      </c>
      <c r="K50" s="378">
        <v>8333.3333333333339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7</v>
      </c>
      <c r="D51" s="378">
        <v>6</v>
      </c>
      <c r="E51" s="378">
        <v>1</v>
      </c>
      <c r="F51" s="378">
        <v>150.55000000000001</v>
      </c>
      <c r="G51" s="378">
        <v>0</v>
      </c>
      <c r="H51" s="378">
        <v>47.3</v>
      </c>
      <c r="I51" s="378">
        <v>0</v>
      </c>
      <c r="J51" s="378">
        <v>0</v>
      </c>
      <c r="K51" s="378">
        <v>90.25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11</v>
      </c>
      <c r="AJ51" s="378">
        <v>0</v>
      </c>
      <c r="AK51" s="378">
        <v>0</v>
      </c>
      <c r="AL51" s="378">
        <v>0</v>
      </c>
      <c r="AM51" s="378">
        <v>0</v>
      </c>
      <c r="AN51" s="378">
        <v>2</v>
      </c>
      <c r="AO51" s="378">
        <v>0</v>
      </c>
    </row>
    <row r="52" spans="3:41" x14ac:dyDescent="0.3">
      <c r="C52" s="378">
        <v>7</v>
      </c>
      <c r="D52" s="378">
        <v>6</v>
      </c>
      <c r="E52" s="378">
        <v>2</v>
      </c>
      <c r="F52" s="378">
        <v>21434.05</v>
      </c>
      <c r="G52" s="378">
        <v>0</v>
      </c>
      <c r="H52" s="378">
        <v>7495.2</v>
      </c>
      <c r="I52" s="378">
        <v>0</v>
      </c>
      <c r="J52" s="378">
        <v>0</v>
      </c>
      <c r="K52" s="378">
        <v>12044.85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1544</v>
      </c>
      <c r="AJ52" s="378">
        <v>0</v>
      </c>
      <c r="AK52" s="378">
        <v>0</v>
      </c>
      <c r="AL52" s="378">
        <v>0</v>
      </c>
      <c r="AM52" s="378">
        <v>0</v>
      </c>
      <c r="AN52" s="378">
        <v>350</v>
      </c>
      <c r="AO52" s="378">
        <v>0</v>
      </c>
    </row>
    <row r="53" spans="3:41" x14ac:dyDescent="0.3">
      <c r="C53" s="378">
        <v>7</v>
      </c>
      <c r="D53" s="378">
        <v>6</v>
      </c>
      <c r="E53" s="378">
        <v>3</v>
      </c>
      <c r="F53" s="378">
        <v>502.97</v>
      </c>
      <c r="G53" s="378">
        <v>0</v>
      </c>
      <c r="H53" s="378">
        <v>57.6</v>
      </c>
      <c r="I53" s="378">
        <v>0</v>
      </c>
      <c r="J53" s="378">
        <v>0</v>
      </c>
      <c r="K53" s="378">
        <v>445.37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7</v>
      </c>
      <c r="D54" s="378">
        <v>6</v>
      </c>
      <c r="E54" s="378">
        <v>4</v>
      </c>
      <c r="F54" s="378">
        <v>2941.6</v>
      </c>
      <c r="G54" s="378">
        <v>0</v>
      </c>
      <c r="H54" s="378">
        <v>1729.6</v>
      </c>
      <c r="I54" s="378">
        <v>0</v>
      </c>
      <c r="J54" s="378">
        <v>0</v>
      </c>
      <c r="K54" s="378">
        <v>1053.5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158.5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7</v>
      </c>
      <c r="D55" s="378">
        <v>6</v>
      </c>
      <c r="E55" s="378">
        <v>5</v>
      </c>
      <c r="F55" s="378">
        <v>116.5</v>
      </c>
      <c r="G55" s="378">
        <v>116.5</v>
      </c>
      <c r="H55" s="378">
        <v>0</v>
      </c>
      <c r="I55" s="378">
        <v>0</v>
      </c>
      <c r="J55" s="378">
        <v>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7</v>
      </c>
      <c r="D56" s="378">
        <v>6</v>
      </c>
      <c r="E56" s="378">
        <v>6</v>
      </c>
      <c r="F56" s="378">
        <v>6792256</v>
      </c>
      <c r="G56" s="378">
        <v>38500</v>
      </c>
      <c r="H56" s="378">
        <v>3775129</v>
      </c>
      <c r="I56" s="378">
        <v>0</v>
      </c>
      <c r="J56" s="378">
        <v>0</v>
      </c>
      <c r="K56" s="378">
        <v>2711960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222802</v>
      </c>
      <c r="AJ56" s="378">
        <v>0</v>
      </c>
      <c r="AK56" s="378">
        <v>0</v>
      </c>
      <c r="AL56" s="378">
        <v>0</v>
      </c>
      <c r="AM56" s="378">
        <v>0</v>
      </c>
      <c r="AN56" s="378">
        <v>43865</v>
      </c>
      <c r="AO56" s="378">
        <v>0</v>
      </c>
    </row>
    <row r="57" spans="3:41" x14ac:dyDescent="0.3">
      <c r="C57" s="378">
        <v>7</v>
      </c>
      <c r="D57" s="378">
        <v>6</v>
      </c>
      <c r="E57" s="378">
        <v>9</v>
      </c>
      <c r="F57" s="378">
        <v>60077</v>
      </c>
      <c r="G57" s="378">
        <v>0</v>
      </c>
      <c r="H57" s="378">
        <v>10000</v>
      </c>
      <c r="I57" s="378">
        <v>0</v>
      </c>
      <c r="J57" s="378">
        <v>0</v>
      </c>
      <c r="K57" s="378">
        <v>43077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7000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7</v>
      </c>
      <c r="D58" s="378">
        <v>6</v>
      </c>
      <c r="E58" s="378">
        <v>10</v>
      </c>
      <c r="F58" s="378">
        <v>5080</v>
      </c>
      <c r="G58" s="378">
        <v>0</v>
      </c>
      <c r="H58" s="378">
        <v>1100</v>
      </c>
      <c r="I58" s="378">
        <v>0</v>
      </c>
      <c r="J58" s="378">
        <v>0</v>
      </c>
      <c r="K58" s="378">
        <v>3980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7</v>
      </c>
      <c r="D59" s="378">
        <v>6</v>
      </c>
      <c r="E59" s="378">
        <v>11</v>
      </c>
      <c r="F59" s="378">
        <v>22487.453980790193</v>
      </c>
      <c r="G59" s="378">
        <v>0</v>
      </c>
      <c r="H59" s="378">
        <v>14154.120647456859</v>
      </c>
      <c r="I59" s="378">
        <v>0</v>
      </c>
      <c r="J59" s="378">
        <v>0</v>
      </c>
      <c r="K59" s="378">
        <v>8333.3333333333339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</row>
    <row r="60" spans="3:41" x14ac:dyDescent="0.3">
      <c r="C60" s="378">
        <v>7</v>
      </c>
      <c r="D60" s="378">
        <v>7</v>
      </c>
      <c r="E60" s="378">
        <v>1</v>
      </c>
      <c r="F60" s="378">
        <v>151.80000000000001</v>
      </c>
      <c r="G60" s="378">
        <v>0</v>
      </c>
      <c r="H60" s="378">
        <v>47.3</v>
      </c>
      <c r="I60" s="378">
        <v>0</v>
      </c>
      <c r="J60" s="378">
        <v>0</v>
      </c>
      <c r="K60" s="378">
        <v>91.5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11</v>
      </c>
      <c r="AJ60" s="378">
        <v>0</v>
      </c>
      <c r="AK60" s="378">
        <v>0</v>
      </c>
      <c r="AL60" s="378">
        <v>0</v>
      </c>
      <c r="AM60" s="378">
        <v>0</v>
      </c>
      <c r="AN60" s="378">
        <v>2</v>
      </c>
      <c r="AO60" s="378">
        <v>0</v>
      </c>
    </row>
    <row r="61" spans="3:41" x14ac:dyDescent="0.3">
      <c r="C61" s="378">
        <v>7</v>
      </c>
      <c r="D61" s="378">
        <v>7</v>
      </c>
      <c r="E61" s="378">
        <v>2</v>
      </c>
      <c r="F61" s="378">
        <v>19454.55</v>
      </c>
      <c r="G61" s="378">
        <v>0</v>
      </c>
      <c r="H61" s="378">
        <v>6494.8</v>
      </c>
      <c r="I61" s="378">
        <v>0</v>
      </c>
      <c r="J61" s="378">
        <v>0</v>
      </c>
      <c r="K61" s="378">
        <v>11212.25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1431.5</v>
      </c>
      <c r="AJ61" s="378">
        <v>0</v>
      </c>
      <c r="AK61" s="378">
        <v>0</v>
      </c>
      <c r="AL61" s="378">
        <v>0</v>
      </c>
      <c r="AM61" s="378">
        <v>0</v>
      </c>
      <c r="AN61" s="378">
        <v>316</v>
      </c>
      <c r="AO61" s="378">
        <v>0</v>
      </c>
    </row>
    <row r="62" spans="3:41" x14ac:dyDescent="0.3">
      <c r="C62" s="378">
        <v>7</v>
      </c>
      <c r="D62" s="378">
        <v>7</v>
      </c>
      <c r="E62" s="378">
        <v>3</v>
      </c>
      <c r="F62" s="378">
        <v>371.14</v>
      </c>
      <c r="G62" s="378">
        <v>0</v>
      </c>
      <c r="H62" s="378">
        <v>63.9</v>
      </c>
      <c r="I62" s="378">
        <v>0</v>
      </c>
      <c r="J62" s="378">
        <v>0</v>
      </c>
      <c r="K62" s="378">
        <v>307.24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7</v>
      </c>
      <c r="D63" s="378">
        <v>7</v>
      </c>
      <c r="E63" s="378">
        <v>4</v>
      </c>
      <c r="F63" s="378">
        <v>2404.1999999999998</v>
      </c>
      <c r="G63" s="378">
        <v>0</v>
      </c>
      <c r="H63" s="378">
        <v>1350.2</v>
      </c>
      <c r="I63" s="378">
        <v>0</v>
      </c>
      <c r="J63" s="378">
        <v>0</v>
      </c>
      <c r="K63" s="378">
        <v>811.5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242.5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7</v>
      </c>
      <c r="D64" s="378">
        <v>7</v>
      </c>
      <c r="E64" s="378">
        <v>5</v>
      </c>
      <c r="F64" s="378">
        <v>109</v>
      </c>
      <c r="G64" s="378">
        <v>109</v>
      </c>
      <c r="H64" s="378">
        <v>0</v>
      </c>
      <c r="I64" s="378">
        <v>0</v>
      </c>
      <c r="J64" s="378">
        <v>0</v>
      </c>
      <c r="K64" s="378">
        <v>0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</row>
    <row r="65" spans="3:41" x14ac:dyDescent="0.3">
      <c r="C65" s="378">
        <v>7</v>
      </c>
      <c r="D65" s="378">
        <v>7</v>
      </c>
      <c r="E65" s="378">
        <v>6</v>
      </c>
      <c r="F65" s="378">
        <v>8969443</v>
      </c>
      <c r="G65" s="378">
        <v>38150</v>
      </c>
      <c r="H65" s="378">
        <v>4748659</v>
      </c>
      <c r="I65" s="378">
        <v>0</v>
      </c>
      <c r="J65" s="378">
        <v>0</v>
      </c>
      <c r="K65" s="378">
        <v>3780794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339601</v>
      </c>
      <c r="AJ65" s="378">
        <v>0</v>
      </c>
      <c r="AK65" s="378">
        <v>0</v>
      </c>
      <c r="AL65" s="378">
        <v>0</v>
      </c>
      <c r="AM65" s="378">
        <v>0</v>
      </c>
      <c r="AN65" s="378">
        <v>62239</v>
      </c>
      <c r="AO65" s="378">
        <v>0</v>
      </c>
    </row>
    <row r="66" spans="3:41" x14ac:dyDescent="0.3">
      <c r="C66" s="378">
        <v>7</v>
      </c>
      <c r="D66" s="378">
        <v>7</v>
      </c>
      <c r="E66" s="378">
        <v>9</v>
      </c>
      <c r="F66" s="378">
        <v>2144458</v>
      </c>
      <c r="G66" s="378">
        <v>0</v>
      </c>
      <c r="H66" s="378">
        <v>986402</v>
      </c>
      <c r="I66" s="378">
        <v>0</v>
      </c>
      <c r="J66" s="378">
        <v>0</v>
      </c>
      <c r="K66" s="378">
        <v>1051240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88778</v>
      </c>
      <c r="AJ66" s="378">
        <v>0</v>
      </c>
      <c r="AK66" s="378">
        <v>0</v>
      </c>
      <c r="AL66" s="378">
        <v>0</v>
      </c>
      <c r="AM66" s="378">
        <v>0</v>
      </c>
      <c r="AN66" s="378">
        <v>18038</v>
      </c>
      <c r="AO66" s="378">
        <v>0</v>
      </c>
    </row>
    <row r="67" spans="3:41" x14ac:dyDescent="0.3">
      <c r="C67" s="378">
        <v>7</v>
      </c>
      <c r="D67" s="378">
        <v>7</v>
      </c>
      <c r="E67" s="378">
        <v>10</v>
      </c>
      <c r="F67" s="378">
        <v>5200</v>
      </c>
      <c r="G67" s="378">
        <v>0</v>
      </c>
      <c r="H67" s="378">
        <v>5200</v>
      </c>
      <c r="I67" s="378"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7</v>
      </c>
      <c r="D68" s="378">
        <v>7</v>
      </c>
      <c r="E68" s="378">
        <v>11</v>
      </c>
      <c r="F68" s="378">
        <v>22487.453980790193</v>
      </c>
      <c r="G68" s="378">
        <v>0</v>
      </c>
      <c r="H68" s="378">
        <v>14154.120647456859</v>
      </c>
      <c r="I68" s="378">
        <v>0</v>
      </c>
      <c r="J68" s="378">
        <v>0</v>
      </c>
      <c r="K68" s="378">
        <v>8333.3333333333339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7</v>
      </c>
      <c r="D69" s="378">
        <v>8</v>
      </c>
      <c r="E69" s="378">
        <v>1</v>
      </c>
      <c r="F69" s="378">
        <v>155.80000000000001</v>
      </c>
      <c r="G69" s="378">
        <v>0</v>
      </c>
      <c r="H69" s="378">
        <v>47.3</v>
      </c>
      <c r="I69" s="378">
        <v>0</v>
      </c>
      <c r="J69" s="378">
        <v>0</v>
      </c>
      <c r="K69" s="378">
        <v>95.5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11</v>
      </c>
      <c r="AJ69" s="378">
        <v>0</v>
      </c>
      <c r="AK69" s="378">
        <v>0</v>
      </c>
      <c r="AL69" s="378">
        <v>0</v>
      </c>
      <c r="AM69" s="378">
        <v>0</v>
      </c>
      <c r="AN69" s="378">
        <v>2</v>
      </c>
      <c r="AO69" s="378">
        <v>0</v>
      </c>
    </row>
    <row r="70" spans="3:41" x14ac:dyDescent="0.3">
      <c r="C70" s="378">
        <v>7</v>
      </c>
      <c r="D70" s="378">
        <v>8</v>
      </c>
      <c r="E70" s="378">
        <v>2</v>
      </c>
      <c r="F70" s="378">
        <v>18224.150000000001</v>
      </c>
      <c r="G70" s="378">
        <v>0</v>
      </c>
      <c r="H70" s="378">
        <v>5676.4</v>
      </c>
      <c r="I70" s="378">
        <v>0</v>
      </c>
      <c r="J70" s="378">
        <v>0</v>
      </c>
      <c r="K70" s="378">
        <v>10805.25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1478.5</v>
      </c>
      <c r="AJ70" s="378">
        <v>0</v>
      </c>
      <c r="AK70" s="378">
        <v>0</v>
      </c>
      <c r="AL70" s="378">
        <v>0</v>
      </c>
      <c r="AM70" s="378">
        <v>0</v>
      </c>
      <c r="AN70" s="378">
        <v>264</v>
      </c>
      <c r="AO70" s="378">
        <v>0</v>
      </c>
    </row>
    <row r="71" spans="3:41" x14ac:dyDescent="0.3">
      <c r="C71" s="378">
        <v>7</v>
      </c>
      <c r="D71" s="378">
        <v>8</v>
      </c>
      <c r="E71" s="378">
        <v>3</v>
      </c>
      <c r="F71" s="378">
        <v>413.9</v>
      </c>
      <c r="G71" s="378">
        <v>0</v>
      </c>
      <c r="H71" s="378">
        <v>49.9</v>
      </c>
      <c r="I71" s="378">
        <v>0</v>
      </c>
      <c r="J71" s="378">
        <v>0</v>
      </c>
      <c r="K71" s="378">
        <v>364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7</v>
      </c>
      <c r="D72" s="378">
        <v>8</v>
      </c>
      <c r="E72" s="378">
        <v>4</v>
      </c>
      <c r="F72" s="378">
        <v>2773.05</v>
      </c>
      <c r="G72" s="378">
        <v>0</v>
      </c>
      <c r="H72" s="378">
        <v>1525.3</v>
      </c>
      <c r="I72" s="378">
        <v>0</v>
      </c>
      <c r="J72" s="378">
        <v>0</v>
      </c>
      <c r="K72" s="378">
        <v>1065.25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182.5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7</v>
      </c>
      <c r="D73" s="378">
        <v>8</v>
      </c>
      <c r="E73" s="378">
        <v>6</v>
      </c>
      <c r="F73" s="378">
        <v>6931331</v>
      </c>
      <c r="G73" s="378">
        <v>7270</v>
      </c>
      <c r="H73" s="378">
        <v>3791167</v>
      </c>
      <c r="I73" s="378">
        <v>0</v>
      </c>
      <c r="J73" s="378">
        <v>0</v>
      </c>
      <c r="K73" s="378">
        <v>2848149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241178</v>
      </c>
      <c r="AJ73" s="378">
        <v>0</v>
      </c>
      <c r="AK73" s="378">
        <v>0</v>
      </c>
      <c r="AL73" s="378">
        <v>0</v>
      </c>
      <c r="AM73" s="378">
        <v>0</v>
      </c>
      <c r="AN73" s="378">
        <v>43567</v>
      </c>
      <c r="AO73" s="378">
        <v>0</v>
      </c>
    </row>
    <row r="74" spans="3:41" x14ac:dyDescent="0.3">
      <c r="C74" s="378">
        <v>7</v>
      </c>
      <c r="D74" s="378">
        <v>8</v>
      </c>
      <c r="E74" s="378">
        <v>9</v>
      </c>
      <c r="F74" s="378">
        <v>101470</v>
      </c>
      <c r="G74" s="378">
        <v>0</v>
      </c>
      <c r="H74" s="378">
        <v>35138</v>
      </c>
      <c r="I74" s="378">
        <v>0</v>
      </c>
      <c r="J74" s="378">
        <v>0</v>
      </c>
      <c r="K74" s="378">
        <v>66332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</row>
    <row r="75" spans="3:41" x14ac:dyDescent="0.3">
      <c r="C75" s="378">
        <v>7</v>
      </c>
      <c r="D75" s="378">
        <v>8</v>
      </c>
      <c r="E75" s="378">
        <v>11</v>
      </c>
      <c r="F75" s="378">
        <v>22487.453980790193</v>
      </c>
      <c r="G75" s="378">
        <v>0</v>
      </c>
      <c r="H75" s="378">
        <v>14154.120647456859</v>
      </c>
      <c r="I75" s="378">
        <v>0</v>
      </c>
      <c r="J75" s="378">
        <v>0</v>
      </c>
      <c r="K75" s="378">
        <v>8333.3333333333339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7</v>
      </c>
      <c r="D76" s="378">
        <v>9</v>
      </c>
      <c r="E76" s="378">
        <v>1</v>
      </c>
      <c r="F76" s="378">
        <v>154.55000000000001</v>
      </c>
      <c r="G76" s="378">
        <v>0</v>
      </c>
      <c r="H76" s="378">
        <v>45.3</v>
      </c>
      <c r="I76" s="378">
        <v>0</v>
      </c>
      <c r="J76" s="378">
        <v>0</v>
      </c>
      <c r="K76" s="378">
        <v>96.25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11</v>
      </c>
      <c r="AJ76" s="378">
        <v>0</v>
      </c>
      <c r="AK76" s="378">
        <v>0</v>
      </c>
      <c r="AL76" s="378">
        <v>0</v>
      </c>
      <c r="AM76" s="378">
        <v>0</v>
      </c>
      <c r="AN76" s="378">
        <v>2</v>
      </c>
      <c r="AO76" s="378">
        <v>0</v>
      </c>
    </row>
    <row r="77" spans="3:41" x14ac:dyDescent="0.3">
      <c r="C77" s="378">
        <v>7</v>
      </c>
      <c r="D77" s="378">
        <v>9</v>
      </c>
      <c r="E77" s="378">
        <v>2</v>
      </c>
      <c r="F77" s="378">
        <v>22150.46</v>
      </c>
      <c r="G77" s="378">
        <v>0</v>
      </c>
      <c r="H77" s="378">
        <v>7373.4</v>
      </c>
      <c r="I77" s="378">
        <v>0</v>
      </c>
      <c r="J77" s="378">
        <v>0</v>
      </c>
      <c r="K77" s="378">
        <v>12921.56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1547.5</v>
      </c>
      <c r="AJ77" s="378">
        <v>0</v>
      </c>
      <c r="AK77" s="378">
        <v>0</v>
      </c>
      <c r="AL77" s="378">
        <v>0</v>
      </c>
      <c r="AM77" s="378">
        <v>0</v>
      </c>
      <c r="AN77" s="378">
        <v>308</v>
      </c>
      <c r="AO77" s="378">
        <v>0</v>
      </c>
    </row>
    <row r="78" spans="3:41" x14ac:dyDescent="0.3">
      <c r="C78" s="378">
        <v>7</v>
      </c>
      <c r="D78" s="378">
        <v>9</v>
      </c>
      <c r="E78" s="378">
        <v>3</v>
      </c>
      <c r="F78" s="378">
        <v>362.49</v>
      </c>
      <c r="G78" s="378">
        <v>0</v>
      </c>
      <c r="H78" s="378">
        <v>38.299999999999997</v>
      </c>
      <c r="I78" s="378">
        <v>0</v>
      </c>
      <c r="J78" s="378">
        <v>0</v>
      </c>
      <c r="K78" s="378">
        <v>324.19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</row>
    <row r="79" spans="3:41" x14ac:dyDescent="0.3">
      <c r="C79" s="378">
        <v>7</v>
      </c>
      <c r="D79" s="378">
        <v>9</v>
      </c>
      <c r="E79" s="378">
        <v>4</v>
      </c>
      <c r="F79" s="378">
        <v>2912.35</v>
      </c>
      <c r="G79" s="378">
        <v>0</v>
      </c>
      <c r="H79" s="378">
        <v>2056.6</v>
      </c>
      <c r="I79" s="378">
        <v>0</v>
      </c>
      <c r="J79" s="378">
        <v>0</v>
      </c>
      <c r="K79" s="378">
        <v>791.75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64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7</v>
      </c>
      <c r="D80" s="378">
        <v>9</v>
      </c>
      <c r="E80" s="378">
        <v>5</v>
      </c>
      <c r="F80" s="378">
        <v>280</v>
      </c>
      <c r="G80" s="378">
        <v>280</v>
      </c>
      <c r="H80" s="378">
        <v>0</v>
      </c>
      <c r="I80" s="378">
        <v>0</v>
      </c>
      <c r="J80" s="378">
        <v>0</v>
      </c>
      <c r="K80" s="378">
        <v>0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7</v>
      </c>
      <c r="D81" s="378">
        <v>9</v>
      </c>
      <c r="E81" s="378">
        <v>6</v>
      </c>
      <c r="F81" s="378">
        <v>7004845</v>
      </c>
      <c r="G81" s="378">
        <v>104350</v>
      </c>
      <c r="H81" s="378">
        <v>3779414</v>
      </c>
      <c r="I81" s="378">
        <v>0</v>
      </c>
      <c r="J81" s="378">
        <v>0</v>
      </c>
      <c r="K81" s="378">
        <v>2849177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227956</v>
      </c>
      <c r="AJ81" s="378">
        <v>0</v>
      </c>
      <c r="AK81" s="378">
        <v>0</v>
      </c>
      <c r="AL81" s="378">
        <v>0</v>
      </c>
      <c r="AM81" s="378">
        <v>0</v>
      </c>
      <c r="AN81" s="378">
        <v>43948</v>
      </c>
      <c r="AO81" s="378">
        <v>0</v>
      </c>
    </row>
    <row r="82" spans="3:41" x14ac:dyDescent="0.3">
      <c r="C82" s="378">
        <v>7</v>
      </c>
      <c r="D82" s="378">
        <v>9</v>
      </c>
      <c r="E82" s="378">
        <v>9</v>
      </c>
      <c r="F82" s="378">
        <v>71207</v>
      </c>
      <c r="G82" s="378">
        <v>0</v>
      </c>
      <c r="H82" s="378">
        <v>0</v>
      </c>
      <c r="I82" s="378">
        <v>0</v>
      </c>
      <c r="J82" s="378">
        <v>0</v>
      </c>
      <c r="K82" s="378">
        <v>71207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</row>
    <row r="83" spans="3:41" x14ac:dyDescent="0.3">
      <c r="C83" s="378">
        <v>7</v>
      </c>
      <c r="D83" s="378">
        <v>9</v>
      </c>
      <c r="E83" s="378">
        <v>10</v>
      </c>
      <c r="F83" s="378">
        <v>8775</v>
      </c>
      <c r="G83" s="378">
        <v>0</v>
      </c>
      <c r="H83" s="378">
        <v>0</v>
      </c>
      <c r="I83" s="378">
        <v>0</v>
      </c>
      <c r="J83" s="378">
        <v>0</v>
      </c>
      <c r="K83" s="378">
        <v>8775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</row>
    <row r="84" spans="3:41" x14ac:dyDescent="0.3">
      <c r="C84" s="378">
        <v>7</v>
      </c>
      <c r="D84" s="378">
        <v>9</v>
      </c>
      <c r="E84" s="378">
        <v>11</v>
      </c>
      <c r="F84" s="378">
        <v>22487.453980790193</v>
      </c>
      <c r="G84" s="378">
        <v>0</v>
      </c>
      <c r="H84" s="378">
        <v>14154.120647456859</v>
      </c>
      <c r="I84" s="378">
        <v>0</v>
      </c>
      <c r="J84" s="378">
        <v>0</v>
      </c>
      <c r="K84" s="378">
        <v>8333.3333333333339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5707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1912156</v>
      </c>
      <c r="C3" s="351">
        <f t="shared" ref="C3:R3" si="0">SUBTOTAL(9,C6:C1048576)</f>
        <v>4</v>
      </c>
      <c r="D3" s="351">
        <f>SUBTOTAL(9,D6:D1048576)/2</f>
        <v>2921324</v>
      </c>
      <c r="E3" s="351">
        <f t="shared" si="0"/>
        <v>6.1604701958748169</v>
      </c>
      <c r="F3" s="351">
        <f>SUBTOTAL(9,F6:F1048576)/2</f>
        <v>2974758.34</v>
      </c>
      <c r="G3" s="352">
        <f>IF(B3&lt;&gt;0,F3/B3,"")</f>
        <v>1.5557090216488612</v>
      </c>
      <c r="H3" s="353">
        <f t="shared" si="0"/>
        <v>53501.509999999995</v>
      </c>
      <c r="I3" s="351">
        <f t="shared" si="0"/>
        <v>1</v>
      </c>
      <c r="J3" s="351">
        <f t="shared" si="0"/>
        <v>84512.229999999952</v>
      </c>
      <c r="K3" s="351">
        <f t="shared" si="0"/>
        <v>1.5796232667077987</v>
      </c>
      <c r="L3" s="351">
        <f t="shared" si="0"/>
        <v>117281.33000000005</v>
      </c>
      <c r="M3" s="354">
        <f>IF(H3&lt;&gt;0,L3/H3,"")</f>
        <v>2.1921125216839683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thickBot="1" x14ac:dyDescent="0.35">
      <c r="A6" s="792" t="s">
        <v>5706</v>
      </c>
      <c r="B6" s="790">
        <v>1912156</v>
      </c>
      <c r="C6" s="791">
        <v>1</v>
      </c>
      <c r="D6" s="790">
        <v>2921324</v>
      </c>
      <c r="E6" s="791">
        <v>1.5277644710996383</v>
      </c>
      <c r="F6" s="790">
        <v>2974758.34</v>
      </c>
      <c r="G6" s="455">
        <v>1.5557090216488612</v>
      </c>
      <c r="H6" s="790">
        <v>53501.509999999995</v>
      </c>
      <c r="I6" s="791">
        <v>1</v>
      </c>
      <c r="J6" s="790">
        <v>84512.229999999952</v>
      </c>
      <c r="K6" s="791">
        <v>1.5796232667077987</v>
      </c>
      <c r="L6" s="790">
        <v>117281.33000000005</v>
      </c>
      <c r="M6" s="455">
        <v>2.1921125216839683</v>
      </c>
      <c r="N6" s="790"/>
      <c r="O6" s="791"/>
      <c r="P6" s="790"/>
      <c r="Q6" s="791"/>
      <c r="R6" s="790"/>
      <c r="S6" s="456"/>
    </row>
    <row r="7" spans="1:19" ht="14.4" customHeight="1" thickBot="1" x14ac:dyDescent="0.35"/>
    <row r="8" spans="1:19" ht="14.4" customHeight="1" x14ac:dyDescent="0.3">
      <c r="A8" s="751" t="s">
        <v>576</v>
      </c>
      <c r="B8" s="793">
        <v>1222044</v>
      </c>
      <c r="C8" s="737">
        <v>1</v>
      </c>
      <c r="D8" s="793">
        <v>1936907</v>
      </c>
      <c r="E8" s="737">
        <v>1.5849732088206316</v>
      </c>
      <c r="F8" s="793">
        <v>1965773.34</v>
      </c>
      <c r="G8" s="742">
        <v>1.6085945677897031</v>
      </c>
      <c r="H8" s="793"/>
      <c r="I8" s="737"/>
      <c r="J8" s="793"/>
      <c r="K8" s="737"/>
      <c r="L8" s="793"/>
      <c r="M8" s="742"/>
      <c r="N8" s="793"/>
      <c r="O8" s="737"/>
      <c r="P8" s="793"/>
      <c r="Q8" s="737"/>
      <c r="R8" s="793"/>
      <c r="S8" s="235"/>
    </row>
    <row r="9" spans="1:19" ht="14.4" customHeight="1" x14ac:dyDescent="0.3">
      <c r="A9" s="688" t="s">
        <v>584</v>
      </c>
      <c r="B9" s="794">
        <v>573346</v>
      </c>
      <c r="C9" s="662">
        <v>1</v>
      </c>
      <c r="D9" s="794">
        <v>789290</v>
      </c>
      <c r="E9" s="662">
        <v>1.3766381905516041</v>
      </c>
      <c r="F9" s="794">
        <v>758344</v>
      </c>
      <c r="G9" s="678">
        <v>1.3226638016136854</v>
      </c>
      <c r="H9" s="794"/>
      <c r="I9" s="662"/>
      <c r="J9" s="794"/>
      <c r="K9" s="662"/>
      <c r="L9" s="794"/>
      <c r="M9" s="678"/>
      <c r="N9" s="794"/>
      <c r="O9" s="662"/>
      <c r="P9" s="794"/>
      <c r="Q9" s="662"/>
      <c r="R9" s="794"/>
      <c r="S9" s="701"/>
    </row>
    <row r="10" spans="1:19" ht="14.4" customHeight="1" thickBot="1" x14ac:dyDescent="0.35">
      <c r="A10" s="796" t="s">
        <v>587</v>
      </c>
      <c r="B10" s="795">
        <v>116766</v>
      </c>
      <c r="C10" s="668">
        <v>1</v>
      </c>
      <c r="D10" s="795">
        <v>195127</v>
      </c>
      <c r="E10" s="668">
        <v>1.6710943254029427</v>
      </c>
      <c r="F10" s="795">
        <v>250641</v>
      </c>
      <c r="G10" s="679">
        <v>2.1465238168644984</v>
      </c>
      <c r="H10" s="795"/>
      <c r="I10" s="668"/>
      <c r="J10" s="795"/>
      <c r="K10" s="668"/>
      <c r="L10" s="795"/>
      <c r="M10" s="679"/>
      <c r="N10" s="795"/>
      <c r="O10" s="668"/>
      <c r="P10" s="795"/>
      <c r="Q10" s="668"/>
      <c r="R10" s="795"/>
      <c r="S10" s="702"/>
    </row>
    <row r="11" spans="1:19" ht="14.4" customHeight="1" x14ac:dyDescent="0.3">
      <c r="A11" s="716" t="s">
        <v>3033</v>
      </c>
    </row>
    <row r="12" spans="1:19" ht="14.4" customHeight="1" x14ac:dyDescent="0.3">
      <c r="A12" s="717" t="s">
        <v>3034</v>
      </c>
    </row>
    <row r="13" spans="1:19" ht="14.4" customHeight="1" x14ac:dyDescent="0.3">
      <c r="A13" s="716" t="s">
        <v>5708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5727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13549</v>
      </c>
      <c r="C3" s="468">
        <f t="shared" si="0"/>
        <v>18316</v>
      </c>
      <c r="D3" s="468">
        <f t="shared" si="0"/>
        <v>15520</v>
      </c>
      <c r="E3" s="353">
        <f t="shared" si="0"/>
        <v>1912156</v>
      </c>
      <c r="F3" s="351">
        <f t="shared" si="0"/>
        <v>2921324</v>
      </c>
      <c r="G3" s="469">
        <f t="shared" si="0"/>
        <v>2974758.34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7">
        <v>2015</v>
      </c>
    </row>
    <row r="6" spans="1:7" ht="14.4" customHeight="1" x14ac:dyDescent="0.3">
      <c r="A6" s="751" t="s">
        <v>5709</v>
      </c>
      <c r="B6" s="229">
        <v>11</v>
      </c>
      <c r="C6" s="229">
        <v>10</v>
      </c>
      <c r="D6" s="229">
        <v>7</v>
      </c>
      <c r="E6" s="793">
        <v>2243</v>
      </c>
      <c r="F6" s="793">
        <v>1726</v>
      </c>
      <c r="G6" s="798">
        <v>2251</v>
      </c>
    </row>
    <row r="7" spans="1:7" ht="14.4" customHeight="1" x14ac:dyDescent="0.3">
      <c r="A7" s="688" t="s">
        <v>3067</v>
      </c>
      <c r="B7" s="665">
        <v>8</v>
      </c>
      <c r="C7" s="665">
        <v>428</v>
      </c>
      <c r="D7" s="665">
        <v>249</v>
      </c>
      <c r="E7" s="794">
        <v>1452</v>
      </c>
      <c r="F7" s="794">
        <v>70930</v>
      </c>
      <c r="G7" s="799">
        <v>54042</v>
      </c>
    </row>
    <row r="8" spans="1:7" ht="14.4" customHeight="1" x14ac:dyDescent="0.3">
      <c r="A8" s="688" t="s">
        <v>3036</v>
      </c>
      <c r="B8" s="665">
        <v>89</v>
      </c>
      <c r="C8" s="665">
        <v>149</v>
      </c>
      <c r="D8" s="665">
        <v>42</v>
      </c>
      <c r="E8" s="794">
        <v>12676</v>
      </c>
      <c r="F8" s="794">
        <v>21641</v>
      </c>
      <c r="G8" s="799">
        <v>9248</v>
      </c>
    </row>
    <row r="9" spans="1:7" ht="14.4" customHeight="1" x14ac:dyDescent="0.3">
      <c r="A9" s="688" t="s">
        <v>5710</v>
      </c>
      <c r="B9" s="665">
        <v>5</v>
      </c>
      <c r="C9" s="665">
        <v>5</v>
      </c>
      <c r="D9" s="665">
        <v>5</v>
      </c>
      <c r="E9" s="794">
        <v>968</v>
      </c>
      <c r="F9" s="794">
        <v>1422</v>
      </c>
      <c r="G9" s="799">
        <v>1931</v>
      </c>
    </row>
    <row r="10" spans="1:7" ht="14.4" customHeight="1" x14ac:dyDescent="0.3">
      <c r="A10" s="688" t="s">
        <v>3070</v>
      </c>
      <c r="B10" s="665"/>
      <c r="C10" s="665">
        <v>162</v>
      </c>
      <c r="D10" s="665">
        <v>1006</v>
      </c>
      <c r="E10" s="794"/>
      <c r="F10" s="794">
        <v>44192</v>
      </c>
      <c r="G10" s="799">
        <v>145238</v>
      </c>
    </row>
    <row r="11" spans="1:7" ht="14.4" customHeight="1" x14ac:dyDescent="0.3">
      <c r="A11" s="688" t="s">
        <v>5711</v>
      </c>
      <c r="B11" s="665">
        <v>2375</v>
      </c>
      <c r="C11" s="665">
        <v>1767</v>
      </c>
      <c r="D11" s="665">
        <v>1405</v>
      </c>
      <c r="E11" s="794">
        <v>149124</v>
      </c>
      <c r="F11" s="794">
        <v>40660</v>
      </c>
      <c r="G11" s="799">
        <v>110457.34</v>
      </c>
    </row>
    <row r="12" spans="1:7" ht="14.4" customHeight="1" x14ac:dyDescent="0.3">
      <c r="A12" s="688" t="s">
        <v>3037</v>
      </c>
      <c r="B12" s="665">
        <v>73</v>
      </c>
      <c r="C12" s="665">
        <v>99</v>
      </c>
      <c r="D12" s="665">
        <v>7</v>
      </c>
      <c r="E12" s="794">
        <v>9859</v>
      </c>
      <c r="F12" s="794">
        <v>14676</v>
      </c>
      <c r="G12" s="799">
        <v>1720</v>
      </c>
    </row>
    <row r="13" spans="1:7" ht="14.4" customHeight="1" x14ac:dyDescent="0.3">
      <c r="A13" s="688" t="s">
        <v>5712</v>
      </c>
      <c r="B13" s="665">
        <v>385</v>
      </c>
      <c r="C13" s="665">
        <v>34</v>
      </c>
      <c r="D13" s="665"/>
      <c r="E13" s="794">
        <v>67520</v>
      </c>
      <c r="F13" s="794">
        <v>4588</v>
      </c>
      <c r="G13" s="799"/>
    </row>
    <row r="14" spans="1:7" ht="14.4" customHeight="1" x14ac:dyDescent="0.3">
      <c r="A14" s="688" t="s">
        <v>3038</v>
      </c>
      <c r="B14" s="665">
        <v>128</v>
      </c>
      <c r="C14" s="665">
        <v>451</v>
      </c>
      <c r="D14" s="665">
        <v>98</v>
      </c>
      <c r="E14" s="794">
        <v>17294</v>
      </c>
      <c r="F14" s="794">
        <v>73991</v>
      </c>
      <c r="G14" s="799">
        <v>25075</v>
      </c>
    </row>
    <row r="15" spans="1:7" ht="14.4" customHeight="1" x14ac:dyDescent="0.3">
      <c r="A15" s="688" t="s">
        <v>5713</v>
      </c>
      <c r="B15" s="665"/>
      <c r="C15" s="665">
        <v>1</v>
      </c>
      <c r="D15" s="665"/>
      <c r="E15" s="794"/>
      <c r="F15" s="794">
        <v>234</v>
      </c>
      <c r="G15" s="799"/>
    </row>
    <row r="16" spans="1:7" ht="14.4" customHeight="1" x14ac:dyDescent="0.3">
      <c r="A16" s="688" t="s">
        <v>3039</v>
      </c>
      <c r="B16" s="665">
        <v>257</v>
      </c>
      <c r="C16" s="665">
        <v>172</v>
      </c>
      <c r="D16" s="665">
        <v>41</v>
      </c>
      <c r="E16" s="794">
        <v>32362</v>
      </c>
      <c r="F16" s="794">
        <v>28481</v>
      </c>
      <c r="G16" s="799">
        <v>8717</v>
      </c>
    </row>
    <row r="17" spans="1:7" ht="14.4" customHeight="1" x14ac:dyDescent="0.3">
      <c r="A17" s="688" t="s">
        <v>3040</v>
      </c>
      <c r="B17" s="665">
        <v>179</v>
      </c>
      <c r="C17" s="665">
        <v>137</v>
      </c>
      <c r="D17" s="665">
        <v>51</v>
      </c>
      <c r="E17" s="794">
        <v>22843</v>
      </c>
      <c r="F17" s="794">
        <v>19600</v>
      </c>
      <c r="G17" s="799">
        <v>9695</v>
      </c>
    </row>
    <row r="18" spans="1:7" ht="14.4" customHeight="1" x14ac:dyDescent="0.3">
      <c r="A18" s="688" t="s">
        <v>3065</v>
      </c>
      <c r="B18" s="665"/>
      <c r="C18" s="665">
        <v>290</v>
      </c>
      <c r="D18" s="665">
        <v>241</v>
      </c>
      <c r="E18" s="794"/>
      <c r="F18" s="794">
        <v>45045</v>
      </c>
      <c r="G18" s="799">
        <v>54331</v>
      </c>
    </row>
    <row r="19" spans="1:7" ht="14.4" customHeight="1" x14ac:dyDescent="0.3">
      <c r="A19" s="688" t="s">
        <v>3072</v>
      </c>
      <c r="B19" s="665">
        <v>172</v>
      </c>
      <c r="C19" s="665">
        <v>285</v>
      </c>
      <c r="D19" s="665">
        <v>172</v>
      </c>
      <c r="E19" s="794">
        <v>27931</v>
      </c>
      <c r="F19" s="794">
        <v>49086</v>
      </c>
      <c r="G19" s="799">
        <v>38794</v>
      </c>
    </row>
    <row r="20" spans="1:7" ht="14.4" customHeight="1" x14ac:dyDescent="0.3">
      <c r="A20" s="688" t="s">
        <v>5714</v>
      </c>
      <c r="B20" s="665"/>
      <c r="C20" s="665">
        <v>22</v>
      </c>
      <c r="D20" s="665">
        <v>30</v>
      </c>
      <c r="E20" s="794"/>
      <c r="F20" s="794">
        <v>5271</v>
      </c>
      <c r="G20" s="799">
        <v>7395</v>
      </c>
    </row>
    <row r="21" spans="1:7" ht="14.4" customHeight="1" x14ac:dyDescent="0.3">
      <c r="A21" s="688" t="s">
        <v>3041</v>
      </c>
      <c r="B21" s="665">
        <v>56</v>
      </c>
      <c r="C21" s="665">
        <v>70</v>
      </c>
      <c r="D21" s="665">
        <v>78</v>
      </c>
      <c r="E21" s="794">
        <v>4420</v>
      </c>
      <c r="F21" s="794">
        <v>12904</v>
      </c>
      <c r="G21" s="799">
        <v>16946</v>
      </c>
    </row>
    <row r="22" spans="1:7" ht="14.4" customHeight="1" x14ac:dyDescent="0.3">
      <c r="A22" s="688" t="s">
        <v>3069</v>
      </c>
      <c r="B22" s="665"/>
      <c r="C22" s="665">
        <v>347</v>
      </c>
      <c r="D22" s="665">
        <v>186</v>
      </c>
      <c r="E22" s="794"/>
      <c r="F22" s="794">
        <v>55603</v>
      </c>
      <c r="G22" s="799">
        <v>43850</v>
      </c>
    </row>
    <row r="23" spans="1:7" ht="14.4" customHeight="1" x14ac:dyDescent="0.3">
      <c r="A23" s="688" t="s">
        <v>3042</v>
      </c>
      <c r="B23" s="665">
        <v>529</v>
      </c>
      <c r="C23" s="665">
        <v>469</v>
      </c>
      <c r="D23" s="665">
        <v>236</v>
      </c>
      <c r="E23" s="794">
        <v>106127</v>
      </c>
      <c r="F23" s="794">
        <v>85304</v>
      </c>
      <c r="G23" s="799">
        <v>44412.33</v>
      </c>
    </row>
    <row r="24" spans="1:7" ht="14.4" customHeight="1" x14ac:dyDescent="0.3">
      <c r="A24" s="688" t="s">
        <v>5715</v>
      </c>
      <c r="B24" s="665">
        <v>120</v>
      </c>
      <c r="C24" s="665">
        <v>120</v>
      </c>
      <c r="D24" s="665">
        <v>137</v>
      </c>
      <c r="E24" s="794">
        <v>13608</v>
      </c>
      <c r="F24" s="794">
        <v>19730</v>
      </c>
      <c r="G24" s="799">
        <v>32843</v>
      </c>
    </row>
    <row r="25" spans="1:7" ht="14.4" customHeight="1" x14ac:dyDescent="0.3">
      <c r="A25" s="688" t="s">
        <v>3043</v>
      </c>
      <c r="B25" s="665">
        <v>154</v>
      </c>
      <c r="C25" s="665">
        <v>218</v>
      </c>
      <c r="D25" s="665">
        <v>63</v>
      </c>
      <c r="E25" s="794">
        <v>14650</v>
      </c>
      <c r="F25" s="794">
        <v>41665</v>
      </c>
      <c r="G25" s="799">
        <v>18990</v>
      </c>
    </row>
    <row r="26" spans="1:7" ht="14.4" customHeight="1" x14ac:dyDescent="0.3">
      <c r="A26" s="688" t="s">
        <v>3044</v>
      </c>
      <c r="B26" s="665">
        <v>86</v>
      </c>
      <c r="C26" s="665">
        <v>196</v>
      </c>
      <c r="D26" s="665">
        <v>131</v>
      </c>
      <c r="E26" s="794">
        <v>18479</v>
      </c>
      <c r="F26" s="794">
        <v>36354</v>
      </c>
      <c r="G26" s="799">
        <v>42000</v>
      </c>
    </row>
    <row r="27" spans="1:7" ht="14.4" customHeight="1" x14ac:dyDescent="0.3">
      <c r="A27" s="688" t="s">
        <v>3045</v>
      </c>
      <c r="B27" s="665">
        <v>1220</v>
      </c>
      <c r="C27" s="665">
        <v>1254</v>
      </c>
      <c r="D27" s="665">
        <v>1451</v>
      </c>
      <c r="E27" s="794">
        <v>147764</v>
      </c>
      <c r="F27" s="794">
        <v>195628</v>
      </c>
      <c r="G27" s="799">
        <v>273670.01000000007</v>
      </c>
    </row>
    <row r="28" spans="1:7" ht="14.4" customHeight="1" x14ac:dyDescent="0.3">
      <c r="A28" s="688" t="s">
        <v>3046</v>
      </c>
      <c r="B28" s="665">
        <v>467</v>
      </c>
      <c r="C28" s="665">
        <v>595</v>
      </c>
      <c r="D28" s="665">
        <v>267</v>
      </c>
      <c r="E28" s="794">
        <v>61147</v>
      </c>
      <c r="F28" s="794">
        <v>110806</v>
      </c>
      <c r="G28" s="799">
        <v>62002</v>
      </c>
    </row>
    <row r="29" spans="1:7" ht="14.4" customHeight="1" x14ac:dyDescent="0.3">
      <c r="A29" s="688" t="s">
        <v>3064</v>
      </c>
      <c r="B29" s="665">
        <v>16</v>
      </c>
      <c r="C29" s="665">
        <v>11</v>
      </c>
      <c r="D29" s="665">
        <v>7</v>
      </c>
      <c r="E29" s="794">
        <v>5412</v>
      </c>
      <c r="F29" s="794">
        <v>3942</v>
      </c>
      <c r="G29" s="799">
        <v>3317</v>
      </c>
    </row>
    <row r="30" spans="1:7" ht="14.4" customHeight="1" x14ac:dyDescent="0.3">
      <c r="A30" s="688" t="s">
        <v>3075</v>
      </c>
      <c r="B30" s="665">
        <v>216</v>
      </c>
      <c r="C30" s="665">
        <v>500</v>
      </c>
      <c r="D30" s="665">
        <v>401</v>
      </c>
      <c r="E30" s="794">
        <v>41925</v>
      </c>
      <c r="F30" s="794">
        <v>93774</v>
      </c>
      <c r="G30" s="799">
        <v>106091</v>
      </c>
    </row>
    <row r="31" spans="1:7" ht="14.4" customHeight="1" x14ac:dyDescent="0.3">
      <c r="A31" s="688" t="s">
        <v>3047</v>
      </c>
      <c r="B31" s="665">
        <v>638</v>
      </c>
      <c r="C31" s="665">
        <v>1366</v>
      </c>
      <c r="D31" s="665">
        <v>1375</v>
      </c>
      <c r="E31" s="794">
        <v>121998</v>
      </c>
      <c r="F31" s="794">
        <v>232998</v>
      </c>
      <c r="G31" s="799">
        <v>228487.34</v>
      </c>
    </row>
    <row r="32" spans="1:7" ht="14.4" customHeight="1" x14ac:dyDescent="0.3">
      <c r="A32" s="688" t="s">
        <v>3068</v>
      </c>
      <c r="B32" s="665">
        <v>17</v>
      </c>
      <c r="C32" s="665">
        <v>62</v>
      </c>
      <c r="D32" s="665">
        <v>23</v>
      </c>
      <c r="E32" s="794">
        <v>3144</v>
      </c>
      <c r="F32" s="794">
        <v>13130</v>
      </c>
      <c r="G32" s="799">
        <v>5544</v>
      </c>
    </row>
    <row r="33" spans="1:7" ht="14.4" customHeight="1" x14ac:dyDescent="0.3">
      <c r="A33" s="688" t="s">
        <v>5716</v>
      </c>
      <c r="B33" s="665">
        <v>2</v>
      </c>
      <c r="C33" s="665">
        <v>23</v>
      </c>
      <c r="D33" s="665">
        <v>97</v>
      </c>
      <c r="E33" s="794">
        <v>0</v>
      </c>
      <c r="F33" s="794">
        <v>6882</v>
      </c>
      <c r="G33" s="799">
        <v>23010</v>
      </c>
    </row>
    <row r="34" spans="1:7" ht="14.4" customHeight="1" x14ac:dyDescent="0.3">
      <c r="A34" s="688" t="s">
        <v>3048</v>
      </c>
      <c r="B34" s="665">
        <v>54</v>
      </c>
      <c r="C34" s="665">
        <v>39</v>
      </c>
      <c r="D34" s="665">
        <v>26</v>
      </c>
      <c r="E34" s="794">
        <v>10292</v>
      </c>
      <c r="F34" s="794">
        <v>8687</v>
      </c>
      <c r="G34" s="799">
        <v>7060</v>
      </c>
    </row>
    <row r="35" spans="1:7" ht="14.4" customHeight="1" x14ac:dyDescent="0.3">
      <c r="A35" s="688" t="s">
        <v>3049</v>
      </c>
      <c r="B35" s="665">
        <v>424</v>
      </c>
      <c r="C35" s="665">
        <v>717</v>
      </c>
      <c r="D35" s="665">
        <v>419</v>
      </c>
      <c r="E35" s="794">
        <v>110425</v>
      </c>
      <c r="F35" s="794">
        <v>203420</v>
      </c>
      <c r="G35" s="799">
        <v>124635</v>
      </c>
    </row>
    <row r="36" spans="1:7" ht="14.4" customHeight="1" x14ac:dyDescent="0.3">
      <c r="A36" s="688" t="s">
        <v>5717</v>
      </c>
      <c r="B36" s="665"/>
      <c r="C36" s="665">
        <v>250</v>
      </c>
      <c r="D36" s="665">
        <v>212</v>
      </c>
      <c r="E36" s="794"/>
      <c r="F36" s="794">
        <v>38556</v>
      </c>
      <c r="G36" s="799">
        <v>51736</v>
      </c>
    </row>
    <row r="37" spans="1:7" ht="14.4" customHeight="1" x14ac:dyDescent="0.3">
      <c r="A37" s="688" t="s">
        <v>3050</v>
      </c>
      <c r="B37" s="665">
        <v>369</v>
      </c>
      <c r="C37" s="665">
        <v>564</v>
      </c>
      <c r="D37" s="665">
        <v>887</v>
      </c>
      <c r="E37" s="794">
        <v>66612</v>
      </c>
      <c r="F37" s="794">
        <v>96898</v>
      </c>
      <c r="G37" s="799">
        <v>138853.33000000002</v>
      </c>
    </row>
    <row r="38" spans="1:7" ht="14.4" customHeight="1" x14ac:dyDescent="0.3">
      <c r="A38" s="688" t="s">
        <v>5718</v>
      </c>
      <c r="B38" s="665">
        <v>231</v>
      </c>
      <c r="C38" s="665">
        <v>302</v>
      </c>
      <c r="D38" s="665">
        <v>182</v>
      </c>
      <c r="E38" s="794">
        <v>33184</v>
      </c>
      <c r="F38" s="794">
        <v>50425</v>
      </c>
      <c r="G38" s="799">
        <v>35279</v>
      </c>
    </row>
    <row r="39" spans="1:7" ht="14.4" customHeight="1" x14ac:dyDescent="0.3">
      <c r="A39" s="688" t="s">
        <v>3051</v>
      </c>
      <c r="B39" s="665">
        <v>972</v>
      </c>
      <c r="C39" s="665">
        <v>269</v>
      </c>
      <c r="D39" s="665">
        <v>95</v>
      </c>
      <c r="E39" s="794">
        <v>117198</v>
      </c>
      <c r="F39" s="794">
        <v>42825</v>
      </c>
      <c r="G39" s="799">
        <v>21478</v>
      </c>
    </row>
    <row r="40" spans="1:7" ht="14.4" customHeight="1" x14ac:dyDescent="0.3">
      <c r="A40" s="688" t="s">
        <v>3052</v>
      </c>
      <c r="B40" s="665">
        <v>636</v>
      </c>
      <c r="C40" s="665">
        <v>956</v>
      </c>
      <c r="D40" s="665">
        <v>786</v>
      </c>
      <c r="E40" s="794">
        <v>61084</v>
      </c>
      <c r="F40" s="794">
        <v>139526</v>
      </c>
      <c r="G40" s="799">
        <v>181996</v>
      </c>
    </row>
    <row r="41" spans="1:7" ht="14.4" customHeight="1" x14ac:dyDescent="0.3">
      <c r="A41" s="688" t="s">
        <v>3053</v>
      </c>
      <c r="B41" s="665">
        <v>614</v>
      </c>
      <c r="C41" s="665">
        <v>1081</v>
      </c>
      <c r="D41" s="665">
        <v>646</v>
      </c>
      <c r="E41" s="794">
        <v>81248</v>
      </c>
      <c r="F41" s="794">
        <v>160992</v>
      </c>
      <c r="G41" s="799">
        <v>147529</v>
      </c>
    </row>
    <row r="42" spans="1:7" ht="14.4" customHeight="1" x14ac:dyDescent="0.3">
      <c r="A42" s="688" t="s">
        <v>3054</v>
      </c>
      <c r="B42" s="665">
        <v>1347</v>
      </c>
      <c r="C42" s="665">
        <v>2125</v>
      </c>
      <c r="D42" s="665">
        <v>2225</v>
      </c>
      <c r="E42" s="794">
        <v>223202</v>
      </c>
      <c r="F42" s="794">
        <v>333388</v>
      </c>
      <c r="G42" s="799">
        <v>338665.99</v>
      </c>
    </row>
    <row r="43" spans="1:7" ht="14.4" customHeight="1" x14ac:dyDescent="0.3">
      <c r="A43" s="688" t="s">
        <v>3055</v>
      </c>
      <c r="B43" s="665">
        <v>104</v>
      </c>
      <c r="C43" s="665">
        <v>283</v>
      </c>
      <c r="D43" s="665">
        <v>235</v>
      </c>
      <c r="E43" s="794">
        <v>20054</v>
      </c>
      <c r="F43" s="794">
        <v>53558</v>
      </c>
      <c r="G43" s="799">
        <v>67117</v>
      </c>
    </row>
    <row r="44" spans="1:7" ht="14.4" customHeight="1" x14ac:dyDescent="0.3">
      <c r="A44" s="688" t="s">
        <v>5719</v>
      </c>
      <c r="B44" s="665"/>
      <c r="C44" s="665">
        <v>23</v>
      </c>
      <c r="D44" s="665">
        <v>8</v>
      </c>
      <c r="E44" s="794"/>
      <c r="F44" s="794">
        <v>4966</v>
      </c>
      <c r="G44" s="799">
        <v>3338</v>
      </c>
    </row>
    <row r="45" spans="1:7" ht="14.4" customHeight="1" x14ac:dyDescent="0.3">
      <c r="A45" s="688" t="s">
        <v>3066</v>
      </c>
      <c r="B45" s="665">
        <v>35</v>
      </c>
      <c r="C45" s="665">
        <v>7</v>
      </c>
      <c r="D45" s="665"/>
      <c r="E45" s="794">
        <v>8607</v>
      </c>
      <c r="F45" s="794">
        <v>1924</v>
      </c>
      <c r="G45" s="799"/>
    </row>
    <row r="46" spans="1:7" ht="14.4" customHeight="1" x14ac:dyDescent="0.3">
      <c r="A46" s="688" t="s">
        <v>3056</v>
      </c>
      <c r="B46" s="665">
        <v>71</v>
      </c>
      <c r="C46" s="665">
        <v>38</v>
      </c>
      <c r="D46" s="665">
        <v>16</v>
      </c>
      <c r="E46" s="794">
        <v>7474</v>
      </c>
      <c r="F46" s="794">
        <v>5138</v>
      </c>
      <c r="G46" s="799">
        <v>3462</v>
      </c>
    </row>
    <row r="47" spans="1:7" ht="14.4" customHeight="1" x14ac:dyDescent="0.3">
      <c r="A47" s="688" t="s">
        <v>5720</v>
      </c>
      <c r="B47" s="665"/>
      <c r="C47" s="665"/>
      <c r="D47" s="665">
        <v>40</v>
      </c>
      <c r="E47" s="794"/>
      <c r="F47" s="794"/>
      <c r="G47" s="799">
        <v>12863</v>
      </c>
    </row>
    <row r="48" spans="1:7" ht="14.4" customHeight="1" x14ac:dyDescent="0.3">
      <c r="A48" s="688" t="s">
        <v>3057</v>
      </c>
      <c r="B48" s="665">
        <v>359</v>
      </c>
      <c r="C48" s="665">
        <v>465</v>
      </c>
      <c r="D48" s="665">
        <v>257</v>
      </c>
      <c r="E48" s="794">
        <v>53848</v>
      </c>
      <c r="F48" s="794">
        <v>77706</v>
      </c>
      <c r="G48" s="799">
        <v>59473</v>
      </c>
    </row>
    <row r="49" spans="1:7" ht="14.4" customHeight="1" x14ac:dyDescent="0.3">
      <c r="A49" s="688" t="s">
        <v>3058</v>
      </c>
      <c r="B49" s="665">
        <v>165</v>
      </c>
      <c r="C49" s="665">
        <v>661</v>
      </c>
      <c r="D49" s="665">
        <v>582</v>
      </c>
      <c r="E49" s="794">
        <v>33151</v>
      </c>
      <c r="F49" s="794">
        <v>100291</v>
      </c>
      <c r="G49" s="799">
        <v>129438</v>
      </c>
    </row>
    <row r="50" spans="1:7" ht="14.4" customHeight="1" x14ac:dyDescent="0.3">
      <c r="A50" s="688" t="s">
        <v>3059</v>
      </c>
      <c r="B50" s="665"/>
      <c r="C50" s="665">
        <v>18</v>
      </c>
      <c r="D50" s="665">
        <v>20</v>
      </c>
      <c r="E50" s="794"/>
      <c r="F50" s="794">
        <v>4133</v>
      </c>
      <c r="G50" s="799">
        <v>4163</v>
      </c>
    </row>
    <row r="51" spans="1:7" ht="14.4" customHeight="1" x14ac:dyDescent="0.3">
      <c r="A51" s="688" t="s">
        <v>3071</v>
      </c>
      <c r="B51" s="665"/>
      <c r="C51" s="665">
        <v>276</v>
      </c>
      <c r="D51" s="665">
        <v>198</v>
      </c>
      <c r="E51" s="794"/>
      <c r="F51" s="794">
        <v>47401</v>
      </c>
      <c r="G51" s="799">
        <v>49166</v>
      </c>
    </row>
    <row r="52" spans="1:7" ht="14.4" customHeight="1" x14ac:dyDescent="0.3">
      <c r="A52" s="688" t="s">
        <v>3060</v>
      </c>
      <c r="B52" s="665">
        <v>45</v>
      </c>
      <c r="C52" s="665">
        <v>103</v>
      </c>
      <c r="D52" s="665">
        <v>17</v>
      </c>
      <c r="E52" s="794">
        <v>7728</v>
      </c>
      <c r="F52" s="794">
        <v>19423</v>
      </c>
      <c r="G52" s="799">
        <v>3990</v>
      </c>
    </row>
    <row r="53" spans="1:7" ht="14.4" customHeight="1" x14ac:dyDescent="0.3">
      <c r="A53" s="688" t="s">
        <v>5721</v>
      </c>
      <c r="B53" s="665"/>
      <c r="C53" s="665">
        <v>151</v>
      </c>
      <c r="D53" s="665">
        <v>116</v>
      </c>
      <c r="E53" s="794"/>
      <c r="F53" s="794">
        <v>32836</v>
      </c>
      <c r="G53" s="799">
        <v>28316</v>
      </c>
    </row>
    <row r="54" spans="1:7" ht="14.4" customHeight="1" x14ac:dyDescent="0.3">
      <c r="A54" s="688" t="s">
        <v>3061</v>
      </c>
      <c r="B54" s="665">
        <v>58</v>
      </c>
      <c r="C54" s="665">
        <v>53</v>
      </c>
      <c r="D54" s="665">
        <v>63</v>
      </c>
      <c r="E54" s="794">
        <v>14475</v>
      </c>
      <c r="F54" s="794">
        <v>14471</v>
      </c>
      <c r="G54" s="799">
        <v>19581</v>
      </c>
    </row>
    <row r="55" spans="1:7" ht="14.4" customHeight="1" x14ac:dyDescent="0.3">
      <c r="A55" s="688" t="s">
        <v>5722</v>
      </c>
      <c r="B55" s="665">
        <v>21</v>
      </c>
      <c r="C55" s="665">
        <v>20</v>
      </c>
      <c r="D55" s="665">
        <v>36</v>
      </c>
      <c r="E55" s="794">
        <v>6024</v>
      </c>
      <c r="F55" s="794">
        <v>5631</v>
      </c>
      <c r="G55" s="799">
        <v>12987</v>
      </c>
    </row>
    <row r="56" spans="1:7" ht="14.4" customHeight="1" x14ac:dyDescent="0.3">
      <c r="A56" s="688" t="s">
        <v>3074</v>
      </c>
      <c r="B56" s="665">
        <v>297</v>
      </c>
      <c r="C56" s="665">
        <v>91</v>
      </c>
      <c r="D56" s="665">
        <v>59</v>
      </c>
      <c r="E56" s="794">
        <v>72346</v>
      </c>
      <c r="F56" s="794">
        <v>28074</v>
      </c>
      <c r="G56" s="799">
        <v>16655</v>
      </c>
    </row>
    <row r="57" spans="1:7" ht="14.4" customHeight="1" x14ac:dyDescent="0.3">
      <c r="A57" s="688" t="s">
        <v>5723</v>
      </c>
      <c r="B57" s="665">
        <v>163</v>
      </c>
      <c r="C57" s="665">
        <v>9</v>
      </c>
      <c r="D57" s="665">
        <v>27</v>
      </c>
      <c r="E57" s="794">
        <v>40250</v>
      </c>
      <c r="F57" s="794">
        <v>2313</v>
      </c>
      <c r="G57" s="799">
        <v>8324</v>
      </c>
    </row>
    <row r="58" spans="1:7" ht="14.4" customHeight="1" x14ac:dyDescent="0.3">
      <c r="A58" s="688" t="s">
        <v>5724</v>
      </c>
      <c r="B58" s="665"/>
      <c r="C58" s="665">
        <v>6</v>
      </c>
      <c r="D58" s="665"/>
      <c r="E58" s="794"/>
      <c r="F58" s="794">
        <v>1116</v>
      </c>
      <c r="G58" s="799"/>
    </row>
    <row r="59" spans="1:7" ht="14.4" customHeight="1" x14ac:dyDescent="0.3">
      <c r="A59" s="688" t="s">
        <v>3073</v>
      </c>
      <c r="B59" s="665">
        <v>17</v>
      </c>
      <c r="C59" s="665">
        <v>8</v>
      </c>
      <c r="D59" s="665">
        <v>4</v>
      </c>
      <c r="E59" s="794">
        <v>3908</v>
      </c>
      <c r="F59" s="794">
        <v>1337</v>
      </c>
      <c r="G59" s="799">
        <v>340</v>
      </c>
    </row>
    <row r="60" spans="1:7" ht="14.4" customHeight="1" x14ac:dyDescent="0.3">
      <c r="A60" s="688" t="s">
        <v>3062</v>
      </c>
      <c r="B60" s="665">
        <v>26</v>
      </c>
      <c r="C60" s="665">
        <v>31</v>
      </c>
      <c r="D60" s="665">
        <v>59</v>
      </c>
      <c r="E60" s="794">
        <v>1847</v>
      </c>
      <c r="F60" s="794">
        <v>7018</v>
      </c>
      <c r="G60" s="799">
        <v>13365</v>
      </c>
    </row>
    <row r="61" spans="1:7" ht="14.4" customHeight="1" x14ac:dyDescent="0.3">
      <c r="A61" s="688" t="s">
        <v>5725</v>
      </c>
      <c r="B61" s="665">
        <v>54</v>
      </c>
      <c r="C61" s="665">
        <v>41</v>
      </c>
      <c r="D61" s="665">
        <v>106</v>
      </c>
      <c r="E61" s="794">
        <v>12348</v>
      </c>
      <c r="F61" s="794">
        <v>7143</v>
      </c>
      <c r="G61" s="799">
        <v>23721</v>
      </c>
    </row>
    <row r="62" spans="1:7" ht="14.4" customHeight="1" x14ac:dyDescent="0.3">
      <c r="A62" s="688" t="s">
        <v>3063</v>
      </c>
      <c r="B62" s="665">
        <v>284</v>
      </c>
      <c r="C62" s="665">
        <v>486</v>
      </c>
      <c r="D62" s="665">
        <v>391</v>
      </c>
      <c r="E62" s="794">
        <v>43905</v>
      </c>
      <c r="F62" s="794">
        <v>101865</v>
      </c>
      <c r="G62" s="799">
        <v>101005</v>
      </c>
    </row>
    <row r="63" spans="1:7" ht="14.4" customHeight="1" thickBot="1" x14ac:dyDescent="0.35">
      <c r="A63" s="796" t="s">
        <v>5726</v>
      </c>
      <c r="B63" s="671"/>
      <c r="C63" s="671"/>
      <c r="D63" s="671">
        <v>2</v>
      </c>
      <c r="E63" s="795"/>
      <c r="F63" s="795"/>
      <c r="G63" s="800">
        <v>165</v>
      </c>
    </row>
    <row r="64" spans="1:7" ht="14.4" customHeight="1" x14ac:dyDescent="0.3">
      <c r="A64" s="716" t="s">
        <v>3033</v>
      </c>
    </row>
    <row r="65" spans="1:1" ht="14.4" customHeight="1" x14ac:dyDescent="0.3">
      <c r="A65" s="717" t="s">
        <v>3034</v>
      </c>
    </row>
    <row r="66" spans="1:1" ht="14.4" customHeight="1" x14ac:dyDescent="0.3">
      <c r="A66" s="716" t="s">
        <v>5708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0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5857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13684.3</v>
      </c>
      <c r="G3" s="212">
        <f t="shared" si="0"/>
        <v>1965657.51</v>
      </c>
      <c r="H3" s="78"/>
      <c r="I3" s="78"/>
      <c r="J3" s="212">
        <f t="shared" si="0"/>
        <v>18577.79</v>
      </c>
      <c r="K3" s="212">
        <f t="shared" si="0"/>
        <v>3005836.2300000004</v>
      </c>
      <c r="L3" s="78"/>
      <c r="M3" s="78"/>
      <c r="N3" s="212">
        <f t="shared" si="0"/>
        <v>15904.970000000001</v>
      </c>
      <c r="O3" s="212">
        <f t="shared" si="0"/>
        <v>3092039.67</v>
      </c>
      <c r="P3" s="79">
        <f>IF(G3=0,0,O3/G3)</f>
        <v>1.5730307310758322</v>
      </c>
      <c r="Q3" s="213">
        <f>IF(N3=0,0,O3/N3)</f>
        <v>194.40713625992376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5728</v>
      </c>
      <c r="B6" s="737" t="s">
        <v>576</v>
      </c>
      <c r="C6" s="737" t="s">
        <v>5729</v>
      </c>
      <c r="D6" s="737" t="s">
        <v>5730</v>
      </c>
      <c r="E6" s="737" t="s">
        <v>3268</v>
      </c>
      <c r="F6" s="229"/>
      <c r="G6" s="229"/>
      <c r="H6" s="737"/>
      <c r="I6" s="737"/>
      <c r="J6" s="229">
        <v>2.4000000000000004</v>
      </c>
      <c r="K6" s="229">
        <v>135.72</v>
      </c>
      <c r="L6" s="737"/>
      <c r="M6" s="737">
        <v>56.54999999999999</v>
      </c>
      <c r="N6" s="229">
        <v>0.4</v>
      </c>
      <c r="O6" s="229">
        <v>21.64</v>
      </c>
      <c r="P6" s="742"/>
      <c r="Q6" s="750">
        <v>54.1</v>
      </c>
    </row>
    <row r="7" spans="1:17" ht="14.4" customHeight="1" x14ac:dyDescent="0.3">
      <c r="A7" s="661" t="s">
        <v>5728</v>
      </c>
      <c r="B7" s="662" t="s">
        <v>576</v>
      </c>
      <c r="C7" s="662" t="s">
        <v>5729</v>
      </c>
      <c r="D7" s="662" t="s">
        <v>5731</v>
      </c>
      <c r="E7" s="662" t="s">
        <v>4003</v>
      </c>
      <c r="F7" s="665">
        <v>5.5</v>
      </c>
      <c r="G7" s="665">
        <v>868.57</v>
      </c>
      <c r="H7" s="662">
        <v>1</v>
      </c>
      <c r="I7" s="662">
        <v>157.9218181818182</v>
      </c>
      <c r="J7" s="665">
        <v>8</v>
      </c>
      <c r="K7" s="665">
        <v>947.44</v>
      </c>
      <c r="L7" s="662">
        <v>1.0908044256651739</v>
      </c>
      <c r="M7" s="662">
        <v>118.43</v>
      </c>
      <c r="N7" s="665">
        <v>7.1000000000000014</v>
      </c>
      <c r="O7" s="665">
        <v>1072.0999999999999</v>
      </c>
      <c r="P7" s="678">
        <v>1.2343276880389604</v>
      </c>
      <c r="Q7" s="666">
        <v>150.99999999999994</v>
      </c>
    </row>
    <row r="8" spans="1:17" ht="14.4" customHeight="1" x14ac:dyDescent="0.3">
      <c r="A8" s="661" t="s">
        <v>5728</v>
      </c>
      <c r="B8" s="662" t="s">
        <v>576</v>
      </c>
      <c r="C8" s="662" t="s">
        <v>5729</v>
      </c>
      <c r="D8" s="662" t="s">
        <v>5732</v>
      </c>
      <c r="E8" s="662" t="s">
        <v>5733</v>
      </c>
      <c r="F8" s="665"/>
      <c r="G8" s="665"/>
      <c r="H8" s="662"/>
      <c r="I8" s="662"/>
      <c r="J8" s="665"/>
      <c r="K8" s="665"/>
      <c r="L8" s="662"/>
      <c r="M8" s="662"/>
      <c r="N8" s="665">
        <v>0.30000000000000004</v>
      </c>
      <c r="O8" s="665">
        <v>39.18</v>
      </c>
      <c r="P8" s="678"/>
      <c r="Q8" s="666">
        <v>130.59999999999997</v>
      </c>
    </row>
    <row r="9" spans="1:17" ht="14.4" customHeight="1" x14ac:dyDescent="0.3">
      <c r="A9" s="661" t="s">
        <v>5728</v>
      </c>
      <c r="B9" s="662" t="s">
        <v>576</v>
      </c>
      <c r="C9" s="662" t="s">
        <v>5729</v>
      </c>
      <c r="D9" s="662" t="s">
        <v>5734</v>
      </c>
      <c r="E9" s="662" t="s">
        <v>5735</v>
      </c>
      <c r="F9" s="665">
        <v>21.799999999999994</v>
      </c>
      <c r="G9" s="665">
        <v>5779.1800000000021</v>
      </c>
      <c r="H9" s="662">
        <v>1</v>
      </c>
      <c r="I9" s="662">
        <v>265.10000000000019</v>
      </c>
      <c r="J9" s="665">
        <v>36.200000000000003</v>
      </c>
      <c r="K9" s="665">
        <v>9596.6200000000044</v>
      </c>
      <c r="L9" s="662">
        <v>1.6605504587155966</v>
      </c>
      <c r="M9" s="662">
        <v>265.10000000000008</v>
      </c>
      <c r="N9" s="665">
        <v>40.200000000000017</v>
      </c>
      <c r="O9" s="665">
        <v>10192.74</v>
      </c>
      <c r="P9" s="678">
        <v>1.7637000404901726</v>
      </c>
      <c r="Q9" s="666">
        <v>253.55074626865661</v>
      </c>
    </row>
    <row r="10" spans="1:17" ht="14.4" customHeight="1" x14ac:dyDescent="0.3">
      <c r="A10" s="661" t="s">
        <v>5728</v>
      </c>
      <c r="B10" s="662" t="s">
        <v>576</v>
      </c>
      <c r="C10" s="662" t="s">
        <v>5729</v>
      </c>
      <c r="D10" s="662" t="s">
        <v>5736</v>
      </c>
      <c r="E10" s="662" t="s">
        <v>4138</v>
      </c>
      <c r="F10" s="665"/>
      <c r="G10" s="665"/>
      <c r="H10" s="662"/>
      <c r="I10" s="662"/>
      <c r="J10" s="665">
        <v>0.60000000000000009</v>
      </c>
      <c r="K10" s="665">
        <v>63.239999999999995</v>
      </c>
      <c r="L10" s="662"/>
      <c r="M10" s="662">
        <v>105.39999999999998</v>
      </c>
      <c r="N10" s="665">
        <v>2.2000000000000002</v>
      </c>
      <c r="O10" s="665">
        <v>142.96</v>
      </c>
      <c r="P10" s="678"/>
      <c r="Q10" s="666">
        <v>64.981818181818184</v>
      </c>
    </row>
    <row r="11" spans="1:17" ht="14.4" customHeight="1" x14ac:dyDescent="0.3">
      <c r="A11" s="661" t="s">
        <v>5728</v>
      </c>
      <c r="B11" s="662" t="s">
        <v>576</v>
      </c>
      <c r="C11" s="662" t="s">
        <v>5729</v>
      </c>
      <c r="D11" s="662" t="s">
        <v>5737</v>
      </c>
      <c r="E11" s="662" t="s">
        <v>2859</v>
      </c>
      <c r="F11" s="665"/>
      <c r="G11" s="665"/>
      <c r="H11" s="662"/>
      <c r="I11" s="662"/>
      <c r="J11" s="665">
        <v>28</v>
      </c>
      <c r="K11" s="665">
        <v>382.75999999999993</v>
      </c>
      <c r="L11" s="662"/>
      <c r="M11" s="662">
        <v>13.669999999999998</v>
      </c>
      <c r="N11" s="665">
        <v>63</v>
      </c>
      <c r="O11" s="665">
        <v>865.62</v>
      </c>
      <c r="P11" s="678"/>
      <c r="Q11" s="666">
        <v>13.74</v>
      </c>
    </row>
    <row r="12" spans="1:17" ht="14.4" customHeight="1" x14ac:dyDescent="0.3">
      <c r="A12" s="661" t="s">
        <v>5728</v>
      </c>
      <c r="B12" s="662" t="s">
        <v>576</v>
      </c>
      <c r="C12" s="662" t="s">
        <v>5729</v>
      </c>
      <c r="D12" s="662" t="s">
        <v>5738</v>
      </c>
      <c r="E12" s="662" t="s">
        <v>5739</v>
      </c>
      <c r="F12" s="665"/>
      <c r="G12" s="665"/>
      <c r="H12" s="662"/>
      <c r="I12" s="662"/>
      <c r="J12" s="665"/>
      <c r="K12" s="665"/>
      <c r="L12" s="662"/>
      <c r="M12" s="662"/>
      <c r="N12" s="665">
        <v>0.08</v>
      </c>
      <c r="O12" s="665">
        <v>6.12</v>
      </c>
      <c r="P12" s="678"/>
      <c r="Q12" s="666">
        <v>76.5</v>
      </c>
    </row>
    <row r="13" spans="1:17" ht="14.4" customHeight="1" x14ac:dyDescent="0.3">
      <c r="A13" s="661" t="s">
        <v>5728</v>
      </c>
      <c r="B13" s="662" t="s">
        <v>576</v>
      </c>
      <c r="C13" s="662" t="s">
        <v>5729</v>
      </c>
      <c r="D13" s="662" t="s">
        <v>5740</v>
      </c>
      <c r="E13" s="662" t="s">
        <v>5741</v>
      </c>
      <c r="F13" s="665"/>
      <c r="G13" s="665"/>
      <c r="H13" s="662"/>
      <c r="I13" s="662"/>
      <c r="J13" s="665"/>
      <c r="K13" s="665"/>
      <c r="L13" s="662"/>
      <c r="M13" s="662"/>
      <c r="N13" s="665">
        <v>2</v>
      </c>
      <c r="O13" s="665">
        <v>97.48</v>
      </c>
      <c r="P13" s="678"/>
      <c r="Q13" s="666">
        <v>48.74</v>
      </c>
    </row>
    <row r="14" spans="1:17" ht="14.4" customHeight="1" x14ac:dyDescent="0.3">
      <c r="A14" s="661" t="s">
        <v>5728</v>
      </c>
      <c r="B14" s="662" t="s">
        <v>576</v>
      </c>
      <c r="C14" s="662" t="s">
        <v>5729</v>
      </c>
      <c r="D14" s="662" t="s">
        <v>5742</v>
      </c>
      <c r="E14" s="662" t="s">
        <v>5743</v>
      </c>
      <c r="F14" s="665"/>
      <c r="G14" s="665"/>
      <c r="H14" s="662"/>
      <c r="I14" s="662"/>
      <c r="J14" s="665">
        <v>0.60000000000000009</v>
      </c>
      <c r="K14" s="665">
        <v>66.36</v>
      </c>
      <c r="L14" s="662"/>
      <c r="M14" s="662">
        <v>110.59999999999998</v>
      </c>
      <c r="N14" s="665">
        <v>1.5</v>
      </c>
      <c r="O14" s="665">
        <v>238.94</v>
      </c>
      <c r="P14" s="678"/>
      <c r="Q14" s="666">
        <v>159.29333333333332</v>
      </c>
    </row>
    <row r="15" spans="1:17" ht="14.4" customHeight="1" x14ac:dyDescent="0.3">
      <c r="A15" s="661" t="s">
        <v>5728</v>
      </c>
      <c r="B15" s="662" t="s">
        <v>576</v>
      </c>
      <c r="C15" s="662" t="s">
        <v>5729</v>
      </c>
      <c r="D15" s="662" t="s">
        <v>5744</v>
      </c>
      <c r="E15" s="662" t="s">
        <v>1381</v>
      </c>
      <c r="F15" s="665"/>
      <c r="G15" s="665"/>
      <c r="H15" s="662"/>
      <c r="I15" s="662"/>
      <c r="J15" s="665">
        <v>1.5000000000000002</v>
      </c>
      <c r="K15" s="665">
        <v>121.91000000000001</v>
      </c>
      <c r="L15" s="662"/>
      <c r="M15" s="662">
        <v>81.273333333333326</v>
      </c>
      <c r="N15" s="665">
        <v>0.7</v>
      </c>
      <c r="O15" s="665">
        <v>54.6</v>
      </c>
      <c r="P15" s="678"/>
      <c r="Q15" s="666">
        <v>78</v>
      </c>
    </row>
    <row r="16" spans="1:17" ht="14.4" customHeight="1" x14ac:dyDescent="0.3">
      <c r="A16" s="661" t="s">
        <v>5728</v>
      </c>
      <c r="B16" s="662" t="s">
        <v>576</v>
      </c>
      <c r="C16" s="662" t="s">
        <v>5729</v>
      </c>
      <c r="D16" s="662" t="s">
        <v>5745</v>
      </c>
      <c r="E16" s="662" t="s">
        <v>880</v>
      </c>
      <c r="F16" s="665"/>
      <c r="G16" s="665"/>
      <c r="H16" s="662"/>
      <c r="I16" s="662"/>
      <c r="J16" s="665"/>
      <c r="K16" s="665"/>
      <c r="L16" s="662"/>
      <c r="M16" s="662"/>
      <c r="N16" s="665">
        <v>0.1</v>
      </c>
      <c r="O16" s="665">
        <v>7.07</v>
      </c>
      <c r="P16" s="678"/>
      <c r="Q16" s="666">
        <v>70.7</v>
      </c>
    </row>
    <row r="17" spans="1:17" ht="14.4" customHeight="1" x14ac:dyDescent="0.3">
      <c r="A17" s="661" t="s">
        <v>5728</v>
      </c>
      <c r="B17" s="662" t="s">
        <v>576</v>
      </c>
      <c r="C17" s="662" t="s">
        <v>5729</v>
      </c>
      <c r="D17" s="662" t="s">
        <v>5746</v>
      </c>
      <c r="E17" s="662" t="s">
        <v>5747</v>
      </c>
      <c r="F17" s="665"/>
      <c r="G17" s="665"/>
      <c r="H17" s="662"/>
      <c r="I17" s="662"/>
      <c r="J17" s="665"/>
      <c r="K17" s="665"/>
      <c r="L17" s="662"/>
      <c r="M17" s="662"/>
      <c r="N17" s="665">
        <v>2</v>
      </c>
      <c r="O17" s="665">
        <v>139.46</v>
      </c>
      <c r="P17" s="678"/>
      <c r="Q17" s="666">
        <v>69.73</v>
      </c>
    </row>
    <row r="18" spans="1:17" ht="14.4" customHeight="1" x14ac:dyDescent="0.3">
      <c r="A18" s="661" t="s">
        <v>5728</v>
      </c>
      <c r="B18" s="662" t="s">
        <v>576</v>
      </c>
      <c r="C18" s="662" t="s">
        <v>5729</v>
      </c>
      <c r="D18" s="662" t="s">
        <v>5748</v>
      </c>
      <c r="E18" s="662" t="s">
        <v>1656</v>
      </c>
      <c r="F18" s="665"/>
      <c r="G18" s="665"/>
      <c r="H18" s="662"/>
      <c r="I18" s="662"/>
      <c r="J18" s="665">
        <v>3.2000000000000006</v>
      </c>
      <c r="K18" s="665">
        <v>1972.32</v>
      </c>
      <c r="L18" s="662"/>
      <c r="M18" s="662">
        <v>616.34999999999991</v>
      </c>
      <c r="N18" s="665">
        <v>7.0000000000000009</v>
      </c>
      <c r="O18" s="665">
        <v>4126.8500000000004</v>
      </c>
      <c r="P18" s="678"/>
      <c r="Q18" s="666">
        <v>589.54999999999995</v>
      </c>
    </row>
    <row r="19" spans="1:17" ht="14.4" customHeight="1" x14ac:dyDescent="0.3">
      <c r="A19" s="661" t="s">
        <v>5728</v>
      </c>
      <c r="B19" s="662" t="s">
        <v>576</v>
      </c>
      <c r="C19" s="662" t="s">
        <v>5729</v>
      </c>
      <c r="D19" s="662" t="s">
        <v>5749</v>
      </c>
      <c r="E19" s="662" t="s">
        <v>2857</v>
      </c>
      <c r="F19" s="665"/>
      <c r="G19" s="665"/>
      <c r="H19" s="662"/>
      <c r="I19" s="662"/>
      <c r="J19" s="665">
        <v>12</v>
      </c>
      <c r="K19" s="665">
        <v>238.38</v>
      </c>
      <c r="L19" s="662"/>
      <c r="M19" s="662">
        <v>19.864999999999998</v>
      </c>
      <c r="N19" s="665">
        <v>30</v>
      </c>
      <c r="O19" s="665">
        <v>633.9</v>
      </c>
      <c r="P19" s="678"/>
      <c r="Q19" s="666">
        <v>21.13</v>
      </c>
    </row>
    <row r="20" spans="1:17" ht="14.4" customHeight="1" x14ac:dyDescent="0.3">
      <c r="A20" s="661" t="s">
        <v>5728</v>
      </c>
      <c r="B20" s="662" t="s">
        <v>576</v>
      </c>
      <c r="C20" s="662" t="s">
        <v>5729</v>
      </c>
      <c r="D20" s="662" t="s">
        <v>5750</v>
      </c>
      <c r="E20" s="662" t="s">
        <v>5751</v>
      </c>
      <c r="F20" s="665"/>
      <c r="G20" s="665"/>
      <c r="H20" s="662"/>
      <c r="I20" s="662"/>
      <c r="J20" s="665">
        <v>1.7999999999999998</v>
      </c>
      <c r="K20" s="665">
        <v>96.75</v>
      </c>
      <c r="L20" s="662"/>
      <c r="M20" s="662">
        <v>53.750000000000007</v>
      </c>
      <c r="N20" s="665">
        <v>0.8</v>
      </c>
      <c r="O20" s="665">
        <v>41.12</v>
      </c>
      <c r="P20" s="678"/>
      <c r="Q20" s="666">
        <v>51.399999999999991</v>
      </c>
    </row>
    <row r="21" spans="1:17" ht="14.4" customHeight="1" x14ac:dyDescent="0.3">
      <c r="A21" s="661" t="s">
        <v>5728</v>
      </c>
      <c r="B21" s="662" t="s">
        <v>576</v>
      </c>
      <c r="C21" s="662" t="s">
        <v>5729</v>
      </c>
      <c r="D21" s="662" t="s">
        <v>5752</v>
      </c>
      <c r="E21" s="662" t="s">
        <v>618</v>
      </c>
      <c r="F21" s="665"/>
      <c r="G21" s="665"/>
      <c r="H21" s="662"/>
      <c r="I21" s="662"/>
      <c r="J21" s="665">
        <v>0.23999999999999996</v>
      </c>
      <c r="K21" s="665">
        <v>45.360000000000007</v>
      </c>
      <c r="L21" s="662"/>
      <c r="M21" s="662">
        <v>189.00000000000006</v>
      </c>
      <c r="N21" s="665">
        <v>0.2</v>
      </c>
      <c r="O21" s="665">
        <v>33.74</v>
      </c>
      <c r="P21" s="678"/>
      <c r="Q21" s="666">
        <v>168.7</v>
      </c>
    </row>
    <row r="22" spans="1:17" ht="14.4" customHeight="1" x14ac:dyDescent="0.3">
      <c r="A22" s="661" t="s">
        <v>5728</v>
      </c>
      <c r="B22" s="662" t="s">
        <v>576</v>
      </c>
      <c r="C22" s="662" t="s">
        <v>5729</v>
      </c>
      <c r="D22" s="662" t="s">
        <v>5753</v>
      </c>
      <c r="E22" s="662" t="s">
        <v>618</v>
      </c>
      <c r="F22" s="665"/>
      <c r="G22" s="665"/>
      <c r="H22" s="662"/>
      <c r="I22" s="662"/>
      <c r="J22" s="665">
        <v>0.3</v>
      </c>
      <c r="K22" s="665">
        <v>93.5</v>
      </c>
      <c r="L22" s="662"/>
      <c r="M22" s="662">
        <v>311.66666666666669</v>
      </c>
      <c r="N22" s="665">
        <v>0.69000000000000017</v>
      </c>
      <c r="O22" s="665">
        <v>202.91999999999996</v>
      </c>
      <c r="P22" s="678"/>
      <c r="Q22" s="666">
        <v>294.08695652173901</v>
      </c>
    </row>
    <row r="23" spans="1:17" ht="14.4" customHeight="1" x14ac:dyDescent="0.3">
      <c r="A23" s="661" t="s">
        <v>5728</v>
      </c>
      <c r="B23" s="662" t="s">
        <v>576</v>
      </c>
      <c r="C23" s="662" t="s">
        <v>5729</v>
      </c>
      <c r="D23" s="662" t="s">
        <v>5754</v>
      </c>
      <c r="E23" s="662" t="s">
        <v>618</v>
      </c>
      <c r="F23" s="665"/>
      <c r="G23" s="665"/>
      <c r="H23" s="662"/>
      <c r="I23" s="662"/>
      <c r="J23" s="665">
        <v>12.199999999999998</v>
      </c>
      <c r="K23" s="665">
        <v>3855.74</v>
      </c>
      <c r="L23" s="662"/>
      <c r="M23" s="662">
        <v>316.04426229508204</v>
      </c>
      <c r="N23" s="665">
        <v>10.3</v>
      </c>
      <c r="O23" s="665">
        <v>3529.4499999999994</v>
      </c>
      <c r="P23" s="678"/>
      <c r="Q23" s="666">
        <v>342.66504854368924</v>
      </c>
    </row>
    <row r="24" spans="1:17" ht="14.4" customHeight="1" x14ac:dyDescent="0.3">
      <c r="A24" s="661" t="s">
        <v>5728</v>
      </c>
      <c r="B24" s="662" t="s">
        <v>576</v>
      </c>
      <c r="C24" s="662" t="s">
        <v>5729</v>
      </c>
      <c r="D24" s="662" t="s">
        <v>5755</v>
      </c>
      <c r="E24" s="662" t="s">
        <v>2862</v>
      </c>
      <c r="F24" s="665"/>
      <c r="G24" s="665"/>
      <c r="H24" s="662"/>
      <c r="I24" s="662"/>
      <c r="J24" s="665">
        <v>2.2000000000000002</v>
      </c>
      <c r="K24" s="665">
        <v>86.240000000000009</v>
      </c>
      <c r="L24" s="662"/>
      <c r="M24" s="662">
        <v>39.200000000000003</v>
      </c>
      <c r="N24" s="665">
        <v>4</v>
      </c>
      <c r="O24" s="665">
        <v>150</v>
      </c>
      <c r="P24" s="678"/>
      <c r="Q24" s="666">
        <v>37.5</v>
      </c>
    </row>
    <row r="25" spans="1:17" ht="14.4" customHeight="1" x14ac:dyDescent="0.3">
      <c r="A25" s="661" t="s">
        <v>5728</v>
      </c>
      <c r="B25" s="662" t="s">
        <v>576</v>
      </c>
      <c r="C25" s="662" t="s">
        <v>5729</v>
      </c>
      <c r="D25" s="662" t="s">
        <v>5756</v>
      </c>
      <c r="E25" s="662" t="s">
        <v>2628</v>
      </c>
      <c r="F25" s="665"/>
      <c r="G25" s="665"/>
      <c r="H25" s="662"/>
      <c r="I25" s="662"/>
      <c r="J25" s="665">
        <v>0.5</v>
      </c>
      <c r="K25" s="665">
        <v>296.10000000000002</v>
      </c>
      <c r="L25" s="662"/>
      <c r="M25" s="662">
        <v>592.20000000000005</v>
      </c>
      <c r="N25" s="665">
        <v>0.4</v>
      </c>
      <c r="O25" s="665">
        <v>226.6</v>
      </c>
      <c r="P25" s="678"/>
      <c r="Q25" s="666">
        <v>566.5</v>
      </c>
    </row>
    <row r="26" spans="1:17" ht="14.4" customHeight="1" x14ac:dyDescent="0.3">
      <c r="A26" s="661" t="s">
        <v>5728</v>
      </c>
      <c r="B26" s="662" t="s">
        <v>576</v>
      </c>
      <c r="C26" s="662" t="s">
        <v>5729</v>
      </c>
      <c r="D26" s="662" t="s">
        <v>5757</v>
      </c>
      <c r="E26" s="662" t="s">
        <v>1754</v>
      </c>
      <c r="F26" s="665"/>
      <c r="G26" s="665"/>
      <c r="H26" s="662"/>
      <c r="I26" s="662"/>
      <c r="J26" s="665">
        <v>0.05</v>
      </c>
      <c r="K26" s="665">
        <v>18.52</v>
      </c>
      <c r="L26" s="662"/>
      <c r="M26" s="662">
        <v>370.4</v>
      </c>
      <c r="N26" s="665"/>
      <c r="O26" s="665"/>
      <c r="P26" s="678"/>
      <c r="Q26" s="666"/>
    </row>
    <row r="27" spans="1:17" ht="14.4" customHeight="1" x14ac:dyDescent="0.3">
      <c r="A27" s="661" t="s">
        <v>5728</v>
      </c>
      <c r="B27" s="662" t="s">
        <v>576</v>
      </c>
      <c r="C27" s="662" t="s">
        <v>5758</v>
      </c>
      <c r="D27" s="662" t="s">
        <v>5759</v>
      </c>
      <c r="E27" s="662" t="s">
        <v>5760</v>
      </c>
      <c r="F27" s="665"/>
      <c r="G27" s="665"/>
      <c r="H27" s="662"/>
      <c r="I27" s="662"/>
      <c r="J27" s="665">
        <v>9</v>
      </c>
      <c r="K27" s="665">
        <v>2183.7599999999998</v>
      </c>
      <c r="L27" s="662"/>
      <c r="M27" s="662">
        <v>242.64</v>
      </c>
      <c r="N27" s="665"/>
      <c r="O27" s="665"/>
      <c r="P27" s="678"/>
      <c r="Q27" s="666"/>
    </row>
    <row r="28" spans="1:17" ht="14.4" customHeight="1" x14ac:dyDescent="0.3">
      <c r="A28" s="661" t="s">
        <v>5728</v>
      </c>
      <c r="B28" s="662" t="s">
        <v>576</v>
      </c>
      <c r="C28" s="662" t="s">
        <v>5758</v>
      </c>
      <c r="D28" s="662" t="s">
        <v>5761</v>
      </c>
      <c r="E28" s="662" t="s">
        <v>5762</v>
      </c>
      <c r="F28" s="665">
        <v>9</v>
      </c>
      <c r="G28" s="665">
        <v>2183.7599999999998</v>
      </c>
      <c r="H28" s="662">
        <v>1</v>
      </c>
      <c r="I28" s="662">
        <v>242.64</v>
      </c>
      <c r="J28" s="665">
        <v>14</v>
      </c>
      <c r="K28" s="665">
        <v>3396.96</v>
      </c>
      <c r="L28" s="662">
        <v>1.5555555555555558</v>
      </c>
      <c r="M28" s="662">
        <v>242.64000000000001</v>
      </c>
      <c r="N28" s="665">
        <v>6</v>
      </c>
      <c r="O28" s="665">
        <v>1455.8399999999997</v>
      </c>
      <c r="P28" s="678">
        <v>0.66666666666666663</v>
      </c>
      <c r="Q28" s="666">
        <v>242.63999999999996</v>
      </c>
    </row>
    <row r="29" spans="1:17" ht="14.4" customHeight="1" x14ac:dyDescent="0.3">
      <c r="A29" s="661" t="s">
        <v>5728</v>
      </c>
      <c r="B29" s="662" t="s">
        <v>576</v>
      </c>
      <c r="C29" s="662" t="s">
        <v>5758</v>
      </c>
      <c r="D29" s="662" t="s">
        <v>5763</v>
      </c>
      <c r="E29" s="662" t="s">
        <v>5764</v>
      </c>
      <c r="F29" s="665"/>
      <c r="G29" s="665"/>
      <c r="H29" s="662"/>
      <c r="I29" s="662"/>
      <c r="J29" s="665">
        <v>1</v>
      </c>
      <c r="K29" s="665">
        <v>242.64</v>
      </c>
      <c r="L29" s="662"/>
      <c r="M29" s="662">
        <v>242.64</v>
      </c>
      <c r="N29" s="665"/>
      <c r="O29" s="665"/>
      <c r="P29" s="678"/>
      <c r="Q29" s="666"/>
    </row>
    <row r="30" spans="1:17" ht="14.4" customHeight="1" x14ac:dyDescent="0.3">
      <c r="A30" s="661" t="s">
        <v>5728</v>
      </c>
      <c r="B30" s="662" t="s">
        <v>576</v>
      </c>
      <c r="C30" s="662" t="s">
        <v>5758</v>
      </c>
      <c r="D30" s="662" t="s">
        <v>5765</v>
      </c>
      <c r="E30" s="662" t="s">
        <v>5766</v>
      </c>
      <c r="F30" s="665">
        <v>4</v>
      </c>
      <c r="G30" s="665">
        <v>1556</v>
      </c>
      <c r="H30" s="662">
        <v>1</v>
      </c>
      <c r="I30" s="662">
        <v>389</v>
      </c>
      <c r="J30" s="665">
        <v>6</v>
      </c>
      <c r="K30" s="665">
        <v>2334</v>
      </c>
      <c r="L30" s="662">
        <v>1.5</v>
      </c>
      <c r="M30" s="662">
        <v>389</v>
      </c>
      <c r="N30" s="665">
        <v>8</v>
      </c>
      <c r="O30" s="665">
        <v>3112</v>
      </c>
      <c r="P30" s="678">
        <v>2</v>
      </c>
      <c r="Q30" s="666">
        <v>389</v>
      </c>
    </row>
    <row r="31" spans="1:17" ht="14.4" customHeight="1" x14ac:dyDescent="0.3">
      <c r="A31" s="661" t="s">
        <v>5728</v>
      </c>
      <c r="B31" s="662" t="s">
        <v>576</v>
      </c>
      <c r="C31" s="662" t="s">
        <v>5758</v>
      </c>
      <c r="D31" s="662" t="s">
        <v>5767</v>
      </c>
      <c r="E31" s="662" t="s">
        <v>5766</v>
      </c>
      <c r="F31" s="665">
        <v>86</v>
      </c>
      <c r="G31" s="665">
        <v>38614</v>
      </c>
      <c r="H31" s="662">
        <v>1</v>
      </c>
      <c r="I31" s="662">
        <v>449</v>
      </c>
      <c r="J31" s="665">
        <v>96</v>
      </c>
      <c r="K31" s="665">
        <v>42206</v>
      </c>
      <c r="L31" s="662">
        <v>1.0930232558139534</v>
      </c>
      <c r="M31" s="662">
        <v>439.64583333333331</v>
      </c>
      <c r="N31" s="665">
        <v>159</v>
      </c>
      <c r="O31" s="665">
        <v>71391</v>
      </c>
      <c r="P31" s="678">
        <v>1.8488372093023255</v>
      </c>
      <c r="Q31" s="666">
        <v>449</v>
      </c>
    </row>
    <row r="32" spans="1:17" ht="14.4" customHeight="1" x14ac:dyDescent="0.3">
      <c r="A32" s="661" t="s">
        <v>5728</v>
      </c>
      <c r="B32" s="662" t="s">
        <v>576</v>
      </c>
      <c r="C32" s="662" t="s">
        <v>5758</v>
      </c>
      <c r="D32" s="662" t="s">
        <v>5768</v>
      </c>
      <c r="E32" s="662" t="s">
        <v>5766</v>
      </c>
      <c r="F32" s="665">
        <v>9</v>
      </c>
      <c r="G32" s="665">
        <v>4500</v>
      </c>
      <c r="H32" s="662">
        <v>1</v>
      </c>
      <c r="I32" s="662">
        <v>500</v>
      </c>
      <c r="J32" s="665">
        <v>24</v>
      </c>
      <c r="K32" s="665">
        <v>12000</v>
      </c>
      <c r="L32" s="662">
        <v>2.6666666666666665</v>
      </c>
      <c r="M32" s="662">
        <v>500</v>
      </c>
      <c r="N32" s="665">
        <v>39</v>
      </c>
      <c r="O32" s="665">
        <v>19500</v>
      </c>
      <c r="P32" s="678">
        <v>4.333333333333333</v>
      </c>
      <c r="Q32" s="666">
        <v>500</v>
      </c>
    </row>
    <row r="33" spans="1:17" ht="14.4" customHeight="1" x14ac:dyDescent="0.3">
      <c r="A33" s="661" t="s">
        <v>5728</v>
      </c>
      <c r="B33" s="662" t="s">
        <v>576</v>
      </c>
      <c r="C33" s="662" t="s">
        <v>5769</v>
      </c>
      <c r="D33" s="662" t="s">
        <v>5770</v>
      </c>
      <c r="E33" s="662" t="s">
        <v>5771</v>
      </c>
      <c r="F33" s="665">
        <v>50</v>
      </c>
      <c r="G33" s="665">
        <v>3650</v>
      </c>
      <c r="H33" s="662">
        <v>1</v>
      </c>
      <c r="I33" s="662">
        <v>73</v>
      </c>
      <c r="J33" s="665">
        <v>27</v>
      </c>
      <c r="K33" s="665">
        <v>1989</v>
      </c>
      <c r="L33" s="662">
        <v>0.54493150684931502</v>
      </c>
      <c r="M33" s="662">
        <v>73.666666666666671</v>
      </c>
      <c r="N33" s="665">
        <v>80</v>
      </c>
      <c r="O33" s="665">
        <v>5920</v>
      </c>
      <c r="P33" s="678">
        <v>1.6219178082191781</v>
      </c>
      <c r="Q33" s="666">
        <v>74</v>
      </c>
    </row>
    <row r="34" spans="1:17" ht="14.4" customHeight="1" x14ac:dyDescent="0.3">
      <c r="A34" s="661" t="s">
        <v>5728</v>
      </c>
      <c r="B34" s="662" t="s">
        <v>576</v>
      </c>
      <c r="C34" s="662" t="s">
        <v>5769</v>
      </c>
      <c r="D34" s="662" t="s">
        <v>5772</v>
      </c>
      <c r="E34" s="662" t="s">
        <v>5773</v>
      </c>
      <c r="F34" s="665">
        <v>34</v>
      </c>
      <c r="G34" s="665">
        <v>5304</v>
      </c>
      <c r="H34" s="662">
        <v>1</v>
      </c>
      <c r="I34" s="662">
        <v>156</v>
      </c>
      <c r="J34" s="665">
        <v>325</v>
      </c>
      <c r="K34" s="665">
        <v>46657</v>
      </c>
      <c r="L34" s="662">
        <v>8.7965686274509807</v>
      </c>
      <c r="M34" s="662">
        <v>143.56</v>
      </c>
      <c r="N34" s="665">
        <v>905</v>
      </c>
      <c r="O34" s="665">
        <v>130320</v>
      </c>
      <c r="P34" s="678">
        <v>24.570135746606336</v>
      </c>
      <c r="Q34" s="666">
        <v>144</v>
      </c>
    </row>
    <row r="35" spans="1:17" ht="14.4" customHeight="1" x14ac:dyDescent="0.3">
      <c r="A35" s="661" t="s">
        <v>5728</v>
      </c>
      <c r="B35" s="662" t="s">
        <v>576</v>
      </c>
      <c r="C35" s="662" t="s">
        <v>5769</v>
      </c>
      <c r="D35" s="662" t="s">
        <v>5774</v>
      </c>
      <c r="E35" s="662" t="s">
        <v>5775</v>
      </c>
      <c r="F35" s="665">
        <v>390</v>
      </c>
      <c r="G35" s="665">
        <v>13260</v>
      </c>
      <c r="H35" s="662">
        <v>1</v>
      </c>
      <c r="I35" s="662">
        <v>34</v>
      </c>
      <c r="J35" s="665">
        <v>507</v>
      </c>
      <c r="K35" s="665">
        <v>17307</v>
      </c>
      <c r="L35" s="662">
        <v>1.3052036199095023</v>
      </c>
      <c r="M35" s="662">
        <v>34.136094674556212</v>
      </c>
      <c r="N35" s="665">
        <v>469</v>
      </c>
      <c r="O35" s="665">
        <v>16415</v>
      </c>
      <c r="P35" s="678">
        <v>1.2379336349924586</v>
      </c>
      <c r="Q35" s="666">
        <v>35</v>
      </c>
    </row>
    <row r="36" spans="1:17" ht="14.4" customHeight="1" x14ac:dyDescent="0.3">
      <c r="A36" s="661" t="s">
        <v>5728</v>
      </c>
      <c r="B36" s="662" t="s">
        <v>576</v>
      </c>
      <c r="C36" s="662" t="s">
        <v>5769</v>
      </c>
      <c r="D36" s="662" t="s">
        <v>5776</v>
      </c>
      <c r="E36" s="662" t="s">
        <v>5777</v>
      </c>
      <c r="F36" s="665"/>
      <c r="G36" s="665"/>
      <c r="H36" s="662"/>
      <c r="I36" s="662"/>
      <c r="J36" s="665">
        <v>16</v>
      </c>
      <c r="K36" s="665">
        <v>1740</v>
      </c>
      <c r="L36" s="662"/>
      <c r="M36" s="662">
        <v>108.75</v>
      </c>
      <c r="N36" s="665">
        <v>33</v>
      </c>
      <c r="O36" s="665">
        <v>3630</v>
      </c>
      <c r="P36" s="678"/>
      <c r="Q36" s="666">
        <v>110</v>
      </c>
    </row>
    <row r="37" spans="1:17" ht="14.4" customHeight="1" x14ac:dyDescent="0.3">
      <c r="A37" s="661" t="s">
        <v>5728</v>
      </c>
      <c r="B37" s="662" t="s">
        <v>576</v>
      </c>
      <c r="C37" s="662" t="s">
        <v>5769</v>
      </c>
      <c r="D37" s="662" t="s">
        <v>5778</v>
      </c>
      <c r="E37" s="662" t="s">
        <v>5779</v>
      </c>
      <c r="F37" s="665">
        <v>93</v>
      </c>
      <c r="G37" s="665">
        <v>11253</v>
      </c>
      <c r="H37" s="662">
        <v>1</v>
      </c>
      <c r="I37" s="662">
        <v>121</v>
      </c>
      <c r="J37" s="665">
        <v>84</v>
      </c>
      <c r="K37" s="665">
        <v>10230</v>
      </c>
      <c r="L37" s="662">
        <v>0.90909090909090906</v>
      </c>
      <c r="M37" s="662">
        <v>121.78571428571429</v>
      </c>
      <c r="N37" s="665">
        <v>76</v>
      </c>
      <c r="O37" s="665">
        <v>9348</v>
      </c>
      <c r="P37" s="678">
        <v>0.83071181018395091</v>
      </c>
      <c r="Q37" s="666">
        <v>123</v>
      </c>
    </row>
    <row r="38" spans="1:17" ht="14.4" customHeight="1" x14ac:dyDescent="0.3">
      <c r="A38" s="661" t="s">
        <v>5728</v>
      </c>
      <c r="B38" s="662" t="s">
        <v>576</v>
      </c>
      <c r="C38" s="662" t="s">
        <v>5769</v>
      </c>
      <c r="D38" s="662" t="s">
        <v>5780</v>
      </c>
      <c r="E38" s="662" t="s">
        <v>5781</v>
      </c>
      <c r="F38" s="665">
        <v>2511</v>
      </c>
      <c r="G38" s="665">
        <v>582552</v>
      </c>
      <c r="H38" s="662">
        <v>1</v>
      </c>
      <c r="I38" s="662">
        <v>232</v>
      </c>
      <c r="J38" s="665">
        <v>4876</v>
      </c>
      <c r="K38" s="665">
        <v>1134656</v>
      </c>
      <c r="L38" s="662">
        <v>1.9477334212224831</v>
      </c>
      <c r="M38" s="662">
        <v>232.70221493027071</v>
      </c>
      <c r="N38" s="665">
        <v>4455</v>
      </c>
      <c r="O38" s="665">
        <v>1046925</v>
      </c>
      <c r="P38" s="678">
        <v>1.7971357063403781</v>
      </c>
      <c r="Q38" s="666">
        <v>235</v>
      </c>
    </row>
    <row r="39" spans="1:17" ht="14.4" customHeight="1" x14ac:dyDescent="0.3">
      <c r="A39" s="661" t="s">
        <v>5728</v>
      </c>
      <c r="B39" s="662" t="s">
        <v>576</v>
      </c>
      <c r="C39" s="662" t="s">
        <v>5769</v>
      </c>
      <c r="D39" s="662" t="s">
        <v>5782</v>
      </c>
      <c r="E39" s="662" t="s">
        <v>5783</v>
      </c>
      <c r="F39" s="665">
        <v>1</v>
      </c>
      <c r="G39" s="665">
        <v>749</v>
      </c>
      <c r="H39" s="662">
        <v>1</v>
      </c>
      <c r="I39" s="662">
        <v>749</v>
      </c>
      <c r="J39" s="665"/>
      <c r="K39" s="665"/>
      <c r="L39" s="662"/>
      <c r="M39" s="662"/>
      <c r="N39" s="665"/>
      <c r="O39" s="665"/>
      <c r="P39" s="678"/>
      <c r="Q39" s="666"/>
    </row>
    <row r="40" spans="1:17" ht="14.4" customHeight="1" x14ac:dyDescent="0.3">
      <c r="A40" s="661" t="s">
        <v>5728</v>
      </c>
      <c r="B40" s="662" t="s">
        <v>576</v>
      </c>
      <c r="C40" s="662" t="s">
        <v>5769</v>
      </c>
      <c r="D40" s="662" t="s">
        <v>5784</v>
      </c>
      <c r="E40" s="662" t="s">
        <v>5785</v>
      </c>
      <c r="F40" s="665">
        <v>188</v>
      </c>
      <c r="G40" s="665">
        <v>121260</v>
      </c>
      <c r="H40" s="662">
        <v>1</v>
      </c>
      <c r="I40" s="662">
        <v>645</v>
      </c>
      <c r="J40" s="665">
        <v>230</v>
      </c>
      <c r="K40" s="665">
        <v>149202</v>
      </c>
      <c r="L40" s="662">
        <v>1.2304304799604155</v>
      </c>
      <c r="M40" s="662">
        <v>648.70434782608697</v>
      </c>
      <c r="N40" s="665">
        <v>214</v>
      </c>
      <c r="O40" s="665">
        <v>139742</v>
      </c>
      <c r="P40" s="678">
        <v>1.1524162955632524</v>
      </c>
      <c r="Q40" s="666">
        <v>653</v>
      </c>
    </row>
    <row r="41" spans="1:17" ht="14.4" customHeight="1" x14ac:dyDescent="0.3">
      <c r="A41" s="661" t="s">
        <v>5728</v>
      </c>
      <c r="B41" s="662" t="s">
        <v>576</v>
      </c>
      <c r="C41" s="662" t="s">
        <v>5769</v>
      </c>
      <c r="D41" s="662" t="s">
        <v>5786</v>
      </c>
      <c r="E41" s="662" t="s">
        <v>5787</v>
      </c>
      <c r="F41" s="665">
        <v>5</v>
      </c>
      <c r="G41" s="665">
        <v>1635</v>
      </c>
      <c r="H41" s="662">
        <v>1</v>
      </c>
      <c r="I41" s="662">
        <v>327</v>
      </c>
      <c r="J41" s="665">
        <v>1</v>
      </c>
      <c r="K41" s="665">
        <v>330</v>
      </c>
      <c r="L41" s="662">
        <v>0.20183486238532111</v>
      </c>
      <c r="M41" s="662">
        <v>330</v>
      </c>
      <c r="N41" s="665">
        <v>2</v>
      </c>
      <c r="O41" s="665">
        <v>662</v>
      </c>
      <c r="P41" s="678">
        <v>0.40489296636085625</v>
      </c>
      <c r="Q41" s="666">
        <v>331</v>
      </c>
    </row>
    <row r="42" spans="1:17" ht="14.4" customHeight="1" x14ac:dyDescent="0.3">
      <c r="A42" s="661" t="s">
        <v>5728</v>
      </c>
      <c r="B42" s="662" t="s">
        <v>576</v>
      </c>
      <c r="C42" s="662" t="s">
        <v>5769</v>
      </c>
      <c r="D42" s="662" t="s">
        <v>5788</v>
      </c>
      <c r="E42" s="662" t="s">
        <v>5789</v>
      </c>
      <c r="F42" s="665">
        <v>19</v>
      </c>
      <c r="G42" s="665">
        <v>0</v>
      </c>
      <c r="H42" s="662"/>
      <c r="I42" s="662">
        <v>0</v>
      </c>
      <c r="J42" s="665">
        <v>18</v>
      </c>
      <c r="K42" s="665">
        <v>0</v>
      </c>
      <c r="L42" s="662"/>
      <c r="M42" s="662">
        <v>0</v>
      </c>
      <c r="N42" s="665"/>
      <c r="O42" s="665"/>
      <c r="P42" s="678"/>
      <c r="Q42" s="666"/>
    </row>
    <row r="43" spans="1:17" ht="14.4" customHeight="1" x14ac:dyDescent="0.3">
      <c r="A43" s="661" t="s">
        <v>5728</v>
      </c>
      <c r="B43" s="662" t="s">
        <v>576</v>
      </c>
      <c r="C43" s="662" t="s">
        <v>5769</v>
      </c>
      <c r="D43" s="662" t="s">
        <v>5790</v>
      </c>
      <c r="E43" s="662" t="s">
        <v>5791</v>
      </c>
      <c r="F43" s="665">
        <v>0</v>
      </c>
      <c r="G43" s="665">
        <v>0</v>
      </c>
      <c r="H43" s="662"/>
      <c r="I43" s="662"/>
      <c r="J43" s="665"/>
      <c r="K43" s="665"/>
      <c r="L43" s="662"/>
      <c r="M43" s="662"/>
      <c r="N43" s="665"/>
      <c r="O43" s="665"/>
      <c r="P43" s="678"/>
      <c r="Q43" s="666"/>
    </row>
    <row r="44" spans="1:17" ht="14.4" customHeight="1" x14ac:dyDescent="0.3">
      <c r="A44" s="661" t="s">
        <v>5728</v>
      </c>
      <c r="B44" s="662" t="s">
        <v>576</v>
      </c>
      <c r="C44" s="662" t="s">
        <v>5769</v>
      </c>
      <c r="D44" s="662" t="s">
        <v>5792</v>
      </c>
      <c r="E44" s="662" t="s">
        <v>5793</v>
      </c>
      <c r="F44" s="665"/>
      <c r="G44" s="665"/>
      <c r="H44" s="662"/>
      <c r="I44" s="662"/>
      <c r="J44" s="665">
        <v>1</v>
      </c>
      <c r="K44" s="665">
        <v>706</v>
      </c>
      <c r="L44" s="662"/>
      <c r="M44" s="662">
        <v>706</v>
      </c>
      <c r="N44" s="665">
        <v>1</v>
      </c>
      <c r="O44" s="665">
        <v>707</v>
      </c>
      <c r="P44" s="678"/>
      <c r="Q44" s="666">
        <v>707</v>
      </c>
    </row>
    <row r="45" spans="1:17" ht="14.4" customHeight="1" x14ac:dyDescent="0.3">
      <c r="A45" s="661" t="s">
        <v>5728</v>
      </c>
      <c r="B45" s="662" t="s">
        <v>576</v>
      </c>
      <c r="C45" s="662" t="s">
        <v>5769</v>
      </c>
      <c r="D45" s="662" t="s">
        <v>5794</v>
      </c>
      <c r="E45" s="662" t="s">
        <v>5795</v>
      </c>
      <c r="F45" s="665">
        <v>4442</v>
      </c>
      <c r="G45" s="665">
        <v>0</v>
      </c>
      <c r="H45" s="662"/>
      <c r="I45" s="662">
        <v>0</v>
      </c>
      <c r="J45" s="665">
        <v>4332</v>
      </c>
      <c r="K45" s="665">
        <v>0</v>
      </c>
      <c r="L45" s="662"/>
      <c r="M45" s="662">
        <v>0</v>
      </c>
      <c r="N45" s="665">
        <v>1511</v>
      </c>
      <c r="O45" s="665">
        <v>18433.340000000004</v>
      </c>
      <c r="P45" s="678"/>
      <c r="Q45" s="666">
        <v>12.199430840502981</v>
      </c>
    </row>
    <row r="46" spans="1:17" ht="14.4" customHeight="1" x14ac:dyDescent="0.3">
      <c r="A46" s="661" t="s">
        <v>5728</v>
      </c>
      <c r="B46" s="662" t="s">
        <v>576</v>
      </c>
      <c r="C46" s="662" t="s">
        <v>5769</v>
      </c>
      <c r="D46" s="662" t="s">
        <v>5796</v>
      </c>
      <c r="E46" s="662" t="s">
        <v>5797</v>
      </c>
      <c r="F46" s="665">
        <v>200</v>
      </c>
      <c r="G46" s="665">
        <v>21200</v>
      </c>
      <c r="H46" s="662">
        <v>1</v>
      </c>
      <c r="I46" s="662">
        <v>106</v>
      </c>
      <c r="J46" s="665">
        <v>446</v>
      </c>
      <c r="K46" s="665">
        <v>46606</v>
      </c>
      <c r="L46" s="662">
        <v>2.1983962264150945</v>
      </c>
      <c r="M46" s="662">
        <v>104.49775784753363</v>
      </c>
      <c r="N46" s="665">
        <v>317</v>
      </c>
      <c r="O46" s="665">
        <v>34236</v>
      </c>
      <c r="P46" s="678">
        <v>1.6149056603773584</v>
      </c>
      <c r="Q46" s="666">
        <v>108</v>
      </c>
    </row>
    <row r="47" spans="1:17" ht="14.4" customHeight="1" x14ac:dyDescent="0.3">
      <c r="A47" s="661" t="s">
        <v>5728</v>
      </c>
      <c r="B47" s="662" t="s">
        <v>576</v>
      </c>
      <c r="C47" s="662" t="s">
        <v>5769</v>
      </c>
      <c r="D47" s="662" t="s">
        <v>5798</v>
      </c>
      <c r="E47" s="662" t="s">
        <v>5799</v>
      </c>
      <c r="F47" s="665">
        <v>1256</v>
      </c>
      <c r="G47" s="665">
        <v>140672</v>
      </c>
      <c r="H47" s="662">
        <v>1</v>
      </c>
      <c r="I47" s="662">
        <v>112</v>
      </c>
      <c r="J47" s="665">
        <v>2075</v>
      </c>
      <c r="K47" s="665">
        <v>232051</v>
      </c>
      <c r="L47" s="662">
        <v>1.6495891151046407</v>
      </c>
      <c r="M47" s="662">
        <v>111.83180722891566</v>
      </c>
      <c r="N47" s="665">
        <v>1979</v>
      </c>
      <c r="O47" s="665">
        <v>225606</v>
      </c>
      <c r="P47" s="678">
        <v>1.6037733166515014</v>
      </c>
      <c r="Q47" s="666">
        <v>114</v>
      </c>
    </row>
    <row r="48" spans="1:17" ht="14.4" customHeight="1" x14ac:dyDescent="0.3">
      <c r="A48" s="661" t="s">
        <v>5728</v>
      </c>
      <c r="B48" s="662" t="s">
        <v>576</v>
      </c>
      <c r="C48" s="662" t="s">
        <v>5769</v>
      </c>
      <c r="D48" s="662" t="s">
        <v>5800</v>
      </c>
      <c r="E48" s="662" t="s">
        <v>5801</v>
      </c>
      <c r="F48" s="665">
        <v>23</v>
      </c>
      <c r="G48" s="665">
        <v>1863</v>
      </c>
      <c r="H48" s="662">
        <v>1</v>
      </c>
      <c r="I48" s="662">
        <v>81</v>
      </c>
      <c r="J48" s="665">
        <v>6</v>
      </c>
      <c r="K48" s="665">
        <v>486</v>
      </c>
      <c r="L48" s="662">
        <v>0.2608695652173913</v>
      </c>
      <c r="M48" s="662">
        <v>81</v>
      </c>
      <c r="N48" s="665"/>
      <c r="O48" s="665"/>
      <c r="P48" s="678"/>
      <c r="Q48" s="666"/>
    </row>
    <row r="49" spans="1:17" ht="14.4" customHeight="1" x14ac:dyDescent="0.3">
      <c r="A49" s="661" t="s">
        <v>5728</v>
      </c>
      <c r="B49" s="662" t="s">
        <v>576</v>
      </c>
      <c r="C49" s="662" t="s">
        <v>5769</v>
      </c>
      <c r="D49" s="662" t="s">
        <v>5802</v>
      </c>
      <c r="E49" s="662" t="s">
        <v>5803</v>
      </c>
      <c r="F49" s="665">
        <v>10</v>
      </c>
      <c r="G49" s="665">
        <v>300</v>
      </c>
      <c r="H49" s="662">
        <v>1</v>
      </c>
      <c r="I49" s="662">
        <v>30</v>
      </c>
      <c r="J49" s="665">
        <v>15</v>
      </c>
      <c r="K49" s="665">
        <v>461</v>
      </c>
      <c r="L49" s="662">
        <v>1.5366666666666666</v>
      </c>
      <c r="M49" s="662">
        <v>30.733333333333334</v>
      </c>
      <c r="N49" s="665">
        <v>7</v>
      </c>
      <c r="O49" s="665">
        <v>217</v>
      </c>
      <c r="P49" s="678">
        <v>0.72333333333333338</v>
      </c>
      <c r="Q49" s="666">
        <v>31</v>
      </c>
    </row>
    <row r="50" spans="1:17" ht="14.4" customHeight="1" x14ac:dyDescent="0.3">
      <c r="A50" s="661" t="s">
        <v>5728</v>
      </c>
      <c r="B50" s="662" t="s">
        <v>576</v>
      </c>
      <c r="C50" s="662" t="s">
        <v>5769</v>
      </c>
      <c r="D50" s="662" t="s">
        <v>5804</v>
      </c>
      <c r="E50" s="662" t="s">
        <v>5805</v>
      </c>
      <c r="F50" s="665">
        <v>1</v>
      </c>
      <c r="G50" s="665">
        <v>141</v>
      </c>
      <c r="H50" s="662">
        <v>1</v>
      </c>
      <c r="I50" s="662">
        <v>141</v>
      </c>
      <c r="J50" s="665"/>
      <c r="K50" s="665"/>
      <c r="L50" s="662"/>
      <c r="M50" s="662"/>
      <c r="N50" s="665"/>
      <c r="O50" s="665"/>
      <c r="P50" s="678"/>
      <c r="Q50" s="666"/>
    </row>
    <row r="51" spans="1:17" ht="14.4" customHeight="1" x14ac:dyDescent="0.3">
      <c r="A51" s="661" t="s">
        <v>5728</v>
      </c>
      <c r="B51" s="662" t="s">
        <v>576</v>
      </c>
      <c r="C51" s="662" t="s">
        <v>5769</v>
      </c>
      <c r="D51" s="662" t="s">
        <v>5806</v>
      </c>
      <c r="E51" s="662" t="s">
        <v>5807</v>
      </c>
      <c r="F51" s="665">
        <v>22</v>
      </c>
      <c r="G51" s="665">
        <v>1518</v>
      </c>
      <c r="H51" s="662">
        <v>1</v>
      </c>
      <c r="I51" s="662">
        <v>69</v>
      </c>
      <c r="J51" s="665">
        <v>19</v>
      </c>
      <c r="K51" s="665">
        <v>1317</v>
      </c>
      <c r="L51" s="662">
        <v>0.8675889328063241</v>
      </c>
      <c r="M51" s="662">
        <v>69.315789473684205</v>
      </c>
      <c r="N51" s="665">
        <v>21</v>
      </c>
      <c r="O51" s="665">
        <v>1470</v>
      </c>
      <c r="P51" s="678">
        <v>0.96837944664031617</v>
      </c>
      <c r="Q51" s="666">
        <v>70</v>
      </c>
    </row>
    <row r="52" spans="1:17" ht="14.4" customHeight="1" x14ac:dyDescent="0.3">
      <c r="A52" s="661" t="s">
        <v>5728</v>
      </c>
      <c r="B52" s="662" t="s">
        <v>576</v>
      </c>
      <c r="C52" s="662" t="s">
        <v>5769</v>
      </c>
      <c r="D52" s="662" t="s">
        <v>5808</v>
      </c>
      <c r="E52" s="662" t="s">
        <v>5809</v>
      </c>
      <c r="F52" s="665">
        <v>172</v>
      </c>
      <c r="G52" s="665">
        <v>13072</v>
      </c>
      <c r="H52" s="662">
        <v>1</v>
      </c>
      <c r="I52" s="662">
        <v>76</v>
      </c>
      <c r="J52" s="665">
        <v>275</v>
      </c>
      <c r="K52" s="665">
        <v>20940</v>
      </c>
      <c r="L52" s="662">
        <v>1.6018971848225214</v>
      </c>
      <c r="M52" s="662">
        <v>76.145454545454541</v>
      </c>
      <c r="N52" s="665">
        <v>261</v>
      </c>
      <c r="O52" s="665">
        <v>20097</v>
      </c>
      <c r="P52" s="678">
        <v>1.5374082007343941</v>
      </c>
      <c r="Q52" s="666">
        <v>77</v>
      </c>
    </row>
    <row r="53" spans="1:17" ht="14.4" customHeight="1" x14ac:dyDescent="0.3">
      <c r="A53" s="661" t="s">
        <v>5728</v>
      </c>
      <c r="B53" s="662" t="s">
        <v>576</v>
      </c>
      <c r="C53" s="662" t="s">
        <v>5769</v>
      </c>
      <c r="D53" s="662" t="s">
        <v>5810</v>
      </c>
      <c r="E53" s="662" t="s">
        <v>5811</v>
      </c>
      <c r="F53" s="665">
        <v>78</v>
      </c>
      <c r="G53" s="665">
        <v>46878</v>
      </c>
      <c r="H53" s="662">
        <v>1</v>
      </c>
      <c r="I53" s="662">
        <v>601</v>
      </c>
      <c r="J53" s="665">
        <v>49</v>
      </c>
      <c r="K53" s="665">
        <v>29549</v>
      </c>
      <c r="L53" s="662">
        <v>0.63033832501386577</v>
      </c>
      <c r="M53" s="662">
        <v>603.0408163265306</v>
      </c>
      <c r="N53" s="665">
        <v>45</v>
      </c>
      <c r="O53" s="665">
        <v>27270</v>
      </c>
      <c r="P53" s="678">
        <v>0.58172276974273651</v>
      </c>
      <c r="Q53" s="666">
        <v>606</v>
      </c>
    </row>
    <row r="54" spans="1:17" ht="14.4" customHeight="1" x14ac:dyDescent="0.3">
      <c r="A54" s="661" t="s">
        <v>5728</v>
      </c>
      <c r="B54" s="662" t="s">
        <v>576</v>
      </c>
      <c r="C54" s="662" t="s">
        <v>5769</v>
      </c>
      <c r="D54" s="662" t="s">
        <v>5812</v>
      </c>
      <c r="E54" s="662" t="s">
        <v>5813</v>
      </c>
      <c r="F54" s="665">
        <v>3</v>
      </c>
      <c r="G54" s="665">
        <v>168</v>
      </c>
      <c r="H54" s="662">
        <v>1</v>
      </c>
      <c r="I54" s="662">
        <v>56</v>
      </c>
      <c r="J54" s="665"/>
      <c r="K54" s="665"/>
      <c r="L54" s="662"/>
      <c r="M54" s="662"/>
      <c r="N54" s="665"/>
      <c r="O54" s="665"/>
      <c r="P54" s="678"/>
      <c r="Q54" s="666"/>
    </row>
    <row r="55" spans="1:17" ht="14.4" customHeight="1" x14ac:dyDescent="0.3">
      <c r="A55" s="661" t="s">
        <v>5728</v>
      </c>
      <c r="B55" s="662" t="s">
        <v>576</v>
      </c>
      <c r="C55" s="662" t="s">
        <v>5769</v>
      </c>
      <c r="D55" s="662" t="s">
        <v>5814</v>
      </c>
      <c r="E55" s="662" t="s">
        <v>5815</v>
      </c>
      <c r="F55" s="665"/>
      <c r="G55" s="665"/>
      <c r="H55" s="662"/>
      <c r="I55" s="662"/>
      <c r="J55" s="665"/>
      <c r="K55" s="665"/>
      <c r="L55" s="662"/>
      <c r="M55" s="662"/>
      <c r="N55" s="665">
        <v>1</v>
      </c>
      <c r="O55" s="665">
        <v>340</v>
      </c>
      <c r="P55" s="678"/>
      <c r="Q55" s="666">
        <v>340</v>
      </c>
    </row>
    <row r="56" spans="1:17" ht="14.4" customHeight="1" x14ac:dyDescent="0.3">
      <c r="A56" s="661" t="s">
        <v>5728</v>
      </c>
      <c r="B56" s="662" t="s">
        <v>576</v>
      </c>
      <c r="C56" s="662" t="s">
        <v>5769</v>
      </c>
      <c r="D56" s="662" t="s">
        <v>5816</v>
      </c>
      <c r="E56" s="662" t="s">
        <v>5817</v>
      </c>
      <c r="F56" s="665">
        <v>6</v>
      </c>
      <c r="G56" s="665">
        <v>2172</v>
      </c>
      <c r="H56" s="662">
        <v>1</v>
      </c>
      <c r="I56" s="662">
        <v>362</v>
      </c>
      <c r="J56" s="665">
        <v>21</v>
      </c>
      <c r="K56" s="665">
        <v>7634</v>
      </c>
      <c r="L56" s="662">
        <v>3.5147329650092081</v>
      </c>
      <c r="M56" s="662">
        <v>363.52380952380952</v>
      </c>
      <c r="N56" s="665">
        <v>4</v>
      </c>
      <c r="O56" s="665">
        <v>1460</v>
      </c>
      <c r="P56" s="678">
        <v>0.67219152854511965</v>
      </c>
      <c r="Q56" s="666">
        <v>365</v>
      </c>
    </row>
    <row r="57" spans="1:17" ht="14.4" customHeight="1" x14ac:dyDescent="0.3">
      <c r="A57" s="661" t="s">
        <v>5728</v>
      </c>
      <c r="B57" s="662" t="s">
        <v>576</v>
      </c>
      <c r="C57" s="662" t="s">
        <v>5769</v>
      </c>
      <c r="D57" s="662" t="s">
        <v>5818</v>
      </c>
      <c r="E57" s="662" t="s">
        <v>5819</v>
      </c>
      <c r="F57" s="665">
        <v>2</v>
      </c>
      <c r="G57" s="665">
        <v>1040</v>
      </c>
      <c r="H57" s="662">
        <v>1</v>
      </c>
      <c r="I57" s="662">
        <v>520</v>
      </c>
      <c r="J57" s="665"/>
      <c r="K57" s="665"/>
      <c r="L57" s="662"/>
      <c r="M57" s="662"/>
      <c r="N57" s="665"/>
      <c r="O57" s="665"/>
      <c r="P57" s="678"/>
      <c r="Q57" s="666"/>
    </row>
    <row r="58" spans="1:17" ht="14.4" customHeight="1" x14ac:dyDescent="0.3">
      <c r="A58" s="661" t="s">
        <v>5728</v>
      </c>
      <c r="B58" s="662" t="s">
        <v>576</v>
      </c>
      <c r="C58" s="662" t="s">
        <v>5769</v>
      </c>
      <c r="D58" s="662" t="s">
        <v>5820</v>
      </c>
      <c r="E58" s="662" t="s">
        <v>5821</v>
      </c>
      <c r="F58" s="665">
        <v>1283</v>
      </c>
      <c r="G58" s="665">
        <v>209129</v>
      </c>
      <c r="H58" s="662">
        <v>1</v>
      </c>
      <c r="I58" s="662">
        <v>163</v>
      </c>
      <c r="J58" s="665">
        <v>1152</v>
      </c>
      <c r="K58" s="665">
        <v>187907</v>
      </c>
      <c r="L58" s="662">
        <v>0.89852196491160963</v>
      </c>
      <c r="M58" s="662">
        <v>163.11371527777777</v>
      </c>
      <c r="N58" s="665">
        <v>1295</v>
      </c>
      <c r="O58" s="665">
        <v>213675</v>
      </c>
      <c r="P58" s="678">
        <v>1.02173777907416</v>
      </c>
      <c r="Q58" s="666">
        <v>165</v>
      </c>
    </row>
    <row r="59" spans="1:17" ht="14.4" customHeight="1" x14ac:dyDescent="0.3">
      <c r="A59" s="661" t="s">
        <v>5728</v>
      </c>
      <c r="B59" s="662" t="s">
        <v>576</v>
      </c>
      <c r="C59" s="662" t="s">
        <v>5769</v>
      </c>
      <c r="D59" s="662" t="s">
        <v>5822</v>
      </c>
      <c r="E59" s="662" t="s">
        <v>5823</v>
      </c>
      <c r="F59" s="665">
        <v>42</v>
      </c>
      <c r="G59" s="665">
        <v>43806</v>
      </c>
      <c r="H59" s="662">
        <v>1</v>
      </c>
      <c r="I59" s="662">
        <v>1043</v>
      </c>
      <c r="J59" s="665">
        <v>47</v>
      </c>
      <c r="K59" s="665">
        <v>47139</v>
      </c>
      <c r="L59" s="662">
        <v>1.0760854677441447</v>
      </c>
      <c r="M59" s="662">
        <v>1002.9574468085107</v>
      </c>
      <c r="N59" s="665">
        <v>55</v>
      </c>
      <c r="O59" s="665">
        <v>69300</v>
      </c>
      <c r="P59" s="678">
        <v>1.5819750719079577</v>
      </c>
      <c r="Q59" s="666">
        <v>1260</v>
      </c>
    </row>
    <row r="60" spans="1:17" ht="14.4" customHeight="1" x14ac:dyDescent="0.3">
      <c r="A60" s="661" t="s">
        <v>5728</v>
      </c>
      <c r="B60" s="662" t="s">
        <v>576</v>
      </c>
      <c r="C60" s="662" t="s">
        <v>5769</v>
      </c>
      <c r="D60" s="662" t="s">
        <v>5824</v>
      </c>
      <c r="E60" s="662" t="s">
        <v>5825</v>
      </c>
      <c r="F60" s="665">
        <v>2</v>
      </c>
      <c r="G60" s="665">
        <v>422</v>
      </c>
      <c r="H60" s="662">
        <v>1</v>
      </c>
      <c r="I60" s="662">
        <v>211</v>
      </c>
      <c r="J60" s="665"/>
      <c r="K60" s="665"/>
      <c r="L60" s="662"/>
      <c r="M60" s="662"/>
      <c r="N60" s="665"/>
      <c r="O60" s="665"/>
      <c r="P60" s="678"/>
      <c r="Q60" s="666"/>
    </row>
    <row r="61" spans="1:17" ht="14.4" customHeight="1" x14ac:dyDescent="0.3">
      <c r="A61" s="661" t="s">
        <v>5728</v>
      </c>
      <c r="B61" s="662" t="s">
        <v>584</v>
      </c>
      <c r="C61" s="662" t="s">
        <v>5769</v>
      </c>
      <c r="D61" s="662" t="s">
        <v>5780</v>
      </c>
      <c r="E61" s="662" t="s">
        <v>5781</v>
      </c>
      <c r="F61" s="665">
        <v>562</v>
      </c>
      <c r="G61" s="665">
        <v>130384</v>
      </c>
      <c r="H61" s="662">
        <v>1</v>
      </c>
      <c r="I61" s="662">
        <v>232</v>
      </c>
      <c r="J61" s="665">
        <v>700</v>
      </c>
      <c r="K61" s="665">
        <v>163388</v>
      </c>
      <c r="L61" s="662">
        <v>1.253129218308995</v>
      </c>
      <c r="M61" s="662">
        <v>233.41142857142856</v>
      </c>
      <c r="N61" s="665">
        <v>732</v>
      </c>
      <c r="O61" s="665">
        <v>172020</v>
      </c>
      <c r="P61" s="678">
        <v>1.3193336605718493</v>
      </c>
      <c r="Q61" s="666">
        <v>235</v>
      </c>
    </row>
    <row r="62" spans="1:17" ht="14.4" customHeight="1" x14ac:dyDescent="0.3">
      <c r="A62" s="661" t="s">
        <v>5728</v>
      </c>
      <c r="B62" s="662" t="s">
        <v>584</v>
      </c>
      <c r="C62" s="662" t="s">
        <v>5769</v>
      </c>
      <c r="D62" s="662" t="s">
        <v>5826</v>
      </c>
      <c r="E62" s="662" t="s">
        <v>5827</v>
      </c>
      <c r="F62" s="665">
        <v>621</v>
      </c>
      <c r="G62" s="665">
        <v>72036</v>
      </c>
      <c r="H62" s="662">
        <v>1</v>
      </c>
      <c r="I62" s="662">
        <v>116</v>
      </c>
      <c r="J62" s="665">
        <v>828</v>
      </c>
      <c r="K62" s="665">
        <v>95996</v>
      </c>
      <c r="L62" s="662">
        <v>1.332611472041757</v>
      </c>
      <c r="M62" s="662">
        <v>115.93719806763285</v>
      </c>
      <c r="N62" s="665">
        <v>1007</v>
      </c>
      <c r="O62" s="665">
        <v>118826</v>
      </c>
      <c r="P62" s="678">
        <v>1.6495363429396412</v>
      </c>
      <c r="Q62" s="666">
        <v>118</v>
      </c>
    </row>
    <row r="63" spans="1:17" ht="14.4" customHeight="1" x14ac:dyDescent="0.3">
      <c r="A63" s="661" t="s">
        <v>5728</v>
      </c>
      <c r="B63" s="662" t="s">
        <v>584</v>
      </c>
      <c r="C63" s="662" t="s">
        <v>5769</v>
      </c>
      <c r="D63" s="662" t="s">
        <v>5828</v>
      </c>
      <c r="E63" s="662" t="s">
        <v>5829</v>
      </c>
      <c r="F63" s="665">
        <v>8</v>
      </c>
      <c r="G63" s="665">
        <v>2560</v>
      </c>
      <c r="H63" s="662">
        <v>1</v>
      </c>
      <c r="I63" s="662">
        <v>320</v>
      </c>
      <c r="J63" s="665">
        <v>6</v>
      </c>
      <c r="K63" s="665">
        <v>1928</v>
      </c>
      <c r="L63" s="662">
        <v>0.75312500000000004</v>
      </c>
      <c r="M63" s="662">
        <v>321.33333333333331</v>
      </c>
      <c r="N63" s="665">
        <v>6</v>
      </c>
      <c r="O63" s="665">
        <v>1938</v>
      </c>
      <c r="P63" s="678">
        <v>0.75703125000000004</v>
      </c>
      <c r="Q63" s="666">
        <v>323</v>
      </c>
    </row>
    <row r="64" spans="1:17" ht="14.4" customHeight="1" x14ac:dyDescent="0.3">
      <c r="A64" s="661" t="s">
        <v>5728</v>
      </c>
      <c r="B64" s="662" t="s">
        <v>584</v>
      </c>
      <c r="C64" s="662" t="s">
        <v>5769</v>
      </c>
      <c r="D64" s="662" t="s">
        <v>5830</v>
      </c>
      <c r="E64" s="662" t="s">
        <v>5831</v>
      </c>
      <c r="F64" s="665">
        <v>140</v>
      </c>
      <c r="G64" s="665">
        <v>67760</v>
      </c>
      <c r="H64" s="662">
        <v>1</v>
      </c>
      <c r="I64" s="662">
        <v>484</v>
      </c>
      <c r="J64" s="665">
        <v>191</v>
      </c>
      <c r="K64" s="665">
        <v>92762</v>
      </c>
      <c r="L64" s="662">
        <v>1.3689787485242031</v>
      </c>
      <c r="M64" s="662">
        <v>485.66492146596858</v>
      </c>
      <c r="N64" s="665">
        <v>182</v>
      </c>
      <c r="O64" s="665">
        <v>88634</v>
      </c>
      <c r="P64" s="678">
        <v>1.3080578512396694</v>
      </c>
      <c r="Q64" s="666">
        <v>487</v>
      </c>
    </row>
    <row r="65" spans="1:17" ht="14.4" customHeight="1" x14ac:dyDescent="0.3">
      <c r="A65" s="661" t="s">
        <v>5728</v>
      </c>
      <c r="B65" s="662" t="s">
        <v>584</v>
      </c>
      <c r="C65" s="662" t="s">
        <v>5769</v>
      </c>
      <c r="D65" s="662" t="s">
        <v>5832</v>
      </c>
      <c r="E65" s="662" t="s">
        <v>5833</v>
      </c>
      <c r="F65" s="665"/>
      <c r="G65" s="665"/>
      <c r="H65" s="662"/>
      <c r="I65" s="662"/>
      <c r="J65" s="665">
        <v>1</v>
      </c>
      <c r="K65" s="665">
        <v>677</v>
      </c>
      <c r="L65" s="662"/>
      <c r="M65" s="662">
        <v>677</v>
      </c>
      <c r="N65" s="665">
        <v>2</v>
      </c>
      <c r="O65" s="665">
        <v>1360</v>
      </c>
      <c r="P65" s="678"/>
      <c r="Q65" s="666">
        <v>680</v>
      </c>
    </row>
    <row r="66" spans="1:17" ht="14.4" customHeight="1" x14ac:dyDescent="0.3">
      <c r="A66" s="661" t="s">
        <v>5728</v>
      </c>
      <c r="B66" s="662" t="s">
        <v>584</v>
      </c>
      <c r="C66" s="662" t="s">
        <v>5769</v>
      </c>
      <c r="D66" s="662" t="s">
        <v>5834</v>
      </c>
      <c r="E66" s="662" t="s">
        <v>5831</v>
      </c>
      <c r="F66" s="665">
        <v>137</v>
      </c>
      <c r="G66" s="665">
        <v>75761</v>
      </c>
      <c r="H66" s="662">
        <v>1</v>
      </c>
      <c r="I66" s="662">
        <v>553</v>
      </c>
      <c r="J66" s="665">
        <v>172</v>
      </c>
      <c r="K66" s="665">
        <v>95480</v>
      </c>
      <c r="L66" s="662">
        <v>1.2602790353876006</v>
      </c>
      <c r="M66" s="662">
        <v>555.11627906976742</v>
      </c>
      <c r="N66" s="665">
        <v>163</v>
      </c>
      <c r="O66" s="665">
        <v>91117</v>
      </c>
      <c r="P66" s="678">
        <v>1.2026900384102639</v>
      </c>
      <c r="Q66" s="666">
        <v>559</v>
      </c>
    </row>
    <row r="67" spans="1:17" ht="14.4" customHeight="1" x14ac:dyDescent="0.3">
      <c r="A67" s="661" t="s">
        <v>5728</v>
      </c>
      <c r="B67" s="662" t="s">
        <v>584</v>
      </c>
      <c r="C67" s="662" t="s">
        <v>5769</v>
      </c>
      <c r="D67" s="662" t="s">
        <v>5835</v>
      </c>
      <c r="E67" s="662" t="s">
        <v>5833</v>
      </c>
      <c r="F67" s="665">
        <v>5</v>
      </c>
      <c r="G67" s="665">
        <v>3730</v>
      </c>
      <c r="H67" s="662">
        <v>1</v>
      </c>
      <c r="I67" s="662">
        <v>746</v>
      </c>
      <c r="J67" s="665">
        <v>7</v>
      </c>
      <c r="K67" s="665">
        <v>5250</v>
      </c>
      <c r="L67" s="662">
        <v>1.4075067024128687</v>
      </c>
      <c r="M67" s="662">
        <v>750</v>
      </c>
      <c r="N67" s="665">
        <v>3</v>
      </c>
      <c r="O67" s="665">
        <v>2256</v>
      </c>
      <c r="P67" s="678">
        <v>0.60482573726541555</v>
      </c>
      <c r="Q67" s="666">
        <v>752</v>
      </c>
    </row>
    <row r="68" spans="1:17" ht="14.4" customHeight="1" x14ac:dyDescent="0.3">
      <c r="A68" s="661" t="s">
        <v>5728</v>
      </c>
      <c r="B68" s="662" t="s">
        <v>584</v>
      </c>
      <c r="C68" s="662" t="s">
        <v>5769</v>
      </c>
      <c r="D68" s="662" t="s">
        <v>5836</v>
      </c>
      <c r="E68" s="662" t="s">
        <v>5815</v>
      </c>
      <c r="F68" s="665">
        <v>14</v>
      </c>
      <c r="G68" s="665">
        <v>6146</v>
      </c>
      <c r="H68" s="662">
        <v>1</v>
      </c>
      <c r="I68" s="662">
        <v>439</v>
      </c>
      <c r="J68" s="665"/>
      <c r="K68" s="665"/>
      <c r="L68" s="662"/>
      <c r="M68" s="662"/>
      <c r="N68" s="665">
        <v>14</v>
      </c>
      <c r="O68" s="665">
        <v>6286</v>
      </c>
      <c r="P68" s="678">
        <v>1.0227790432801822</v>
      </c>
      <c r="Q68" s="666">
        <v>449</v>
      </c>
    </row>
    <row r="69" spans="1:17" ht="14.4" customHeight="1" x14ac:dyDescent="0.3">
      <c r="A69" s="661" t="s">
        <v>5728</v>
      </c>
      <c r="B69" s="662" t="s">
        <v>584</v>
      </c>
      <c r="C69" s="662" t="s">
        <v>5769</v>
      </c>
      <c r="D69" s="662" t="s">
        <v>5837</v>
      </c>
      <c r="E69" s="662" t="s">
        <v>5838</v>
      </c>
      <c r="F69" s="665">
        <v>2</v>
      </c>
      <c r="G69" s="665">
        <v>414</v>
      </c>
      <c r="H69" s="662">
        <v>1</v>
      </c>
      <c r="I69" s="662">
        <v>207</v>
      </c>
      <c r="J69" s="665">
        <v>2</v>
      </c>
      <c r="K69" s="665">
        <v>418</v>
      </c>
      <c r="L69" s="662">
        <v>1.0096618357487923</v>
      </c>
      <c r="M69" s="662">
        <v>209</v>
      </c>
      <c r="N69" s="665">
        <v>2</v>
      </c>
      <c r="O69" s="665">
        <v>420</v>
      </c>
      <c r="P69" s="678">
        <v>1.0144927536231885</v>
      </c>
      <c r="Q69" s="666">
        <v>210</v>
      </c>
    </row>
    <row r="70" spans="1:17" ht="14.4" customHeight="1" x14ac:dyDescent="0.3">
      <c r="A70" s="661" t="s">
        <v>5728</v>
      </c>
      <c r="B70" s="662" t="s">
        <v>584</v>
      </c>
      <c r="C70" s="662" t="s">
        <v>5769</v>
      </c>
      <c r="D70" s="662" t="s">
        <v>5839</v>
      </c>
      <c r="E70" s="662" t="s">
        <v>5840</v>
      </c>
      <c r="F70" s="665">
        <v>234</v>
      </c>
      <c r="G70" s="665">
        <v>19188</v>
      </c>
      <c r="H70" s="662">
        <v>1</v>
      </c>
      <c r="I70" s="662">
        <v>82</v>
      </c>
      <c r="J70" s="665">
        <v>243</v>
      </c>
      <c r="K70" s="665">
        <v>19334</v>
      </c>
      <c r="L70" s="662">
        <v>1.0076089222430686</v>
      </c>
      <c r="M70" s="662">
        <v>79.563786008230451</v>
      </c>
      <c r="N70" s="665">
        <v>64</v>
      </c>
      <c r="O70" s="665">
        <v>5440</v>
      </c>
      <c r="P70" s="678">
        <v>0.28351052741296645</v>
      </c>
      <c r="Q70" s="666">
        <v>85</v>
      </c>
    </row>
    <row r="71" spans="1:17" ht="14.4" customHeight="1" x14ac:dyDescent="0.3">
      <c r="A71" s="661" t="s">
        <v>5728</v>
      </c>
      <c r="B71" s="662" t="s">
        <v>584</v>
      </c>
      <c r="C71" s="662" t="s">
        <v>5769</v>
      </c>
      <c r="D71" s="662" t="s">
        <v>5798</v>
      </c>
      <c r="E71" s="662" t="s">
        <v>5799</v>
      </c>
      <c r="F71" s="665">
        <v>2</v>
      </c>
      <c r="G71" s="665">
        <v>224</v>
      </c>
      <c r="H71" s="662">
        <v>1</v>
      </c>
      <c r="I71" s="662">
        <v>112</v>
      </c>
      <c r="J71" s="665"/>
      <c r="K71" s="665"/>
      <c r="L71" s="662"/>
      <c r="M71" s="662"/>
      <c r="N71" s="665">
        <v>1</v>
      </c>
      <c r="O71" s="665">
        <v>114</v>
      </c>
      <c r="P71" s="678">
        <v>0.5089285714285714</v>
      </c>
      <c r="Q71" s="666">
        <v>114</v>
      </c>
    </row>
    <row r="72" spans="1:17" ht="14.4" customHeight="1" x14ac:dyDescent="0.3">
      <c r="A72" s="661" t="s">
        <v>5728</v>
      </c>
      <c r="B72" s="662" t="s">
        <v>584</v>
      </c>
      <c r="C72" s="662" t="s">
        <v>5769</v>
      </c>
      <c r="D72" s="662" t="s">
        <v>5841</v>
      </c>
      <c r="E72" s="662" t="s">
        <v>5842</v>
      </c>
      <c r="F72" s="665">
        <v>267</v>
      </c>
      <c r="G72" s="665">
        <v>79032</v>
      </c>
      <c r="H72" s="662">
        <v>1</v>
      </c>
      <c r="I72" s="662">
        <v>296</v>
      </c>
      <c r="J72" s="665">
        <v>442</v>
      </c>
      <c r="K72" s="665">
        <v>131410</v>
      </c>
      <c r="L72" s="662">
        <v>1.6627442048790364</v>
      </c>
      <c r="M72" s="662">
        <v>297.30769230769232</v>
      </c>
      <c r="N72" s="665">
        <v>328</v>
      </c>
      <c r="O72" s="665">
        <v>98072</v>
      </c>
      <c r="P72" s="678">
        <v>1.2409150723757465</v>
      </c>
      <c r="Q72" s="666">
        <v>299</v>
      </c>
    </row>
    <row r="73" spans="1:17" ht="14.4" customHeight="1" x14ac:dyDescent="0.3">
      <c r="A73" s="661" t="s">
        <v>5728</v>
      </c>
      <c r="B73" s="662" t="s">
        <v>584</v>
      </c>
      <c r="C73" s="662" t="s">
        <v>5769</v>
      </c>
      <c r="D73" s="662" t="s">
        <v>5843</v>
      </c>
      <c r="E73" s="662" t="s">
        <v>5838</v>
      </c>
      <c r="F73" s="665">
        <v>1</v>
      </c>
      <c r="G73" s="665">
        <v>172</v>
      </c>
      <c r="H73" s="662">
        <v>1</v>
      </c>
      <c r="I73" s="662">
        <v>172</v>
      </c>
      <c r="J73" s="665">
        <v>1</v>
      </c>
      <c r="K73" s="665">
        <v>174</v>
      </c>
      <c r="L73" s="662">
        <v>1.0116279069767442</v>
      </c>
      <c r="M73" s="662">
        <v>174</v>
      </c>
      <c r="N73" s="665">
        <v>1</v>
      </c>
      <c r="O73" s="665">
        <v>174</v>
      </c>
      <c r="P73" s="678">
        <v>1.0116279069767442</v>
      </c>
      <c r="Q73" s="666">
        <v>174</v>
      </c>
    </row>
    <row r="74" spans="1:17" ht="14.4" customHeight="1" x14ac:dyDescent="0.3">
      <c r="A74" s="661" t="s">
        <v>5728</v>
      </c>
      <c r="B74" s="662" t="s">
        <v>584</v>
      </c>
      <c r="C74" s="662" t="s">
        <v>5769</v>
      </c>
      <c r="D74" s="662" t="s">
        <v>5844</v>
      </c>
      <c r="E74" s="662" t="s">
        <v>5842</v>
      </c>
      <c r="F74" s="665">
        <v>259</v>
      </c>
      <c r="G74" s="665">
        <v>94535</v>
      </c>
      <c r="H74" s="662">
        <v>1</v>
      </c>
      <c r="I74" s="662">
        <v>365</v>
      </c>
      <c r="J74" s="665">
        <v>462</v>
      </c>
      <c r="K74" s="665">
        <v>166348</v>
      </c>
      <c r="L74" s="662">
        <v>1.7596445760829322</v>
      </c>
      <c r="M74" s="662">
        <v>360.06060606060606</v>
      </c>
      <c r="N74" s="665">
        <v>440</v>
      </c>
      <c r="O74" s="665">
        <v>163240</v>
      </c>
      <c r="P74" s="678">
        <v>1.726767863754165</v>
      </c>
      <c r="Q74" s="666">
        <v>371</v>
      </c>
    </row>
    <row r="75" spans="1:17" ht="14.4" customHeight="1" x14ac:dyDescent="0.3">
      <c r="A75" s="661" t="s">
        <v>5728</v>
      </c>
      <c r="B75" s="662" t="s">
        <v>584</v>
      </c>
      <c r="C75" s="662" t="s">
        <v>5769</v>
      </c>
      <c r="D75" s="662" t="s">
        <v>5845</v>
      </c>
      <c r="E75" s="662" t="s">
        <v>5846</v>
      </c>
      <c r="F75" s="665">
        <v>2</v>
      </c>
      <c r="G75" s="665">
        <v>1270</v>
      </c>
      <c r="H75" s="662">
        <v>1</v>
      </c>
      <c r="I75" s="662">
        <v>635</v>
      </c>
      <c r="J75" s="665"/>
      <c r="K75" s="665"/>
      <c r="L75" s="662"/>
      <c r="M75" s="662"/>
      <c r="N75" s="665"/>
      <c r="O75" s="665"/>
      <c r="P75" s="678"/>
      <c r="Q75" s="666"/>
    </row>
    <row r="76" spans="1:17" ht="14.4" customHeight="1" x14ac:dyDescent="0.3">
      <c r="A76" s="661" t="s">
        <v>5728</v>
      </c>
      <c r="B76" s="662" t="s">
        <v>584</v>
      </c>
      <c r="C76" s="662" t="s">
        <v>5769</v>
      </c>
      <c r="D76" s="662" t="s">
        <v>5847</v>
      </c>
      <c r="E76" s="662" t="s">
        <v>5848</v>
      </c>
      <c r="F76" s="665">
        <v>4</v>
      </c>
      <c r="G76" s="665">
        <v>1076</v>
      </c>
      <c r="H76" s="662">
        <v>1</v>
      </c>
      <c r="I76" s="662">
        <v>269</v>
      </c>
      <c r="J76" s="665">
        <v>12</v>
      </c>
      <c r="K76" s="665">
        <v>3248</v>
      </c>
      <c r="L76" s="662">
        <v>3.0185873605947955</v>
      </c>
      <c r="M76" s="662">
        <v>270.66666666666669</v>
      </c>
      <c r="N76" s="665">
        <v>8</v>
      </c>
      <c r="O76" s="665">
        <v>2176</v>
      </c>
      <c r="P76" s="678">
        <v>2.0223048327137545</v>
      </c>
      <c r="Q76" s="666">
        <v>272</v>
      </c>
    </row>
    <row r="77" spans="1:17" ht="14.4" customHeight="1" x14ac:dyDescent="0.3">
      <c r="A77" s="661" t="s">
        <v>5728</v>
      </c>
      <c r="B77" s="662" t="s">
        <v>584</v>
      </c>
      <c r="C77" s="662" t="s">
        <v>5769</v>
      </c>
      <c r="D77" s="662" t="s">
        <v>5814</v>
      </c>
      <c r="E77" s="662" t="s">
        <v>5815</v>
      </c>
      <c r="F77" s="665">
        <v>34</v>
      </c>
      <c r="G77" s="665">
        <v>11390</v>
      </c>
      <c r="H77" s="662">
        <v>1</v>
      </c>
      <c r="I77" s="662">
        <v>335</v>
      </c>
      <c r="J77" s="665">
        <v>15</v>
      </c>
      <c r="K77" s="665">
        <v>5045</v>
      </c>
      <c r="L77" s="662">
        <v>0.44293239683933272</v>
      </c>
      <c r="M77" s="662">
        <v>336.33333333333331</v>
      </c>
      <c r="N77" s="665">
        <v>12</v>
      </c>
      <c r="O77" s="665">
        <v>4080</v>
      </c>
      <c r="P77" s="678">
        <v>0.35820895522388058</v>
      </c>
      <c r="Q77" s="666">
        <v>340</v>
      </c>
    </row>
    <row r="78" spans="1:17" ht="14.4" customHeight="1" x14ac:dyDescent="0.3">
      <c r="A78" s="661" t="s">
        <v>5728</v>
      </c>
      <c r="B78" s="662" t="s">
        <v>584</v>
      </c>
      <c r="C78" s="662" t="s">
        <v>5769</v>
      </c>
      <c r="D78" s="662" t="s">
        <v>5849</v>
      </c>
      <c r="E78" s="662" t="s">
        <v>5829</v>
      </c>
      <c r="F78" s="665"/>
      <c r="G78" s="665"/>
      <c r="H78" s="662"/>
      <c r="I78" s="662"/>
      <c r="J78" s="665">
        <v>20</v>
      </c>
      <c r="K78" s="665">
        <v>7832</v>
      </c>
      <c r="L78" s="662"/>
      <c r="M78" s="662">
        <v>391.6</v>
      </c>
      <c r="N78" s="665">
        <v>4</v>
      </c>
      <c r="O78" s="665">
        <v>1580</v>
      </c>
      <c r="P78" s="678"/>
      <c r="Q78" s="666">
        <v>395</v>
      </c>
    </row>
    <row r="79" spans="1:17" ht="14.4" customHeight="1" x14ac:dyDescent="0.3">
      <c r="A79" s="661" t="s">
        <v>5728</v>
      </c>
      <c r="B79" s="662" t="s">
        <v>584</v>
      </c>
      <c r="C79" s="662" t="s">
        <v>5769</v>
      </c>
      <c r="D79" s="662" t="s">
        <v>5850</v>
      </c>
      <c r="E79" s="662" t="s">
        <v>5851</v>
      </c>
      <c r="F79" s="665"/>
      <c r="G79" s="665"/>
      <c r="H79" s="662"/>
      <c r="I79" s="662"/>
      <c r="J79" s="665"/>
      <c r="K79" s="665"/>
      <c r="L79" s="662"/>
      <c r="M79" s="662"/>
      <c r="N79" s="665">
        <v>1</v>
      </c>
      <c r="O79" s="665">
        <v>611</v>
      </c>
      <c r="P79" s="678"/>
      <c r="Q79" s="666">
        <v>611</v>
      </c>
    </row>
    <row r="80" spans="1:17" ht="14.4" customHeight="1" x14ac:dyDescent="0.3">
      <c r="A80" s="661" t="s">
        <v>5728</v>
      </c>
      <c r="B80" s="662" t="s">
        <v>584</v>
      </c>
      <c r="C80" s="662" t="s">
        <v>5769</v>
      </c>
      <c r="D80" s="662" t="s">
        <v>5852</v>
      </c>
      <c r="E80" s="662" t="s">
        <v>5853</v>
      </c>
      <c r="F80" s="665">
        <v>18</v>
      </c>
      <c r="G80" s="665">
        <v>7668</v>
      </c>
      <c r="H80" s="662">
        <v>1</v>
      </c>
      <c r="I80" s="662">
        <v>426</v>
      </c>
      <c r="J80" s="665"/>
      <c r="K80" s="665"/>
      <c r="L80" s="662"/>
      <c r="M80" s="662"/>
      <c r="N80" s="665"/>
      <c r="O80" s="665"/>
      <c r="P80" s="678"/>
      <c r="Q80" s="666"/>
    </row>
    <row r="81" spans="1:17" ht="14.4" customHeight="1" x14ac:dyDescent="0.3">
      <c r="A81" s="661" t="s">
        <v>5728</v>
      </c>
      <c r="B81" s="662" t="s">
        <v>587</v>
      </c>
      <c r="C81" s="662" t="s">
        <v>5758</v>
      </c>
      <c r="D81" s="662" t="s">
        <v>5734</v>
      </c>
      <c r="E81" s="662" t="s">
        <v>5854</v>
      </c>
      <c r="F81" s="665"/>
      <c r="G81" s="665"/>
      <c r="H81" s="662"/>
      <c r="I81" s="662"/>
      <c r="J81" s="665">
        <v>1</v>
      </c>
      <c r="K81" s="665">
        <v>3889.27</v>
      </c>
      <c r="L81" s="662"/>
      <c r="M81" s="662">
        <v>3889.27</v>
      </c>
      <c r="N81" s="665"/>
      <c r="O81" s="665"/>
      <c r="P81" s="678"/>
      <c r="Q81" s="666"/>
    </row>
    <row r="82" spans="1:17" ht="14.4" customHeight="1" x14ac:dyDescent="0.3">
      <c r="A82" s="661" t="s">
        <v>5728</v>
      </c>
      <c r="B82" s="662" t="s">
        <v>587</v>
      </c>
      <c r="C82" s="662" t="s">
        <v>5758</v>
      </c>
      <c r="D82" s="662" t="s">
        <v>5761</v>
      </c>
      <c r="E82" s="662" t="s">
        <v>5762</v>
      </c>
      <c r="F82" s="665"/>
      <c r="G82" s="665"/>
      <c r="H82" s="662"/>
      <c r="I82" s="662"/>
      <c r="J82" s="665">
        <v>1</v>
      </c>
      <c r="K82" s="665">
        <v>242.64</v>
      </c>
      <c r="L82" s="662"/>
      <c r="M82" s="662">
        <v>242.64</v>
      </c>
      <c r="N82" s="665"/>
      <c r="O82" s="665"/>
      <c r="P82" s="678"/>
      <c r="Q82" s="666"/>
    </row>
    <row r="83" spans="1:17" ht="14.4" customHeight="1" x14ac:dyDescent="0.3">
      <c r="A83" s="661" t="s">
        <v>5728</v>
      </c>
      <c r="B83" s="662" t="s">
        <v>587</v>
      </c>
      <c r="C83" s="662" t="s">
        <v>5769</v>
      </c>
      <c r="D83" s="662" t="s">
        <v>5780</v>
      </c>
      <c r="E83" s="662" t="s">
        <v>5781</v>
      </c>
      <c r="F83" s="665">
        <v>85</v>
      </c>
      <c r="G83" s="665">
        <v>19720</v>
      </c>
      <c r="H83" s="662">
        <v>1</v>
      </c>
      <c r="I83" s="662">
        <v>232</v>
      </c>
      <c r="J83" s="665">
        <v>111</v>
      </c>
      <c r="K83" s="665">
        <v>25904</v>
      </c>
      <c r="L83" s="662">
        <v>1.3135902636916836</v>
      </c>
      <c r="M83" s="662">
        <v>233.36936936936937</v>
      </c>
      <c r="N83" s="665">
        <v>142</v>
      </c>
      <c r="O83" s="665">
        <v>33370</v>
      </c>
      <c r="P83" s="678">
        <v>1.6921906693711968</v>
      </c>
      <c r="Q83" s="666">
        <v>235</v>
      </c>
    </row>
    <row r="84" spans="1:17" ht="14.4" customHeight="1" x14ac:dyDescent="0.3">
      <c r="A84" s="661" t="s">
        <v>5728</v>
      </c>
      <c r="B84" s="662" t="s">
        <v>587</v>
      </c>
      <c r="C84" s="662" t="s">
        <v>5769</v>
      </c>
      <c r="D84" s="662" t="s">
        <v>5826</v>
      </c>
      <c r="E84" s="662" t="s">
        <v>5827</v>
      </c>
      <c r="F84" s="665">
        <v>76</v>
      </c>
      <c r="G84" s="665">
        <v>8816</v>
      </c>
      <c r="H84" s="662">
        <v>1</v>
      </c>
      <c r="I84" s="662">
        <v>116</v>
      </c>
      <c r="J84" s="665">
        <v>166</v>
      </c>
      <c r="K84" s="665">
        <v>19488</v>
      </c>
      <c r="L84" s="662">
        <v>2.2105263157894739</v>
      </c>
      <c r="M84" s="662">
        <v>117.39759036144578</v>
      </c>
      <c r="N84" s="665">
        <v>192</v>
      </c>
      <c r="O84" s="665">
        <v>22656</v>
      </c>
      <c r="P84" s="678">
        <v>2.5698729582577133</v>
      </c>
      <c r="Q84" s="666">
        <v>118</v>
      </c>
    </row>
    <row r="85" spans="1:17" ht="14.4" customHeight="1" x14ac:dyDescent="0.3">
      <c r="A85" s="661" t="s">
        <v>5728</v>
      </c>
      <c r="B85" s="662" t="s">
        <v>587</v>
      </c>
      <c r="C85" s="662" t="s">
        <v>5769</v>
      </c>
      <c r="D85" s="662" t="s">
        <v>5828</v>
      </c>
      <c r="E85" s="662" t="s">
        <v>5829</v>
      </c>
      <c r="F85" s="665">
        <v>7</v>
      </c>
      <c r="G85" s="665">
        <v>2240</v>
      </c>
      <c r="H85" s="662">
        <v>1</v>
      </c>
      <c r="I85" s="662">
        <v>320</v>
      </c>
      <c r="J85" s="665">
        <v>8</v>
      </c>
      <c r="K85" s="665">
        <v>2560</v>
      </c>
      <c r="L85" s="662">
        <v>1.1428571428571428</v>
      </c>
      <c r="M85" s="662">
        <v>320</v>
      </c>
      <c r="N85" s="665">
        <v>7</v>
      </c>
      <c r="O85" s="665">
        <v>2261</v>
      </c>
      <c r="P85" s="678">
        <v>1.0093749999999999</v>
      </c>
      <c r="Q85" s="666">
        <v>323</v>
      </c>
    </row>
    <row r="86" spans="1:17" ht="14.4" customHeight="1" x14ac:dyDescent="0.3">
      <c r="A86" s="661" t="s">
        <v>5728</v>
      </c>
      <c r="B86" s="662" t="s">
        <v>587</v>
      </c>
      <c r="C86" s="662" t="s">
        <v>5769</v>
      </c>
      <c r="D86" s="662" t="s">
        <v>5830</v>
      </c>
      <c r="E86" s="662" t="s">
        <v>5831</v>
      </c>
      <c r="F86" s="665">
        <v>43</v>
      </c>
      <c r="G86" s="665">
        <v>20812</v>
      </c>
      <c r="H86" s="662">
        <v>1</v>
      </c>
      <c r="I86" s="662">
        <v>484</v>
      </c>
      <c r="J86" s="665">
        <v>40</v>
      </c>
      <c r="K86" s="665">
        <v>19414</v>
      </c>
      <c r="L86" s="662">
        <v>0.93282721506822985</v>
      </c>
      <c r="M86" s="662">
        <v>485.35</v>
      </c>
      <c r="N86" s="665">
        <v>34</v>
      </c>
      <c r="O86" s="665">
        <v>16558</v>
      </c>
      <c r="P86" s="678">
        <v>0.79559869306169517</v>
      </c>
      <c r="Q86" s="666">
        <v>487</v>
      </c>
    </row>
    <row r="87" spans="1:17" ht="14.4" customHeight="1" x14ac:dyDescent="0.3">
      <c r="A87" s="661" t="s">
        <v>5728</v>
      </c>
      <c r="B87" s="662" t="s">
        <v>587</v>
      </c>
      <c r="C87" s="662" t="s">
        <v>5769</v>
      </c>
      <c r="D87" s="662" t="s">
        <v>5832</v>
      </c>
      <c r="E87" s="662" t="s">
        <v>5833</v>
      </c>
      <c r="F87" s="665">
        <v>3</v>
      </c>
      <c r="G87" s="665">
        <v>2031</v>
      </c>
      <c r="H87" s="662">
        <v>1</v>
      </c>
      <c r="I87" s="662">
        <v>677</v>
      </c>
      <c r="J87" s="665"/>
      <c r="K87" s="665"/>
      <c r="L87" s="662"/>
      <c r="M87" s="662"/>
      <c r="N87" s="665"/>
      <c r="O87" s="665"/>
      <c r="P87" s="678"/>
      <c r="Q87" s="666"/>
    </row>
    <row r="88" spans="1:17" ht="14.4" customHeight="1" x14ac:dyDescent="0.3">
      <c r="A88" s="661" t="s">
        <v>5728</v>
      </c>
      <c r="B88" s="662" t="s">
        <v>587</v>
      </c>
      <c r="C88" s="662" t="s">
        <v>5769</v>
      </c>
      <c r="D88" s="662" t="s">
        <v>5834</v>
      </c>
      <c r="E88" s="662" t="s">
        <v>5831</v>
      </c>
      <c r="F88" s="665">
        <v>52</v>
      </c>
      <c r="G88" s="665">
        <v>28756</v>
      </c>
      <c r="H88" s="662">
        <v>1</v>
      </c>
      <c r="I88" s="662">
        <v>553</v>
      </c>
      <c r="J88" s="665">
        <v>76</v>
      </c>
      <c r="K88" s="665">
        <v>36658</v>
      </c>
      <c r="L88" s="662">
        <v>1.2747948254277368</v>
      </c>
      <c r="M88" s="662">
        <v>482.34210526315792</v>
      </c>
      <c r="N88" s="665">
        <v>116</v>
      </c>
      <c r="O88" s="665">
        <v>64844</v>
      </c>
      <c r="P88" s="678">
        <v>2.2549728752260396</v>
      </c>
      <c r="Q88" s="666">
        <v>559</v>
      </c>
    </row>
    <row r="89" spans="1:17" ht="14.4" customHeight="1" x14ac:dyDescent="0.3">
      <c r="A89" s="661" t="s">
        <v>5728</v>
      </c>
      <c r="B89" s="662" t="s">
        <v>587</v>
      </c>
      <c r="C89" s="662" t="s">
        <v>5769</v>
      </c>
      <c r="D89" s="662" t="s">
        <v>5835</v>
      </c>
      <c r="E89" s="662" t="s">
        <v>5833</v>
      </c>
      <c r="F89" s="665"/>
      <c r="G89" s="665"/>
      <c r="H89" s="662"/>
      <c r="I89" s="662"/>
      <c r="J89" s="665">
        <v>3</v>
      </c>
      <c r="K89" s="665">
        <v>2250</v>
      </c>
      <c r="L89" s="662"/>
      <c r="M89" s="662">
        <v>750</v>
      </c>
      <c r="N89" s="665">
        <v>7</v>
      </c>
      <c r="O89" s="665">
        <v>5264</v>
      </c>
      <c r="P89" s="678"/>
      <c r="Q89" s="666">
        <v>752</v>
      </c>
    </row>
    <row r="90" spans="1:17" ht="14.4" customHeight="1" x14ac:dyDescent="0.3">
      <c r="A90" s="661" t="s">
        <v>5728</v>
      </c>
      <c r="B90" s="662" t="s">
        <v>587</v>
      </c>
      <c r="C90" s="662" t="s">
        <v>5769</v>
      </c>
      <c r="D90" s="662" t="s">
        <v>5836</v>
      </c>
      <c r="E90" s="662" t="s">
        <v>5815</v>
      </c>
      <c r="F90" s="665">
        <v>1</v>
      </c>
      <c r="G90" s="665">
        <v>439</v>
      </c>
      <c r="H90" s="662">
        <v>1</v>
      </c>
      <c r="I90" s="662">
        <v>439</v>
      </c>
      <c r="J90" s="665">
        <v>14</v>
      </c>
      <c r="K90" s="665">
        <v>6223</v>
      </c>
      <c r="L90" s="662">
        <v>14.175398633257403</v>
      </c>
      <c r="M90" s="662">
        <v>444.5</v>
      </c>
      <c r="N90" s="665">
        <v>18</v>
      </c>
      <c r="O90" s="665">
        <v>8082</v>
      </c>
      <c r="P90" s="678">
        <v>18.410022779043281</v>
      </c>
      <c r="Q90" s="666">
        <v>449</v>
      </c>
    </row>
    <row r="91" spans="1:17" ht="14.4" customHeight="1" x14ac:dyDescent="0.3">
      <c r="A91" s="661" t="s">
        <v>5728</v>
      </c>
      <c r="B91" s="662" t="s">
        <v>587</v>
      </c>
      <c r="C91" s="662" t="s">
        <v>5769</v>
      </c>
      <c r="D91" s="662" t="s">
        <v>5855</v>
      </c>
      <c r="E91" s="662" t="s">
        <v>5817</v>
      </c>
      <c r="F91" s="665">
        <v>2</v>
      </c>
      <c r="G91" s="665">
        <v>862</v>
      </c>
      <c r="H91" s="662">
        <v>1</v>
      </c>
      <c r="I91" s="662">
        <v>431</v>
      </c>
      <c r="J91" s="665"/>
      <c r="K91" s="665"/>
      <c r="L91" s="662"/>
      <c r="M91" s="662"/>
      <c r="N91" s="665"/>
      <c r="O91" s="665"/>
      <c r="P91" s="678"/>
      <c r="Q91" s="666"/>
    </row>
    <row r="92" spans="1:17" ht="14.4" customHeight="1" x14ac:dyDescent="0.3">
      <c r="A92" s="661" t="s">
        <v>5728</v>
      </c>
      <c r="B92" s="662" t="s">
        <v>587</v>
      </c>
      <c r="C92" s="662" t="s">
        <v>5769</v>
      </c>
      <c r="D92" s="662" t="s">
        <v>5856</v>
      </c>
      <c r="E92" s="662" t="s">
        <v>5783</v>
      </c>
      <c r="F92" s="665">
        <v>2</v>
      </c>
      <c r="G92" s="665">
        <v>1636</v>
      </c>
      <c r="H92" s="662">
        <v>1</v>
      </c>
      <c r="I92" s="662">
        <v>818</v>
      </c>
      <c r="J92" s="665"/>
      <c r="K92" s="665"/>
      <c r="L92" s="662"/>
      <c r="M92" s="662"/>
      <c r="N92" s="665">
        <v>3</v>
      </c>
      <c r="O92" s="665">
        <v>2472</v>
      </c>
      <c r="P92" s="678">
        <v>1.511002444987775</v>
      </c>
      <c r="Q92" s="666">
        <v>824</v>
      </c>
    </row>
    <row r="93" spans="1:17" ht="14.4" customHeight="1" x14ac:dyDescent="0.3">
      <c r="A93" s="661" t="s">
        <v>5728</v>
      </c>
      <c r="B93" s="662" t="s">
        <v>587</v>
      </c>
      <c r="C93" s="662" t="s">
        <v>5769</v>
      </c>
      <c r="D93" s="662" t="s">
        <v>5837</v>
      </c>
      <c r="E93" s="662" t="s">
        <v>5838</v>
      </c>
      <c r="F93" s="665">
        <v>2</v>
      </c>
      <c r="G93" s="665">
        <v>414</v>
      </c>
      <c r="H93" s="662">
        <v>1</v>
      </c>
      <c r="I93" s="662">
        <v>207</v>
      </c>
      <c r="J93" s="665">
        <v>3</v>
      </c>
      <c r="K93" s="665">
        <v>627</v>
      </c>
      <c r="L93" s="662">
        <v>1.5144927536231885</v>
      </c>
      <c r="M93" s="662">
        <v>209</v>
      </c>
      <c r="N93" s="665">
        <v>1</v>
      </c>
      <c r="O93" s="665">
        <v>210</v>
      </c>
      <c r="P93" s="678">
        <v>0.50724637681159424</v>
      </c>
      <c r="Q93" s="666">
        <v>210</v>
      </c>
    </row>
    <row r="94" spans="1:17" ht="14.4" customHeight="1" x14ac:dyDescent="0.3">
      <c r="A94" s="661" t="s">
        <v>5728</v>
      </c>
      <c r="B94" s="662" t="s">
        <v>587</v>
      </c>
      <c r="C94" s="662" t="s">
        <v>5769</v>
      </c>
      <c r="D94" s="662" t="s">
        <v>5839</v>
      </c>
      <c r="E94" s="662" t="s">
        <v>5840</v>
      </c>
      <c r="F94" s="665">
        <v>46</v>
      </c>
      <c r="G94" s="665">
        <v>3772</v>
      </c>
      <c r="H94" s="662">
        <v>1</v>
      </c>
      <c r="I94" s="662">
        <v>82</v>
      </c>
      <c r="J94" s="665">
        <v>31</v>
      </c>
      <c r="K94" s="665">
        <v>2572</v>
      </c>
      <c r="L94" s="662">
        <v>0.68186638388123011</v>
      </c>
      <c r="M94" s="662">
        <v>82.967741935483872</v>
      </c>
      <c r="N94" s="665">
        <v>34</v>
      </c>
      <c r="O94" s="665">
        <v>2890</v>
      </c>
      <c r="P94" s="678">
        <v>0.76617179215270415</v>
      </c>
      <c r="Q94" s="666">
        <v>85</v>
      </c>
    </row>
    <row r="95" spans="1:17" ht="14.4" customHeight="1" x14ac:dyDescent="0.3">
      <c r="A95" s="661" t="s">
        <v>5728</v>
      </c>
      <c r="B95" s="662" t="s">
        <v>587</v>
      </c>
      <c r="C95" s="662" t="s">
        <v>5769</v>
      </c>
      <c r="D95" s="662" t="s">
        <v>5792</v>
      </c>
      <c r="E95" s="662" t="s">
        <v>5793</v>
      </c>
      <c r="F95" s="665"/>
      <c r="G95" s="665"/>
      <c r="H95" s="662"/>
      <c r="I95" s="662"/>
      <c r="J95" s="665">
        <v>1</v>
      </c>
      <c r="K95" s="665">
        <v>703</v>
      </c>
      <c r="L95" s="662"/>
      <c r="M95" s="662">
        <v>703</v>
      </c>
      <c r="N95" s="665">
        <v>1</v>
      </c>
      <c r="O95" s="665">
        <v>707</v>
      </c>
      <c r="P95" s="678"/>
      <c r="Q95" s="666">
        <v>707</v>
      </c>
    </row>
    <row r="96" spans="1:17" ht="14.4" customHeight="1" x14ac:dyDescent="0.3">
      <c r="A96" s="661" t="s">
        <v>5728</v>
      </c>
      <c r="B96" s="662" t="s">
        <v>587</v>
      </c>
      <c r="C96" s="662" t="s">
        <v>5769</v>
      </c>
      <c r="D96" s="662" t="s">
        <v>5798</v>
      </c>
      <c r="E96" s="662" t="s">
        <v>5799</v>
      </c>
      <c r="F96" s="665">
        <v>4</v>
      </c>
      <c r="G96" s="665">
        <v>448</v>
      </c>
      <c r="H96" s="662">
        <v>1</v>
      </c>
      <c r="I96" s="662">
        <v>112</v>
      </c>
      <c r="J96" s="665">
        <v>12</v>
      </c>
      <c r="K96" s="665">
        <v>1354</v>
      </c>
      <c r="L96" s="662">
        <v>3.0223214285714284</v>
      </c>
      <c r="M96" s="662">
        <v>112.83333333333333</v>
      </c>
      <c r="N96" s="665">
        <v>7</v>
      </c>
      <c r="O96" s="665">
        <v>798</v>
      </c>
      <c r="P96" s="678">
        <v>1.78125</v>
      </c>
      <c r="Q96" s="666">
        <v>114</v>
      </c>
    </row>
    <row r="97" spans="1:17" ht="14.4" customHeight="1" x14ac:dyDescent="0.3">
      <c r="A97" s="661" t="s">
        <v>5728</v>
      </c>
      <c r="B97" s="662" t="s">
        <v>587</v>
      </c>
      <c r="C97" s="662" t="s">
        <v>5769</v>
      </c>
      <c r="D97" s="662" t="s">
        <v>5841</v>
      </c>
      <c r="E97" s="662" t="s">
        <v>5842</v>
      </c>
      <c r="F97" s="665">
        <v>33</v>
      </c>
      <c r="G97" s="665">
        <v>9768</v>
      </c>
      <c r="H97" s="662">
        <v>1</v>
      </c>
      <c r="I97" s="662">
        <v>296</v>
      </c>
      <c r="J97" s="665">
        <v>62</v>
      </c>
      <c r="K97" s="665">
        <v>18436</v>
      </c>
      <c r="L97" s="662">
        <v>1.8873873873873874</v>
      </c>
      <c r="M97" s="662">
        <v>297.35483870967744</v>
      </c>
      <c r="N97" s="665">
        <v>34</v>
      </c>
      <c r="O97" s="665">
        <v>10166</v>
      </c>
      <c r="P97" s="678">
        <v>1.0407452907452908</v>
      </c>
      <c r="Q97" s="666">
        <v>299</v>
      </c>
    </row>
    <row r="98" spans="1:17" ht="14.4" customHeight="1" x14ac:dyDescent="0.3">
      <c r="A98" s="661" t="s">
        <v>5728</v>
      </c>
      <c r="B98" s="662" t="s">
        <v>587</v>
      </c>
      <c r="C98" s="662" t="s">
        <v>5769</v>
      </c>
      <c r="D98" s="662" t="s">
        <v>5843</v>
      </c>
      <c r="E98" s="662" t="s">
        <v>5838</v>
      </c>
      <c r="F98" s="665"/>
      <c r="G98" s="665"/>
      <c r="H98" s="662"/>
      <c r="I98" s="662"/>
      <c r="J98" s="665">
        <v>1</v>
      </c>
      <c r="K98" s="665">
        <v>174</v>
      </c>
      <c r="L98" s="662"/>
      <c r="M98" s="662">
        <v>174</v>
      </c>
      <c r="N98" s="665"/>
      <c r="O98" s="665"/>
      <c r="P98" s="678"/>
      <c r="Q98" s="666"/>
    </row>
    <row r="99" spans="1:17" ht="14.4" customHeight="1" x14ac:dyDescent="0.3">
      <c r="A99" s="661" t="s">
        <v>5728</v>
      </c>
      <c r="B99" s="662" t="s">
        <v>587</v>
      </c>
      <c r="C99" s="662" t="s">
        <v>5769</v>
      </c>
      <c r="D99" s="662" t="s">
        <v>5844</v>
      </c>
      <c r="E99" s="662" t="s">
        <v>5842</v>
      </c>
      <c r="F99" s="665">
        <v>14</v>
      </c>
      <c r="G99" s="665">
        <v>5110</v>
      </c>
      <c r="H99" s="662">
        <v>1</v>
      </c>
      <c r="I99" s="662">
        <v>365</v>
      </c>
      <c r="J99" s="665">
        <v>57</v>
      </c>
      <c r="K99" s="665">
        <v>20985</v>
      </c>
      <c r="L99" s="662">
        <v>4.1066536203522501</v>
      </c>
      <c r="M99" s="662">
        <v>368.15789473684208</v>
      </c>
      <c r="N99" s="665">
        <v>83</v>
      </c>
      <c r="O99" s="665">
        <v>30793</v>
      </c>
      <c r="P99" s="678">
        <v>6.0260273972602736</v>
      </c>
      <c r="Q99" s="666">
        <v>371</v>
      </c>
    </row>
    <row r="100" spans="1:17" ht="14.4" customHeight="1" x14ac:dyDescent="0.3">
      <c r="A100" s="661" t="s">
        <v>5728</v>
      </c>
      <c r="B100" s="662" t="s">
        <v>587</v>
      </c>
      <c r="C100" s="662" t="s">
        <v>5769</v>
      </c>
      <c r="D100" s="662" t="s">
        <v>5847</v>
      </c>
      <c r="E100" s="662" t="s">
        <v>5848</v>
      </c>
      <c r="F100" s="665">
        <v>16</v>
      </c>
      <c r="G100" s="665">
        <v>4304</v>
      </c>
      <c r="H100" s="662">
        <v>1</v>
      </c>
      <c r="I100" s="662">
        <v>269</v>
      </c>
      <c r="J100" s="665">
        <v>29</v>
      </c>
      <c r="K100" s="665">
        <v>7285</v>
      </c>
      <c r="L100" s="662">
        <v>1.6926115241635689</v>
      </c>
      <c r="M100" s="662">
        <v>251.20689655172413</v>
      </c>
      <c r="N100" s="665">
        <v>47</v>
      </c>
      <c r="O100" s="665">
        <v>12784</v>
      </c>
      <c r="P100" s="678">
        <v>2.970260223048327</v>
      </c>
      <c r="Q100" s="666">
        <v>272</v>
      </c>
    </row>
    <row r="101" spans="1:17" ht="14.4" customHeight="1" x14ac:dyDescent="0.3">
      <c r="A101" s="661" t="s">
        <v>5728</v>
      </c>
      <c r="B101" s="662" t="s">
        <v>587</v>
      </c>
      <c r="C101" s="662" t="s">
        <v>5769</v>
      </c>
      <c r="D101" s="662" t="s">
        <v>5814</v>
      </c>
      <c r="E101" s="662" t="s">
        <v>5815</v>
      </c>
      <c r="F101" s="665">
        <v>4</v>
      </c>
      <c r="G101" s="665">
        <v>1340</v>
      </c>
      <c r="H101" s="662">
        <v>1</v>
      </c>
      <c r="I101" s="662">
        <v>335</v>
      </c>
      <c r="J101" s="665">
        <v>2</v>
      </c>
      <c r="K101" s="665">
        <v>678</v>
      </c>
      <c r="L101" s="662">
        <v>0.50597014925373129</v>
      </c>
      <c r="M101" s="662">
        <v>339</v>
      </c>
      <c r="N101" s="665">
        <v>3</v>
      </c>
      <c r="O101" s="665">
        <v>1020</v>
      </c>
      <c r="P101" s="678">
        <v>0.76119402985074625</v>
      </c>
      <c r="Q101" s="666">
        <v>340</v>
      </c>
    </row>
    <row r="102" spans="1:17" ht="14.4" customHeight="1" x14ac:dyDescent="0.3">
      <c r="A102" s="661" t="s">
        <v>5728</v>
      </c>
      <c r="B102" s="662" t="s">
        <v>587</v>
      </c>
      <c r="C102" s="662" t="s">
        <v>5769</v>
      </c>
      <c r="D102" s="662" t="s">
        <v>5816</v>
      </c>
      <c r="E102" s="662" t="s">
        <v>5817</v>
      </c>
      <c r="F102" s="665"/>
      <c r="G102" s="665"/>
      <c r="H102" s="662"/>
      <c r="I102" s="662"/>
      <c r="J102" s="665">
        <v>2</v>
      </c>
      <c r="K102" s="665">
        <v>728</v>
      </c>
      <c r="L102" s="662"/>
      <c r="M102" s="662">
        <v>364</v>
      </c>
      <c r="N102" s="665"/>
      <c r="O102" s="665"/>
      <c r="P102" s="678"/>
      <c r="Q102" s="666"/>
    </row>
    <row r="103" spans="1:17" ht="14.4" customHeight="1" x14ac:dyDescent="0.3">
      <c r="A103" s="661" t="s">
        <v>5728</v>
      </c>
      <c r="B103" s="662" t="s">
        <v>587</v>
      </c>
      <c r="C103" s="662" t="s">
        <v>5769</v>
      </c>
      <c r="D103" s="662" t="s">
        <v>5849</v>
      </c>
      <c r="E103" s="662" t="s">
        <v>5829</v>
      </c>
      <c r="F103" s="665">
        <v>14</v>
      </c>
      <c r="G103" s="665">
        <v>5446</v>
      </c>
      <c r="H103" s="662">
        <v>1</v>
      </c>
      <c r="I103" s="662">
        <v>389</v>
      </c>
      <c r="J103" s="665">
        <v>71</v>
      </c>
      <c r="K103" s="665">
        <v>27803</v>
      </c>
      <c r="L103" s="662">
        <v>5.1052148365773045</v>
      </c>
      <c r="M103" s="662">
        <v>391.59154929577466</v>
      </c>
      <c r="N103" s="665">
        <v>89</v>
      </c>
      <c r="O103" s="665">
        <v>35155</v>
      </c>
      <c r="P103" s="678">
        <v>6.4551964744766801</v>
      </c>
      <c r="Q103" s="666">
        <v>395</v>
      </c>
    </row>
    <row r="104" spans="1:17" ht="14.4" customHeight="1" x14ac:dyDescent="0.3">
      <c r="A104" s="661" t="s">
        <v>5728</v>
      </c>
      <c r="B104" s="662" t="s">
        <v>587</v>
      </c>
      <c r="C104" s="662" t="s">
        <v>5769</v>
      </c>
      <c r="D104" s="662" t="s">
        <v>5850</v>
      </c>
      <c r="E104" s="662" t="s">
        <v>5851</v>
      </c>
      <c r="F104" s="665"/>
      <c r="G104" s="665"/>
      <c r="H104" s="662"/>
      <c r="I104" s="662"/>
      <c r="J104" s="665"/>
      <c r="K104" s="665"/>
      <c r="L104" s="662"/>
      <c r="M104" s="662"/>
      <c r="N104" s="665">
        <v>1</v>
      </c>
      <c r="O104" s="665">
        <v>611</v>
      </c>
      <c r="P104" s="678"/>
      <c r="Q104" s="666">
        <v>611</v>
      </c>
    </row>
    <row r="105" spans="1:17" ht="14.4" customHeight="1" thickBot="1" x14ac:dyDescent="0.35">
      <c r="A105" s="667" t="s">
        <v>5728</v>
      </c>
      <c r="B105" s="668" t="s">
        <v>587</v>
      </c>
      <c r="C105" s="668" t="s">
        <v>5769</v>
      </c>
      <c r="D105" s="668" t="s">
        <v>5852</v>
      </c>
      <c r="E105" s="668" t="s">
        <v>5853</v>
      </c>
      <c r="F105" s="671">
        <v>2</v>
      </c>
      <c r="G105" s="671">
        <v>852</v>
      </c>
      <c r="H105" s="668">
        <v>1</v>
      </c>
      <c r="I105" s="668">
        <v>426</v>
      </c>
      <c r="J105" s="671">
        <v>3</v>
      </c>
      <c r="K105" s="671">
        <v>1285</v>
      </c>
      <c r="L105" s="668">
        <v>1.5082159624413145</v>
      </c>
      <c r="M105" s="668">
        <v>428.33333333333331</v>
      </c>
      <c r="N105" s="671"/>
      <c r="O105" s="671"/>
      <c r="P105" s="679"/>
      <c r="Q105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115025168</v>
      </c>
      <c r="C3" s="351">
        <f t="shared" ref="C3:R3" si="0">SUBTOTAL(9,C6:C1048576)</f>
        <v>26</v>
      </c>
      <c r="D3" s="351">
        <f t="shared" si="0"/>
        <v>127382241</v>
      </c>
      <c r="E3" s="351">
        <f t="shared" si="0"/>
        <v>28.483541512740683</v>
      </c>
      <c r="F3" s="351">
        <f t="shared" si="0"/>
        <v>128273474.33</v>
      </c>
      <c r="G3" s="354">
        <f>IF(B3&lt;&gt;0,F3/B3,"")</f>
        <v>1.1151774569023016</v>
      </c>
      <c r="H3" s="350">
        <f t="shared" si="0"/>
        <v>7618258.4700000035</v>
      </c>
      <c r="I3" s="351">
        <f t="shared" si="0"/>
        <v>21</v>
      </c>
      <c r="J3" s="351">
        <f t="shared" si="0"/>
        <v>12171616.820000002</v>
      </c>
      <c r="K3" s="351">
        <f t="shared" si="0"/>
        <v>32.777679791360853</v>
      </c>
      <c r="L3" s="351">
        <f t="shared" si="0"/>
        <v>19317068.710000008</v>
      </c>
      <c r="M3" s="352">
        <f>IF(H3&lt;&gt;0,L3/H3,"")</f>
        <v>2.5356278979072235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5858</v>
      </c>
      <c r="B6" s="793">
        <v>134106</v>
      </c>
      <c r="C6" s="737">
        <v>1</v>
      </c>
      <c r="D6" s="793">
        <v>197107</v>
      </c>
      <c r="E6" s="737">
        <v>1.4697850953723175</v>
      </c>
      <c r="F6" s="793">
        <v>802205</v>
      </c>
      <c r="G6" s="742">
        <v>5.9818725485809736</v>
      </c>
      <c r="H6" s="793">
        <v>1809.5</v>
      </c>
      <c r="I6" s="737">
        <v>1</v>
      </c>
      <c r="J6" s="793">
        <v>2714.25</v>
      </c>
      <c r="K6" s="737">
        <v>1.5</v>
      </c>
      <c r="L6" s="793">
        <v>8142.75</v>
      </c>
      <c r="M6" s="742">
        <v>4.5</v>
      </c>
      <c r="N6" s="793"/>
      <c r="O6" s="737"/>
      <c r="P6" s="793"/>
      <c r="Q6" s="737"/>
      <c r="R6" s="793"/>
      <c r="S6" s="235"/>
    </row>
    <row r="7" spans="1:19" ht="14.4" customHeight="1" x14ac:dyDescent="0.3">
      <c r="A7" s="688" t="s">
        <v>5859</v>
      </c>
      <c r="B7" s="794">
        <v>163661</v>
      </c>
      <c r="C7" s="662">
        <v>1</v>
      </c>
      <c r="D7" s="794">
        <v>203656</v>
      </c>
      <c r="E7" s="662">
        <v>1.2443770965593512</v>
      </c>
      <c r="F7" s="794">
        <v>178366</v>
      </c>
      <c r="G7" s="678">
        <v>1.0898503614178088</v>
      </c>
      <c r="H7" s="794">
        <v>7238</v>
      </c>
      <c r="I7" s="662">
        <v>1</v>
      </c>
      <c r="J7" s="794"/>
      <c r="K7" s="662"/>
      <c r="L7" s="794">
        <v>904.75</v>
      </c>
      <c r="M7" s="678">
        <v>0.125</v>
      </c>
      <c r="N7" s="794"/>
      <c r="O7" s="662"/>
      <c r="P7" s="794"/>
      <c r="Q7" s="662"/>
      <c r="R7" s="794"/>
      <c r="S7" s="701"/>
    </row>
    <row r="8" spans="1:19" ht="14.4" customHeight="1" x14ac:dyDescent="0.3">
      <c r="A8" s="688" t="s">
        <v>5860</v>
      </c>
      <c r="B8" s="794">
        <v>24420</v>
      </c>
      <c r="C8" s="662">
        <v>1</v>
      </c>
      <c r="D8" s="794">
        <v>39087</v>
      </c>
      <c r="E8" s="662">
        <v>1.6006142506142507</v>
      </c>
      <c r="F8" s="794">
        <v>58439</v>
      </c>
      <c r="G8" s="678">
        <v>2.3930794430794431</v>
      </c>
      <c r="H8" s="794">
        <v>242.64</v>
      </c>
      <c r="I8" s="662">
        <v>1</v>
      </c>
      <c r="J8" s="794">
        <v>904.75</v>
      </c>
      <c r="K8" s="662">
        <v>3.7287751401252889</v>
      </c>
      <c r="L8" s="794">
        <v>1347</v>
      </c>
      <c r="M8" s="678">
        <v>5.5514342235410492</v>
      </c>
      <c r="N8" s="794"/>
      <c r="O8" s="662"/>
      <c r="P8" s="794"/>
      <c r="Q8" s="662"/>
      <c r="R8" s="794"/>
      <c r="S8" s="701"/>
    </row>
    <row r="9" spans="1:19" ht="14.4" customHeight="1" x14ac:dyDescent="0.3">
      <c r="A9" s="688" t="s">
        <v>5861</v>
      </c>
      <c r="B9" s="794">
        <v>10291441</v>
      </c>
      <c r="C9" s="662">
        <v>1</v>
      </c>
      <c r="D9" s="794">
        <v>10990372</v>
      </c>
      <c r="E9" s="662">
        <v>1.0679138130413419</v>
      </c>
      <c r="F9" s="794">
        <v>11097418.33</v>
      </c>
      <c r="G9" s="678">
        <v>1.0783153039501465</v>
      </c>
      <c r="H9" s="794">
        <v>567695.90000000014</v>
      </c>
      <c r="I9" s="662">
        <v>1</v>
      </c>
      <c r="J9" s="794">
        <v>759513.2300000001</v>
      </c>
      <c r="K9" s="662">
        <v>1.3378874675684638</v>
      </c>
      <c r="L9" s="794">
        <v>714653.12000000011</v>
      </c>
      <c r="M9" s="678">
        <v>1.2588660936251257</v>
      </c>
      <c r="N9" s="794"/>
      <c r="O9" s="662"/>
      <c r="P9" s="794"/>
      <c r="Q9" s="662"/>
      <c r="R9" s="794"/>
      <c r="S9" s="701"/>
    </row>
    <row r="10" spans="1:19" ht="14.4" customHeight="1" x14ac:dyDescent="0.3">
      <c r="A10" s="688" t="s">
        <v>5862</v>
      </c>
      <c r="B10" s="794">
        <v>3481474</v>
      </c>
      <c r="C10" s="662">
        <v>1</v>
      </c>
      <c r="D10" s="794">
        <v>3438796</v>
      </c>
      <c r="E10" s="662">
        <v>0.9877413991889642</v>
      </c>
      <c r="F10" s="794">
        <v>3787867</v>
      </c>
      <c r="G10" s="678">
        <v>1.0880066891207574</v>
      </c>
      <c r="H10" s="794">
        <v>107903.77999999997</v>
      </c>
      <c r="I10" s="662">
        <v>1</v>
      </c>
      <c r="J10" s="794">
        <v>151015.67000000001</v>
      </c>
      <c r="K10" s="662">
        <v>1.3995401273245485</v>
      </c>
      <c r="L10" s="794">
        <v>223672.71000000011</v>
      </c>
      <c r="M10" s="678">
        <v>2.0728904029126705</v>
      </c>
      <c r="N10" s="794"/>
      <c r="O10" s="662"/>
      <c r="P10" s="794"/>
      <c r="Q10" s="662"/>
      <c r="R10" s="794"/>
      <c r="S10" s="701"/>
    </row>
    <row r="11" spans="1:19" ht="14.4" customHeight="1" x14ac:dyDescent="0.3">
      <c r="A11" s="688" t="s">
        <v>5863</v>
      </c>
      <c r="B11" s="794">
        <v>7374854</v>
      </c>
      <c r="C11" s="662">
        <v>1</v>
      </c>
      <c r="D11" s="794">
        <v>7905249</v>
      </c>
      <c r="E11" s="662">
        <v>1.0719193898618196</v>
      </c>
      <c r="F11" s="794">
        <v>8419159</v>
      </c>
      <c r="G11" s="678">
        <v>1.1416034812350184</v>
      </c>
      <c r="H11" s="794">
        <v>381886.43000000005</v>
      </c>
      <c r="I11" s="662">
        <v>1</v>
      </c>
      <c r="J11" s="794">
        <v>607491.95000000007</v>
      </c>
      <c r="K11" s="662">
        <v>1.5907660033900655</v>
      </c>
      <c r="L11" s="794">
        <v>691488.2100000002</v>
      </c>
      <c r="M11" s="678">
        <v>1.8107168929778419</v>
      </c>
      <c r="N11" s="794"/>
      <c r="O11" s="662"/>
      <c r="P11" s="794"/>
      <c r="Q11" s="662"/>
      <c r="R11" s="794"/>
      <c r="S11" s="701"/>
    </row>
    <row r="12" spans="1:19" ht="14.4" customHeight="1" x14ac:dyDescent="0.3">
      <c r="A12" s="688" t="s">
        <v>3018</v>
      </c>
      <c r="B12" s="794">
        <v>52797661</v>
      </c>
      <c r="C12" s="662">
        <v>1</v>
      </c>
      <c r="D12" s="794">
        <v>60390556</v>
      </c>
      <c r="E12" s="662">
        <v>1.1438112002726788</v>
      </c>
      <c r="F12" s="794">
        <v>59662392</v>
      </c>
      <c r="G12" s="678">
        <v>1.1300196044669479</v>
      </c>
      <c r="H12" s="794">
        <v>5560520.7600000035</v>
      </c>
      <c r="I12" s="662">
        <v>1</v>
      </c>
      <c r="J12" s="794">
        <v>9118391.3000000007</v>
      </c>
      <c r="K12" s="662">
        <v>1.6398448443163434</v>
      </c>
      <c r="L12" s="794">
        <v>9374021.5900000054</v>
      </c>
      <c r="M12" s="678">
        <v>1.6858172093219557</v>
      </c>
      <c r="N12" s="794"/>
      <c r="O12" s="662"/>
      <c r="P12" s="794"/>
      <c r="Q12" s="662"/>
      <c r="R12" s="794"/>
      <c r="S12" s="701"/>
    </row>
    <row r="13" spans="1:19" ht="14.4" customHeight="1" x14ac:dyDescent="0.3">
      <c r="A13" s="688" t="s">
        <v>5864</v>
      </c>
      <c r="B13" s="794">
        <v>5824447</v>
      </c>
      <c r="C13" s="662">
        <v>1</v>
      </c>
      <c r="D13" s="794">
        <v>7288391</v>
      </c>
      <c r="E13" s="662">
        <v>1.2513447199365022</v>
      </c>
      <c r="F13" s="794">
        <v>6969185</v>
      </c>
      <c r="G13" s="678">
        <v>1.1965402037309294</v>
      </c>
      <c r="H13" s="794">
        <v>149283.75</v>
      </c>
      <c r="I13" s="662">
        <v>1</v>
      </c>
      <c r="J13" s="794">
        <v>261472.75</v>
      </c>
      <c r="K13" s="662">
        <v>1.7515151515151515</v>
      </c>
      <c r="L13" s="794">
        <v>6901433</v>
      </c>
      <c r="M13" s="678">
        <v>46.230303030303027</v>
      </c>
      <c r="N13" s="794"/>
      <c r="O13" s="662"/>
      <c r="P13" s="794"/>
      <c r="Q13" s="662"/>
      <c r="R13" s="794"/>
      <c r="S13" s="701"/>
    </row>
    <row r="14" spans="1:19" ht="14.4" customHeight="1" x14ac:dyDescent="0.3">
      <c r="A14" s="688" t="s">
        <v>5865</v>
      </c>
      <c r="B14" s="794">
        <v>127701</v>
      </c>
      <c r="C14" s="662">
        <v>1</v>
      </c>
      <c r="D14" s="794">
        <v>118825</v>
      </c>
      <c r="E14" s="662">
        <v>0.93049388806665567</v>
      </c>
      <c r="F14" s="794">
        <v>150490</v>
      </c>
      <c r="G14" s="678">
        <v>1.1784559243858701</v>
      </c>
      <c r="H14" s="794">
        <v>2714.25</v>
      </c>
      <c r="I14" s="662">
        <v>1</v>
      </c>
      <c r="J14" s="794">
        <v>4523.75</v>
      </c>
      <c r="K14" s="662">
        <v>1.6666666666666667</v>
      </c>
      <c r="L14" s="794">
        <v>7238</v>
      </c>
      <c r="M14" s="678">
        <v>2.6666666666666665</v>
      </c>
      <c r="N14" s="794"/>
      <c r="O14" s="662"/>
      <c r="P14" s="794"/>
      <c r="Q14" s="662"/>
      <c r="R14" s="794"/>
      <c r="S14" s="701"/>
    </row>
    <row r="15" spans="1:19" ht="14.4" customHeight="1" x14ac:dyDescent="0.3">
      <c r="A15" s="688" t="s">
        <v>5866</v>
      </c>
      <c r="B15" s="794">
        <v>4778574</v>
      </c>
      <c r="C15" s="662">
        <v>1</v>
      </c>
      <c r="D15" s="794">
        <v>5063848</v>
      </c>
      <c r="E15" s="662">
        <v>1.0596985627930007</v>
      </c>
      <c r="F15" s="794">
        <v>5839864</v>
      </c>
      <c r="G15" s="678">
        <v>1.222093452984091</v>
      </c>
      <c r="H15" s="794">
        <v>59147.64</v>
      </c>
      <c r="I15" s="662">
        <v>1</v>
      </c>
      <c r="J15" s="794">
        <v>81023.25</v>
      </c>
      <c r="K15" s="662">
        <v>1.3698475543571984</v>
      </c>
      <c r="L15" s="794">
        <v>82413.279999999999</v>
      </c>
      <c r="M15" s="678">
        <v>1.3933485765450659</v>
      </c>
      <c r="N15" s="794"/>
      <c r="O15" s="662"/>
      <c r="P15" s="794"/>
      <c r="Q15" s="662"/>
      <c r="R15" s="794"/>
      <c r="S15" s="701"/>
    </row>
    <row r="16" spans="1:19" ht="14.4" customHeight="1" x14ac:dyDescent="0.3">
      <c r="A16" s="688" t="s">
        <v>5867</v>
      </c>
      <c r="B16" s="794">
        <v>7139864</v>
      </c>
      <c r="C16" s="662">
        <v>1</v>
      </c>
      <c r="D16" s="794">
        <v>7803321</v>
      </c>
      <c r="E16" s="662">
        <v>1.0929229184197347</v>
      </c>
      <c r="F16" s="794">
        <v>8208166</v>
      </c>
      <c r="G16" s="678">
        <v>1.1496249788511377</v>
      </c>
      <c r="H16" s="794">
        <v>223271.81000000011</v>
      </c>
      <c r="I16" s="662">
        <v>1</v>
      </c>
      <c r="J16" s="794">
        <v>424920.04000000033</v>
      </c>
      <c r="K16" s="662">
        <v>1.903151320357013</v>
      </c>
      <c r="L16" s="794">
        <v>546296.26</v>
      </c>
      <c r="M16" s="678">
        <v>2.4467766889156302</v>
      </c>
      <c r="N16" s="794"/>
      <c r="O16" s="662"/>
      <c r="P16" s="794"/>
      <c r="Q16" s="662"/>
      <c r="R16" s="794"/>
      <c r="S16" s="701"/>
    </row>
    <row r="17" spans="1:19" ht="14.4" customHeight="1" x14ac:dyDescent="0.3">
      <c r="A17" s="688" t="s">
        <v>5868</v>
      </c>
      <c r="B17" s="794">
        <v>2776761</v>
      </c>
      <c r="C17" s="662">
        <v>1</v>
      </c>
      <c r="D17" s="794">
        <v>3685495</v>
      </c>
      <c r="E17" s="662">
        <v>1.327264031726173</v>
      </c>
      <c r="F17" s="794">
        <v>4176808</v>
      </c>
      <c r="G17" s="678">
        <v>1.5042014779089738</v>
      </c>
      <c r="H17" s="794">
        <v>97778.81</v>
      </c>
      <c r="I17" s="662">
        <v>1</v>
      </c>
      <c r="J17" s="794">
        <v>181192.64</v>
      </c>
      <c r="K17" s="662">
        <v>1.8530869827521936</v>
      </c>
      <c r="L17" s="794">
        <v>170093</v>
      </c>
      <c r="M17" s="678">
        <v>1.7395691356849199</v>
      </c>
      <c r="N17" s="794"/>
      <c r="O17" s="662"/>
      <c r="P17" s="794"/>
      <c r="Q17" s="662"/>
      <c r="R17" s="794"/>
      <c r="S17" s="701"/>
    </row>
    <row r="18" spans="1:19" ht="14.4" customHeight="1" x14ac:dyDescent="0.3">
      <c r="A18" s="688" t="s">
        <v>5869</v>
      </c>
      <c r="B18" s="794">
        <v>3268540</v>
      </c>
      <c r="C18" s="662">
        <v>1</v>
      </c>
      <c r="D18" s="794">
        <v>3448890</v>
      </c>
      <c r="E18" s="662">
        <v>1.0551775410427897</v>
      </c>
      <c r="F18" s="794">
        <v>2606022</v>
      </c>
      <c r="G18" s="678">
        <v>0.79730460694989203</v>
      </c>
      <c r="H18" s="794">
        <v>13571.25</v>
      </c>
      <c r="I18" s="662">
        <v>1</v>
      </c>
      <c r="J18" s="794">
        <v>18095</v>
      </c>
      <c r="K18" s="662">
        <v>1.3333333333333333</v>
      </c>
      <c r="L18" s="794">
        <v>16285.5</v>
      </c>
      <c r="M18" s="678">
        <v>1.2</v>
      </c>
      <c r="N18" s="794"/>
      <c r="O18" s="662"/>
      <c r="P18" s="794"/>
      <c r="Q18" s="662"/>
      <c r="R18" s="794"/>
      <c r="S18" s="701"/>
    </row>
    <row r="19" spans="1:19" ht="14.4" customHeight="1" x14ac:dyDescent="0.3">
      <c r="A19" s="688" t="s">
        <v>5870</v>
      </c>
      <c r="B19" s="794">
        <v>737464</v>
      </c>
      <c r="C19" s="662">
        <v>1</v>
      </c>
      <c r="D19" s="794">
        <v>687064</v>
      </c>
      <c r="E19" s="662">
        <v>0.93165768091730583</v>
      </c>
      <c r="F19" s="794">
        <v>636300</v>
      </c>
      <c r="G19" s="678">
        <v>0.86282177841901431</v>
      </c>
      <c r="H19" s="794">
        <v>7238</v>
      </c>
      <c r="I19" s="662">
        <v>1</v>
      </c>
      <c r="J19" s="794">
        <v>11761.75</v>
      </c>
      <c r="K19" s="662">
        <v>1.625</v>
      </c>
      <c r="L19" s="794">
        <v>32571</v>
      </c>
      <c r="M19" s="678">
        <v>4.5</v>
      </c>
      <c r="N19" s="794"/>
      <c r="O19" s="662"/>
      <c r="P19" s="794"/>
      <c r="Q19" s="662"/>
      <c r="R19" s="794"/>
      <c r="S19" s="701"/>
    </row>
    <row r="20" spans="1:19" ht="14.4" customHeight="1" x14ac:dyDescent="0.3">
      <c r="A20" s="688" t="s">
        <v>5871</v>
      </c>
      <c r="B20" s="794">
        <v>372133</v>
      </c>
      <c r="C20" s="662">
        <v>1</v>
      </c>
      <c r="D20" s="794">
        <v>339905</v>
      </c>
      <c r="E20" s="662">
        <v>0.91339655445768042</v>
      </c>
      <c r="F20" s="794">
        <v>509960</v>
      </c>
      <c r="G20" s="678">
        <v>1.3703702708440262</v>
      </c>
      <c r="H20" s="794">
        <v>7238</v>
      </c>
      <c r="I20" s="662">
        <v>1</v>
      </c>
      <c r="J20" s="794">
        <v>7238</v>
      </c>
      <c r="K20" s="662">
        <v>1</v>
      </c>
      <c r="L20" s="794">
        <v>18595.5</v>
      </c>
      <c r="M20" s="678">
        <v>2.5691489361702127</v>
      </c>
      <c r="N20" s="794"/>
      <c r="O20" s="662"/>
      <c r="P20" s="794"/>
      <c r="Q20" s="662"/>
      <c r="R20" s="794"/>
      <c r="S20" s="701"/>
    </row>
    <row r="21" spans="1:19" ht="14.4" customHeight="1" x14ac:dyDescent="0.3">
      <c r="A21" s="688" t="s">
        <v>5872</v>
      </c>
      <c r="B21" s="794">
        <v>318847</v>
      </c>
      <c r="C21" s="662">
        <v>1</v>
      </c>
      <c r="D21" s="794">
        <v>324890</v>
      </c>
      <c r="E21" s="662">
        <v>1.0189526638168149</v>
      </c>
      <c r="F21" s="794">
        <v>359983</v>
      </c>
      <c r="G21" s="678">
        <v>1.1290148566553864</v>
      </c>
      <c r="H21" s="794">
        <v>3619</v>
      </c>
      <c r="I21" s="662">
        <v>1</v>
      </c>
      <c r="J21" s="794">
        <v>13813.89</v>
      </c>
      <c r="K21" s="662">
        <v>3.8170461453440176</v>
      </c>
      <c r="L21" s="794">
        <v>7480.6399999999994</v>
      </c>
      <c r="M21" s="678">
        <v>2.0670461453440176</v>
      </c>
      <c r="N21" s="794"/>
      <c r="O21" s="662"/>
      <c r="P21" s="794"/>
      <c r="Q21" s="662"/>
      <c r="R21" s="794"/>
      <c r="S21" s="701"/>
    </row>
    <row r="22" spans="1:19" ht="14.4" customHeight="1" x14ac:dyDescent="0.3">
      <c r="A22" s="688" t="s">
        <v>5873</v>
      </c>
      <c r="B22" s="794">
        <v>140842</v>
      </c>
      <c r="C22" s="662">
        <v>1</v>
      </c>
      <c r="D22" s="794">
        <v>106666</v>
      </c>
      <c r="E22" s="662">
        <v>0.75734511012340067</v>
      </c>
      <c r="F22" s="794">
        <v>75740</v>
      </c>
      <c r="G22" s="678">
        <v>0.53776572329276773</v>
      </c>
      <c r="H22" s="794"/>
      <c r="I22" s="662"/>
      <c r="J22" s="794"/>
      <c r="K22" s="662"/>
      <c r="L22" s="794"/>
      <c r="M22" s="678"/>
      <c r="N22" s="794"/>
      <c r="O22" s="662"/>
      <c r="P22" s="794"/>
      <c r="Q22" s="662"/>
      <c r="R22" s="794"/>
      <c r="S22" s="701"/>
    </row>
    <row r="23" spans="1:19" ht="14.4" customHeight="1" x14ac:dyDescent="0.3">
      <c r="A23" s="688" t="s">
        <v>5874</v>
      </c>
      <c r="B23" s="794">
        <v>981</v>
      </c>
      <c r="C23" s="662">
        <v>1</v>
      </c>
      <c r="D23" s="794">
        <v>327</v>
      </c>
      <c r="E23" s="662">
        <v>0.33333333333333331</v>
      </c>
      <c r="F23" s="794">
        <v>1177</v>
      </c>
      <c r="G23" s="678">
        <v>1.199796126401631</v>
      </c>
      <c r="H23" s="794"/>
      <c r="I23" s="662"/>
      <c r="J23" s="794"/>
      <c r="K23" s="662"/>
      <c r="L23" s="794"/>
      <c r="M23" s="678"/>
      <c r="N23" s="794"/>
      <c r="O23" s="662"/>
      <c r="P23" s="794"/>
      <c r="Q23" s="662"/>
      <c r="R23" s="794"/>
      <c r="S23" s="701"/>
    </row>
    <row r="24" spans="1:19" ht="14.4" customHeight="1" x14ac:dyDescent="0.3">
      <c r="A24" s="688" t="s">
        <v>5875</v>
      </c>
      <c r="B24" s="794">
        <v>133394</v>
      </c>
      <c r="C24" s="662">
        <v>1</v>
      </c>
      <c r="D24" s="794">
        <v>67333</v>
      </c>
      <c r="E24" s="662">
        <v>0.5047678306370601</v>
      </c>
      <c r="F24" s="794">
        <v>53786</v>
      </c>
      <c r="G24" s="678">
        <v>0.40321153874986881</v>
      </c>
      <c r="H24" s="794">
        <v>904.75</v>
      </c>
      <c r="I24" s="662">
        <v>1</v>
      </c>
      <c r="J24" s="794"/>
      <c r="K24" s="662"/>
      <c r="L24" s="794"/>
      <c r="M24" s="678"/>
      <c r="N24" s="794"/>
      <c r="O24" s="662"/>
      <c r="P24" s="794"/>
      <c r="Q24" s="662"/>
      <c r="R24" s="794"/>
      <c r="S24" s="701"/>
    </row>
    <row r="25" spans="1:19" ht="14.4" customHeight="1" x14ac:dyDescent="0.3">
      <c r="A25" s="688" t="s">
        <v>5876</v>
      </c>
      <c r="B25" s="794">
        <v>807264</v>
      </c>
      <c r="C25" s="662">
        <v>1</v>
      </c>
      <c r="D25" s="794">
        <v>1026502</v>
      </c>
      <c r="E25" s="662">
        <v>1.2715815396202481</v>
      </c>
      <c r="F25" s="794">
        <v>1088229</v>
      </c>
      <c r="G25" s="678">
        <v>1.3480459923891068</v>
      </c>
      <c r="H25" s="794">
        <v>9047.5</v>
      </c>
      <c r="I25" s="662">
        <v>1</v>
      </c>
      <c r="J25" s="794">
        <v>10857</v>
      </c>
      <c r="K25" s="662">
        <v>1.2</v>
      </c>
      <c r="L25" s="794">
        <v>12666.5</v>
      </c>
      <c r="M25" s="678">
        <v>1.4</v>
      </c>
      <c r="N25" s="794"/>
      <c r="O25" s="662"/>
      <c r="P25" s="794"/>
      <c r="Q25" s="662"/>
      <c r="R25" s="794"/>
      <c r="S25" s="701"/>
    </row>
    <row r="26" spans="1:19" ht="14.4" customHeight="1" x14ac:dyDescent="0.3">
      <c r="A26" s="688" t="s">
        <v>5877</v>
      </c>
      <c r="B26" s="794">
        <v>67181</v>
      </c>
      <c r="C26" s="662">
        <v>1</v>
      </c>
      <c r="D26" s="794">
        <v>118686</v>
      </c>
      <c r="E26" s="662">
        <v>1.7666602164302407</v>
      </c>
      <c r="F26" s="794">
        <v>89907</v>
      </c>
      <c r="G26" s="678">
        <v>1.3382801685000223</v>
      </c>
      <c r="H26" s="794">
        <v>19411.199999999993</v>
      </c>
      <c r="I26" s="662">
        <v>1</v>
      </c>
      <c r="J26" s="794">
        <v>33506.78</v>
      </c>
      <c r="K26" s="662">
        <v>1.7261570639630734</v>
      </c>
      <c r="L26" s="794">
        <v>41976.719999999994</v>
      </c>
      <c r="M26" s="678">
        <v>2.1625000000000005</v>
      </c>
      <c r="N26" s="794"/>
      <c r="O26" s="662"/>
      <c r="P26" s="794"/>
      <c r="Q26" s="662"/>
      <c r="R26" s="794"/>
      <c r="S26" s="701"/>
    </row>
    <row r="27" spans="1:19" ht="14.4" customHeight="1" x14ac:dyDescent="0.3">
      <c r="A27" s="688" t="s">
        <v>5878</v>
      </c>
      <c r="B27" s="794">
        <v>7606</v>
      </c>
      <c r="C27" s="662">
        <v>1</v>
      </c>
      <c r="D27" s="794">
        <v>9952</v>
      </c>
      <c r="E27" s="662">
        <v>1.3084407047068105</v>
      </c>
      <c r="F27" s="794">
        <v>9938</v>
      </c>
      <c r="G27" s="678">
        <v>1.3066000525900605</v>
      </c>
      <c r="H27" s="794"/>
      <c r="I27" s="662"/>
      <c r="J27" s="794">
        <v>500</v>
      </c>
      <c r="K27" s="662"/>
      <c r="L27" s="794"/>
      <c r="M27" s="678"/>
      <c r="N27" s="794"/>
      <c r="O27" s="662"/>
      <c r="P27" s="794"/>
      <c r="Q27" s="662"/>
      <c r="R27" s="794"/>
      <c r="S27" s="701"/>
    </row>
    <row r="28" spans="1:19" ht="14.4" customHeight="1" x14ac:dyDescent="0.3">
      <c r="A28" s="688" t="s">
        <v>5879</v>
      </c>
      <c r="B28" s="794">
        <v>5728553</v>
      </c>
      <c r="C28" s="662">
        <v>1</v>
      </c>
      <c r="D28" s="794">
        <v>5925369</v>
      </c>
      <c r="E28" s="662">
        <v>1.0343570182557444</v>
      </c>
      <c r="F28" s="794">
        <v>5690463</v>
      </c>
      <c r="G28" s="678">
        <v>0.99335085142792601</v>
      </c>
      <c r="H28" s="794">
        <v>70558.469999999987</v>
      </c>
      <c r="I28" s="662">
        <v>1</v>
      </c>
      <c r="J28" s="794">
        <v>77841.679999999964</v>
      </c>
      <c r="K28" s="662">
        <v>1.1032223346112802</v>
      </c>
      <c r="L28" s="794">
        <v>80222.869999999981</v>
      </c>
      <c r="M28" s="678">
        <v>1.1369700901961168</v>
      </c>
      <c r="N28" s="794"/>
      <c r="O28" s="662"/>
      <c r="P28" s="794"/>
      <c r="Q28" s="662"/>
      <c r="R28" s="794"/>
      <c r="S28" s="701"/>
    </row>
    <row r="29" spans="1:19" ht="14.4" customHeight="1" x14ac:dyDescent="0.3">
      <c r="A29" s="688" t="s">
        <v>5880</v>
      </c>
      <c r="B29" s="794">
        <v>6822</v>
      </c>
      <c r="C29" s="662">
        <v>1</v>
      </c>
      <c r="D29" s="794">
        <v>7608</v>
      </c>
      <c r="E29" s="662">
        <v>1.1152154793315743</v>
      </c>
      <c r="F29" s="794">
        <v>13211</v>
      </c>
      <c r="G29" s="678">
        <v>1.9365288771621225</v>
      </c>
      <c r="H29" s="794"/>
      <c r="I29" s="662"/>
      <c r="J29" s="794"/>
      <c r="K29" s="662"/>
      <c r="L29" s="794"/>
      <c r="M29" s="678"/>
      <c r="N29" s="794"/>
      <c r="O29" s="662"/>
      <c r="P29" s="794"/>
      <c r="Q29" s="662"/>
      <c r="R29" s="794"/>
      <c r="S29" s="701"/>
    </row>
    <row r="30" spans="1:19" ht="14.4" customHeight="1" x14ac:dyDescent="0.3">
      <c r="A30" s="688" t="s">
        <v>5881</v>
      </c>
      <c r="B30" s="794">
        <v>43077</v>
      </c>
      <c r="C30" s="662">
        <v>1</v>
      </c>
      <c r="D30" s="794">
        <v>54475</v>
      </c>
      <c r="E30" s="662">
        <v>1.2645959560786499</v>
      </c>
      <c r="F30" s="794">
        <v>94953</v>
      </c>
      <c r="G30" s="678">
        <v>2.2042621352461871</v>
      </c>
      <c r="H30" s="794"/>
      <c r="I30" s="662"/>
      <c r="J30" s="794">
        <v>1809.5</v>
      </c>
      <c r="K30" s="662"/>
      <c r="L30" s="794">
        <v>1809.5</v>
      </c>
      <c r="M30" s="678"/>
      <c r="N30" s="794"/>
      <c r="O30" s="662"/>
      <c r="P30" s="794"/>
      <c r="Q30" s="662"/>
      <c r="R30" s="794"/>
      <c r="S30" s="701"/>
    </row>
    <row r="31" spans="1:19" ht="14.4" customHeight="1" thickBot="1" x14ac:dyDescent="0.35">
      <c r="A31" s="796" t="s">
        <v>5882</v>
      </c>
      <c r="B31" s="795">
        <v>8477500</v>
      </c>
      <c r="C31" s="668">
        <v>1</v>
      </c>
      <c r="D31" s="795">
        <v>8139871</v>
      </c>
      <c r="E31" s="668">
        <v>0.96017351813624296</v>
      </c>
      <c r="F31" s="795">
        <v>7693446</v>
      </c>
      <c r="G31" s="679">
        <v>0.90751353583013861</v>
      </c>
      <c r="H31" s="795">
        <v>327177.03000000003</v>
      </c>
      <c r="I31" s="668">
        <v>1</v>
      </c>
      <c r="J31" s="795">
        <v>403029.64</v>
      </c>
      <c r="K31" s="668">
        <v>1.2318396557362232</v>
      </c>
      <c r="L31" s="795">
        <v>383756.81</v>
      </c>
      <c r="M31" s="679">
        <v>1.172933228228155</v>
      </c>
      <c r="N31" s="795"/>
      <c r="O31" s="668"/>
      <c r="P31" s="795"/>
      <c r="Q31" s="668"/>
      <c r="R31" s="795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3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6815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173896.77</v>
      </c>
      <c r="G3" s="212">
        <f t="shared" si="0"/>
        <v>122643426.47</v>
      </c>
      <c r="H3" s="212"/>
      <c r="I3" s="212"/>
      <c r="J3" s="212">
        <f t="shared" si="0"/>
        <v>191146.61</v>
      </c>
      <c r="K3" s="212">
        <f t="shared" si="0"/>
        <v>139553857.82000005</v>
      </c>
      <c r="L3" s="212"/>
      <c r="M3" s="212"/>
      <c r="N3" s="212">
        <f t="shared" si="0"/>
        <v>196973.84999999998</v>
      </c>
      <c r="O3" s="212">
        <f t="shared" si="0"/>
        <v>147590543.04000002</v>
      </c>
      <c r="P3" s="79">
        <f>IF(G3=0,0,O3/G3)</f>
        <v>1.2034117709203305</v>
      </c>
      <c r="Q3" s="213">
        <f>IF(N3=0,0,O3/N3)</f>
        <v>749.29003540317683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5883</v>
      </c>
      <c r="B6" s="737" t="s">
        <v>5728</v>
      </c>
      <c r="C6" s="737" t="s">
        <v>5758</v>
      </c>
      <c r="D6" s="737" t="s">
        <v>5884</v>
      </c>
      <c r="E6" s="737" t="s">
        <v>5885</v>
      </c>
      <c r="F6" s="229">
        <v>2</v>
      </c>
      <c r="G6" s="229">
        <v>1809.5</v>
      </c>
      <c r="H6" s="229">
        <v>1</v>
      </c>
      <c r="I6" s="229">
        <v>904.75</v>
      </c>
      <c r="J6" s="229">
        <v>3</v>
      </c>
      <c r="K6" s="229">
        <v>2714.25</v>
      </c>
      <c r="L6" s="229">
        <v>1.5</v>
      </c>
      <c r="M6" s="229">
        <v>904.75</v>
      </c>
      <c r="N6" s="229">
        <v>9</v>
      </c>
      <c r="O6" s="229">
        <v>8142.75</v>
      </c>
      <c r="P6" s="742">
        <v>4.5</v>
      </c>
      <c r="Q6" s="750">
        <v>904.75</v>
      </c>
    </row>
    <row r="7" spans="1:17" ht="14.4" customHeight="1" x14ac:dyDescent="0.3">
      <c r="A7" s="661" t="s">
        <v>5883</v>
      </c>
      <c r="B7" s="662" t="s">
        <v>5728</v>
      </c>
      <c r="C7" s="662" t="s">
        <v>5769</v>
      </c>
      <c r="D7" s="662" t="s">
        <v>5886</v>
      </c>
      <c r="E7" s="662" t="s">
        <v>5887</v>
      </c>
      <c r="F7" s="665"/>
      <c r="G7" s="665"/>
      <c r="H7" s="665"/>
      <c r="I7" s="665"/>
      <c r="J7" s="665">
        <v>1</v>
      </c>
      <c r="K7" s="665">
        <v>1138</v>
      </c>
      <c r="L7" s="665"/>
      <c r="M7" s="665">
        <v>1138</v>
      </c>
      <c r="N7" s="665"/>
      <c r="O7" s="665"/>
      <c r="P7" s="678"/>
      <c r="Q7" s="666"/>
    </row>
    <row r="8" spans="1:17" ht="14.4" customHeight="1" x14ac:dyDescent="0.3">
      <c r="A8" s="661" t="s">
        <v>5883</v>
      </c>
      <c r="B8" s="662" t="s">
        <v>5728</v>
      </c>
      <c r="C8" s="662" t="s">
        <v>5769</v>
      </c>
      <c r="D8" s="662" t="s">
        <v>5774</v>
      </c>
      <c r="E8" s="662" t="s">
        <v>5775</v>
      </c>
      <c r="F8" s="665">
        <v>2</v>
      </c>
      <c r="G8" s="665">
        <v>68</v>
      </c>
      <c r="H8" s="665">
        <v>1</v>
      </c>
      <c r="I8" s="665">
        <v>34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5883</v>
      </c>
      <c r="B9" s="662" t="s">
        <v>5728</v>
      </c>
      <c r="C9" s="662" t="s">
        <v>5769</v>
      </c>
      <c r="D9" s="662" t="s">
        <v>5780</v>
      </c>
      <c r="E9" s="662" t="s">
        <v>5781</v>
      </c>
      <c r="F9" s="665">
        <v>43</v>
      </c>
      <c r="G9" s="665">
        <v>9976</v>
      </c>
      <c r="H9" s="665">
        <v>1</v>
      </c>
      <c r="I9" s="665">
        <v>232</v>
      </c>
      <c r="J9" s="665">
        <v>60</v>
      </c>
      <c r="K9" s="665">
        <v>13990</v>
      </c>
      <c r="L9" s="665">
        <v>1.4023656776263032</v>
      </c>
      <c r="M9" s="665">
        <v>233.16666666666666</v>
      </c>
      <c r="N9" s="665">
        <v>171</v>
      </c>
      <c r="O9" s="665">
        <v>40185</v>
      </c>
      <c r="P9" s="678">
        <v>4.0281676022453885</v>
      </c>
      <c r="Q9" s="666">
        <v>235</v>
      </c>
    </row>
    <row r="10" spans="1:17" ht="14.4" customHeight="1" x14ac:dyDescent="0.3">
      <c r="A10" s="661" t="s">
        <v>5883</v>
      </c>
      <c r="B10" s="662" t="s">
        <v>5728</v>
      </c>
      <c r="C10" s="662" t="s">
        <v>5769</v>
      </c>
      <c r="D10" s="662" t="s">
        <v>5826</v>
      </c>
      <c r="E10" s="662" t="s">
        <v>5827</v>
      </c>
      <c r="F10" s="665">
        <v>20</v>
      </c>
      <c r="G10" s="665">
        <v>2320</v>
      </c>
      <c r="H10" s="665">
        <v>1</v>
      </c>
      <c r="I10" s="665">
        <v>116</v>
      </c>
      <c r="J10" s="665">
        <v>25</v>
      </c>
      <c r="K10" s="665">
        <v>2940</v>
      </c>
      <c r="L10" s="665">
        <v>1.2672413793103448</v>
      </c>
      <c r="M10" s="665">
        <v>117.6</v>
      </c>
      <c r="N10" s="665">
        <v>212</v>
      </c>
      <c r="O10" s="665">
        <v>25016</v>
      </c>
      <c r="P10" s="678">
        <v>10.782758620689656</v>
      </c>
      <c r="Q10" s="666">
        <v>118</v>
      </c>
    </row>
    <row r="11" spans="1:17" ht="14.4" customHeight="1" x14ac:dyDescent="0.3">
      <c r="A11" s="661" t="s">
        <v>5883</v>
      </c>
      <c r="B11" s="662" t="s">
        <v>5728</v>
      </c>
      <c r="C11" s="662" t="s">
        <v>5769</v>
      </c>
      <c r="D11" s="662" t="s">
        <v>5828</v>
      </c>
      <c r="E11" s="662" t="s">
        <v>5829</v>
      </c>
      <c r="F11" s="665">
        <v>2</v>
      </c>
      <c r="G11" s="665">
        <v>640</v>
      </c>
      <c r="H11" s="665">
        <v>1</v>
      </c>
      <c r="I11" s="665">
        <v>320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5883</v>
      </c>
      <c r="B12" s="662" t="s">
        <v>5728</v>
      </c>
      <c r="C12" s="662" t="s">
        <v>5769</v>
      </c>
      <c r="D12" s="662" t="s">
        <v>5830</v>
      </c>
      <c r="E12" s="662" t="s">
        <v>5831</v>
      </c>
      <c r="F12" s="665">
        <v>15</v>
      </c>
      <c r="G12" s="665">
        <v>7260</v>
      </c>
      <c r="H12" s="665">
        <v>1</v>
      </c>
      <c r="I12" s="665">
        <v>484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5883</v>
      </c>
      <c r="B13" s="662" t="s">
        <v>5728</v>
      </c>
      <c r="C13" s="662" t="s">
        <v>5769</v>
      </c>
      <c r="D13" s="662" t="s">
        <v>5832</v>
      </c>
      <c r="E13" s="662" t="s">
        <v>5833</v>
      </c>
      <c r="F13" s="665">
        <v>16</v>
      </c>
      <c r="G13" s="665">
        <v>10832</v>
      </c>
      <c r="H13" s="665">
        <v>1</v>
      </c>
      <c r="I13" s="665">
        <v>677</v>
      </c>
      <c r="J13" s="665">
        <v>20</v>
      </c>
      <c r="K13" s="665">
        <v>13580</v>
      </c>
      <c r="L13" s="665">
        <v>1.2536927621861151</v>
      </c>
      <c r="M13" s="665">
        <v>679</v>
      </c>
      <c r="N13" s="665">
        <v>73</v>
      </c>
      <c r="O13" s="665">
        <v>49640</v>
      </c>
      <c r="P13" s="678">
        <v>4.5827178729689804</v>
      </c>
      <c r="Q13" s="666">
        <v>680</v>
      </c>
    </row>
    <row r="14" spans="1:17" ht="14.4" customHeight="1" x14ac:dyDescent="0.3">
      <c r="A14" s="661" t="s">
        <v>5883</v>
      </c>
      <c r="B14" s="662" t="s">
        <v>5728</v>
      </c>
      <c r="C14" s="662" t="s">
        <v>5769</v>
      </c>
      <c r="D14" s="662" t="s">
        <v>5834</v>
      </c>
      <c r="E14" s="662" t="s">
        <v>5831</v>
      </c>
      <c r="F14" s="665">
        <v>1</v>
      </c>
      <c r="G14" s="665">
        <v>553</v>
      </c>
      <c r="H14" s="665">
        <v>1</v>
      </c>
      <c r="I14" s="665">
        <v>553</v>
      </c>
      <c r="J14" s="665">
        <v>5</v>
      </c>
      <c r="K14" s="665">
        <v>2785</v>
      </c>
      <c r="L14" s="665">
        <v>5.0361663652802893</v>
      </c>
      <c r="M14" s="665">
        <v>557</v>
      </c>
      <c r="N14" s="665">
        <v>5</v>
      </c>
      <c r="O14" s="665">
        <v>2795</v>
      </c>
      <c r="P14" s="678">
        <v>5.0542495479204339</v>
      </c>
      <c r="Q14" s="666">
        <v>559</v>
      </c>
    </row>
    <row r="15" spans="1:17" ht="14.4" customHeight="1" x14ac:dyDescent="0.3">
      <c r="A15" s="661" t="s">
        <v>5883</v>
      </c>
      <c r="B15" s="662" t="s">
        <v>5728</v>
      </c>
      <c r="C15" s="662" t="s">
        <v>5769</v>
      </c>
      <c r="D15" s="662" t="s">
        <v>5835</v>
      </c>
      <c r="E15" s="662" t="s">
        <v>5833</v>
      </c>
      <c r="F15" s="665">
        <v>24</v>
      </c>
      <c r="G15" s="665">
        <v>17904</v>
      </c>
      <c r="H15" s="665">
        <v>1</v>
      </c>
      <c r="I15" s="665">
        <v>746</v>
      </c>
      <c r="J15" s="665">
        <v>9</v>
      </c>
      <c r="K15" s="665">
        <v>6714</v>
      </c>
      <c r="L15" s="665">
        <v>0.375</v>
      </c>
      <c r="M15" s="665">
        <v>746</v>
      </c>
      <c r="N15" s="665">
        <v>16</v>
      </c>
      <c r="O15" s="665">
        <v>12032</v>
      </c>
      <c r="P15" s="678">
        <v>0.6720285969615728</v>
      </c>
      <c r="Q15" s="666">
        <v>752</v>
      </c>
    </row>
    <row r="16" spans="1:17" ht="14.4" customHeight="1" x14ac:dyDescent="0.3">
      <c r="A16" s="661" t="s">
        <v>5883</v>
      </c>
      <c r="B16" s="662" t="s">
        <v>5728</v>
      </c>
      <c r="C16" s="662" t="s">
        <v>5769</v>
      </c>
      <c r="D16" s="662" t="s">
        <v>5888</v>
      </c>
      <c r="E16" s="662" t="s">
        <v>5889</v>
      </c>
      <c r="F16" s="665">
        <v>41</v>
      </c>
      <c r="G16" s="665">
        <v>32923</v>
      </c>
      <c r="H16" s="665">
        <v>1</v>
      </c>
      <c r="I16" s="665">
        <v>803</v>
      </c>
      <c r="J16" s="665">
        <v>131</v>
      </c>
      <c r="K16" s="665">
        <v>71651</v>
      </c>
      <c r="L16" s="665">
        <v>2.1763205054217418</v>
      </c>
      <c r="M16" s="665">
        <v>546.95419847328242</v>
      </c>
      <c r="N16" s="665">
        <v>495</v>
      </c>
      <c r="O16" s="665">
        <v>400455</v>
      </c>
      <c r="P16" s="678">
        <v>12.163381222853324</v>
      </c>
      <c r="Q16" s="666">
        <v>809</v>
      </c>
    </row>
    <row r="17" spans="1:17" ht="14.4" customHeight="1" x14ac:dyDescent="0.3">
      <c r="A17" s="661" t="s">
        <v>5883</v>
      </c>
      <c r="B17" s="662" t="s">
        <v>5728</v>
      </c>
      <c r="C17" s="662" t="s">
        <v>5769</v>
      </c>
      <c r="D17" s="662" t="s">
        <v>5836</v>
      </c>
      <c r="E17" s="662" t="s">
        <v>5815</v>
      </c>
      <c r="F17" s="665">
        <v>3</v>
      </c>
      <c r="G17" s="665">
        <v>1317</v>
      </c>
      <c r="H17" s="665">
        <v>1</v>
      </c>
      <c r="I17" s="665">
        <v>439</v>
      </c>
      <c r="J17" s="665"/>
      <c r="K17" s="665"/>
      <c r="L17" s="665"/>
      <c r="M17" s="665"/>
      <c r="N17" s="665">
        <v>1</v>
      </c>
      <c r="O17" s="665">
        <v>449</v>
      </c>
      <c r="P17" s="678">
        <v>0.34092634776006076</v>
      </c>
      <c r="Q17" s="666">
        <v>449</v>
      </c>
    </row>
    <row r="18" spans="1:17" ht="14.4" customHeight="1" x14ac:dyDescent="0.3">
      <c r="A18" s="661" t="s">
        <v>5883</v>
      </c>
      <c r="B18" s="662" t="s">
        <v>5728</v>
      </c>
      <c r="C18" s="662" t="s">
        <v>5769</v>
      </c>
      <c r="D18" s="662" t="s">
        <v>5837</v>
      </c>
      <c r="E18" s="662" t="s">
        <v>5838</v>
      </c>
      <c r="F18" s="665">
        <v>6</v>
      </c>
      <c r="G18" s="665">
        <v>1242</v>
      </c>
      <c r="H18" s="665">
        <v>1</v>
      </c>
      <c r="I18" s="665">
        <v>207</v>
      </c>
      <c r="J18" s="665">
        <v>10</v>
      </c>
      <c r="K18" s="665">
        <v>1666</v>
      </c>
      <c r="L18" s="665">
        <v>1.3413848631239935</v>
      </c>
      <c r="M18" s="665">
        <v>166.6</v>
      </c>
      <c r="N18" s="665">
        <v>50</v>
      </c>
      <c r="O18" s="665">
        <v>10500</v>
      </c>
      <c r="P18" s="678">
        <v>8.454106280193237</v>
      </c>
      <c r="Q18" s="666">
        <v>210</v>
      </c>
    </row>
    <row r="19" spans="1:17" ht="14.4" customHeight="1" x14ac:dyDescent="0.3">
      <c r="A19" s="661" t="s">
        <v>5883</v>
      </c>
      <c r="B19" s="662" t="s">
        <v>5728</v>
      </c>
      <c r="C19" s="662" t="s">
        <v>5769</v>
      </c>
      <c r="D19" s="662" t="s">
        <v>5786</v>
      </c>
      <c r="E19" s="662" t="s">
        <v>5787</v>
      </c>
      <c r="F19" s="665">
        <v>6</v>
      </c>
      <c r="G19" s="665">
        <v>1962</v>
      </c>
      <c r="H19" s="665">
        <v>1</v>
      </c>
      <c r="I19" s="665">
        <v>327</v>
      </c>
      <c r="J19" s="665">
        <v>4</v>
      </c>
      <c r="K19" s="665">
        <v>1314</v>
      </c>
      <c r="L19" s="665">
        <v>0.66972477064220182</v>
      </c>
      <c r="M19" s="665">
        <v>328.5</v>
      </c>
      <c r="N19" s="665">
        <v>4</v>
      </c>
      <c r="O19" s="665">
        <v>1324</v>
      </c>
      <c r="P19" s="678">
        <v>0.67482161060142709</v>
      </c>
      <c r="Q19" s="666">
        <v>331</v>
      </c>
    </row>
    <row r="20" spans="1:17" ht="14.4" customHeight="1" x14ac:dyDescent="0.3">
      <c r="A20" s="661" t="s">
        <v>5883</v>
      </c>
      <c r="B20" s="662" t="s">
        <v>5728</v>
      </c>
      <c r="C20" s="662" t="s">
        <v>5769</v>
      </c>
      <c r="D20" s="662" t="s">
        <v>5839</v>
      </c>
      <c r="E20" s="662" t="s">
        <v>5840</v>
      </c>
      <c r="F20" s="665">
        <v>107</v>
      </c>
      <c r="G20" s="665">
        <v>8774</v>
      </c>
      <c r="H20" s="665">
        <v>1</v>
      </c>
      <c r="I20" s="665">
        <v>82</v>
      </c>
      <c r="J20" s="665">
        <v>187</v>
      </c>
      <c r="K20" s="665">
        <v>12082</v>
      </c>
      <c r="L20" s="665">
        <v>1.3770230225666742</v>
      </c>
      <c r="M20" s="665">
        <v>64.609625668449198</v>
      </c>
      <c r="N20" s="665">
        <v>749</v>
      </c>
      <c r="O20" s="665">
        <v>63665</v>
      </c>
      <c r="P20" s="678">
        <v>7.2560975609756095</v>
      </c>
      <c r="Q20" s="666">
        <v>85</v>
      </c>
    </row>
    <row r="21" spans="1:17" ht="14.4" customHeight="1" x14ac:dyDescent="0.3">
      <c r="A21" s="661" t="s">
        <v>5883</v>
      </c>
      <c r="B21" s="662" t="s">
        <v>5728</v>
      </c>
      <c r="C21" s="662" t="s">
        <v>5769</v>
      </c>
      <c r="D21" s="662" t="s">
        <v>5890</v>
      </c>
      <c r="E21" s="662" t="s">
        <v>5889</v>
      </c>
      <c r="F21" s="665">
        <v>4</v>
      </c>
      <c r="G21" s="665">
        <v>3716</v>
      </c>
      <c r="H21" s="665">
        <v>1</v>
      </c>
      <c r="I21" s="665">
        <v>929</v>
      </c>
      <c r="J21" s="665">
        <v>19</v>
      </c>
      <c r="K21" s="665">
        <v>17699</v>
      </c>
      <c r="L21" s="665">
        <v>4.7629171151776104</v>
      </c>
      <c r="M21" s="665">
        <v>931.52631578947364</v>
      </c>
      <c r="N21" s="665">
        <v>85</v>
      </c>
      <c r="O21" s="665">
        <v>79475</v>
      </c>
      <c r="P21" s="678">
        <v>21.38724434876211</v>
      </c>
      <c r="Q21" s="666">
        <v>935</v>
      </c>
    </row>
    <row r="22" spans="1:17" ht="14.4" customHeight="1" x14ac:dyDescent="0.3">
      <c r="A22" s="661" t="s">
        <v>5883</v>
      </c>
      <c r="B22" s="662" t="s">
        <v>5728</v>
      </c>
      <c r="C22" s="662" t="s">
        <v>5769</v>
      </c>
      <c r="D22" s="662" t="s">
        <v>5798</v>
      </c>
      <c r="E22" s="662" t="s">
        <v>5799</v>
      </c>
      <c r="F22" s="665">
        <v>15</v>
      </c>
      <c r="G22" s="665">
        <v>1680</v>
      </c>
      <c r="H22" s="665">
        <v>1</v>
      </c>
      <c r="I22" s="665">
        <v>112</v>
      </c>
      <c r="J22" s="665">
        <v>8</v>
      </c>
      <c r="K22" s="665">
        <v>896</v>
      </c>
      <c r="L22" s="665">
        <v>0.53333333333333333</v>
      </c>
      <c r="M22" s="665">
        <v>112</v>
      </c>
      <c r="N22" s="665">
        <v>15</v>
      </c>
      <c r="O22" s="665">
        <v>1710</v>
      </c>
      <c r="P22" s="678">
        <v>1.0178571428571428</v>
      </c>
      <c r="Q22" s="666">
        <v>114</v>
      </c>
    </row>
    <row r="23" spans="1:17" ht="14.4" customHeight="1" x14ac:dyDescent="0.3">
      <c r="A23" s="661" t="s">
        <v>5883</v>
      </c>
      <c r="B23" s="662" t="s">
        <v>5728</v>
      </c>
      <c r="C23" s="662" t="s">
        <v>5769</v>
      </c>
      <c r="D23" s="662" t="s">
        <v>5891</v>
      </c>
      <c r="E23" s="662" t="s">
        <v>5889</v>
      </c>
      <c r="F23" s="665">
        <v>3</v>
      </c>
      <c r="G23" s="665">
        <v>2202</v>
      </c>
      <c r="H23" s="665">
        <v>1</v>
      </c>
      <c r="I23" s="665">
        <v>734</v>
      </c>
      <c r="J23" s="665">
        <v>37</v>
      </c>
      <c r="K23" s="665">
        <v>27232</v>
      </c>
      <c r="L23" s="665">
        <v>12.366939146230699</v>
      </c>
      <c r="M23" s="665">
        <v>736</v>
      </c>
      <c r="N23" s="665">
        <v>87</v>
      </c>
      <c r="O23" s="665">
        <v>64119</v>
      </c>
      <c r="P23" s="678">
        <v>29.118528610354222</v>
      </c>
      <c r="Q23" s="666">
        <v>737</v>
      </c>
    </row>
    <row r="24" spans="1:17" ht="14.4" customHeight="1" x14ac:dyDescent="0.3">
      <c r="A24" s="661" t="s">
        <v>5883</v>
      </c>
      <c r="B24" s="662" t="s">
        <v>5728</v>
      </c>
      <c r="C24" s="662" t="s">
        <v>5769</v>
      </c>
      <c r="D24" s="662" t="s">
        <v>5892</v>
      </c>
      <c r="E24" s="662" t="s">
        <v>5893</v>
      </c>
      <c r="F24" s="665">
        <v>23</v>
      </c>
      <c r="G24" s="665">
        <v>12052</v>
      </c>
      <c r="H24" s="665">
        <v>1</v>
      </c>
      <c r="I24" s="665">
        <v>524</v>
      </c>
      <c r="J24" s="665">
        <v>31</v>
      </c>
      <c r="K24" s="665">
        <v>16276</v>
      </c>
      <c r="L24" s="665">
        <v>1.3504812479256556</v>
      </c>
      <c r="M24" s="665">
        <v>525.0322580645161</v>
      </c>
      <c r="N24" s="665">
        <v>44</v>
      </c>
      <c r="O24" s="665">
        <v>23188</v>
      </c>
      <c r="P24" s="678">
        <v>1.9239960172585464</v>
      </c>
      <c r="Q24" s="666">
        <v>527</v>
      </c>
    </row>
    <row r="25" spans="1:17" ht="14.4" customHeight="1" x14ac:dyDescent="0.3">
      <c r="A25" s="661" t="s">
        <v>5883</v>
      </c>
      <c r="B25" s="662" t="s">
        <v>5728</v>
      </c>
      <c r="C25" s="662" t="s">
        <v>5769</v>
      </c>
      <c r="D25" s="662" t="s">
        <v>5841</v>
      </c>
      <c r="E25" s="662" t="s">
        <v>5842</v>
      </c>
      <c r="F25" s="665">
        <v>13</v>
      </c>
      <c r="G25" s="665">
        <v>3848</v>
      </c>
      <c r="H25" s="665">
        <v>1</v>
      </c>
      <c r="I25" s="665">
        <v>296</v>
      </c>
      <c r="J25" s="665">
        <v>7</v>
      </c>
      <c r="K25" s="665">
        <v>2080</v>
      </c>
      <c r="L25" s="665">
        <v>0.54054054054054057</v>
      </c>
      <c r="M25" s="665">
        <v>297.14285714285717</v>
      </c>
      <c r="N25" s="665">
        <v>11</v>
      </c>
      <c r="O25" s="665">
        <v>3289</v>
      </c>
      <c r="P25" s="678">
        <v>0.85472972972972971</v>
      </c>
      <c r="Q25" s="666">
        <v>299</v>
      </c>
    </row>
    <row r="26" spans="1:17" ht="14.4" customHeight="1" x14ac:dyDescent="0.3">
      <c r="A26" s="661" t="s">
        <v>5883</v>
      </c>
      <c r="B26" s="662" t="s">
        <v>5728</v>
      </c>
      <c r="C26" s="662" t="s">
        <v>5769</v>
      </c>
      <c r="D26" s="662" t="s">
        <v>5843</v>
      </c>
      <c r="E26" s="662" t="s">
        <v>5838</v>
      </c>
      <c r="F26" s="665">
        <v>3</v>
      </c>
      <c r="G26" s="665">
        <v>516</v>
      </c>
      <c r="H26" s="665">
        <v>1</v>
      </c>
      <c r="I26" s="665">
        <v>172</v>
      </c>
      <c r="J26" s="665">
        <v>5</v>
      </c>
      <c r="K26" s="665">
        <v>870</v>
      </c>
      <c r="L26" s="665">
        <v>1.6860465116279071</v>
      </c>
      <c r="M26" s="665">
        <v>174</v>
      </c>
      <c r="N26" s="665">
        <v>14</v>
      </c>
      <c r="O26" s="665">
        <v>2436</v>
      </c>
      <c r="P26" s="678">
        <v>4.7209302325581399</v>
      </c>
      <c r="Q26" s="666">
        <v>174</v>
      </c>
    </row>
    <row r="27" spans="1:17" ht="14.4" customHeight="1" x14ac:dyDescent="0.3">
      <c r="A27" s="661" t="s">
        <v>5883</v>
      </c>
      <c r="B27" s="662" t="s">
        <v>5728</v>
      </c>
      <c r="C27" s="662" t="s">
        <v>5769</v>
      </c>
      <c r="D27" s="662" t="s">
        <v>5844</v>
      </c>
      <c r="E27" s="662" t="s">
        <v>5842</v>
      </c>
      <c r="F27" s="665">
        <v>5</v>
      </c>
      <c r="G27" s="665">
        <v>1825</v>
      </c>
      <c r="H27" s="665">
        <v>1</v>
      </c>
      <c r="I27" s="665">
        <v>365</v>
      </c>
      <c r="J27" s="665">
        <v>10</v>
      </c>
      <c r="K27" s="665">
        <v>3670</v>
      </c>
      <c r="L27" s="665">
        <v>2.010958904109589</v>
      </c>
      <c r="M27" s="665">
        <v>367</v>
      </c>
      <c r="N27" s="665">
        <v>13</v>
      </c>
      <c r="O27" s="665">
        <v>4823</v>
      </c>
      <c r="P27" s="678">
        <v>2.642739726027397</v>
      </c>
      <c r="Q27" s="666">
        <v>371</v>
      </c>
    </row>
    <row r="28" spans="1:17" ht="14.4" customHeight="1" x14ac:dyDescent="0.3">
      <c r="A28" s="661" t="s">
        <v>5883</v>
      </c>
      <c r="B28" s="662" t="s">
        <v>5728</v>
      </c>
      <c r="C28" s="662" t="s">
        <v>5769</v>
      </c>
      <c r="D28" s="662" t="s">
        <v>5847</v>
      </c>
      <c r="E28" s="662" t="s">
        <v>5848</v>
      </c>
      <c r="F28" s="665"/>
      <c r="G28" s="665"/>
      <c r="H28" s="665"/>
      <c r="I28" s="665"/>
      <c r="J28" s="665"/>
      <c r="K28" s="665"/>
      <c r="L28" s="665"/>
      <c r="M28" s="665"/>
      <c r="N28" s="665">
        <v>1</v>
      </c>
      <c r="O28" s="665">
        <v>272</v>
      </c>
      <c r="P28" s="678"/>
      <c r="Q28" s="666">
        <v>272</v>
      </c>
    </row>
    <row r="29" spans="1:17" ht="14.4" customHeight="1" x14ac:dyDescent="0.3">
      <c r="A29" s="661" t="s">
        <v>5883</v>
      </c>
      <c r="B29" s="662" t="s">
        <v>5728</v>
      </c>
      <c r="C29" s="662" t="s">
        <v>5769</v>
      </c>
      <c r="D29" s="662" t="s">
        <v>5894</v>
      </c>
      <c r="E29" s="662" t="s">
        <v>5895</v>
      </c>
      <c r="F29" s="665"/>
      <c r="G29" s="665"/>
      <c r="H29" s="665"/>
      <c r="I29" s="665"/>
      <c r="J29" s="665"/>
      <c r="K29" s="665"/>
      <c r="L29" s="665"/>
      <c r="M29" s="665"/>
      <c r="N29" s="665">
        <v>5</v>
      </c>
      <c r="O29" s="665">
        <v>500</v>
      </c>
      <c r="P29" s="678"/>
      <c r="Q29" s="666">
        <v>100</v>
      </c>
    </row>
    <row r="30" spans="1:17" ht="14.4" customHeight="1" x14ac:dyDescent="0.3">
      <c r="A30" s="661" t="s">
        <v>5883</v>
      </c>
      <c r="B30" s="662" t="s">
        <v>5728</v>
      </c>
      <c r="C30" s="662" t="s">
        <v>5769</v>
      </c>
      <c r="D30" s="662" t="s">
        <v>5896</v>
      </c>
      <c r="E30" s="662" t="s">
        <v>5889</v>
      </c>
      <c r="F30" s="665">
        <v>3</v>
      </c>
      <c r="G30" s="665">
        <v>3036</v>
      </c>
      <c r="H30" s="665">
        <v>1</v>
      </c>
      <c r="I30" s="665">
        <v>1012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5883</v>
      </c>
      <c r="B31" s="662" t="s">
        <v>5728</v>
      </c>
      <c r="C31" s="662" t="s">
        <v>5769</v>
      </c>
      <c r="D31" s="662" t="s">
        <v>5897</v>
      </c>
      <c r="E31" s="662" t="s">
        <v>5889</v>
      </c>
      <c r="F31" s="665">
        <v>11</v>
      </c>
      <c r="G31" s="665">
        <v>9460</v>
      </c>
      <c r="H31" s="665">
        <v>1</v>
      </c>
      <c r="I31" s="665">
        <v>860</v>
      </c>
      <c r="J31" s="665"/>
      <c r="K31" s="665"/>
      <c r="L31" s="665"/>
      <c r="M31" s="665"/>
      <c r="N31" s="665">
        <v>17</v>
      </c>
      <c r="O31" s="665">
        <v>14671</v>
      </c>
      <c r="P31" s="678">
        <v>1.550845665961945</v>
      </c>
      <c r="Q31" s="666">
        <v>863</v>
      </c>
    </row>
    <row r="32" spans="1:17" ht="14.4" customHeight="1" x14ac:dyDescent="0.3">
      <c r="A32" s="661" t="s">
        <v>5883</v>
      </c>
      <c r="B32" s="662" t="s">
        <v>5728</v>
      </c>
      <c r="C32" s="662" t="s">
        <v>5769</v>
      </c>
      <c r="D32" s="662" t="s">
        <v>5850</v>
      </c>
      <c r="E32" s="662" t="s">
        <v>5851</v>
      </c>
      <c r="F32" s="665"/>
      <c r="G32" s="665"/>
      <c r="H32" s="665"/>
      <c r="I32" s="665"/>
      <c r="J32" s="665"/>
      <c r="K32" s="665"/>
      <c r="L32" s="665"/>
      <c r="M32" s="665"/>
      <c r="N32" s="665">
        <v>1</v>
      </c>
      <c r="O32" s="665">
        <v>611</v>
      </c>
      <c r="P32" s="678"/>
      <c r="Q32" s="666">
        <v>611</v>
      </c>
    </row>
    <row r="33" spans="1:17" ht="14.4" customHeight="1" x14ac:dyDescent="0.3">
      <c r="A33" s="661" t="s">
        <v>5883</v>
      </c>
      <c r="B33" s="662" t="s">
        <v>5728</v>
      </c>
      <c r="C33" s="662" t="s">
        <v>5769</v>
      </c>
      <c r="D33" s="662" t="s">
        <v>5898</v>
      </c>
      <c r="E33" s="662" t="s">
        <v>5851</v>
      </c>
      <c r="F33" s="665"/>
      <c r="G33" s="665"/>
      <c r="H33" s="665"/>
      <c r="I33" s="665"/>
      <c r="J33" s="665">
        <v>1</v>
      </c>
      <c r="K33" s="665">
        <v>524</v>
      </c>
      <c r="L33" s="665"/>
      <c r="M33" s="665">
        <v>524</v>
      </c>
      <c r="N33" s="665">
        <v>2</v>
      </c>
      <c r="O33" s="665">
        <v>1050</v>
      </c>
      <c r="P33" s="678"/>
      <c r="Q33" s="666">
        <v>525</v>
      </c>
    </row>
    <row r="34" spans="1:17" ht="14.4" customHeight="1" x14ac:dyDescent="0.3">
      <c r="A34" s="661" t="s">
        <v>5899</v>
      </c>
      <c r="B34" s="662" t="s">
        <v>5728</v>
      </c>
      <c r="C34" s="662" t="s">
        <v>5758</v>
      </c>
      <c r="D34" s="662" t="s">
        <v>5884</v>
      </c>
      <c r="E34" s="662" t="s">
        <v>5885</v>
      </c>
      <c r="F34" s="665">
        <v>8</v>
      </c>
      <c r="G34" s="665">
        <v>7238</v>
      </c>
      <c r="H34" s="665">
        <v>1</v>
      </c>
      <c r="I34" s="665">
        <v>904.75</v>
      </c>
      <c r="J34" s="665"/>
      <c r="K34" s="665"/>
      <c r="L34" s="665"/>
      <c r="M34" s="665"/>
      <c r="N34" s="665">
        <v>1</v>
      </c>
      <c r="O34" s="665">
        <v>904.75</v>
      </c>
      <c r="P34" s="678">
        <v>0.125</v>
      </c>
      <c r="Q34" s="666">
        <v>904.75</v>
      </c>
    </row>
    <row r="35" spans="1:17" ht="14.4" customHeight="1" x14ac:dyDescent="0.3">
      <c r="A35" s="661" t="s">
        <v>5899</v>
      </c>
      <c r="B35" s="662" t="s">
        <v>5728</v>
      </c>
      <c r="C35" s="662" t="s">
        <v>5769</v>
      </c>
      <c r="D35" s="662" t="s">
        <v>5900</v>
      </c>
      <c r="E35" s="662" t="s">
        <v>5901</v>
      </c>
      <c r="F35" s="665">
        <v>1</v>
      </c>
      <c r="G35" s="665">
        <v>185</v>
      </c>
      <c r="H35" s="665">
        <v>1</v>
      </c>
      <c r="I35" s="665">
        <v>185</v>
      </c>
      <c r="J35" s="665">
        <v>2</v>
      </c>
      <c r="K35" s="665">
        <v>376</v>
      </c>
      <c r="L35" s="665">
        <v>2.0324324324324325</v>
      </c>
      <c r="M35" s="665">
        <v>188</v>
      </c>
      <c r="N35" s="665"/>
      <c r="O35" s="665"/>
      <c r="P35" s="678"/>
      <c r="Q35" s="666"/>
    </row>
    <row r="36" spans="1:17" ht="14.4" customHeight="1" x14ac:dyDescent="0.3">
      <c r="A36" s="661" t="s">
        <v>5899</v>
      </c>
      <c r="B36" s="662" t="s">
        <v>5728</v>
      </c>
      <c r="C36" s="662" t="s">
        <v>5769</v>
      </c>
      <c r="D36" s="662" t="s">
        <v>5774</v>
      </c>
      <c r="E36" s="662" t="s">
        <v>5775</v>
      </c>
      <c r="F36" s="665"/>
      <c r="G36" s="665"/>
      <c r="H36" s="665"/>
      <c r="I36" s="665"/>
      <c r="J36" s="665"/>
      <c r="K36" s="665"/>
      <c r="L36" s="665"/>
      <c r="M36" s="665"/>
      <c r="N36" s="665">
        <v>1</v>
      </c>
      <c r="O36" s="665">
        <v>35</v>
      </c>
      <c r="P36" s="678"/>
      <c r="Q36" s="666">
        <v>35</v>
      </c>
    </row>
    <row r="37" spans="1:17" ht="14.4" customHeight="1" x14ac:dyDescent="0.3">
      <c r="A37" s="661" t="s">
        <v>5899</v>
      </c>
      <c r="B37" s="662" t="s">
        <v>5728</v>
      </c>
      <c r="C37" s="662" t="s">
        <v>5769</v>
      </c>
      <c r="D37" s="662" t="s">
        <v>5780</v>
      </c>
      <c r="E37" s="662" t="s">
        <v>5781</v>
      </c>
      <c r="F37" s="665">
        <v>196</v>
      </c>
      <c r="G37" s="665">
        <v>45472</v>
      </c>
      <c r="H37" s="665">
        <v>1</v>
      </c>
      <c r="I37" s="665">
        <v>232</v>
      </c>
      <c r="J37" s="665">
        <v>261</v>
      </c>
      <c r="K37" s="665">
        <v>60480</v>
      </c>
      <c r="L37" s="665">
        <v>1.3300492610837438</v>
      </c>
      <c r="M37" s="665">
        <v>231.72413793103448</v>
      </c>
      <c r="N37" s="665">
        <v>224</v>
      </c>
      <c r="O37" s="665">
        <v>52640</v>
      </c>
      <c r="P37" s="678">
        <v>1.1576354679802956</v>
      </c>
      <c r="Q37" s="666">
        <v>235</v>
      </c>
    </row>
    <row r="38" spans="1:17" ht="14.4" customHeight="1" x14ac:dyDescent="0.3">
      <c r="A38" s="661" t="s">
        <v>5899</v>
      </c>
      <c r="B38" s="662" t="s">
        <v>5728</v>
      </c>
      <c r="C38" s="662" t="s">
        <v>5769</v>
      </c>
      <c r="D38" s="662" t="s">
        <v>5826</v>
      </c>
      <c r="E38" s="662" t="s">
        <v>5827</v>
      </c>
      <c r="F38" s="665">
        <v>73</v>
      </c>
      <c r="G38" s="665">
        <v>8468</v>
      </c>
      <c r="H38" s="665">
        <v>1</v>
      </c>
      <c r="I38" s="665">
        <v>116</v>
      </c>
      <c r="J38" s="665">
        <v>99</v>
      </c>
      <c r="K38" s="665">
        <v>11648</v>
      </c>
      <c r="L38" s="665">
        <v>1.3755314123760038</v>
      </c>
      <c r="M38" s="665">
        <v>117.65656565656566</v>
      </c>
      <c r="N38" s="665">
        <v>93</v>
      </c>
      <c r="O38" s="665">
        <v>10974</v>
      </c>
      <c r="P38" s="678">
        <v>1.295937647614549</v>
      </c>
      <c r="Q38" s="666">
        <v>118</v>
      </c>
    </row>
    <row r="39" spans="1:17" ht="14.4" customHeight="1" x14ac:dyDescent="0.3">
      <c r="A39" s="661" t="s">
        <v>5899</v>
      </c>
      <c r="B39" s="662" t="s">
        <v>5728</v>
      </c>
      <c r="C39" s="662" t="s">
        <v>5769</v>
      </c>
      <c r="D39" s="662" t="s">
        <v>5828</v>
      </c>
      <c r="E39" s="662" t="s">
        <v>5829</v>
      </c>
      <c r="F39" s="665"/>
      <c r="G39" s="665"/>
      <c r="H39" s="665"/>
      <c r="I39" s="665"/>
      <c r="J39" s="665"/>
      <c r="K39" s="665"/>
      <c r="L39" s="665"/>
      <c r="M39" s="665"/>
      <c r="N39" s="665">
        <v>1</v>
      </c>
      <c r="O39" s="665">
        <v>323</v>
      </c>
      <c r="P39" s="678"/>
      <c r="Q39" s="666">
        <v>323</v>
      </c>
    </row>
    <row r="40" spans="1:17" ht="14.4" customHeight="1" x14ac:dyDescent="0.3">
      <c r="A40" s="661" t="s">
        <v>5899</v>
      </c>
      <c r="B40" s="662" t="s">
        <v>5728</v>
      </c>
      <c r="C40" s="662" t="s">
        <v>5769</v>
      </c>
      <c r="D40" s="662" t="s">
        <v>5830</v>
      </c>
      <c r="E40" s="662" t="s">
        <v>5831</v>
      </c>
      <c r="F40" s="665">
        <v>13</v>
      </c>
      <c r="G40" s="665">
        <v>6292</v>
      </c>
      <c r="H40" s="665">
        <v>1</v>
      </c>
      <c r="I40" s="665">
        <v>484</v>
      </c>
      <c r="J40" s="665">
        <v>20</v>
      </c>
      <c r="K40" s="665">
        <v>9716</v>
      </c>
      <c r="L40" s="665">
        <v>1.5441830896376352</v>
      </c>
      <c r="M40" s="665">
        <v>485.8</v>
      </c>
      <c r="N40" s="665">
        <v>30</v>
      </c>
      <c r="O40" s="665">
        <v>14610</v>
      </c>
      <c r="P40" s="678">
        <v>2.3219961856325493</v>
      </c>
      <c r="Q40" s="666">
        <v>487</v>
      </c>
    </row>
    <row r="41" spans="1:17" ht="14.4" customHeight="1" x14ac:dyDescent="0.3">
      <c r="A41" s="661" t="s">
        <v>5899</v>
      </c>
      <c r="B41" s="662" t="s">
        <v>5728</v>
      </c>
      <c r="C41" s="662" t="s">
        <v>5769</v>
      </c>
      <c r="D41" s="662" t="s">
        <v>5832</v>
      </c>
      <c r="E41" s="662" t="s">
        <v>5833</v>
      </c>
      <c r="F41" s="665"/>
      <c r="G41" s="665"/>
      <c r="H41" s="665"/>
      <c r="I41" s="665"/>
      <c r="J41" s="665">
        <v>5</v>
      </c>
      <c r="K41" s="665">
        <v>3395</v>
      </c>
      <c r="L41" s="665"/>
      <c r="M41" s="665">
        <v>679</v>
      </c>
      <c r="N41" s="665"/>
      <c r="O41" s="665"/>
      <c r="P41" s="678"/>
      <c r="Q41" s="666"/>
    </row>
    <row r="42" spans="1:17" ht="14.4" customHeight="1" x14ac:dyDescent="0.3">
      <c r="A42" s="661" t="s">
        <v>5899</v>
      </c>
      <c r="B42" s="662" t="s">
        <v>5728</v>
      </c>
      <c r="C42" s="662" t="s">
        <v>5769</v>
      </c>
      <c r="D42" s="662" t="s">
        <v>5782</v>
      </c>
      <c r="E42" s="662" t="s">
        <v>5783</v>
      </c>
      <c r="F42" s="665"/>
      <c r="G42" s="665"/>
      <c r="H42" s="665"/>
      <c r="I42" s="665"/>
      <c r="J42" s="665">
        <v>1</v>
      </c>
      <c r="K42" s="665">
        <v>751</v>
      </c>
      <c r="L42" s="665"/>
      <c r="M42" s="665">
        <v>751</v>
      </c>
      <c r="N42" s="665"/>
      <c r="O42" s="665"/>
      <c r="P42" s="678"/>
      <c r="Q42" s="666"/>
    </row>
    <row r="43" spans="1:17" ht="14.4" customHeight="1" x14ac:dyDescent="0.3">
      <c r="A43" s="661" t="s">
        <v>5899</v>
      </c>
      <c r="B43" s="662" t="s">
        <v>5728</v>
      </c>
      <c r="C43" s="662" t="s">
        <v>5769</v>
      </c>
      <c r="D43" s="662" t="s">
        <v>5834</v>
      </c>
      <c r="E43" s="662" t="s">
        <v>5831</v>
      </c>
      <c r="F43" s="665">
        <v>18</v>
      </c>
      <c r="G43" s="665">
        <v>9954</v>
      </c>
      <c r="H43" s="665">
        <v>1</v>
      </c>
      <c r="I43" s="665">
        <v>553</v>
      </c>
      <c r="J43" s="665">
        <v>21</v>
      </c>
      <c r="K43" s="665">
        <v>11661</v>
      </c>
      <c r="L43" s="665">
        <v>1.1714888487040387</v>
      </c>
      <c r="M43" s="665">
        <v>555.28571428571433</v>
      </c>
      <c r="N43" s="665">
        <v>12</v>
      </c>
      <c r="O43" s="665">
        <v>6708</v>
      </c>
      <c r="P43" s="678">
        <v>0.67389993972272455</v>
      </c>
      <c r="Q43" s="666">
        <v>559</v>
      </c>
    </row>
    <row r="44" spans="1:17" ht="14.4" customHeight="1" x14ac:dyDescent="0.3">
      <c r="A44" s="661" t="s">
        <v>5899</v>
      </c>
      <c r="B44" s="662" t="s">
        <v>5728</v>
      </c>
      <c r="C44" s="662" t="s">
        <v>5769</v>
      </c>
      <c r="D44" s="662" t="s">
        <v>5835</v>
      </c>
      <c r="E44" s="662" t="s">
        <v>5833</v>
      </c>
      <c r="F44" s="665"/>
      <c r="G44" s="665"/>
      <c r="H44" s="665"/>
      <c r="I44" s="665"/>
      <c r="J44" s="665">
        <v>3</v>
      </c>
      <c r="K44" s="665">
        <v>2250</v>
      </c>
      <c r="L44" s="665"/>
      <c r="M44" s="665">
        <v>750</v>
      </c>
      <c r="N44" s="665"/>
      <c r="O44" s="665"/>
      <c r="P44" s="678"/>
      <c r="Q44" s="666"/>
    </row>
    <row r="45" spans="1:17" ht="14.4" customHeight="1" x14ac:dyDescent="0.3">
      <c r="A45" s="661" t="s">
        <v>5899</v>
      </c>
      <c r="B45" s="662" t="s">
        <v>5728</v>
      </c>
      <c r="C45" s="662" t="s">
        <v>5769</v>
      </c>
      <c r="D45" s="662" t="s">
        <v>5888</v>
      </c>
      <c r="E45" s="662" t="s">
        <v>5889</v>
      </c>
      <c r="F45" s="665">
        <v>6</v>
      </c>
      <c r="G45" s="665">
        <v>4818</v>
      </c>
      <c r="H45" s="665">
        <v>1</v>
      </c>
      <c r="I45" s="665">
        <v>803</v>
      </c>
      <c r="J45" s="665">
        <v>11</v>
      </c>
      <c r="K45" s="665">
        <v>8865</v>
      </c>
      <c r="L45" s="665">
        <v>1.839975093399751</v>
      </c>
      <c r="M45" s="665">
        <v>805.90909090909088</v>
      </c>
      <c r="N45" s="665">
        <v>21</v>
      </c>
      <c r="O45" s="665">
        <v>16989</v>
      </c>
      <c r="P45" s="678">
        <v>3.5261519302615194</v>
      </c>
      <c r="Q45" s="666">
        <v>809</v>
      </c>
    </row>
    <row r="46" spans="1:17" ht="14.4" customHeight="1" x14ac:dyDescent="0.3">
      <c r="A46" s="661" t="s">
        <v>5899</v>
      </c>
      <c r="B46" s="662" t="s">
        <v>5728</v>
      </c>
      <c r="C46" s="662" t="s">
        <v>5769</v>
      </c>
      <c r="D46" s="662" t="s">
        <v>5836</v>
      </c>
      <c r="E46" s="662" t="s">
        <v>5815</v>
      </c>
      <c r="F46" s="665">
        <v>7</v>
      </c>
      <c r="G46" s="665">
        <v>3073</v>
      </c>
      <c r="H46" s="665">
        <v>1</v>
      </c>
      <c r="I46" s="665">
        <v>439</v>
      </c>
      <c r="J46" s="665">
        <v>11</v>
      </c>
      <c r="K46" s="665">
        <v>4892</v>
      </c>
      <c r="L46" s="665">
        <v>1.5919297103807355</v>
      </c>
      <c r="M46" s="665">
        <v>444.72727272727275</v>
      </c>
      <c r="N46" s="665">
        <v>21</v>
      </c>
      <c r="O46" s="665">
        <v>9429</v>
      </c>
      <c r="P46" s="678">
        <v>3.0683371298405469</v>
      </c>
      <c r="Q46" s="666">
        <v>449</v>
      </c>
    </row>
    <row r="47" spans="1:17" ht="14.4" customHeight="1" x14ac:dyDescent="0.3">
      <c r="A47" s="661" t="s">
        <v>5899</v>
      </c>
      <c r="B47" s="662" t="s">
        <v>5728</v>
      </c>
      <c r="C47" s="662" t="s">
        <v>5769</v>
      </c>
      <c r="D47" s="662" t="s">
        <v>5837</v>
      </c>
      <c r="E47" s="662" t="s">
        <v>5838</v>
      </c>
      <c r="F47" s="665">
        <v>4</v>
      </c>
      <c r="G47" s="665">
        <v>828</v>
      </c>
      <c r="H47" s="665">
        <v>1</v>
      </c>
      <c r="I47" s="665">
        <v>207</v>
      </c>
      <c r="J47" s="665">
        <v>6</v>
      </c>
      <c r="K47" s="665">
        <v>1252</v>
      </c>
      <c r="L47" s="665">
        <v>1.5120772946859904</v>
      </c>
      <c r="M47" s="665">
        <v>208.66666666666666</v>
      </c>
      <c r="N47" s="665">
        <v>9</v>
      </c>
      <c r="O47" s="665">
        <v>1890</v>
      </c>
      <c r="P47" s="678">
        <v>2.2826086956521738</v>
      </c>
      <c r="Q47" s="666">
        <v>210</v>
      </c>
    </row>
    <row r="48" spans="1:17" ht="14.4" customHeight="1" x14ac:dyDescent="0.3">
      <c r="A48" s="661" t="s">
        <v>5899</v>
      </c>
      <c r="B48" s="662" t="s">
        <v>5728</v>
      </c>
      <c r="C48" s="662" t="s">
        <v>5769</v>
      </c>
      <c r="D48" s="662" t="s">
        <v>5786</v>
      </c>
      <c r="E48" s="662" t="s">
        <v>5787</v>
      </c>
      <c r="F48" s="665">
        <v>13</v>
      </c>
      <c r="G48" s="665">
        <v>4251</v>
      </c>
      <c r="H48" s="665">
        <v>1</v>
      </c>
      <c r="I48" s="665">
        <v>327</v>
      </c>
      <c r="J48" s="665">
        <v>16</v>
      </c>
      <c r="K48" s="665">
        <v>5274</v>
      </c>
      <c r="L48" s="665">
        <v>1.2406492589978828</v>
      </c>
      <c r="M48" s="665">
        <v>329.625</v>
      </c>
      <c r="N48" s="665">
        <v>16</v>
      </c>
      <c r="O48" s="665">
        <v>5296</v>
      </c>
      <c r="P48" s="678">
        <v>1.2458245118795577</v>
      </c>
      <c r="Q48" s="666">
        <v>331</v>
      </c>
    </row>
    <row r="49" spans="1:17" ht="14.4" customHeight="1" x14ac:dyDescent="0.3">
      <c r="A49" s="661" t="s">
        <v>5899</v>
      </c>
      <c r="B49" s="662" t="s">
        <v>5728</v>
      </c>
      <c r="C49" s="662" t="s">
        <v>5769</v>
      </c>
      <c r="D49" s="662" t="s">
        <v>5839</v>
      </c>
      <c r="E49" s="662" t="s">
        <v>5840</v>
      </c>
      <c r="F49" s="665">
        <v>39</v>
      </c>
      <c r="G49" s="665">
        <v>3198</v>
      </c>
      <c r="H49" s="665">
        <v>1</v>
      </c>
      <c r="I49" s="665">
        <v>82</v>
      </c>
      <c r="J49" s="665">
        <v>52</v>
      </c>
      <c r="K49" s="665">
        <v>4336</v>
      </c>
      <c r="L49" s="665">
        <v>1.3558474046278923</v>
      </c>
      <c r="M49" s="665">
        <v>83.384615384615387</v>
      </c>
      <c r="N49" s="665">
        <v>40</v>
      </c>
      <c r="O49" s="665">
        <v>3400</v>
      </c>
      <c r="P49" s="678">
        <v>1.0631644777986242</v>
      </c>
      <c r="Q49" s="666">
        <v>85</v>
      </c>
    </row>
    <row r="50" spans="1:17" ht="14.4" customHeight="1" x14ac:dyDescent="0.3">
      <c r="A50" s="661" t="s">
        <v>5899</v>
      </c>
      <c r="B50" s="662" t="s">
        <v>5728</v>
      </c>
      <c r="C50" s="662" t="s">
        <v>5769</v>
      </c>
      <c r="D50" s="662" t="s">
        <v>5792</v>
      </c>
      <c r="E50" s="662" t="s">
        <v>5793</v>
      </c>
      <c r="F50" s="665">
        <v>8</v>
      </c>
      <c r="G50" s="665">
        <v>5624</v>
      </c>
      <c r="H50" s="665">
        <v>1</v>
      </c>
      <c r="I50" s="665">
        <v>703</v>
      </c>
      <c r="J50" s="665">
        <v>10</v>
      </c>
      <c r="K50" s="665">
        <v>7054</v>
      </c>
      <c r="L50" s="665">
        <v>1.254267425320057</v>
      </c>
      <c r="M50" s="665">
        <v>705.4</v>
      </c>
      <c r="N50" s="665">
        <v>6</v>
      </c>
      <c r="O50" s="665">
        <v>4242</v>
      </c>
      <c r="P50" s="678">
        <v>0.75426742532005686</v>
      </c>
      <c r="Q50" s="666">
        <v>707</v>
      </c>
    </row>
    <row r="51" spans="1:17" ht="14.4" customHeight="1" x14ac:dyDescent="0.3">
      <c r="A51" s="661" t="s">
        <v>5899</v>
      </c>
      <c r="B51" s="662" t="s">
        <v>5728</v>
      </c>
      <c r="C51" s="662" t="s">
        <v>5769</v>
      </c>
      <c r="D51" s="662" t="s">
        <v>5794</v>
      </c>
      <c r="E51" s="662" t="s">
        <v>5795</v>
      </c>
      <c r="F51" s="665">
        <v>3</v>
      </c>
      <c r="G51" s="665">
        <v>0</v>
      </c>
      <c r="H51" s="665"/>
      <c r="I51" s="665">
        <v>0</v>
      </c>
      <c r="J51" s="665">
        <v>6</v>
      </c>
      <c r="K51" s="665">
        <v>0</v>
      </c>
      <c r="L51" s="665"/>
      <c r="M51" s="665">
        <v>0</v>
      </c>
      <c r="N51" s="665"/>
      <c r="O51" s="665"/>
      <c r="P51" s="678"/>
      <c r="Q51" s="666"/>
    </row>
    <row r="52" spans="1:17" ht="14.4" customHeight="1" x14ac:dyDescent="0.3">
      <c r="A52" s="661" t="s">
        <v>5899</v>
      </c>
      <c r="B52" s="662" t="s">
        <v>5728</v>
      </c>
      <c r="C52" s="662" t="s">
        <v>5769</v>
      </c>
      <c r="D52" s="662" t="s">
        <v>5890</v>
      </c>
      <c r="E52" s="662" t="s">
        <v>5889</v>
      </c>
      <c r="F52" s="665">
        <v>8</v>
      </c>
      <c r="G52" s="665">
        <v>7432</v>
      </c>
      <c r="H52" s="665">
        <v>1</v>
      </c>
      <c r="I52" s="665">
        <v>929</v>
      </c>
      <c r="J52" s="665"/>
      <c r="K52" s="665"/>
      <c r="L52" s="665"/>
      <c r="M52" s="665"/>
      <c r="N52" s="665">
        <v>3</v>
      </c>
      <c r="O52" s="665">
        <v>2805</v>
      </c>
      <c r="P52" s="678">
        <v>0.37742195909580195</v>
      </c>
      <c r="Q52" s="666">
        <v>935</v>
      </c>
    </row>
    <row r="53" spans="1:17" ht="14.4" customHeight="1" x14ac:dyDescent="0.3">
      <c r="A53" s="661" t="s">
        <v>5899</v>
      </c>
      <c r="B53" s="662" t="s">
        <v>5728</v>
      </c>
      <c r="C53" s="662" t="s">
        <v>5769</v>
      </c>
      <c r="D53" s="662" t="s">
        <v>5796</v>
      </c>
      <c r="E53" s="662" t="s">
        <v>5797</v>
      </c>
      <c r="F53" s="665">
        <v>0</v>
      </c>
      <c r="G53" s="665">
        <v>0</v>
      </c>
      <c r="H53" s="665"/>
      <c r="I53" s="665"/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5899</v>
      </c>
      <c r="B54" s="662" t="s">
        <v>5728</v>
      </c>
      <c r="C54" s="662" t="s">
        <v>5769</v>
      </c>
      <c r="D54" s="662" t="s">
        <v>5798</v>
      </c>
      <c r="E54" s="662" t="s">
        <v>5799</v>
      </c>
      <c r="F54" s="665">
        <v>10</v>
      </c>
      <c r="G54" s="665">
        <v>1120</v>
      </c>
      <c r="H54" s="665">
        <v>1</v>
      </c>
      <c r="I54" s="665">
        <v>112</v>
      </c>
      <c r="J54" s="665">
        <v>14</v>
      </c>
      <c r="K54" s="665">
        <v>1580</v>
      </c>
      <c r="L54" s="665">
        <v>1.4107142857142858</v>
      </c>
      <c r="M54" s="665">
        <v>112.85714285714286</v>
      </c>
      <c r="N54" s="665">
        <v>11</v>
      </c>
      <c r="O54" s="665">
        <v>1254</v>
      </c>
      <c r="P54" s="678">
        <v>1.1196428571428572</v>
      </c>
      <c r="Q54" s="666">
        <v>114</v>
      </c>
    </row>
    <row r="55" spans="1:17" ht="14.4" customHeight="1" x14ac:dyDescent="0.3">
      <c r="A55" s="661" t="s">
        <v>5899</v>
      </c>
      <c r="B55" s="662" t="s">
        <v>5728</v>
      </c>
      <c r="C55" s="662" t="s">
        <v>5769</v>
      </c>
      <c r="D55" s="662" t="s">
        <v>5891</v>
      </c>
      <c r="E55" s="662" t="s">
        <v>5889</v>
      </c>
      <c r="F55" s="665">
        <v>15</v>
      </c>
      <c r="G55" s="665">
        <v>11010</v>
      </c>
      <c r="H55" s="665">
        <v>1</v>
      </c>
      <c r="I55" s="665">
        <v>734</v>
      </c>
      <c r="J55" s="665">
        <v>18</v>
      </c>
      <c r="K55" s="665">
        <v>13234</v>
      </c>
      <c r="L55" s="665">
        <v>1.2019981834695732</v>
      </c>
      <c r="M55" s="665">
        <v>735.22222222222217</v>
      </c>
      <c r="N55" s="665">
        <v>3</v>
      </c>
      <c r="O55" s="665">
        <v>2211</v>
      </c>
      <c r="P55" s="678">
        <v>0.20081743869209809</v>
      </c>
      <c r="Q55" s="666">
        <v>737</v>
      </c>
    </row>
    <row r="56" spans="1:17" ht="14.4" customHeight="1" x14ac:dyDescent="0.3">
      <c r="A56" s="661" t="s">
        <v>5899</v>
      </c>
      <c r="B56" s="662" t="s">
        <v>5728</v>
      </c>
      <c r="C56" s="662" t="s">
        <v>5769</v>
      </c>
      <c r="D56" s="662" t="s">
        <v>5892</v>
      </c>
      <c r="E56" s="662" t="s">
        <v>5893</v>
      </c>
      <c r="F56" s="665">
        <v>22</v>
      </c>
      <c r="G56" s="665">
        <v>11528</v>
      </c>
      <c r="H56" s="665">
        <v>1</v>
      </c>
      <c r="I56" s="665">
        <v>524</v>
      </c>
      <c r="J56" s="665">
        <v>7</v>
      </c>
      <c r="K56" s="665">
        <v>3670</v>
      </c>
      <c r="L56" s="665">
        <v>0.31835530881332408</v>
      </c>
      <c r="M56" s="665">
        <v>524.28571428571433</v>
      </c>
      <c r="N56" s="665">
        <v>8</v>
      </c>
      <c r="O56" s="665">
        <v>4216</v>
      </c>
      <c r="P56" s="678">
        <v>0.36571825121443441</v>
      </c>
      <c r="Q56" s="666">
        <v>527</v>
      </c>
    </row>
    <row r="57" spans="1:17" ht="14.4" customHeight="1" x14ac:dyDescent="0.3">
      <c r="A57" s="661" t="s">
        <v>5899</v>
      </c>
      <c r="B57" s="662" t="s">
        <v>5728</v>
      </c>
      <c r="C57" s="662" t="s">
        <v>5769</v>
      </c>
      <c r="D57" s="662" t="s">
        <v>5841</v>
      </c>
      <c r="E57" s="662" t="s">
        <v>5842</v>
      </c>
      <c r="F57" s="665">
        <v>54</v>
      </c>
      <c r="G57" s="665">
        <v>15984</v>
      </c>
      <c r="H57" s="665">
        <v>1</v>
      </c>
      <c r="I57" s="665">
        <v>296</v>
      </c>
      <c r="J57" s="665">
        <v>69</v>
      </c>
      <c r="K57" s="665">
        <v>20534</v>
      </c>
      <c r="L57" s="665">
        <v>1.2846596596596596</v>
      </c>
      <c r="M57" s="665">
        <v>297.59420289855075</v>
      </c>
      <c r="N57" s="665">
        <v>32</v>
      </c>
      <c r="O57" s="665">
        <v>9568</v>
      </c>
      <c r="P57" s="678">
        <v>0.59859859859859865</v>
      </c>
      <c r="Q57" s="666">
        <v>299</v>
      </c>
    </row>
    <row r="58" spans="1:17" ht="14.4" customHeight="1" x14ac:dyDescent="0.3">
      <c r="A58" s="661" t="s">
        <v>5899</v>
      </c>
      <c r="B58" s="662" t="s">
        <v>5728</v>
      </c>
      <c r="C58" s="662" t="s">
        <v>5769</v>
      </c>
      <c r="D58" s="662" t="s">
        <v>5843</v>
      </c>
      <c r="E58" s="662" t="s">
        <v>5838</v>
      </c>
      <c r="F58" s="665">
        <v>6</v>
      </c>
      <c r="G58" s="665">
        <v>1032</v>
      </c>
      <c r="H58" s="665">
        <v>1</v>
      </c>
      <c r="I58" s="665">
        <v>172</v>
      </c>
      <c r="J58" s="665">
        <v>4</v>
      </c>
      <c r="K58" s="665">
        <v>690</v>
      </c>
      <c r="L58" s="665">
        <v>0.66860465116279066</v>
      </c>
      <c r="M58" s="665">
        <v>172.5</v>
      </c>
      <c r="N58" s="665">
        <v>2</v>
      </c>
      <c r="O58" s="665">
        <v>348</v>
      </c>
      <c r="P58" s="678">
        <v>0.33720930232558138</v>
      </c>
      <c r="Q58" s="666">
        <v>174</v>
      </c>
    </row>
    <row r="59" spans="1:17" ht="14.4" customHeight="1" x14ac:dyDescent="0.3">
      <c r="A59" s="661" t="s">
        <v>5899</v>
      </c>
      <c r="B59" s="662" t="s">
        <v>5728</v>
      </c>
      <c r="C59" s="662" t="s">
        <v>5769</v>
      </c>
      <c r="D59" s="662" t="s">
        <v>5844</v>
      </c>
      <c r="E59" s="662" t="s">
        <v>5842</v>
      </c>
      <c r="F59" s="665">
        <v>52</v>
      </c>
      <c r="G59" s="665">
        <v>18980</v>
      </c>
      <c r="H59" s="665">
        <v>1</v>
      </c>
      <c r="I59" s="665">
        <v>365</v>
      </c>
      <c r="J59" s="665">
        <v>67</v>
      </c>
      <c r="K59" s="665">
        <v>24659</v>
      </c>
      <c r="L59" s="665">
        <v>1.2992096944151739</v>
      </c>
      <c r="M59" s="665">
        <v>368.04477611940297</v>
      </c>
      <c r="N59" s="665">
        <v>68</v>
      </c>
      <c r="O59" s="665">
        <v>25228</v>
      </c>
      <c r="P59" s="678">
        <v>1.3291886195995786</v>
      </c>
      <c r="Q59" s="666">
        <v>371</v>
      </c>
    </row>
    <row r="60" spans="1:17" ht="14.4" customHeight="1" x14ac:dyDescent="0.3">
      <c r="A60" s="661" t="s">
        <v>5899</v>
      </c>
      <c r="B60" s="662" t="s">
        <v>5728</v>
      </c>
      <c r="C60" s="662" t="s">
        <v>5769</v>
      </c>
      <c r="D60" s="662" t="s">
        <v>5810</v>
      </c>
      <c r="E60" s="662" t="s">
        <v>5811</v>
      </c>
      <c r="F60" s="665"/>
      <c r="G60" s="665"/>
      <c r="H60" s="665"/>
      <c r="I60" s="665"/>
      <c r="J60" s="665">
        <v>1</v>
      </c>
      <c r="K60" s="665">
        <v>605</v>
      </c>
      <c r="L60" s="665"/>
      <c r="M60" s="665">
        <v>605</v>
      </c>
      <c r="N60" s="665"/>
      <c r="O60" s="665"/>
      <c r="P60" s="678"/>
      <c r="Q60" s="666"/>
    </row>
    <row r="61" spans="1:17" ht="14.4" customHeight="1" x14ac:dyDescent="0.3">
      <c r="A61" s="661" t="s">
        <v>5899</v>
      </c>
      <c r="B61" s="662" t="s">
        <v>5728</v>
      </c>
      <c r="C61" s="662" t="s">
        <v>5769</v>
      </c>
      <c r="D61" s="662" t="s">
        <v>5814</v>
      </c>
      <c r="E61" s="662" t="s">
        <v>5815</v>
      </c>
      <c r="F61" s="665">
        <v>8</v>
      </c>
      <c r="G61" s="665">
        <v>2680</v>
      </c>
      <c r="H61" s="665">
        <v>1</v>
      </c>
      <c r="I61" s="665">
        <v>335</v>
      </c>
      <c r="J61" s="665">
        <v>4</v>
      </c>
      <c r="K61" s="665">
        <v>1348</v>
      </c>
      <c r="L61" s="665">
        <v>0.5029850746268657</v>
      </c>
      <c r="M61" s="665">
        <v>337</v>
      </c>
      <c r="N61" s="665">
        <v>5</v>
      </c>
      <c r="O61" s="665">
        <v>1700</v>
      </c>
      <c r="P61" s="678">
        <v>0.63432835820895528</v>
      </c>
      <c r="Q61" s="666">
        <v>340</v>
      </c>
    </row>
    <row r="62" spans="1:17" ht="14.4" customHeight="1" x14ac:dyDescent="0.3">
      <c r="A62" s="661" t="s">
        <v>5899</v>
      </c>
      <c r="B62" s="662" t="s">
        <v>5728</v>
      </c>
      <c r="C62" s="662" t="s">
        <v>5769</v>
      </c>
      <c r="D62" s="662" t="s">
        <v>5818</v>
      </c>
      <c r="E62" s="662" t="s">
        <v>5819</v>
      </c>
      <c r="F62" s="665"/>
      <c r="G62" s="665"/>
      <c r="H62" s="665"/>
      <c r="I62" s="665"/>
      <c r="J62" s="665">
        <v>7</v>
      </c>
      <c r="K62" s="665">
        <v>3654</v>
      </c>
      <c r="L62" s="665"/>
      <c r="M62" s="665">
        <v>522</v>
      </c>
      <c r="N62" s="665"/>
      <c r="O62" s="665"/>
      <c r="P62" s="678"/>
      <c r="Q62" s="666"/>
    </row>
    <row r="63" spans="1:17" ht="14.4" customHeight="1" x14ac:dyDescent="0.3">
      <c r="A63" s="661" t="s">
        <v>5899</v>
      </c>
      <c r="B63" s="662" t="s">
        <v>5728</v>
      </c>
      <c r="C63" s="662" t="s">
        <v>5769</v>
      </c>
      <c r="D63" s="662" t="s">
        <v>5849</v>
      </c>
      <c r="E63" s="662" t="s">
        <v>5829</v>
      </c>
      <c r="F63" s="665"/>
      <c r="G63" s="665"/>
      <c r="H63" s="665"/>
      <c r="I63" s="665"/>
      <c r="J63" s="665"/>
      <c r="K63" s="665"/>
      <c r="L63" s="665"/>
      <c r="M63" s="665"/>
      <c r="N63" s="665">
        <v>1</v>
      </c>
      <c r="O63" s="665">
        <v>395</v>
      </c>
      <c r="P63" s="678"/>
      <c r="Q63" s="666">
        <v>395</v>
      </c>
    </row>
    <row r="64" spans="1:17" ht="14.4" customHeight="1" x14ac:dyDescent="0.3">
      <c r="A64" s="661" t="s">
        <v>5899</v>
      </c>
      <c r="B64" s="662" t="s">
        <v>5728</v>
      </c>
      <c r="C64" s="662" t="s">
        <v>5769</v>
      </c>
      <c r="D64" s="662" t="s">
        <v>5850</v>
      </c>
      <c r="E64" s="662" t="s">
        <v>5851</v>
      </c>
      <c r="F64" s="665">
        <v>2</v>
      </c>
      <c r="G64" s="665">
        <v>1212</v>
      </c>
      <c r="H64" s="665">
        <v>1</v>
      </c>
      <c r="I64" s="665">
        <v>606</v>
      </c>
      <c r="J64" s="665">
        <v>2</v>
      </c>
      <c r="K64" s="665">
        <v>1212</v>
      </c>
      <c r="L64" s="665">
        <v>1</v>
      </c>
      <c r="M64" s="665">
        <v>606</v>
      </c>
      <c r="N64" s="665">
        <v>5</v>
      </c>
      <c r="O64" s="665">
        <v>3055</v>
      </c>
      <c r="P64" s="678">
        <v>2.5206270627062706</v>
      </c>
      <c r="Q64" s="666">
        <v>611</v>
      </c>
    </row>
    <row r="65" spans="1:17" ht="14.4" customHeight="1" x14ac:dyDescent="0.3">
      <c r="A65" s="661" t="s">
        <v>5899</v>
      </c>
      <c r="B65" s="662" t="s">
        <v>5728</v>
      </c>
      <c r="C65" s="662" t="s">
        <v>5769</v>
      </c>
      <c r="D65" s="662" t="s">
        <v>5898</v>
      </c>
      <c r="E65" s="662" t="s">
        <v>5851</v>
      </c>
      <c r="F65" s="665">
        <v>1</v>
      </c>
      <c r="G65" s="665">
        <v>520</v>
      </c>
      <c r="H65" s="665">
        <v>1</v>
      </c>
      <c r="I65" s="665">
        <v>520</v>
      </c>
      <c r="J65" s="665">
        <v>1</v>
      </c>
      <c r="K65" s="665">
        <v>520</v>
      </c>
      <c r="L65" s="665">
        <v>1</v>
      </c>
      <c r="M65" s="665">
        <v>520</v>
      </c>
      <c r="N65" s="665">
        <v>2</v>
      </c>
      <c r="O65" s="665">
        <v>1050</v>
      </c>
      <c r="P65" s="678">
        <v>2.0192307692307692</v>
      </c>
      <c r="Q65" s="666">
        <v>525</v>
      </c>
    </row>
    <row r="66" spans="1:17" ht="14.4" customHeight="1" x14ac:dyDescent="0.3">
      <c r="A66" s="661" t="s">
        <v>5902</v>
      </c>
      <c r="B66" s="662" t="s">
        <v>5728</v>
      </c>
      <c r="C66" s="662" t="s">
        <v>5758</v>
      </c>
      <c r="D66" s="662" t="s">
        <v>5884</v>
      </c>
      <c r="E66" s="662" t="s">
        <v>5885</v>
      </c>
      <c r="F66" s="665"/>
      <c r="G66" s="665"/>
      <c r="H66" s="665"/>
      <c r="I66" s="665"/>
      <c r="J66" s="665">
        <v>1</v>
      </c>
      <c r="K66" s="665">
        <v>904.75</v>
      </c>
      <c r="L66" s="665"/>
      <c r="M66" s="665">
        <v>904.75</v>
      </c>
      <c r="N66" s="665"/>
      <c r="O66" s="665"/>
      <c r="P66" s="678"/>
      <c r="Q66" s="666"/>
    </row>
    <row r="67" spans="1:17" ht="14.4" customHeight="1" x14ac:dyDescent="0.3">
      <c r="A67" s="661" t="s">
        <v>5902</v>
      </c>
      <c r="B67" s="662" t="s">
        <v>5728</v>
      </c>
      <c r="C67" s="662" t="s">
        <v>5758</v>
      </c>
      <c r="D67" s="662" t="s">
        <v>5761</v>
      </c>
      <c r="E67" s="662" t="s">
        <v>5762</v>
      </c>
      <c r="F67" s="665">
        <v>1</v>
      </c>
      <c r="G67" s="665">
        <v>242.64</v>
      </c>
      <c r="H67" s="665">
        <v>1</v>
      </c>
      <c r="I67" s="665">
        <v>242.64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5902</v>
      </c>
      <c r="B68" s="662" t="s">
        <v>5728</v>
      </c>
      <c r="C68" s="662" t="s">
        <v>5758</v>
      </c>
      <c r="D68" s="662" t="s">
        <v>5767</v>
      </c>
      <c r="E68" s="662" t="s">
        <v>5766</v>
      </c>
      <c r="F68" s="665"/>
      <c r="G68" s="665"/>
      <c r="H68" s="665"/>
      <c r="I68" s="665"/>
      <c r="J68" s="665"/>
      <c r="K68" s="665"/>
      <c r="L68" s="665"/>
      <c r="M68" s="665"/>
      <c r="N68" s="665">
        <v>3</v>
      </c>
      <c r="O68" s="665">
        <v>1347</v>
      </c>
      <c r="P68" s="678"/>
      <c r="Q68" s="666">
        <v>449</v>
      </c>
    </row>
    <row r="69" spans="1:17" ht="14.4" customHeight="1" x14ac:dyDescent="0.3">
      <c r="A69" s="661" t="s">
        <v>5902</v>
      </c>
      <c r="B69" s="662" t="s">
        <v>5728</v>
      </c>
      <c r="C69" s="662" t="s">
        <v>5769</v>
      </c>
      <c r="D69" s="662" t="s">
        <v>5774</v>
      </c>
      <c r="E69" s="662" t="s">
        <v>5775</v>
      </c>
      <c r="F69" s="665"/>
      <c r="G69" s="665"/>
      <c r="H69" s="665"/>
      <c r="I69" s="665"/>
      <c r="J69" s="665"/>
      <c r="K69" s="665"/>
      <c r="L69" s="665"/>
      <c r="M69" s="665"/>
      <c r="N69" s="665">
        <v>2</v>
      </c>
      <c r="O69" s="665">
        <v>70</v>
      </c>
      <c r="P69" s="678"/>
      <c r="Q69" s="666">
        <v>35</v>
      </c>
    </row>
    <row r="70" spans="1:17" ht="14.4" customHeight="1" x14ac:dyDescent="0.3">
      <c r="A70" s="661" t="s">
        <v>5902</v>
      </c>
      <c r="B70" s="662" t="s">
        <v>5728</v>
      </c>
      <c r="C70" s="662" t="s">
        <v>5769</v>
      </c>
      <c r="D70" s="662" t="s">
        <v>5780</v>
      </c>
      <c r="E70" s="662" t="s">
        <v>5781</v>
      </c>
      <c r="F70" s="665">
        <v>43</v>
      </c>
      <c r="G70" s="665">
        <v>9976</v>
      </c>
      <c r="H70" s="665">
        <v>1</v>
      </c>
      <c r="I70" s="665">
        <v>232</v>
      </c>
      <c r="J70" s="665">
        <v>92</v>
      </c>
      <c r="K70" s="665">
        <v>21460</v>
      </c>
      <c r="L70" s="665">
        <v>2.1511627906976742</v>
      </c>
      <c r="M70" s="665">
        <v>233.2608695652174</v>
      </c>
      <c r="N70" s="665">
        <v>89</v>
      </c>
      <c r="O70" s="665">
        <v>20915</v>
      </c>
      <c r="P70" s="678">
        <v>2.0965316760224537</v>
      </c>
      <c r="Q70" s="666">
        <v>235</v>
      </c>
    </row>
    <row r="71" spans="1:17" ht="14.4" customHeight="1" x14ac:dyDescent="0.3">
      <c r="A71" s="661" t="s">
        <v>5902</v>
      </c>
      <c r="B71" s="662" t="s">
        <v>5728</v>
      </c>
      <c r="C71" s="662" t="s">
        <v>5769</v>
      </c>
      <c r="D71" s="662" t="s">
        <v>5826</v>
      </c>
      <c r="E71" s="662" t="s">
        <v>5827</v>
      </c>
      <c r="F71" s="665">
        <v>16</v>
      </c>
      <c r="G71" s="665">
        <v>1856</v>
      </c>
      <c r="H71" s="665">
        <v>1</v>
      </c>
      <c r="I71" s="665">
        <v>116</v>
      </c>
      <c r="J71" s="665">
        <v>8</v>
      </c>
      <c r="K71" s="665">
        <v>940</v>
      </c>
      <c r="L71" s="665">
        <v>0.50646551724137934</v>
      </c>
      <c r="M71" s="665">
        <v>117.5</v>
      </c>
      <c r="N71" s="665">
        <v>15</v>
      </c>
      <c r="O71" s="665">
        <v>1770</v>
      </c>
      <c r="P71" s="678">
        <v>0.95366379310344829</v>
      </c>
      <c r="Q71" s="666">
        <v>118</v>
      </c>
    </row>
    <row r="72" spans="1:17" ht="14.4" customHeight="1" x14ac:dyDescent="0.3">
      <c r="A72" s="661" t="s">
        <v>5902</v>
      </c>
      <c r="B72" s="662" t="s">
        <v>5728</v>
      </c>
      <c r="C72" s="662" t="s">
        <v>5769</v>
      </c>
      <c r="D72" s="662" t="s">
        <v>5828</v>
      </c>
      <c r="E72" s="662" t="s">
        <v>5829</v>
      </c>
      <c r="F72" s="665"/>
      <c r="G72" s="665"/>
      <c r="H72" s="665"/>
      <c r="I72" s="665"/>
      <c r="J72" s="665">
        <v>2</v>
      </c>
      <c r="K72" s="665">
        <v>644</v>
      </c>
      <c r="L72" s="665"/>
      <c r="M72" s="665">
        <v>322</v>
      </c>
      <c r="N72" s="665">
        <v>1</v>
      </c>
      <c r="O72" s="665">
        <v>323</v>
      </c>
      <c r="P72" s="678"/>
      <c r="Q72" s="666">
        <v>323</v>
      </c>
    </row>
    <row r="73" spans="1:17" ht="14.4" customHeight="1" x14ac:dyDescent="0.3">
      <c r="A73" s="661" t="s">
        <v>5902</v>
      </c>
      <c r="B73" s="662" t="s">
        <v>5728</v>
      </c>
      <c r="C73" s="662" t="s">
        <v>5769</v>
      </c>
      <c r="D73" s="662" t="s">
        <v>5830</v>
      </c>
      <c r="E73" s="662" t="s">
        <v>5831</v>
      </c>
      <c r="F73" s="665">
        <v>4</v>
      </c>
      <c r="G73" s="665">
        <v>1936</v>
      </c>
      <c r="H73" s="665">
        <v>1</v>
      </c>
      <c r="I73" s="665">
        <v>484</v>
      </c>
      <c r="J73" s="665">
        <v>5</v>
      </c>
      <c r="K73" s="665">
        <v>2430</v>
      </c>
      <c r="L73" s="665">
        <v>1.2551652892561984</v>
      </c>
      <c r="M73" s="665">
        <v>486</v>
      </c>
      <c r="N73" s="665">
        <v>5</v>
      </c>
      <c r="O73" s="665">
        <v>2435</v>
      </c>
      <c r="P73" s="678">
        <v>1.2577479338842976</v>
      </c>
      <c r="Q73" s="666">
        <v>487</v>
      </c>
    </row>
    <row r="74" spans="1:17" ht="14.4" customHeight="1" x14ac:dyDescent="0.3">
      <c r="A74" s="661" t="s">
        <v>5902</v>
      </c>
      <c r="B74" s="662" t="s">
        <v>5728</v>
      </c>
      <c r="C74" s="662" t="s">
        <v>5769</v>
      </c>
      <c r="D74" s="662" t="s">
        <v>5832</v>
      </c>
      <c r="E74" s="662" t="s">
        <v>5833</v>
      </c>
      <c r="F74" s="665">
        <v>1</v>
      </c>
      <c r="G74" s="665">
        <v>677</v>
      </c>
      <c r="H74" s="665">
        <v>1</v>
      </c>
      <c r="I74" s="665">
        <v>677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5902</v>
      </c>
      <c r="B75" s="662" t="s">
        <v>5728</v>
      </c>
      <c r="C75" s="662" t="s">
        <v>5769</v>
      </c>
      <c r="D75" s="662" t="s">
        <v>5834</v>
      </c>
      <c r="E75" s="662" t="s">
        <v>5831</v>
      </c>
      <c r="F75" s="665"/>
      <c r="G75" s="665"/>
      <c r="H75" s="665"/>
      <c r="I75" s="665"/>
      <c r="J75" s="665"/>
      <c r="K75" s="665"/>
      <c r="L75" s="665"/>
      <c r="M75" s="665"/>
      <c r="N75" s="665">
        <v>2</v>
      </c>
      <c r="O75" s="665">
        <v>1118</v>
      </c>
      <c r="P75" s="678"/>
      <c r="Q75" s="666">
        <v>559</v>
      </c>
    </row>
    <row r="76" spans="1:17" ht="14.4" customHeight="1" x14ac:dyDescent="0.3">
      <c r="A76" s="661" t="s">
        <v>5902</v>
      </c>
      <c r="B76" s="662" t="s">
        <v>5728</v>
      </c>
      <c r="C76" s="662" t="s">
        <v>5769</v>
      </c>
      <c r="D76" s="662" t="s">
        <v>5835</v>
      </c>
      <c r="E76" s="662" t="s">
        <v>5833</v>
      </c>
      <c r="F76" s="665">
        <v>1</v>
      </c>
      <c r="G76" s="665">
        <v>746</v>
      </c>
      <c r="H76" s="665">
        <v>1</v>
      </c>
      <c r="I76" s="665">
        <v>746</v>
      </c>
      <c r="J76" s="665"/>
      <c r="K76" s="665"/>
      <c r="L76" s="665"/>
      <c r="M76" s="665"/>
      <c r="N76" s="665">
        <v>9</v>
      </c>
      <c r="O76" s="665">
        <v>6768</v>
      </c>
      <c r="P76" s="678">
        <v>9.072386058981234</v>
      </c>
      <c r="Q76" s="666">
        <v>752</v>
      </c>
    </row>
    <row r="77" spans="1:17" ht="14.4" customHeight="1" x14ac:dyDescent="0.3">
      <c r="A77" s="661" t="s">
        <v>5902</v>
      </c>
      <c r="B77" s="662" t="s">
        <v>5728</v>
      </c>
      <c r="C77" s="662" t="s">
        <v>5769</v>
      </c>
      <c r="D77" s="662" t="s">
        <v>5888</v>
      </c>
      <c r="E77" s="662" t="s">
        <v>5889</v>
      </c>
      <c r="F77" s="665">
        <v>2</v>
      </c>
      <c r="G77" s="665">
        <v>1606</v>
      </c>
      <c r="H77" s="665">
        <v>1</v>
      </c>
      <c r="I77" s="665">
        <v>803</v>
      </c>
      <c r="J77" s="665"/>
      <c r="K77" s="665"/>
      <c r="L77" s="665"/>
      <c r="M77" s="665"/>
      <c r="N77" s="665">
        <v>6</v>
      </c>
      <c r="O77" s="665">
        <v>4854</v>
      </c>
      <c r="P77" s="678">
        <v>3.0224159402241595</v>
      </c>
      <c r="Q77" s="666">
        <v>809</v>
      </c>
    </row>
    <row r="78" spans="1:17" ht="14.4" customHeight="1" x14ac:dyDescent="0.3">
      <c r="A78" s="661" t="s">
        <v>5902</v>
      </c>
      <c r="B78" s="662" t="s">
        <v>5728</v>
      </c>
      <c r="C78" s="662" t="s">
        <v>5769</v>
      </c>
      <c r="D78" s="662" t="s">
        <v>5836</v>
      </c>
      <c r="E78" s="662" t="s">
        <v>5815</v>
      </c>
      <c r="F78" s="665">
        <v>1</v>
      </c>
      <c r="G78" s="665">
        <v>439</v>
      </c>
      <c r="H78" s="665">
        <v>1</v>
      </c>
      <c r="I78" s="665">
        <v>439</v>
      </c>
      <c r="J78" s="665"/>
      <c r="K78" s="665"/>
      <c r="L78" s="665"/>
      <c r="M78" s="665"/>
      <c r="N78" s="665"/>
      <c r="O78" s="665"/>
      <c r="P78" s="678"/>
      <c r="Q78" s="666"/>
    </row>
    <row r="79" spans="1:17" ht="14.4" customHeight="1" x14ac:dyDescent="0.3">
      <c r="A79" s="661" t="s">
        <v>5902</v>
      </c>
      <c r="B79" s="662" t="s">
        <v>5728</v>
      </c>
      <c r="C79" s="662" t="s">
        <v>5769</v>
      </c>
      <c r="D79" s="662" t="s">
        <v>5837</v>
      </c>
      <c r="E79" s="662" t="s">
        <v>5838</v>
      </c>
      <c r="F79" s="665">
        <v>1</v>
      </c>
      <c r="G79" s="665">
        <v>207</v>
      </c>
      <c r="H79" s="665">
        <v>1</v>
      </c>
      <c r="I79" s="665">
        <v>207</v>
      </c>
      <c r="J79" s="665">
        <v>1</v>
      </c>
      <c r="K79" s="665">
        <v>207</v>
      </c>
      <c r="L79" s="665">
        <v>1</v>
      </c>
      <c r="M79" s="665">
        <v>207</v>
      </c>
      <c r="N79" s="665">
        <v>3</v>
      </c>
      <c r="O79" s="665">
        <v>630</v>
      </c>
      <c r="P79" s="678">
        <v>3.0434782608695654</v>
      </c>
      <c r="Q79" s="666">
        <v>210</v>
      </c>
    </row>
    <row r="80" spans="1:17" ht="14.4" customHeight="1" x14ac:dyDescent="0.3">
      <c r="A80" s="661" t="s">
        <v>5902</v>
      </c>
      <c r="B80" s="662" t="s">
        <v>5728</v>
      </c>
      <c r="C80" s="662" t="s">
        <v>5769</v>
      </c>
      <c r="D80" s="662" t="s">
        <v>5784</v>
      </c>
      <c r="E80" s="662" t="s">
        <v>5785</v>
      </c>
      <c r="F80" s="665"/>
      <c r="G80" s="665"/>
      <c r="H80" s="665"/>
      <c r="I80" s="665"/>
      <c r="J80" s="665">
        <v>1</v>
      </c>
      <c r="K80" s="665">
        <v>651</v>
      </c>
      <c r="L80" s="665"/>
      <c r="M80" s="665">
        <v>651</v>
      </c>
      <c r="N80" s="665"/>
      <c r="O80" s="665"/>
      <c r="P80" s="678"/>
      <c r="Q80" s="666"/>
    </row>
    <row r="81" spans="1:17" ht="14.4" customHeight="1" x14ac:dyDescent="0.3">
      <c r="A81" s="661" t="s">
        <v>5902</v>
      </c>
      <c r="B81" s="662" t="s">
        <v>5728</v>
      </c>
      <c r="C81" s="662" t="s">
        <v>5769</v>
      </c>
      <c r="D81" s="662" t="s">
        <v>5786</v>
      </c>
      <c r="E81" s="662" t="s">
        <v>5787</v>
      </c>
      <c r="F81" s="665">
        <v>9</v>
      </c>
      <c r="G81" s="665">
        <v>2943</v>
      </c>
      <c r="H81" s="665">
        <v>1</v>
      </c>
      <c r="I81" s="665">
        <v>327</v>
      </c>
      <c r="J81" s="665">
        <v>3</v>
      </c>
      <c r="K81" s="665">
        <v>984</v>
      </c>
      <c r="L81" s="665">
        <v>0.33435270132517841</v>
      </c>
      <c r="M81" s="665">
        <v>328</v>
      </c>
      <c r="N81" s="665">
        <v>5</v>
      </c>
      <c r="O81" s="665">
        <v>1655</v>
      </c>
      <c r="P81" s="678">
        <v>0.56235134216785598</v>
      </c>
      <c r="Q81" s="666">
        <v>331</v>
      </c>
    </row>
    <row r="82" spans="1:17" ht="14.4" customHeight="1" x14ac:dyDescent="0.3">
      <c r="A82" s="661" t="s">
        <v>5902</v>
      </c>
      <c r="B82" s="662" t="s">
        <v>5728</v>
      </c>
      <c r="C82" s="662" t="s">
        <v>5769</v>
      </c>
      <c r="D82" s="662" t="s">
        <v>5839</v>
      </c>
      <c r="E82" s="662" t="s">
        <v>5840</v>
      </c>
      <c r="F82" s="665">
        <v>3</v>
      </c>
      <c r="G82" s="665">
        <v>246</v>
      </c>
      <c r="H82" s="665">
        <v>1</v>
      </c>
      <c r="I82" s="665">
        <v>82</v>
      </c>
      <c r="J82" s="665">
        <v>10</v>
      </c>
      <c r="K82" s="665">
        <v>820</v>
      </c>
      <c r="L82" s="665">
        <v>3.3333333333333335</v>
      </c>
      <c r="M82" s="665">
        <v>82</v>
      </c>
      <c r="N82" s="665">
        <v>20</v>
      </c>
      <c r="O82" s="665">
        <v>1700</v>
      </c>
      <c r="P82" s="678">
        <v>6.9105691056910565</v>
      </c>
      <c r="Q82" s="666">
        <v>85</v>
      </c>
    </row>
    <row r="83" spans="1:17" ht="14.4" customHeight="1" x14ac:dyDescent="0.3">
      <c r="A83" s="661" t="s">
        <v>5902</v>
      </c>
      <c r="B83" s="662" t="s">
        <v>5728</v>
      </c>
      <c r="C83" s="662" t="s">
        <v>5769</v>
      </c>
      <c r="D83" s="662" t="s">
        <v>5794</v>
      </c>
      <c r="E83" s="662" t="s">
        <v>5795</v>
      </c>
      <c r="F83" s="665"/>
      <c r="G83" s="665"/>
      <c r="H83" s="665"/>
      <c r="I83" s="665"/>
      <c r="J83" s="665">
        <v>2</v>
      </c>
      <c r="K83" s="665">
        <v>0</v>
      </c>
      <c r="L83" s="665"/>
      <c r="M83" s="665">
        <v>0</v>
      </c>
      <c r="N83" s="665"/>
      <c r="O83" s="665"/>
      <c r="P83" s="678"/>
      <c r="Q83" s="666"/>
    </row>
    <row r="84" spans="1:17" ht="14.4" customHeight="1" x14ac:dyDescent="0.3">
      <c r="A84" s="661" t="s">
        <v>5902</v>
      </c>
      <c r="B84" s="662" t="s">
        <v>5728</v>
      </c>
      <c r="C84" s="662" t="s">
        <v>5769</v>
      </c>
      <c r="D84" s="662" t="s">
        <v>5890</v>
      </c>
      <c r="E84" s="662" t="s">
        <v>5889</v>
      </c>
      <c r="F84" s="665"/>
      <c r="G84" s="665"/>
      <c r="H84" s="665"/>
      <c r="I84" s="665"/>
      <c r="J84" s="665">
        <v>6</v>
      </c>
      <c r="K84" s="665">
        <v>5574</v>
      </c>
      <c r="L84" s="665"/>
      <c r="M84" s="665">
        <v>929</v>
      </c>
      <c r="N84" s="665"/>
      <c r="O84" s="665"/>
      <c r="P84" s="678"/>
      <c r="Q84" s="666"/>
    </row>
    <row r="85" spans="1:17" ht="14.4" customHeight="1" x14ac:dyDescent="0.3">
      <c r="A85" s="661" t="s">
        <v>5902</v>
      </c>
      <c r="B85" s="662" t="s">
        <v>5728</v>
      </c>
      <c r="C85" s="662" t="s">
        <v>5769</v>
      </c>
      <c r="D85" s="662" t="s">
        <v>5798</v>
      </c>
      <c r="E85" s="662" t="s">
        <v>5799</v>
      </c>
      <c r="F85" s="665"/>
      <c r="G85" s="665"/>
      <c r="H85" s="665"/>
      <c r="I85" s="665"/>
      <c r="J85" s="665"/>
      <c r="K85" s="665"/>
      <c r="L85" s="665"/>
      <c r="M85" s="665"/>
      <c r="N85" s="665">
        <v>12</v>
      </c>
      <c r="O85" s="665">
        <v>1368</v>
      </c>
      <c r="P85" s="678"/>
      <c r="Q85" s="666">
        <v>114</v>
      </c>
    </row>
    <row r="86" spans="1:17" ht="14.4" customHeight="1" x14ac:dyDescent="0.3">
      <c r="A86" s="661" t="s">
        <v>5902</v>
      </c>
      <c r="B86" s="662" t="s">
        <v>5728</v>
      </c>
      <c r="C86" s="662" t="s">
        <v>5769</v>
      </c>
      <c r="D86" s="662" t="s">
        <v>5891</v>
      </c>
      <c r="E86" s="662" t="s">
        <v>5889</v>
      </c>
      <c r="F86" s="665">
        <v>1</v>
      </c>
      <c r="G86" s="665">
        <v>734</v>
      </c>
      <c r="H86" s="665">
        <v>1</v>
      </c>
      <c r="I86" s="665">
        <v>734</v>
      </c>
      <c r="J86" s="665"/>
      <c r="K86" s="665"/>
      <c r="L86" s="665"/>
      <c r="M86" s="665"/>
      <c r="N86" s="665">
        <v>3</v>
      </c>
      <c r="O86" s="665">
        <v>2211</v>
      </c>
      <c r="P86" s="678">
        <v>3.0122615803814714</v>
      </c>
      <c r="Q86" s="666">
        <v>737</v>
      </c>
    </row>
    <row r="87" spans="1:17" ht="14.4" customHeight="1" x14ac:dyDescent="0.3">
      <c r="A87" s="661" t="s">
        <v>5902</v>
      </c>
      <c r="B87" s="662" t="s">
        <v>5728</v>
      </c>
      <c r="C87" s="662" t="s">
        <v>5769</v>
      </c>
      <c r="D87" s="662" t="s">
        <v>5892</v>
      </c>
      <c r="E87" s="662" t="s">
        <v>5893</v>
      </c>
      <c r="F87" s="665"/>
      <c r="G87" s="665"/>
      <c r="H87" s="665"/>
      <c r="I87" s="665"/>
      <c r="J87" s="665"/>
      <c r="K87" s="665"/>
      <c r="L87" s="665"/>
      <c r="M87" s="665"/>
      <c r="N87" s="665">
        <v>10</v>
      </c>
      <c r="O87" s="665">
        <v>5270</v>
      </c>
      <c r="P87" s="678"/>
      <c r="Q87" s="666">
        <v>527</v>
      </c>
    </row>
    <row r="88" spans="1:17" ht="14.4" customHeight="1" x14ac:dyDescent="0.3">
      <c r="A88" s="661" t="s">
        <v>5902</v>
      </c>
      <c r="B88" s="662" t="s">
        <v>5728</v>
      </c>
      <c r="C88" s="662" t="s">
        <v>5769</v>
      </c>
      <c r="D88" s="662" t="s">
        <v>5841</v>
      </c>
      <c r="E88" s="662" t="s">
        <v>5842</v>
      </c>
      <c r="F88" s="665">
        <v>4</v>
      </c>
      <c r="G88" s="665">
        <v>1184</v>
      </c>
      <c r="H88" s="665">
        <v>1</v>
      </c>
      <c r="I88" s="665">
        <v>296</v>
      </c>
      <c r="J88" s="665">
        <v>7</v>
      </c>
      <c r="K88" s="665">
        <v>2084</v>
      </c>
      <c r="L88" s="665">
        <v>1.7601351351351351</v>
      </c>
      <c r="M88" s="665">
        <v>297.71428571428572</v>
      </c>
      <c r="N88" s="665">
        <v>6</v>
      </c>
      <c r="O88" s="665">
        <v>1794</v>
      </c>
      <c r="P88" s="678">
        <v>1.5152027027027026</v>
      </c>
      <c r="Q88" s="666">
        <v>299</v>
      </c>
    </row>
    <row r="89" spans="1:17" ht="14.4" customHeight="1" x14ac:dyDescent="0.3">
      <c r="A89" s="661" t="s">
        <v>5902</v>
      </c>
      <c r="B89" s="662" t="s">
        <v>5728</v>
      </c>
      <c r="C89" s="662" t="s">
        <v>5769</v>
      </c>
      <c r="D89" s="662" t="s">
        <v>5843</v>
      </c>
      <c r="E89" s="662" t="s">
        <v>5838</v>
      </c>
      <c r="F89" s="665">
        <v>1</v>
      </c>
      <c r="G89" s="665">
        <v>172</v>
      </c>
      <c r="H89" s="665">
        <v>1</v>
      </c>
      <c r="I89" s="665">
        <v>172</v>
      </c>
      <c r="J89" s="665"/>
      <c r="K89" s="665"/>
      <c r="L89" s="665"/>
      <c r="M89" s="665"/>
      <c r="N89" s="665">
        <v>2</v>
      </c>
      <c r="O89" s="665">
        <v>348</v>
      </c>
      <c r="P89" s="678">
        <v>2.0232558139534884</v>
      </c>
      <c r="Q89" s="666">
        <v>174</v>
      </c>
    </row>
    <row r="90" spans="1:17" ht="14.4" customHeight="1" x14ac:dyDescent="0.3">
      <c r="A90" s="661" t="s">
        <v>5902</v>
      </c>
      <c r="B90" s="662" t="s">
        <v>5728</v>
      </c>
      <c r="C90" s="662" t="s">
        <v>5769</v>
      </c>
      <c r="D90" s="662" t="s">
        <v>5844</v>
      </c>
      <c r="E90" s="662" t="s">
        <v>5842</v>
      </c>
      <c r="F90" s="665">
        <v>2</v>
      </c>
      <c r="G90" s="665">
        <v>730</v>
      </c>
      <c r="H90" s="665">
        <v>1</v>
      </c>
      <c r="I90" s="665">
        <v>365</v>
      </c>
      <c r="J90" s="665">
        <v>9</v>
      </c>
      <c r="K90" s="665">
        <v>3293</v>
      </c>
      <c r="L90" s="665">
        <v>4.5109589041095894</v>
      </c>
      <c r="M90" s="665">
        <v>365.88888888888891</v>
      </c>
      <c r="N90" s="665">
        <v>9</v>
      </c>
      <c r="O90" s="665">
        <v>3339</v>
      </c>
      <c r="P90" s="678">
        <v>4.5739726027397261</v>
      </c>
      <c r="Q90" s="666">
        <v>371</v>
      </c>
    </row>
    <row r="91" spans="1:17" ht="14.4" customHeight="1" x14ac:dyDescent="0.3">
      <c r="A91" s="661" t="s">
        <v>5902</v>
      </c>
      <c r="B91" s="662" t="s">
        <v>5728</v>
      </c>
      <c r="C91" s="662" t="s">
        <v>5769</v>
      </c>
      <c r="D91" s="662" t="s">
        <v>5816</v>
      </c>
      <c r="E91" s="662" t="s">
        <v>5817</v>
      </c>
      <c r="F91" s="665">
        <v>1</v>
      </c>
      <c r="G91" s="665">
        <v>362</v>
      </c>
      <c r="H91" s="665">
        <v>1</v>
      </c>
      <c r="I91" s="665">
        <v>362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5902</v>
      </c>
      <c r="B92" s="662" t="s">
        <v>5728</v>
      </c>
      <c r="C92" s="662" t="s">
        <v>5769</v>
      </c>
      <c r="D92" s="662" t="s">
        <v>5850</v>
      </c>
      <c r="E92" s="662" t="s">
        <v>5851</v>
      </c>
      <c r="F92" s="665">
        <v>1</v>
      </c>
      <c r="G92" s="665">
        <v>606</v>
      </c>
      <c r="H92" s="665">
        <v>1</v>
      </c>
      <c r="I92" s="665">
        <v>606</v>
      </c>
      <c r="J92" s="665"/>
      <c r="K92" s="665"/>
      <c r="L92" s="665"/>
      <c r="M92" s="665"/>
      <c r="N92" s="665">
        <v>1</v>
      </c>
      <c r="O92" s="665">
        <v>611</v>
      </c>
      <c r="P92" s="678">
        <v>1.0082508250825082</v>
      </c>
      <c r="Q92" s="666">
        <v>611</v>
      </c>
    </row>
    <row r="93" spans="1:17" ht="14.4" customHeight="1" x14ac:dyDescent="0.3">
      <c r="A93" s="661" t="s">
        <v>5902</v>
      </c>
      <c r="B93" s="662" t="s">
        <v>5728</v>
      </c>
      <c r="C93" s="662" t="s">
        <v>5769</v>
      </c>
      <c r="D93" s="662" t="s">
        <v>5822</v>
      </c>
      <c r="E93" s="662" t="s">
        <v>5823</v>
      </c>
      <c r="F93" s="665"/>
      <c r="G93" s="665"/>
      <c r="H93" s="665"/>
      <c r="I93" s="665"/>
      <c r="J93" s="665"/>
      <c r="K93" s="665"/>
      <c r="L93" s="665"/>
      <c r="M93" s="665"/>
      <c r="N93" s="665">
        <v>1</v>
      </c>
      <c r="O93" s="665">
        <v>1260</v>
      </c>
      <c r="P93" s="678"/>
      <c r="Q93" s="666">
        <v>1260</v>
      </c>
    </row>
    <row r="94" spans="1:17" ht="14.4" customHeight="1" x14ac:dyDescent="0.3">
      <c r="A94" s="661" t="s">
        <v>5903</v>
      </c>
      <c r="B94" s="662" t="s">
        <v>5728</v>
      </c>
      <c r="C94" s="662" t="s">
        <v>5758</v>
      </c>
      <c r="D94" s="662" t="s">
        <v>5904</v>
      </c>
      <c r="E94" s="662" t="s">
        <v>5905</v>
      </c>
      <c r="F94" s="665">
        <v>107</v>
      </c>
      <c r="G94" s="665">
        <v>245764.75</v>
      </c>
      <c r="H94" s="665">
        <v>1</v>
      </c>
      <c r="I94" s="665">
        <v>2296.8668224299067</v>
      </c>
      <c r="J94" s="665">
        <v>88</v>
      </c>
      <c r="K94" s="665">
        <v>203280</v>
      </c>
      <c r="L94" s="665">
        <v>0.82713245084984721</v>
      </c>
      <c r="M94" s="665">
        <v>2310</v>
      </c>
      <c r="N94" s="665">
        <v>81</v>
      </c>
      <c r="O94" s="665">
        <v>187110</v>
      </c>
      <c r="P94" s="678">
        <v>0.76133782407770034</v>
      </c>
      <c r="Q94" s="666">
        <v>2310</v>
      </c>
    </row>
    <row r="95" spans="1:17" ht="14.4" customHeight="1" x14ac:dyDescent="0.3">
      <c r="A95" s="661" t="s">
        <v>5903</v>
      </c>
      <c r="B95" s="662" t="s">
        <v>5728</v>
      </c>
      <c r="C95" s="662" t="s">
        <v>5758</v>
      </c>
      <c r="D95" s="662" t="s">
        <v>5906</v>
      </c>
      <c r="E95" s="662" t="s">
        <v>5907</v>
      </c>
      <c r="F95" s="665">
        <v>31</v>
      </c>
      <c r="G95" s="665">
        <v>71610</v>
      </c>
      <c r="H95" s="665">
        <v>1</v>
      </c>
      <c r="I95" s="665">
        <v>2310</v>
      </c>
      <c r="J95" s="665">
        <v>36</v>
      </c>
      <c r="K95" s="665">
        <v>83160</v>
      </c>
      <c r="L95" s="665">
        <v>1.1612903225806452</v>
      </c>
      <c r="M95" s="665">
        <v>2310</v>
      </c>
      <c r="N95" s="665">
        <v>27</v>
      </c>
      <c r="O95" s="665">
        <v>62370</v>
      </c>
      <c r="P95" s="678">
        <v>0.87096774193548387</v>
      </c>
      <c r="Q95" s="666">
        <v>2310</v>
      </c>
    </row>
    <row r="96" spans="1:17" ht="14.4" customHeight="1" x14ac:dyDescent="0.3">
      <c r="A96" s="661" t="s">
        <v>5903</v>
      </c>
      <c r="B96" s="662" t="s">
        <v>5728</v>
      </c>
      <c r="C96" s="662" t="s">
        <v>5758</v>
      </c>
      <c r="D96" s="662" t="s">
        <v>5884</v>
      </c>
      <c r="E96" s="662" t="s">
        <v>5885</v>
      </c>
      <c r="F96" s="665">
        <v>273</v>
      </c>
      <c r="G96" s="665">
        <v>246996.75</v>
      </c>
      <c r="H96" s="665">
        <v>1</v>
      </c>
      <c r="I96" s="665">
        <v>904.75</v>
      </c>
      <c r="J96" s="665">
        <v>521</v>
      </c>
      <c r="K96" s="665">
        <v>471374.75</v>
      </c>
      <c r="L96" s="665">
        <v>1.9084249084249085</v>
      </c>
      <c r="M96" s="665">
        <v>904.75</v>
      </c>
      <c r="N96" s="665">
        <v>512</v>
      </c>
      <c r="O96" s="665">
        <v>463232</v>
      </c>
      <c r="P96" s="678">
        <v>1.8754578754578755</v>
      </c>
      <c r="Q96" s="666">
        <v>904.75</v>
      </c>
    </row>
    <row r="97" spans="1:17" ht="14.4" customHeight="1" x14ac:dyDescent="0.3">
      <c r="A97" s="661" t="s">
        <v>5903</v>
      </c>
      <c r="B97" s="662" t="s">
        <v>5728</v>
      </c>
      <c r="C97" s="662" t="s">
        <v>5758</v>
      </c>
      <c r="D97" s="662" t="s">
        <v>5761</v>
      </c>
      <c r="E97" s="662" t="s">
        <v>5762</v>
      </c>
      <c r="F97" s="665">
        <v>9</v>
      </c>
      <c r="G97" s="665">
        <v>2183.7599999999998</v>
      </c>
      <c r="H97" s="665">
        <v>1</v>
      </c>
      <c r="I97" s="665">
        <v>242.64</v>
      </c>
      <c r="J97" s="665">
        <v>5</v>
      </c>
      <c r="K97" s="665">
        <v>1213.1999999999998</v>
      </c>
      <c r="L97" s="665">
        <v>0.55555555555555558</v>
      </c>
      <c r="M97" s="665">
        <v>242.63999999999996</v>
      </c>
      <c r="N97" s="665">
        <v>7</v>
      </c>
      <c r="O97" s="665">
        <v>1698.48</v>
      </c>
      <c r="P97" s="678">
        <v>0.7777777777777779</v>
      </c>
      <c r="Q97" s="666">
        <v>242.64000000000001</v>
      </c>
    </row>
    <row r="98" spans="1:17" ht="14.4" customHeight="1" x14ac:dyDescent="0.3">
      <c r="A98" s="661" t="s">
        <v>5903</v>
      </c>
      <c r="B98" s="662" t="s">
        <v>5728</v>
      </c>
      <c r="C98" s="662" t="s">
        <v>5758</v>
      </c>
      <c r="D98" s="662" t="s">
        <v>5763</v>
      </c>
      <c r="E98" s="662" t="s">
        <v>5764</v>
      </c>
      <c r="F98" s="665">
        <v>1</v>
      </c>
      <c r="G98" s="665">
        <v>242.64</v>
      </c>
      <c r="H98" s="665">
        <v>1</v>
      </c>
      <c r="I98" s="665">
        <v>242.64</v>
      </c>
      <c r="J98" s="665">
        <v>2</v>
      </c>
      <c r="K98" s="665">
        <v>485.28</v>
      </c>
      <c r="L98" s="665">
        <v>2</v>
      </c>
      <c r="M98" s="665">
        <v>242.64</v>
      </c>
      <c r="N98" s="665">
        <v>1</v>
      </c>
      <c r="O98" s="665">
        <v>242.64</v>
      </c>
      <c r="P98" s="678">
        <v>1</v>
      </c>
      <c r="Q98" s="666">
        <v>242.64</v>
      </c>
    </row>
    <row r="99" spans="1:17" ht="14.4" customHeight="1" x14ac:dyDescent="0.3">
      <c r="A99" s="661" t="s">
        <v>5903</v>
      </c>
      <c r="B99" s="662" t="s">
        <v>5728</v>
      </c>
      <c r="C99" s="662" t="s">
        <v>5758</v>
      </c>
      <c r="D99" s="662" t="s">
        <v>5767</v>
      </c>
      <c r="E99" s="662" t="s">
        <v>5766</v>
      </c>
      <c r="F99" s="665">
        <v>2</v>
      </c>
      <c r="G99" s="665">
        <v>898</v>
      </c>
      <c r="H99" s="665">
        <v>1</v>
      </c>
      <c r="I99" s="665">
        <v>449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5903</v>
      </c>
      <c r="B100" s="662" t="s">
        <v>5728</v>
      </c>
      <c r="C100" s="662" t="s">
        <v>5769</v>
      </c>
      <c r="D100" s="662" t="s">
        <v>5900</v>
      </c>
      <c r="E100" s="662" t="s">
        <v>5901</v>
      </c>
      <c r="F100" s="665">
        <v>21</v>
      </c>
      <c r="G100" s="665">
        <v>3885</v>
      </c>
      <c r="H100" s="665">
        <v>1</v>
      </c>
      <c r="I100" s="665">
        <v>185</v>
      </c>
      <c r="J100" s="665">
        <v>24</v>
      </c>
      <c r="K100" s="665">
        <v>4103</v>
      </c>
      <c r="L100" s="665">
        <v>1.056113256113256</v>
      </c>
      <c r="M100" s="665">
        <v>170.95833333333334</v>
      </c>
      <c r="N100" s="665">
        <v>23</v>
      </c>
      <c r="O100" s="665">
        <v>4347</v>
      </c>
      <c r="P100" s="678">
        <v>1.1189189189189188</v>
      </c>
      <c r="Q100" s="666">
        <v>189</v>
      </c>
    </row>
    <row r="101" spans="1:17" ht="14.4" customHeight="1" x14ac:dyDescent="0.3">
      <c r="A101" s="661" t="s">
        <v>5903</v>
      </c>
      <c r="B101" s="662" t="s">
        <v>5728</v>
      </c>
      <c r="C101" s="662" t="s">
        <v>5769</v>
      </c>
      <c r="D101" s="662" t="s">
        <v>5886</v>
      </c>
      <c r="E101" s="662" t="s">
        <v>5887</v>
      </c>
      <c r="F101" s="665">
        <v>4</v>
      </c>
      <c r="G101" s="665">
        <v>4536</v>
      </c>
      <c r="H101" s="665">
        <v>1</v>
      </c>
      <c r="I101" s="665">
        <v>1134</v>
      </c>
      <c r="J101" s="665"/>
      <c r="K101" s="665"/>
      <c r="L101" s="665"/>
      <c r="M101" s="665"/>
      <c r="N101" s="665">
        <v>2</v>
      </c>
      <c r="O101" s="665">
        <v>2280</v>
      </c>
      <c r="P101" s="678">
        <v>0.50264550264550267</v>
      </c>
      <c r="Q101" s="666">
        <v>1140</v>
      </c>
    </row>
    <row r="102" spans="1:17" ht="14.4" customHeight="1" x14ac:dyDescent="0.3">
      <c r="A102" s="661" t="s">
        <v>5903</v>
      </c>
      <c r="B102" s="662" t="s">
        <v>5728</v>
      </c>
      <c r="C102" s="662" t="s">
        <v>5769</v>
      </c>
      <c r="D102" s="662" t="s">
        <v>5774</v>
      </c>
      <c r="E102" s="662" t="s">
        <v>5775</v>
      </c>
      <c r="F102" s="665">
        <v>9</v>
      </c>
      <c r="G102" s="665">
        <v>306</v>
      </c>
      <c r="H102" s="665">
        <v>1</v>
      </c>
      <c r="I102" s="665">
        <v>34</v>
      </c>
      <c r="J102" s="665">
        <v>7</v>
      </c>
      <c r="K102" s="665">
        <v>245</v>
      </c>
      <c r="L102" s="665">
        <v>0.80065359477124187</v>
      </c>
      <c r="M102" s="665">
        <v>35</v>
      </c>
      <c r="N102" s="665">
        <v>6</v>
      </c>
      <c r="O102" s="665">
        <v>210</v>
      </c>
      <c r="P102" s="678">
        <v>0.68627450980392157</v>
      </c>
      <c r="Q102" s="666">
        <v>35</v>
      </c>
    </row>
    <row r="103" spans="1:17" ht="14.4" customHeight="1" x14ac:dyDescent="0.3">
      <c r="A103" s="661" t="s">
        <v>5903</v>
      </c>
      <c r="B103" s="662" t="s">
        <v>5728</v>
      </c>
      <c r="C103" s="662" t="s">
        <v>5769</v>
      </c>
      <c r="D103" s="662" t="s">
        <v>5780</v>
      </c>
      <c r="E103" s="662" t="s">
        <v>5781</v>
      </c>
      <c r="F103" s="665">
        <v>2372</v>
      </c>
      <c r="G103" s="665">
        <v>550304</v>
      </c>
      <c r="H103" s="665">
        <v>1</v>
      </c>
      <c r="I103" s="665">
        <v>232</v>
      </c>
      <c r="J103" s="665">
        <v>3281</v>
      </c>
      <c r="K103" s="665">
        <v>760364</v>
      </c>
      <c r="L103" s="665">
        <v>1.3817162877246032</v>
      </c>
      <c r="M103" s="665">
        <v>231.74763791526973</v>
      </c>
      <c r="N103" s="665">
        <v>3206</v>
      </c>
      <c r="O103" s="665">
        <v>753410</v>
      </c>
      <c r="P103" s="678">
        <v>1.3690796359830204</v>
      </c>
      <c r="Q103" s="666">
        <v>235</v>
      </c>
    </row>
    <row r="104" spans="1:17" ht="14.4" customHeight="1" x14ac:dyDescent="0.3">
      <c r="A104" s="661" t="s">
        <v>5903</v>
      </c>
      <c r="B104" s="662" t="s">
        <v>5728</v>
      </c>
      <c r="C104" s="662" t="s">
        <v>5769</v>
      </c>
      <c r="D104" s="662" t="s">
        <v>5826</v>
      </c>
      <c r="E104" s="662" t="s">
        <v>5827</v>
      </c>
      <c r="F104" s="665">
        <v>4378</v>
      </c>
      <c r="G104" s="665">
        <v>507848</v>
      </c>
      <c r="H104" s="665">
        <v>1</v>
      </c>
      <c r="I104" s="665">
        <v>116</v>
      </c>
      <c r="J104" s="665">
        <v>4699</v>
      </c>
      <c r="K104" s="665">
        <v>545670</v>
      </c>
      <c r="L104" s="665">
        <v>1.0744750397756808</v>
      </c>
      <c r="M104" s="665">
        <v>116.12470738454991</v>
      </c>
      <c r="N104" s="665">
        <v>4800</v>
      </c>
      <c r="O104" s="665">
        <v>566400</v>
      </c>
      <c r="P104" s="678">
        <v>1.1152943400387518</v>
      </c>
      <c r="Q104" s="666">
        <v>118</v>
      </c>
    </row>
    <row r="105" spans="1:17" ht="14.4" customHeight="1" x14ac:dyDescent="0.3">
      <c r="A105" s="661" t="s">
        <v>5903</v>
      </c>
      <c r="B105" s="662" t="s">
        <v>5728</v>
      </c>
      <c r="C105" s="662" t="s">
        <v>5769</v>
      </c>
      <c r="D105" s="662" t="s">
        <v>5828</v>
      </c>
      <c r="E105" s="662" t="s">
        <v>5829</v>
      </c>
      <c r="F105" s="665"/>
      <c r="G105" s="665"/>
      <c r="H105" s="665"/>
      <c r="I105" s="665"/>
      <c r="J105" s="665">
        <v>2</v>
      </c>
      <c r="K105" s="665">
        <v>644</v>
      </c>
      <c r="L105" s="665"/>
      <c r="M105" s="665">
        <v>322</v>
      </c>
      <c r="N105" s="665">
        <v>2</v>
      </c>
      <c r="O105" s="665">
        <v>646</v>
      </c>
      <c r="P105" s="678"/>
      <c r="Q105" s="666">
        <v>323</v>
      </c>
    </row>
    <row r="106" spans="1:17" ht="14.4" customHeight="1" x14ac:dyDescent="0.3">
      <c r="A106" s="661" t="s">
        <v>5903</v>
      </c>
      <c r="B106" s="662" t="s">
        <v>5728</v>
      </c>
      <c r="C106" s="662" t="s">
        <v>5769</v>
      </c>
      <c r="D106" s="662" t="s">
        <v>5830</v>
      </c>
      <c r="E106" s="662" t="s">
        <v>5831</v>
      </c>
      <c r="F106" s="665">
        <v>42</v>
      </c>
      <c r="G106" s="665">
        <v>20328</v>
      </c>
      <c r="H106" s="665">
        <v>1</v>
      </c>
      <c r="I106" s="665">
        <v>484</v>
      </c>
      <c r="J106" s="665">
        <v>25</v>
      </c>
      <c r="K106" s="665">
        <v>12128</v>
      </c>
      <c r="L106" s="665">
        <v>0.59661550570641475</v>
      </c>
      <c r="M106" s="665">
        <v>485.12</v>
      </c>
      <c r="N106" s="665">
        <v>23</v>
      </c>
      <c r="O106" s="665">
        <v>11201</v>
      </c>
      <c r="P106" s="678">
        <v>0.55101338055883509</v>
      </c>
      <c r="Q106" s="666">
        <v>487</v>
      </c>
    </row>
    <row r="107" spans="1:17" ht="14.4" customHeight="1" x14ac:dyDescent="0.3">
      <c r="A107" s="661" t="s">
        <v>5903</v>
      </c>
      <c r="B107" s="662" t="s">
        <v>5728</v>
      </c>
      <c r="C107" s="662" t="s">
        <v>5769</v>
      </c>
      <c r="D107" s="662" t="s">
        <v>5832</v>
      </c>
      <c r="E107" s="662" t="s">
        <v>5833</v>
      </c>
      <c r="F107" s="665">
        <v>92</v>
      </c>
      <c r="G107" s="665">
        <v>62284</v>
      </c>
      <c r="H107" s="665">
        <v>1</v>
      </c>
      <c r="I107" s="665">
        <v>677</v>
      </c>
      <c r="J107" s="665">
        <v>35</v>
      </c>
      <c r="K107" s="665">
        <v>23735</v>
      </c>
      <c r="L107" s="665">
        <v>0.38107700211932438</v>
      </c>
      <c r="M107" s="665">
        <v>678.14285714285711</v>
      </c>
      <c r="N107" s="665">
        <v>35</v>
      </c>
      <c r="O107" s="665">
        <v>23800</v>
      </c>
      <c r="P107" s="678">
        <v>0.3821206088240961</v>
      </c>
      <c r="Q107" s="666">
        <v>680</v>
      </c>
    </row>
    <row r="108" spans="1:17" ht="14.4" customHeight="1" x14ac:dyDescent="0.3">
      <c r="A108" s="661" t="s">
        <v>5903</v>
      </c>
      <c r="B108" s="662" t="s">
        <v>5728</v>
      </c>
      <c r="C108" s="662" t="s">
        <v>5769</v>
      </c>
      <c r="D108" s="662" t="s">
        <v>5782</v>
      </c>
      <c r="E108" s="662" t="s">
        <v>5783</v>
      </c>
      <c r="F108" s="665">
        <v>3</v>
      </c>
      <c r="G108" s="665">
        <v>2247</v>
      </c>
      <c r="H108" s="665">
        <v>1</v>
      </c>
      <c r="I108" s="665">
        <v>749</v>
      </c>
      <c r="J108" s="665">
        <v>1</v>
      </c>
      <c r="K108" s="665">
        <v>751</v>
      </c>
      <c r="L108" s="665">
        <v>0.3342234089897641</v>
      </c>
      <c r="M108" s="665">
        <v>751</v>
      </c>
      <c r="N108" s="665">
        <v>2</v>
      </c>
      <c r="O108" s="665">
        <v>1504</v>
      </c>
      <c r="P108" s="678">
        <v>0.66933689363595905</v>
      </c>
      <c r="Q108" s="666">
        <v>752</v>
      </c>
    </row>
    <row r="109" spans="1:17" ht="14.4" customHeight="1" x14ac:dyDescent="0.3">
      <c r="A109" s="661" t="s">
        <v>5903</v>
      </c>
      <c r="B109" s="662" t="s">
        <v>5728</v>
      </c>
      <c r="C109" s="662" t="s">
        <v>5769</v>
      </c>
      <c r="D109" s="662" t="s">
        <v>5834</v>
      </c>
      <c r="E109" s="662" t="s">
        <v>5831</v>
      </c>
      <c r="F109" s="665">
        <v>84</v>
      </c>
      <c r="G109" s="665">
        <v>46452</v>
      </c>
      <c r="H109" s="665">
        <v>1</v>
      </c>
      <c r="I109" s="665">
        <v>553</v>
      </c>
      <c r="J109" s="665">
        <v>119</v>
      </c>
      <c r="K109" s="665">
        <v>66099</v>
      </c>
      <c r="L109" s="665">
        <v>1.4229527253939551</v>
      </c>
      <c r="M109" s="665">
        <v>555.45378151260502</v>
      </c>
      <c r="N109" s="665">
        <v>98</v>
      </c>
      <c r="O109" s="665">
        <v>54782</v>
      </c>
      <c r="P109" s="678">
        <v>1.1793248945147679</v>
      </c>
      <c r="Q109" s="666">
        <v>559</v>
      </c>
    </row>
    <row r="110" spans="1:17" ht="14.4" customHeight="1" x14ac:dyDescent="0.3">
      <c r="A110" s="661" t="s">
        <v>5903</v>
      </c>
      <c r="B110" s="662" t="s">
        <v>5728</v>
      </c>
      <c r="C110" s="662" t="s">
        <v>5769</v>
      </c>
      <c r="D110" s="662" t="s">
        <v>5835</v>
      </c>
      <c r="E110" s="662" t="s">
        <v>5833</v>
      </c>
      <c r="F110" s="665">
        <v>410</v>
      </c>
      <c r="G110" s="665">
        <v>305860</v>
      </c>
      <c r="H110" s="665">
        <v>1</v>
      </c>
      <c r="I110" s="665">
        <v>746</v>
      </c>
      <c r="J110" s="665">
        <v>414</v>
      </c>
      <c r="K110" s="665">
        <v>305444</v>
      </c>
      <c r="L110" s="665">
        <v>0.99863990060812136</v>
      </c>
      <c r="M110" s="665">
        <v>737.78743961352654</v>
      </c>
      <c r="N110" s="665">
        <v>487</v>
      </c>
      <c r="O110" s="665">
        <v>366224</v>
      </c>
      <c r="P110" s="678">
        <v>1.1973582684888511</v>
      </c>
      <c r="Q110" s="666">
        <v>752</v>
      </c>
    </row>
    <row r="111" spans="1:17" ht="14.4" customHeight="1" x14ac:dyDescent="0.3">
      <c r="A111" s="661" t="s">
        <v>5903</v>
      </c>
      <c r="B111" s="662" t="s">
        <v>5728</v>
      </c>
      <c r="C111" s="662" t="s">
        <v>5769</v>
      </c>
      <c r="D111" s="662" t="s">
        <v>5888</v>
      </c>
      <c r="E111" s="662" t="s">
        <v>5889</v>
      </c>
      <c r="F111" s="665">
        <v>4736</v>
      </c>
      <c r="G111" s="665">
        <v>3803008</v>
      </c>
      <c r="H111" s="665">
        <v>1</v>
      </c>
      <c r="I111" s="665">
        <v>803</v>
      </c>
      <c r="J111" s="665">
        <v>5231</v>
      </c>
      <c r="K111" s="665">
        <v>4169309</v>
      </c>
      <c r="L111" s="665">
        <v>1.0963187561004342</v>
      </c>
      <c r="M111" s="665">
        <v>797.03861594341424</v>
      </c>
      <c r="N111" s="665">
        <v>5295</v>
      </c>
      <c r="O111" s="665">
        <v>4283655</v>
      </c>
      <c r="P111" s="678">
        <v>1.1263860081283026</v>
      </c>
      <c r="Q111" s="666">
        <v>809</v>
      </c>
    </row>
    <row r="112" spans="1:17" ht="14.4" customHeight="1" x14ac:dyDescent="0.3">
      <c r="A112" s="661" t="s">
        <v>5903</v>
      </c>
      <c r="B112" s="662" t="s">
        <v>5728</v>
      </c>
      <c r="C112" s="662" t="s">
        <v>5769</v>
      </c>
      <c r="D112" s="662" t="s">
        <v>5836</v>
      </c>
      <c r="E112" s="662" t="s">
        <v>5815</v>
      </c>
      <c r="F112" s="665">
        <v>16</v>
      </c>
      <c r="G112" s="665">
        <v>7024</v>
      </c>
      <c r="H112" s="665">
        <v>1</v>
      </c>
      <c r="I112" s="665">
        <v>439</v>
      </c>
      <c r="J112" s="665">
        <v>12</v>
      </c>
      <c r="K112" s="665">
        <v>4425</v>
      </c>
      <c r="L112" s="665">
        <v>0.62998291571753984</v>
      </c>
      <c r="M112" s="665">
        <v>368.75</v>
      </c>
      <c r="N112" s="665">
        <v>19</v>
      </c>
      <c r="O112" s="665">
        <v>8531</v>
      </c>
      <c r="P112" s="678">
        <v>1.2145501138952164</v>
      </c>
      <c r="Q112" s="666">
        <v>449</v>
      </c>
    </row>
    <row r="113" spans="1:17" ht="14.4" customHeight="1" x14ac:dyDescent="0.3">
      <c r="A113" s="661" t="s">
        <v>5903</v>
      </c>
      <c r="B113" s="662" t="s">
        <v>5728</v>
      </c>
      <c r="C113" s="662" t="s">
        <v>5769</v>
      </c>
      <c r="D113" s="662" t="s">
        <v>5855</v>
      </c>
      <c r="E113" s="662" t="s">
        <v>5817</v>
      </c>
      <c r="F113" s="665">
        <v>9</v>
      </c>
      <c r="G113" s="665">
        <v>3879</v>
      </c>
      <c r="H113" s="665">
        <v>1</v>
      </c>
      <c r="I113" s="665">
        <v>431</v>
      </c>
      <c r="J113" s="665">
        <v>10</v>
      </c>
      <c r="K113" s="665">
        <v>3468</v>
      </c>
      <c r="L113" s="665">
        <v>0.89404485692188707</v>
      </c>
      <c r="M113" s="665">
        <v>346.8</v>
      </c>
      <c r="N113" s="665">
        <v>6</v>
      </c>
      <c r="O113" s="665">
        <v>2622</v>
      </c>
      <c r="P113" s="678">
        <v>0.67594740912606344</v>
      </c>
      <c r="Q113" s="666">
        <v>437</v>
      </c>
    </row>
    <row r="114" spans="1:17" ht="14.4" customHeight="1" x14ac:dyDescent="0.3">
      <c r="A114" s="661" t="s">
        <v>5903</v>
      </c>
      <c r="B114" s="662" t="s">
        <v>5728</v>
      </c>
      <c r="C114" s="662" t="s">
        <v>5769</v>
      </c>
      <c r="D114" s="662" t="s">
        <v>5908</v>
      </c>
      <c r="E114" s="662" t="s">
        <v>5811</v>
      </c>
      <c r="F114" s="665">
        <v>145</v>
      </c>
      <c r="G114" s="665">
        <v>102225</v>
      </c>
      <c r="H114" s="665">
        <v>1</v>
      </c>
      <c r="I114" s="665">
        <v>705</v>
      </c>
      <c r="J114" s="665">
        <v>189</v>
      </c>
      <c r="K114" s="665">
        <v>129925</v>
      </c>
      <c r="L114" s="665">
        <v>1.2709708975299585</v>
      </c>
      <c r="M114" s="665">
        <v>687.43386243386249</v>
      </c>
      <c r="N114" s="665">
        <v>175</v>
      </c>
      <c r="O114" s="665">
        <v>125125</v>
      </c>
      <c r="P114" s="678">
        <v>1.2240156517485938</v>
      </c>
      <c r="Q114" s="666">
        <v>715</v>
      </c>
    </row>
    <row r="115" spans="1:17" ht="14.4" customHeight="1" x14ac:dyDescent="0.3">
      <c r="A115" s="661" t="s">
        <v>5903</v>
      </c>
      <c r="B115" s="662" t="s">
        <v>5728</v>
      </c>
      <c r="C115" s="662" t="s">
        <v>5769</v>
      </c>
      <c r="D115" s="662" t="s">
        <v>5856</v>
      </c>
      <c r="E115" s="662" t="s">
        <v>5783</v>
      </c>
      <c r="F115" s="665">
        <v>122</v>
      </c>
      <c r="G115" s="665">
        <v>99796</v>
      </c>
      <c r="H115" s="665">
        <v>1</v>
      </c>
      <c r="I115" s="665">
        <v>818</v>
      </c>
      <c r="J115" s="665">
        <v>155</v>
      </c>
      <c r="K115" s="665">
        <v>127222</v>
      </c>
      <c r="L115" s="665">
        <v>1.2748206340935508</v>
      </c>
      <c r="M115" s="665">
        <v>820.78709677419351</v>
      </c>
      <c r="N115" s="665">
        <v>168</v>
      </c>
      <c r="O115" s="665">
        <v>138432</v>
      </c>
      <c r="P115" s="678">
        <v>1.3871497855625476</v>
      </c>
      <c r="Q115" s="666">
        <v>824</v>
      </c>
    </row>
    <row r="116" spans="1:17" ht="14.4" customHeight="1" x14ac:dyDescent="0.3">
      <c r="A116" s="661" t="s">
        <v>5903</v>
      </c>
      <c r="B116" s="662" t="s">
        <v>5728</v>
      </c>
      <c r="C116" s="662" t="s">
        <v>5769</v>
      </c>
      <c r="D116" s="662" t="s">
        <v>5837</v>
      </c>
      <c r="E116" s="662" t="s">
        <v>5838</v>
      </c>
      <c r="F116" s="665">
        <v>1472</v>
      </c>
      <c r="G116" s="665">
        <v>304704</v>
      </c>
      <c r="H116" s="665">
        <v>1</v>
      </c>
      <c r="I116" s="665">
        <v>207</v>
      </c>
      <c r="J116" s="665">
        <v>1649</v>
      </c>
      <c r="K116" s="665">
        <v>340193</v>
      </c>
      <c r="L116" s="665">
        <v>1.1164704106280192</v>
      </c>
      <c r="M116" s="665">
        <v>206.30260764099455</v>
      </c>
      <c r="N116" s="665">
        <v>1652</v>
      </c>
      <c r="O116" s="665">
        <v>346920</v>
      </c>
      <c r="P116" s="678">
        <v>1.1385475740390674</v>
      </c>
      <c r="Q116" s="666">
        <v>210</v>
      </c>
    </row>
    <row r="117" spans="1:17" ht="14.4" customHeight="1" x14ac:dyDescent="0.3">
      <c r="A117" s="661" t="s">
        <v>5903</v>
      </c>
      <c r="B117" s="662" t="s">
        <v>5728</v>
      </c>
      <c r="C117" s="662" t="s">
        <v>5769</v>
      </c>
      <c r="D117" s="662" t="s">
        <v>5784</v>
      </c>
      <c r="E117" s="662" t="s">
        <v>5785</v>
      </c>
      <c r="F117" s="665"/>
      <c r="G117" s="665"/>
      <c r="H117" s="665"/>
      <c r="I117" s="665"/>
      <c r="J117" s="665">
        <v>1</v>
      </c>
      <c r="K117" s="665">
        <v>651</v>
      </c>
      <c r="L117" s="665"/>
      <c r="M117" s="665">
        <v>651</v>
      </c>
      <c r="N117" s="665">
        <v>2</v>
      </c>
      <c r="O117" s="665">
        <v>1306</v>
      </c>
      <c r="P117" s="678"/>
      <c r="Q117" s="666">
        <v>653</v>
      </c>
    </row>
    <row r="118" spans="1:17" ht="14.4" customHeight="1" x14ac:dyDescent="0.3">
      <c r="A118" s="661" t="s">
        <v>5903</v>
      </c>
      <c r="B118" s="662" t="s">
        <v>5728</v>
      </c>
      <c r="C118" s="662" t="s">
        <v>5769</v>
      </c>
      <c r="D118" s="662" t="s">
        <v>5786</v>
      </c>
      <c r="E118" s="662" t="s">
        <v>5787</v>
      </c>
      <c r="F118" s="665">
        <v>33</v>
      </c>
      <c r="G118" s="665">
        <v>10791</v>
      </c>
      <c r="H118" s="665">
        <v>1</v>
      </c>
      <c r="I118" s="665">
        <v>327</v>
      </c>
      <c r="J118" s="665">
        <v>19</v>
      </c>
      <c r="K118" s="665">
        <v>6255</v>
      </c>
      <c r="L118" s="665">
        <v>0.5796497080900751</v>
      </c>
      <c r="M118" s="665">
        <v>329.21052631578948</v>
      </c>
      <c r="N118" s="665">
        <v>24</v>
      </c>
      <c r="O118" s="665">
        <v>7944</v>
      </c>
      <c r="P118" s="678">
        <v>0.73616902974701137</v>
      </c>
      <c r="Q118" s="666">
        <v>331</v>
      </c>
    </row>
    <row r="119" spans="1:17" ht="14.4" customHeight="1" x14ac:dyDescent="0.3">
      <c r="A119" s="661" t="s">
        <v>5903</v>
      </c>
      <c r="B119" s="662" t="s">
        <v>5728</v>
      </c>
      <c r="C119" s="662" t="s">
        <v>5769</v>
      </c>
      <c r="D119" s="662" t="s">
        <v>5788</v>
      </c>
      <c r="E119" s="662" t="s">
        <v>5789</v>
      </c>
      <c r="F119" s="665"/>
      <c r="G119" s="665"/>
      <c r="H119" s="665"/>
      <c r="I119" s="665"/>
      <c r="J119" s="665">
        <v>1</v>
      </c>
      <c r="K119" s="665">
        <v>0</v>
      </c>
      <c r="L119" s="665"/>
      <c r="M119" s="665">
        <v>0</v>
      </c>
      <c r="N119" s="665"/>
      <c r="O119" s="665"/>
      <c r="P119" s="678"/>
      <c r="Q119" s="666"/>
    </row>
    <row r="120" spans="1:17" ht="14.4" customHeight="1" x14ac:dyDescent="0.3">
      <c r="A120" s="661" t="s">
        <v>5903</v>
      </c>
      <c r="B120" s="662" t="s">
        <v>5728</v>
      </c>
      <c r="C120" s="662" t="s">
        <v>5769</v>
      </c>
      <c r="D120" s="662" t="s">
        <v>5839</v>
      </c>
      <c r="E120" s="662" t="s">
        <v>5840</v>
      </c>
      <c r="F120" s="665">
        <v>8664</v>
      </c>
      <c r="G120" s="665">
        <v>710448</v>
      </c>
      <c r="H120" s="665">
        <v>1</v>
      </c>
      <c r="I120" s="665">
        <v>82</v>
      </c>
      <c r="J120" s="665">
        <v>9370</v>
      </c>
      <c r="K120" s="665">
        <v>770898</v>
      </c>
      <c r="L120" s="665">
        <v>1.0850871562732247</v>
      </c>
      <c r="M120" s="665">
        <v>82.272998932764139</v>
      </c>
      <c r="N120" s="665">
        <v>9304</v>
      </c>
      <c r="O120" s="665">
        <v>790840</v>
      </c>
      <c r="P120" s="678">
        <v>1.1131567686868005</v>
      </c>
      <c r="Q120" s="666">
        <v>85</v>
      </c>
    </row>
    <row r="121" spans="1:17" ht="14.4" customHeight="1" x14ac:dyDescent="0.3">
      <c r="A121" s="661" t="s">
        <v>5903</v>
      </c>
      <c r="B121" s="662" t="s">
        <v>5728</v>
      </c>
      <c r="C121" s="662" t="s">
        <v>5769</v>
      </c>
      <c r="D121" s="662" t="s">
        <v>5792</v>
      </c>
      <c r="E121" s="662" t="s">
        <v>5793</v>
      </c>
      <c r="F121" s="665">
        <v>65</v>
      </c>
      <c r="G121" s="665">
        <v>45695</v>
      </c>
      <c r="H121" s="665">
        <v>1</v>
      </c>
      <c r="I121" s="665">
        <v>703</v>
      </c>
      <c r="J121" s="665">
        <v>71</v>
      </c>
      <c r="K121" s="665">
        <v>48663</v>
      </c>
      <c r="L121" s="665">
        <v>1.0649524017945071</v>
      </c>
      <c r="M121" s="665">
        <v>685.3943661971831</v>
      </c>
      <c r="N121" s="665">
        <v>82</v>
      </c>
      <c r="O121" s="665">
        <v>57974</v>
      </c>
      <c r="P121" s="678">
        <v>1.2687164897691214</v>
      </c>
      <c r="Q121" s="666">
        <v>707</v>
      </c>
    </row>
    <row r="122" spans="1:17" ht="14.4" customHeight="1" x14ac:dyDescent="0.3">
      <c r="A122" s="661" t="s">
        <v>5903</v>
      </c>
      <c r="B122" s="662" t="s">
        <v>5728</v>
      </c>
      <c r="C122" s="662" t="s">
        <v>5769</v>
      </c>
      <c r="D122" s="662" t="s">
        <v>5794</v>
      </c>
      <c r="E122" s="662" t="s">
        <v>5795</v>
      </c>
      <c r="F122" s="665">
        <v>7</v>
      </c>
      <c r="G122" s="665">
        <v>0</v>
      </c>
      <c r="H122" s="665"/>
      <c r="I122" s="665">
        <v>0</v>
      </c>
      <c r="J122" s="665">
        <v>9</v>
      </c>
      <c r="K122" s="665">
        <v>0</v>
      </c>
      <c r="L122" s="665"/>
      <c r="M122" s="665">
        <v>0</v>
      </c>
      <c r="N122" s="665">
        <v>3</v>
      </c>
      <c r="O122" s="665">
        <v>33.33</v>
      </c>
      <c r="P122" s="678"/>
      <c r="Q122" s="666">
        <v>11.11</v>
      </c>
    </row>
    <row r="123" spans="1:17" ht="14.4" customHeight="1" x14ac:dyDescent="0.3">
      <c r="A123" s="661" t="s">
        <v>5903</v>
      </c>
      <c r="B123" s="662" t="s">
        <v>5728</v>
      </c>
      <c r="C123" s="662" t="s">
        <v>5769</v>
      </c>
      <c r="D123" s="662" t="s">
        <v>5890</v>
      </c>
      <c r="E123" s="662" t="s">
        <v>5889</v>
      </c>
      <c r="F123" s="665">
        <v>2981</v>
      </c>
      <c r="G123" s="665">
        <v>2769349</v>
      </c>
      <c r="H123" s="665">
        <v>1</v>
      </c>
      <c r="I123" s="665">
        <v>929</v>
      </c>
      <c r="J123" s="665">
        <v>3371</v>
      </c>
      <c r="K123" s="665">
        <v>3118395</v>
      </c>
      <c r="L123" s="665">
        <v>1.1260390077234759</v>
      </c>
      <c r="M123" s="665">
        <v>925.0652625333729</v>
      </c>
      <c r="N123" s="665">
        <v>3327</v>
      </c>
      <c r="O123" s="665">
        <v>3110745</v>
      </c>
      <c r="P123" s="678">
        <v>1.1232766256618432</v>
      </c>
      <c r="Q123" s="666">
        <v>935</v>
      </c>
    </row>
    <row r="124" spans="1:17" ht="14.4" customHeight="1" x14ac:dyDescent="0.3">
      <c r="A124" s="661" t="s">
        <v>5903</v>
      </c>
      <c r="B124" s="662" t="s">
        <v>5728</v>
      </c>
      <c r="C124" s="662" t="s">
        <v>5769</v>
      </c>
      <c r="D124" s="662" t="s">
        <v>5798</v>
      </c>
      <c r="E124" s="662" t="s">
        <v>5799</v>
      </c>
      <c r="F124" s="665">
        <v>16</v>
      </c>
      <c r="G124" s="665">
        <v>1792</v>
      </c>
      <c r="H124" s="665">
        <v>1</v>
      </c>
      <c r="I124" s="665">
        <v>112</v>
      </c>
      <c r="J124" s="665">
        <v>19</v>
      </c>
      <c r="K124" s="665">
        <v>2145</v>
      </c>
      <c r="L124" s="665">
        <v>1.1969866071428572</v>
      </c>
      <c r="M124" s="665">
        <v>112.89473684210526</v>
      </c>
      <c r="N124" s="665">
        <v>8</v>
      </c>
      <c r="O124" s="665">
        <v>912</v>
      </c>
      <c r="P124" s="678">
        <v>0.5089285714285714</v>
      </c>
      <c r="Q124" s="666">
        <v>114</v>
      </c>
    </row>
    <row r="125" spans="1:17" ht="14.4" customHeight="1" x14ac:dyDescent="0.3">
      <c r="A125" s="661" t="s">
        <v>5903</v>
      </c>
      <c r="B125" s="662" t="s">
        <v>5728</v>
      </c>
      <c r="C125" s="662" t="s">
        <v>5769</v>
      </c>
      <c r="D125" s="662" t="s">
        <v>5891</v>
      </c>
      <c r="E125" s="662" t="s">
        <v>5889</v>
      </c>
      <c r="F125" s="665">
        <v>454</v>
      </c>
      <c r="G125" s="665">
        <v>333236</v>
      </c>
      <c r="H125" s="665">
        <v>1</v>
      </c>
      <c r="I125" s="665">
        <v>734</v>
      </c>
      <c r="J125" s="665">
        <v>256</v>
      </c>
      <c r="K125" s="665">
        <v>188174</v>
      </c>
      <c r="L125" s="665">
        <v>0.56468688857146287</v>
      </c>
      <c r="M125" s="665">
        <v>735.0546875</v>
      </c>
      <c r="N125" s="665">
        <v>166</v>
      </c>
      <c r="O125" s="665">
        <v>122342</v>
      </c>
      <c r="P125" s="678">
        <v>0.36713320289524543</v>
      </c>
      <c r="Q125" s="666">
        <v>737</v>
      </c>
    </row>
    <row r="126" spans="1:17" ht="14.4" customHeight="1" x14ac:dyDescent="0.3">
      <c r="A126" s="661" t="s">
        <v>5903</v>
      </c>
      <c r="B126" s="662" t="s">
        <v>5728</v>
      </c>
      <c r="C126" s="662" t="s">
        <v>5769</v>
      </c>
      <c r="D126" s="662" t="s">
        <v>5909</v>
      </c>
      <c r="E126" s="662" t="s">
        <v>5910</v>
      </c>
      <c r="F126" s="665">
        <v>20</v>
      </c>
      <c r="G126" s="665">
        <v>1120</v>
      </c>
      <c r="H126" s="665">
        <v>1</v>
      </c>
      <c r="I126" s="665">
        <v>56</v>
      </c>
      <c r="J126" s="665">
        <v>12</v>
      </c>
      <c r="K126" s="665">
        <v>682</v>
      </c>
      <c r="L126" s="665">
        <v>0.60892857142857137</v>
      </c>
      <c r="M126" s="665">
        <v>56.833333333333336</v>
      </c>
      <c r="N126" s="665">
        <v>7</v>
      </c>
      <c r="O126" s="665">
        <v>399</v>
      </c>
      <c r="P126" s="678">
        <v>0.35625000000000001</v>
      </c>
      <c r="Q126" s="666">
        <v>57</v>
      </c>
    </row>
    <row r="127" spans="1:17" ht="14.4" customHeight="1" x14ac:dyDescent="0.3">
      <c r="A127" s="661" t="s">
        <v>5903</v>
      </c>
      <c r="B127" s="662" t="s">
        <v>5728</v>
      </c>
      <c r="C127" s="662" t="s">
        <v>5769</v>
      </c>
      <c r="D127" s="662" t="s">
        <v>5892</v>
      </c>
      <c r="E127" s="662" t="s">
        <v>5893</v>
      </c>
      <c r="F127" s="665">
        <v>166</v>
      </c>
      <c r="G127" s="665">
        <v>86984</v>
      </c>
      <c r="H127" s="665">
        <v>1</v>
      </c>
      <c r="I127" s="665">
        <v>524</v>
      </c>
      <c r="J127" s="665">
        <v>104</v>
      </c>
      <c r="K127" s="665">
        <v>54598</v>
      </c>
      <c r="L127" s="665">
        <v>0.62767865354547958</v>
      </c>
      <c r="M127" s="665">
        <v>524.98076923076928</v>
      </c>
      <c r="N127" s="665">
        <v>158</v>
      </c>
      <c r="O127" s="665">
        <v>83266</v>
      </c>
      <c r="P127" s="678">
        <v>0.95725650694380571</v>
      </c>
      <c r="Q127" s="666">
        <v>527</v>
      </c>
    </row>
    <row r="128" spans="1:17" ht="14.4" customHeight="1" x14ac:dyDescent="0.3">
      <c r="A128" s="661" t="s">
        <v>5903</v>
      </c>
      <c r="B128" s="662" t="s">
        <v>5728</v>
      </c>
      <c r="C128" s="662" t="s">
        <v>5769</v>
      </c>
      <c r="D128" s="662" t="s">
        <v>5841</v>
      </c>
      <c r="E128" s="662" t="s">
        <v>5842</v>
      </c>
      <c r="F128" s="665">
        <v>53</v>
      </c>
      <c r="G128" s="665">
        <v>15688</v>
      </c>
      <c r="H128" s="665">
        <v>1</v>
      </c>
      <c r="I128" s="665">
        <v>296</v>
      </c>
      <c r="J128" s="665">
        <v>54</v>
      </c>
      <c r="K128" s="665">
        <v>16052</v>
      </c>
      <c r="L128" s="665">
        <v>1.0232024477307495</v>
      </c>
      <c r="M128" s="665">
        <v>297.25925925925924</v>
      </c>
      <c r="N128" s="665">
        <v>20</v>
      </c>
      <c r="O128" s="665">
        <v>5980</v>
      </c>
      <c r="P128" s="678">
        <v>0.38118306986231515</v>
      </c>
      <c r="Q128" s="666">
        <v>299</v>
      </c>
    </row>
    <row r="129" spans="1:17" ht="14.4" customHeight="1" x14ac:dyDescent="0.3">
      <c r="A129" s="661" t="s">
        <v>5903</v>
      </c>
      <c r="B129" s="662" t="s">
        <v>5728</v>
      </c>
      <c r="C129" s="662" t="s">
        <v>5769</v>
      </c>
      <c r="D129" s="662" t="s">
        <v>5843</v>
      </c>
      <c r="E129" s="662" t="s">
        <v>5838</v>
      </c>
      <c r="F129" s="665">
        <v>130</v>
      </c>
      <c r="G129" s="665">
        <v>22360</v>
      </c>
      <c r="H129" s="665">
        <v>1</v>
      </c>
      <c r="I129" s="665">
        <v>172</v>
      </c>
      <c r="J129" s="665">
        <v>79</v>
      </c>
      <c r="K129" s="665">
        <v>13668</v>
      </c>
      <c r="L129" s="665">
        <v>0.61127012522361357</v>
      </c>
      <c r="M129" s="665">
        <v>173.01265822784811</v>
      </c>
      <c r="N129" s="665">
        <v>55</v>
      </c>
      <c r="O129" s="665">
        <v>9570</v>
      </c>
      <c r="P129" s="678">
        <v>0.42799642218246869</v>
      </c>
      <c r="Q129" s="666">
        <v>174</v>
      </c>
    </row>
    <row r="130" spans="1:17" ht="14.4" customHeight="1" x14ac:dyDescent="0.3">
      <c r="A130" s="661" t="s">
        <v>5903</v>
      </c>
      <c r="B130" s="662" t="s">
        <v>5728</v>
      </c>
      <c r="C130" s="662" t="s">
        <v>5769</v>
      </c>
      <c r="D130" s="662" t="s">
        <v>5844</v>
      </c>
      <c r="E130" s="662" t="s">
        <v>5842</v>
      </c>
      <c r="F130" s="665">
        <v>33</v>
      </c>
      <c r="G130" s="665">
        <v>12045</v>
      </c>
      <c r="H130" s="665">
        <v>1</v>
      </c>
      <c r="I130" s="665">
        <v>365</v>
      </c>
      <c r="J130" s="665">
        <v>101</v>
      </c>
      <c r="K130" s="665">
        <v>37237</v>
      </c>
      <c r="L130" s="665">
        <v>3.0914902449149024</v>
      </c>
      <c r="M130" s="665">
        <v>368.68316831683171</v>
      </c>
      <c r="N130" s="665">
        <v>43</v>
      </c>
      <c r="O130" s="665">
        <v>15953</v>
      </c>
      <c r="P130" s="678">
        <v>1.3244499792444997</v>
      </c>
      <c r="Q130" s="666">
        <v>371</v>
      </c>
    </row>
    <row r="131" spans="1:17" ht="14.4" customHeight="1" x14ac:dyDescent="0.3">
      <c r="A131" s="661" t="s">
        <v>5903</v>
      </c>
      <c r="B131" s="662" t="s">
        <v>5728</v>
      </c>
      <c r="C131" s="662" t="s">
        <v>5769</v>
      </c>
      <c r="D131" s="662" t="s">
        <v>5845</v>
      </c>
      <c r="E131" s="662" t="s">
        <v>5846</v>
      </c>
      <c r="F131" s="665">
        <v>63</v>
      </c>
      <c r="G131" s="665">
        <v>40005</v>
      </c>
      <c r="H131" s="665">
        <v>1</v>
      </c>
      <c r="I131" s="665">
        <v>635</v>
      </c>
      <c r="J131" s="665">
        <v>4</v>
      </c>
      <c r="K131" s="665">
        <v>2540</v>
      </c>
      <c r="L131" s="665">
        <v>6.3492063492063489E-2</v>
      </c>
      <c r="M131" s="665">
        <v>635</v>
      </c>
      <c r="N131" s="665"/>
      <c r="O131" s="665"/>
      <c r="P131" s="678"/>
      <c r="Q131" s="666"/>
    </row>
    <row r="132" spans="1:17" ht="14.4" customHeight="1" x14ac:dyDescent="0.3">
      <c r="A132" s="661" t="s">
        <v>5903</v>
      </c>
      <c r="B132" s="662" t="s">
        <v>5728</v>
      </c>
      <c r="C132" s="662" t="s">
        <v>5769</v>
      </c>
      <c r="D132" s="662" t="s">
        <v>5810</v>
      </c>
      <c r="E132" s="662" t="s">
        <v>5811</v>
      </c>
      <c r="F132" s="665">
        <v>3</v>
      </c>
      <c r="G132" s="665">
        <v>1803</v>
      </c>
      <c r="H132" s="665">
        <v>1</v>
      </c>
      <c r="I132" s="665">
        <v>601</v>
      </c>
      <c r="J132" s="665">
        <v>1</v>
      </c>
      <c r="K132" s="665">
        <v>605</v>
      </c>
      <c r="L132" s="665">
        <v>0.33555185801442039</v>
      </c>
      <c r="M132" s="665">
        <v>605</v>
      </c>
      <c r="N132" s="665">
        <v>3</v>
      </c>
      <c r="O132" s="665">
        <v>1818</v>
      </c>
      <c r="P132" s="678">
        <v>1.0083194675540765</v>
      </c>
      <c r="Q132" s="666">
        <v>606</v>
      </c>
    </row>
    <row r="133" spans="1:17" ht="14.4" customHeight="1" x14ac:dyDescent="0.3">
      <c r="A133" s="661" t="s">
        <v>5903</v>
      </c>
      <c r="B133" s="662" t="s">
        <v>5728</v>
      </c>
      <c r="C133" s="662" t="s">
        <v>5769</v>
      </c>
      <c r="D133" s="662" t="s">
        <v>5894</v>
      </c>
      <c r="E133" s="662" t="s">
        <v>5895</v>
      </c>
      <c r="F133" s="665">
        <v>36</v>
      </c>
      <c r="G133" s="665">
        <v>3600</v>
      </c>
      <c r="H133" s="665">
        <v>1</v>
      </c>
      <c r="I133" s="665">
        <v>100</v>
      </c>
      <c r="J133" s="665">
        <v>21</v>
      </c>
      <c r="K133" s="665">
        <v>2100</v>
      </c>
      <c r="L133" s="665">
        <v>0.58333333333333337</v>
      </c>
      <c r="M133" s="665">
        <v>100</v>
      </c>
      <c r="N133" s="665">
        <v>25</v>
      </c>
      <c r="O133" s="665">
        <v>2500</v>
      </c>
      <c r="P133" s="678">
        <v>0.69444444444444442</v>
      </c>
      <c r="Q133" s="666">
        <v>100</v>
      </c>
    </row>
    <row r="134" spans="1:17" ht="14.4" customHeight="1" x14ac:dyDescent="0.3">
      <c r="A134" s="661" t="s">
        <v>5903</v>
      </c>
      <c r="B134" s="662" t="s">
        <v>5728</v>
      </c>
      <c r="C134" s="662" t="s">
        <v>5769</v>
      </c>
      <c r="D134" s="662" t="s">
        <v>5896</v>
      </c>
      <c r="E134" s="662" t="s">
        <v>5889</v>
      </c>
      <c r="F134" s="665">
        <v>159</v>
      </c>
      <c r="G134" s="665">
        <v>160908</v>
      </c>
      <c r="H134" s="665">
        <v>1</v>
      </c>
      <c r="I134" s="665">
        <v>1012</v>
      </c>
      <c r="J134" s="665">
        <v>56</v>
      </c>
      <c r="K134" s="665">
        <v>56824</v>
      </c>
      <c r="L134" s="665">
        <v>0.35314589703433019</v>
      </c>
      <c r="M134" s="665">
        <v>1014.7142857142857</v>
      </c>
      <c r="N134" s="665">
        <v>67</v>
      </c>
      <c r="O134" s="665">
        <v>68206</v>
      </c>
      <c r="P134" s="678">
        <v>0.4238819698212643</v>
      </c>
      <c r="Q134" s="666">
        <v>1018</v>
      </c>
    </row>
    <row r="135" spans="1:17" ht="14.4" customHeight="1" x14ac:dyDescent="0.3">
      <c r="A135" s="661" t="s">
        <v>5903</v>
      </c>
      <c r="B135" s="662" t="s">
        <v>5728</v>
      </c>
      <c r="C135" s="662" t="s">
        <v>5769</v>
      </c>
      <c r="D135" s="662" t="s">
        <v>5814</v>
      </c>
      <c r="E135" s="662" t="s">
        <v>5815</v>
      </c>
      <c r="F135" s="665">
        <v>7</v>
      </c>
      <c r="G135" s="665">
        <v>2345</v>
      </c>
      <c r="H135" s="665">
        <v>1</v>
      </c>
      <c r="I135" s="665">
        <v>335</v>
      </c>
      <c r="J135" s="665">
        <v>1</v>
      </c>
      <c r="K135" s="665">
        <v>339</v>
      </c>
      <c r="L135" s="665">
        <v>0.14456289978678039</v>
      </c>
      <c r="M135" s="665">
        <v>339</v>
      </c>
      <c r="N135" s="665">
        <v>2</v>
      </c>
      <c r="O135" s="665">
        <v>680</v>
      </c>
      <c r="P135" s="678">
        <v>0.28997867803837951</v>
      </c>
      <c r="Q135" s="666">
        <v>340</v>
      </c>
    </row>
    <row r="136" spans="1:17" ht="14.4" customHeight="1" x14ac:dyDescent="0.3">
      <c r="A136" s="661" t="s">
        <v>5903</v>
      </c>
      <c r="B136" s="662" t="s">
        <v>5728</v>
      </c>
      <c r="C136" s="662" t="s">
        <v>5769</v>
      </c>
      <c r="D136" s="662" t="s">
        <v>5816</v>
      </c>
      <c r="E136" s="662" t="s">
        <v>5817</v>
      </c>
      <c r="F136" s="665"/>
      <c r="G136" s="665"/>
      <c r="H136" s="665"/>
      <c r="I136" s="665"/>
      <c r="J136" s="665"/>
      <c r="K136" s="665"/>
      <c r="L136" s="665"/>
      <c r="M136" s="665"/>
      <c r="N136" s="665">
        <v>2</v>
      </c>
      <c r="O136" s="665">
        <v>730</v>
      </c>
      <c r="P136" s="678"/>
      <c r="Q136" s="666">
        <v>365</v>
      </c>
    </row>
    <row r="137" spans="1:17" ht="14.4" customHeight="1" x14ac:dyDescent="0.3">
      <c r="A137" s="661" t="s">
        <v>5903</v>
      </c>
      <c r="B137" s="662" t="s">
        <v>5728</v>
      </c>
      <c r="C137" s="662" t="s">
        <v>5769</v>
      </c>
      <c r="D137" s="662" t="s">
        <v>5897</v>
      </c>
      <c r="E137" s="662" t="s">
        <v>5889</v>
      </c>
      <c r="F137" s="665">
        <v>11</v>
      </c>
      <c r="G137" s="665">
        <v>9460</v>
      </c>
      <c r="H137" s="665">
        <v>1</v>
      </c>
      <c r="I137" s="665">
        <v>860</v>
      </c>
      <c r="J137" s="665">
        <v>22</v>
      </c>
      <c r="K137" s="665">
        <v>18936</v>
      </c>
      <c r="L137" s="665">
        <v>2.0016913319238903</v>
      </c>
      <c r="M137" s="665">
        <v>860.72727272727275</v>
      </c>
      <c r="N137" s="665">
        <v>45</v>
      </c>
      <c r="O137" s="665">
        <v>38835</v>
      </c>
      <c r="P137" s="678">
        <v>4.1051797040169129</v>
      </c>
      <c r="Q137" s="666">
        <v>863</v>
      </c>
    </row>
    <row r="138" spans="1:17" ht="14.4" customHeight="1" x14ac:dyDescent="0.3">
      <c r="A138" s="661" t="s">
        <v>5903</v>
      </c>
      <c r="B138" s="662" t="s">
        <v>5728</v>
      </c>
      <c r="C138" s="662" t="s">
        <v>5769</v>
      </c>
      <c r="D138" s="662" t="s">
        <v>5818</v>
      </c>
      <c r="E138" s="662" t="s">
        <v>5819</v>
      </c>
      <c r="F138" s="665">
        <v>5</v>
      </c>
      <c r="G138" s="665">
        <v>2600</v>
      </c>
      <c r="H138" s="665">
        <v>1</v>
      </c>
      <c r="I138" s="665">
        <v>520</v>
      </c>
      <c r="J138" s="665"/>
      <c r="K138" s="665"/>
      <c r="L138" s="665"/>
      <c r="M138" s="665"/>
      <c r="N138" s="665">
        <v>4</v>
      </c>
      <c r="O138" s="665">
        <v>2092</v>
      </c>
      <c r="P138" s="678">
        <v>0.80461538461538462</v>
      </c>
      <c r="Q138" s="666">
        <v>523</v>
      </c>
    </row>
    <row r="139" spans="1:17" ht="14.4" customHeight="1" x14ac:dyDescent="0.3">
      <c r="A139" s="661" t="s">
        <v>5903</v>
      </c>
      <c r="B139" s="662" t="s">
        <v>5728</v>
      </c>
      <c r="C139" s="662" t="s">
        <v>5769</v>
      </c>
      <c r="D139" s="662" t="s">
        <v>5911</v>
      </c>
      <c r="E139" s="662" t="s">
        <v>5819</v>
      </c>
      <c r="F139" s="665">
        <v>226</v>
      </c>
      <c r="G139" s="665">
        <v>181026</v>
      </c>
      <c r="H139" s="665">
        <v>1</v>
      </c>
      <c r="I139" s="665">
        <v>801</v>
      </c>
      <c r="J139" s="665">
        <v>130</v>
      </c>
      <c r="K139" s="665">
        <v>104534</v>
      </c>
      <c r="L139" s="665">
        <v>0.5774529625578646</v>
      </c>
      <c r="M139" s="665">
        <v>804.10769230769233</v>
      </c>
      <c r="N139" s="665">
        <v>39</v>
      </c>
      <c r="O139" s="665">
        <v>31473</v>
      </c>
      <c r="P139" s="678">
        <v>0.17385900367902954</v>
      </c>
      <c r="Q139" s="666">
        <v>807</v>
      </c>
    </row>
    <row r="140" spans="1:17" ht="14.4" customHeight="1" x14ac:dyDescent="0.3">
      <c r="A140" s="661" t="s">
        <v>5903</v>
      </c>
      <c r="B140" s="662" t="s">
        <v>5728</v>
      </c>
      <c r="C140" s="662" t="s">
        <v>5769</v>
      </c>
      <c r="D140" s="662" t="s">
        <v>5912</v>
      </c>
      <c r="E140" s="662" t="s">
        <v>5819</v>
      </c>
      <c r="F140" s="665">
        <v>41</v>
      </c>
      <c r="G140" s="665">
        <v>24149</v>
      </c>
      <c r="H140" s="665">
        <v>1</v>
      </c>
      <c r="I140" s="665">
        <v>589</v>
      </c>
      <c r="J140" s="665">
        <v>84</v>
      </c>
      <c r="K140" s="665">
        <v>49716</v>
      </c>
      <c r="L140" s="665">
        <v>2.0587187875274338</v>
      </c>
      <c r="M140" s="665">
        <v>591.85714285714289</v>
      </c>
      <c r="N140" s="665">
        <v>44</v>
      </c>
      <c r="O140" s="665">
        <v>26180</v>
      </c>
      <c r="P140" s="678">
        <v>1.0841028614021284</v>
      </c>
      <c r="Q140" s="666">
        <v>595</v>
      </c>
    </row>
    <row r="141" spans="1:17" ht="14.4" customHeight="1" x14ac:dyDescent="0.3">
      <c r="A141" s="661" t="s">
        <v>5903</v>
      </c>
      <c r="B141" s="662" t="s">
        <v>5728</v>
      </c>
      <c r="C141" s="662" t="s">
        <v>5769</v>
      </c>
      <c r="D141" s="662" t="s">
        <v>5913</v>
      </c>
      <c r="E141" s="662" t="s">
        <v>5889</v>
      </c>
      <c r="F141" s="665">
        <v>3</v>
      </c>
      <c r="G141" s="665">
        <v>2829</v>
      </c>
      <c r="H141" s="665">
        <v>1</v>
      </c>
      <c r="I141" s="665">
        <v>943</v>
      </c>
      <c r="J141" s="665"/>
      <c r="K141" s="665"/>
      <c r="L141" s="665"/>
      <c r="M141" s="665"/>
      <c r="N141" s="665">
        <v>11</v>
      </c>
      <c r="O141" s="665">
        <v>10406</v>
      </c>
      <c r="P141" s="678">
        <v>3.678331565924355</v>
      </c>
      <c r="Q141" s="666">
        <v>946</v>
      </c>
    </row>
    <row r="142" spans="1:17" ht="14.4" customHeight="1" x14ac:dyDescent="0.3">
      <c r="A142" s="661" t="s">
        <v>5903</v>
      </c>
      <c r="B142" s="662" t="s">
        <v>5728</v>
      </c>
      <c r="C142" s="662" t="s">
        <v>5769</v>
      </c>
      <c r="D142" s="662" t="s">
        <v>5820</v>
      </c>
      <c r="E142" s="662" t="s">
        <v>5821</v>
      </c>
      <c r="F142" s="665"/>
      <c r="G142" s="665"/>
      <c r="H142" s="665"/>
      <c r="I142" s="665"/>
      <c r="J142" s="665">
        <v>1</v>
      </c>
      <c r="K142" s="665">
        <v>163</v>
      </c>
      <c r="L142" s="665"/>
      <c r="M142" s="665">
        <v>163</v>
      </c>
      <c r="N142" s="665">
        <v>4</v>
      </c>
      <c r="O142" s="665">
        <v>660</v>
      </c>
      <c r="P142" s="678"/>
      <c r="Q142" s="666">
        <v>165</v>
      </c>
    </row>
    <row r="143" spans="1:17" ht="14.4" customHeight="1" x14ac:dyDescent="0.3">
      <c r="A143" s="661" t="s">
        <v>5903</v>
      </c>
      <c r="B143" s="662" t="s">
        <v>5728</v>
      </c>
      <c r="C143" s="662" t="s">
        <v>5769</v>
      </c>
      <c r="D143" s="662" t="s">
        <v>5849</v>
      </c>
      <c r="E143" s="662" t="s">
        <v>5829</v>
      </c>
      <c r="F143" s="665">
        <v>3</v>
      </c>
      <c r="G143" s="665">
        <v>1167</v>
      </c>
      <c r="H143" s="665">
        <v>1</v>
      </c>
      <c r="I143" s="665">
        <v>389</v>
      </c>
      <c r="J143" s="665">
        <v>2</v>
      </c>
      <c r="K143" s="665">
        <v>786</v>
      </c>
      <c r="L143" s="665">
        <v>0.67352185089974292</v>
      </c>
      <c r="M143" s="665">
        <v>393</v>
      </c>
      <c r="N143" s="665"/>
      <c r="O143" s="665"/>
      <c r="P143" s="678"/>
      <c r="Q143" s="666"/>
    </row>
    <row r="144" spans="1:17" ht="14.4" customHeight="1" x14ac:dyDescent="0.3">
      <c r="A144" s="661" t="s">
        <v>5903</v>
      </c>
      <c r="B144" s="662" t="s">
        <v>5728</v>
      </c>
      <c r="C144" s="662" t="s">
        <v>5769</v>
      </c>
      <c r="D144" s="662" t="s">
        <v>5850</v>
      </c>
      <c r="E144" s="662" t="s">
        <v>5851</v>
      </c>
      <c r="F144" s="665">
        <v>1</v>
      </c>
      <c r="G144" s="665">
        <v>606</v>
      </c>
      <c r="H144" s="665">
        <v>1</v>
      </c>
      <c r="I144" s="665">
        <v>606</v>
      </c>
      <c r="J144" s="665">
        <v>3</v>
      </c>
      <c r="K144" s="665">
        <v>1826</v>
      </c>
      <c r="L144" s="665">
        <v>3.0132013201320134</v>
      </c>
      <c r="M144" s="665">
        <v>608.66666666666663</v>
      </c>
      <c r="N144" s="665"/>
      <c r="O144" s="665"/>
      <c r="P144" s="678"/>
      <c r="Q144" s="666"/>
    </row>
    <row r="145" spans="1:17" ht="14.4" customHeight="1" x14ac:dyDescent="0.3">
      <c r="A145" s="661" t="s">
        <v>5903</v>
      </c>
      <c r="B145" s="662" t="s">
        <v>5728</v>
      </c>
      <c r="C145" s="662" t="s">
        <v>5769</v>
      </c>
      <c r="D145" s="662" t="s">
        <v>5898</v>
      </c>
      <c r="E145" s="662" t="s">
        <v>5851</v>
      </c>
      <c r="F145" s="665">
        <v>1</v>
      </c>
      <c r="G145" s="665">
        <v>520</v>
      </c>
      <c r="H145" s="665">
        <v>1</v>
      </c>
      <c r="I145" s="665">
        <v>520</v>
      </c>
      <c r="J145" s="665">
        <v>1</v>
      </c>
      <c r="K145" s="665">
        <v>520</v>
      </c>
      <c r="L145" s="665">
        <v>1</v>
      </c>
      <c r="M145" s="665">
        <v>520</v>
      </c>
      <c r="N145" s="665">
        <v>1</v>
      </c>
      <c r="O145" s="665">
        <v>525</v>
      </c>
      <c r="P145" s="678">
        <v>1.0096153846153846</v>
      </c>
      <c r="Q145" s="666">
        <v>525</v>
      </c>
    </row>
    <row r="146" spans="1:17" ht="14.4" customHeight="1" x14ac:dyDescent="0.3">
      <c r="A146" s="661" t="s">
        <v>5903</v>
      </c>
      <c r="B146" s="662" t="s">
        <v>5728</v>
      </c>
      <c r="C146" s="662" t="s">
        <v>5769</v>
      </c>
      <c r="D146" s="662" t="s">
        <v>5914</v>
      </c>
      <c r="E146" s="662" t="s">
        <v>5819</v>
      </c>
      <c r="F146" s="665">
        <v>26</v>
      </c>
      <c r="G146" s="665">
        <v>22126</v>
      </c>
      <c r="H146" s="665">
        <v>1</v>
      </c>
      <c r="I146" s="665">
        <v>851</v>
      </c>
      <c r="J146" s="665"/>
      <c r="K146" s="665"/>
      <c r="L146" s="665"/>
      <c r="M146" s="665"/>
      <c r="N146" s="665">
        <v>15</v>
      </c>
      <c r="O146" s="665">
        <v>12855</v>
      </c>
      <c r="P146" s="678">
        <v>0.58099068968634182</v>
      </c>
      <c r="Q146" s="666">
        <v>857</v>
      </c>
    </row>
    <row r="147" spans="1:17" ht="14.4" customHeight="1" x14ac:dyDescent="0.3">
      <c r="A147" s="661" t="s">
        <v>5903</v>
      </c>
      <c r="B147" s="662" t="s">
        <v>5728</v>
      </c>
      <c r="C147" s="662" t="s">
        <v>5769</v>
      </c>
      <c r="D147" s="662" t="s">
        <v>5822</v>
      </c>
      <c r="E147" s="662" t="s">
        <v>5823</v>
      </c>
      <c r="F147" s="665">
        <v>1</v>
      </c>
      <c r="G147" s="665">
        <v>1043</v>
      </c>
      <c r="H147" s="665">
        <v>1</v>
      </c>
      <c r="I147" s="665">
        <v>1043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5903</v>
      </c>
      <c r="B148" s="662" t="s">
        <v>5728</v>
      </c>
      <c r="C148" s="662" t="s">
        <v>5769</v>
      </c>
      <c r="D148" s="662" t="s">
        <v>5915</v>
      </c>
      <c r="E148" s="662" t="s">
        <v>5916</v>
      </c>
      <c r="F148" s="665">
        <v>9</v>
      </c>
      <c r="G148" s="665">
        <v>3060</v>
      </c>
      <c r="H148" s="665">
        <v>1</v>
      </c>
      <c r="I148" s="665">
        <v>340</v>
      </c>
      <c r="J148" s="665">
        <v>1</v>
      </c>
      <c r="K148" s="665">
        <v>340</v>
      </c>
      <c r="L148" s="665">
        <v>0.1111111111111111</v>
      </c>
      <c r="M148" s="665">
        <v>340</v>
      </c>
      <c r="N148" s="665">
        <v>9</v>
      </c>
      <c r="O148" s="665">
        <v>3105</v>
      </c>
      <c r="P148" s="678">
        <v>1.0147058823529411</v>
      </c>
      <c r="Q148" s="666">
        <v>345</v>
      </c>
    </row>
    <row r="149" spans="1:17" ht="14.4" customHeight="1" x14ac:dyDescent="0.3">
      <c r="A149" s="661" t="s">
        <v>5917</v>
      </c>
      <c r="B149" s="662" t="s">
        <v>5728</v>
      </c>
      <c r="C149" s="662" t="s">
        <v>5758</v>
      </c>
      <c r="D149" s="662" t="s">
        <v>5904</v>
      </c>
      <c r="E149" s="662" t="s">
        <v>5905</v>
      </c>
      <c r="F149" s="665">
        <v>4</v>
      </c>
      <c r="G149" s="665">
        <v>9240</v>
      </c>
      <c r="H149" s="665">
        <v>1</v>
      </c>
      <c r="I149" s="665">
        <v>2310</v>
      </c>
      <c r="J149" s="665">
        <v>2</v>
      </c>
      <c r="K149" s="665">
        <v>4620</v>
      </c>
      <c r="L149" s="665">
        <v>0.5</v>
      </c>
      <c r="M149" s="665">
        <v>2310</v>
      </c>
      <c r="N149" s="665">
        <v>3</v>
      </c>
      <c r="O149" s="665">
        <v>6930</v>
      </c>
      <c r="P149" s="678">
        <v>0.75</v>
      </c>
      <c r="Q149" s="666">
        <v>2310</v>
      </c>
    </row>
    <row r="150" spans="1:17" ht="14.4" customHeight="1" x14ac:dyDescent="0.3">
      <c r="A150" s="661" t="s">
        <v>5917</v>
      </c>
      <c r="B150" s="662" t="s">
        <v>5728</v>
      </c>
      <c r="C150" s="662" t="s">
        <v>5758</v>
      </c>
      <c r="D150" s="662" t="s">
        <v>5884</v>
      </c>
      <c r="E150" s="662" t="s">
        <v>5885</v>
      </c>
      <c r="F150" s="665">
        <v>94</v>
      </c>
      <c r="G150" s="665">
        <v>85046.5</v>
      </c>
      <c r="H150" s="665">
        <v>1</v>
      </c>
      <c r="I150" s="665">
        <v>904.75</v>
      </c>
      <c r="J150" s="665">
        <v>145</v>
      </c>
      <c r="K150" s="665">
        <v>131188.75</v>
      </c>
      <c r="L150" s="665">
        <v>1.5425531914893618</v>
      </c>
      <c r="M150" s="665">
        <v>904.75</v>
      </c>
      <c r="N150" s="665">
        <v>229</v>
      </c>
      <c r="O150" s="665">
        <v>207187.75</v>
      </c>
      <c r="P150" s="678">
        <v>2.4361702127659575</v>
      </c>
      <c r="Q150" s="666">
        <v>904.75</v>
      </c>
    </row>
    <row r="151" spans="1:17" ht="14.4" customHeight="1" x14ac:dyDescent="0.3">
      <c r="A151" s="661" t="s">
        <v>5917</v>
      </c>
      <c r="B151" s="662" t="s">
        <v>5728</v>
      </c>
      <c r="C151" s="662" t="s">
        <v>5758</v>
      </c>
      <c r="D151" s="662" t="s">
        <v>5759</v>
      </c>
      <c r="E151" s="662" t="s">
        <v>5760</v>
      </c>
      <c r="F151" s="665">
        <v>1</v>
      </c>
      <c r="G151" s="665">
        <v>242.64</v>
      </c>
      <c r="H151" s="665">
        <v>1</v>
      </c>
      <c r="I151" s="665">
        <v>242.64</v>
      </c>
      <c r="J151" s="665">
        <v>1</v>
      </c>
      <c r="K151" s="665">
        <v>242.64</v>
      </c>
      <c r="L151" s="665">
        <v>1</v>
      </c>
      <c r="M151" s="665">
        <v>242.64</v>
      </c>
      <c r="N151" s="665"/>
      <c r="O151" s="665"/>
      <c r="P151" s="678"/>
      <c r="Q151" s="666"/>
    </row>
    <row r="152" spans="1:17" ht="14.4" customHeight="1" x14ac:dyDescent="0.3">
      <c r="A152" s="661" t="s">
        <v>5917</v>
      </c>
      <c r="B152" s="662" t="s">
        <v>5728</v>
      </c>
      <c r="C152" s="662" t="s">
        <v>5758</v>
      </c>
      <c r="D152" s="662" t="s">
        <v>5761</v>
      </c>
      <c r="E152" s="662" t="s">
        <v>5762</v>
      </c>
      <c r="F152" s="665">
        <v>51</v>
      </c>
      <c r="G152" s="665">
        <v>12374.639999999996</v>
      </c>
      <c r="H152" s="665">
        <v>1</v>
      </c>
      <c r="I152" s="665">
        <v>242.63999999999993</v>
      </c>
      <c r="J152" s="665">
        <v>52</v>
      </c>
      <c r="K152" s="665">
        <v>12617.28</v>
      </c>
      <c r="L152" s="665">
        <v>1.0196078431372553</v>
      </c>
      <c r="M152" s="665">
        <v>242.64000000000001</v>
      </c>
      <c r="N152" s="665">
        <v>39</v>
      </c>
      <c r="O152" s="665">
        <v>9462.9599999999991</v>
      </c>
      <c r="P152" s="678">
        <v>0.76470588235294135</v>
      </c>
      <c r="Q152" s="666">
        <v>242.64</v>
      </c>
    </row>
    <row r="153" spans="1:17" ht="14.4" customHeight="1" x14ac:dyDescent="0.3">
      <c r="A153" s="661" t="s">
        <v>5917</v>
      </c>
      <c r="B153" s="662" t="s">
        <v>5728</v>
      </c>
      <c r="C153" s="662" t="s">
        <v>5758</v>
      </c>
      <c r="D153" s="662" t="s">
        <v>5767</v>
      </c>
      <c r="E153" s="662" t="s">
        <v>5766</v>
      </c>
      <c r="F153" s="665"/>
      <c r="G153" s="665"/>
      <c r="H153" s="665"/>
      <c r="I153" s="665"/>
      <c r="J153" s="665">
        <v>3</v>
      </c>
      <c r="K153" s="665">
        <v>1347</v>
      </c>
      <c r="L153" s="665"/>
      <c r="M153" s="665">
        <v>449</v>
      </c>
      <c r="N153" s="665"/>
      <c r="O153" s="665"/>
      <c r="P153" s="678"/>
      <c r="Q153" s="666"/>
    </row>
    <row r="154" spans="1:17" ht="14.4" customHeight="1" x14ac:dyDescent="0.3">
      <c r="A154" s="661" t="s">
        <v>5917</v>
      </c>
      <c r="B154" s="662" t="s">
        <v>5728</v>
      </c>
      <c r="C154" s="662" t="s">
        <v>5758</v>
      </c>
      <c r="D154" s="662" t="s">
        <v>5768</v>
      </c>
      <c r="E154" s="662" t="s">
        <v>5766</v>
      </c>
      <c r="F154" s="665">
        <v>2</v>
      </c>
      <c r="G154" s="665">
        <v>1000</v>
      </c>
      <c r="H154" s="665">
        <v>1</v>
      </c>
      <c r="I154" s="665">
        <v>500</v>
      </c>
      <c r="J154" s="665">
        <v>2</v>
      </c>
      <c r="K154" s="665">
        <v>1000</v>
      </c>
      <c r="L154" s="665">
        <v>1</v>
      </c>
      <c r="M154" s="665">
        <v>500</v>
      </c>
      <c r="N154" s="665"/>
      <c r="O154" s="665"/>
      <c r="P154" s="678"/>
      <c r="Q154" s="666"/>
    </row>
    <row r="155" spans="1:17" ht="14.4" customHeight="1" x14ac:dyDescent="0.3">
      <c r="A155" s="661" t="s">
        <v>5917</v>
      </c>
      <c r="B155" s="662" t="s">
        <v>5728</v>
      </c>
      <c r="C155" s="662" t="s">
        <v>5758</v>
      </c>
      <c r="D155" s="662" t="s">
        <v>5918</v>
      </c>
      <c r="E155" s="662" t="s">
        <v>5919</v>
      </c>
      <c r="F155" s="665"/>
      <c r="G155" s="665"/>
      <c r="H155" s="665"/>
      <c r="I155" s="665"/>
      <c r="J155" s="665"/>
      <c r="K155" s="665"/>
      <c r="L155" s="665"/>
      <c r="M155" s="665"/>
      <c r="N155" s="665">
        <v>1</v>
      </c>
      <c r="O155" s="665">
        <v>92</v>
      </c>
      <c r="P155" s="678"/>
      <c r="Q155" s="666">
        <v>92</v>
      </c>
    </row>
    <row r="156" spans="1:17" ht="14.4" customHeight="1" x14ac:dyDescent="0.3">
      <c r="A156" s="661" t="s">
        <v>5917</v>
      </c>
      <c r="B156" s="662" t="s">
        <v>5728</v>
      </c>
      <c r="C156" s="662" t="s">
        <v>5769</v>
      </c>
      <c r="D156" s="662" t="s">
        <v>5900</v>
      </c>
      <c r="E156" s="662" t="s">
        <v>5901</v>
      </c>
      <c r="F156" s="665">
        <v>22</v>
      </c>
      <c r="G156" s="665">
        <v>4070</v>
      </c>
      <c r="H156" s="665">
        <v>1</v>
      </c>
      <c r="I156" s="665">
        <v>185</v>
      </c>
      <c r="J156" s="665">
        <v>20</v>
      </c>
      <c r="K156" s="665">
        <v>3748</v>
      </c>
      <c r="L156" s="665">
        <v>0.92088452088452089</v>
      </c>
      <c r="M156" s="665">
        <v>187.4</v>
      </c>
      <c r="N156" s="665">
        <v>24</v>
      </c>
      <c r="O156" s="665">
        <v>4536</v>
      </c>
      <c r="P156" s="678">
        <v>1.1144963144963145</v>
      </c>
      <c r="Q156" s="666">
        <v>189</v>
      </c>
    </row>
    <row r="157" spans="1:17" ht="14.4" customHeight="1" x14ac:dyDescent="0.3">
      <c r="A157" s="661" t="s">
        <v>5917</v>
      </c>
      <c r="B157" s="662" t="s">
        <v>5728</v>
      </c>
      <c r="C157" s="662" t="s">
        <v>5769</v>
      </c>
      <c r="D157" s="662" t="s">
        <v>5886</v>
      </c>
      <c r="E157" s="662" t="s">
        <v>5887</v>
      </c>
      <c r="F157" s="665">
        <v>4</v>
      </c>
      <c r="G157" s="665">
        <v>4536</v>
      </c>
      <c r="H157" s="665">
        <v>1</v>
      </c>
      <c r="I157" s="665">
        <v>1134</v>
      </c>
      <c r="J157" s="665">
        <v>5</v>
      </c>
      <c r="K157" s="665">
        <v>5686</v>
      </c>
      <c r="L157" s="665">
        <v>1.2535273368606703</v>
      </c>
      <c r="M157" s="665">
        <v>1137.2</v>
      </c>
      <c r="N157" s="665">
        <v>7</v>
      </c>
      <c r="O157" s="665">
        <v>7980</v>
      </c>
      <c r="P157" s="678">
        <v>1.7592592592592593</v>
      </c>
      <c r="Q157" s="666">
        <v>1140</v>
      </c>
    </row>
    <row r="158" spans="1:17" ht="14.4" customHeight="1" x14ac:dyDescent="0.3">
      <c r="A158" s="661" t="s">
        <v>5917</v>
      </c>
      <c r="B158" s="662" t="s">
        <v>5728</v>
      </c>
      <c r="C158" s="662" t="s">
        <v>5769</v>
      </c>
      <c r="D158" s="662" t="s">
        <v>5774</v>
      </c>
      <c r="E158" s="662" t="s">
        <v>5775</v>
      </c>
      <c r="F158" s="665">
        <v>1</v>
      </c>
      <c r="G158" s="665">
        <v>34</v>
      </c>
      <c r="H158" s="665">
        <v>1</v>
      </c>
      <c r="I158" s="665">
        <v>34</v>
      </c>
      <c r="J158" s="665">
        <v>1</v>
      </c>
      <c r="K158" s="665">
        <v>35</v>
      </c>
      <c r="L158" s="665">
        <v>1.0294117647058822</v>
      </c>
      <c r="M158" s="665">
        <v>35</v>
      </c>
      <c r="N158" s="665"/>
      <c r="O158" s="665"/>
      <c r="P158" s="678"/>
      <c r="Q158" s="666"/>
    </row>
    <row r="159" spans="1:17" ht="14.4" customHeight="1" x14ac:dyDescent="0.3">
      <c r="A159" s="661" t="s">
        <v>5917</v>
      </c>
      <c r="B159" s="662" t="s">
        <v>5728</v>
      </c>
      <c r="C159" s="662" t="s">
        <v>5769</v>
      </c>
      <c r="D159" s="662" t="s">
        <v>5778</v>
      </c>
      <c r="E159" s="662" t="s">
        <v>5779</v>
      </c>
      <c r="F159" s="665">
        <v>1</v>
      </c>
      <c r="G159" s="665">
        <v>121</v>
      </c>
      <c r="H159" s="665">
        <v>1</v>
      </c>
      <c r="I159" s="665">
        <v>121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5917</v>
      </c>
      <c r="B160" s="662" t="s">
        <v>5728</v>
      </c>
      <c r="C160" s="662" t="s">
        <v>5769</v>
      </c>
      <c r="D160" s="662" t="s">
        <v>5780</v>
      </c>
      <c r="E160" s="662" t="s">
        <v>5781</v>
      </c>
      <c r="F160" s="665">
        <v>790</v>
      </c>
      <c r="G160" s="665">
        <v>183280</v>
      </c>
      <c r="H160" s="665">
        <v>1</v>
      </c>
      <c r="I160" s="665">
        <v>232</v>
      </c>
      <c r="J160" s="665">
        <v>1013</v>
      </c>
      <c r="K160" s="665">
        <v>235338</v>
      </c>
      <c r="L160" s="665">
        <v>1.2840353557398516</v>
      </c>
      <c r="M160" s="665">
        <v>232.31786771964462</v>
      </c>
      <c r="N160" s="665">
        <v>1108</v>
      </c>
      <c r="O160" s="665">
        <v>260380</v>
      </c>
      <c r="P160" s="678">
        <v>1.4206678306416411</v>
      </c>
      <c r="Q160" s="666">
        <v>235</v>
      </c>
    </row>
    <row r="161" spans="1:17" ht="14.4" customHeight="1" x14ac:dyDescent="0.3">
      <c r="A161" s="661" t="s">
        <v>5917</v>
      </c>
      <c r="B161" s="662" t="s">
        <v>5728</v>
      </c>
      <c r="C161" s="662" t="s">
        <v>5769</v>
      </c>
      <c r="D161" s="662" t="s">
        <v>5826</v>
      </c>
      <c r="E161" s="662" t="s">
        <v>5827</v>
      </c>
      <c r="F161" s="665">
        <v>1140</v>
      </c>
      <c r="G161" s="665">
        <v>132240</v>
      </c>
      <c r="H161" s="665">
        <v>1</v>
      </c>
      <c r="I161" s="665">
        <v>116</v>
      </c>
      <c r="J161" s="665">
        <v>1260</v>
      </c>
      <c r="K161" s="665">
        <v>146594</v>
      </c>
      <c r="L161" s="665">
        <v>1.1085450695704779</v>
      </c>
      <c r="M161" s="665">
        <v>116.34444444444445</v>
      </c>
      <c r="N161" s="665">
        <v>1328</v>
      </c>
      <c r="O161" s="665">
        <v>156704</v>
      </c>
      <c r="P161" s="678">
        <v>1.1849969751966123</v>
      </c>
      <c r="Q161" s="666">
        <v>118</v>
      </c>
    </row>
    <row r="162" spans="1:17" ht="14.4" customHeight="1" x14ac:dyDescent="0.3">
      <c r="A162" s="661" t="s">
        <v>5917</v>
      </c>
      <c r="B162" s="662" t="s">
        <v>5728</v>
      </c>
      <c r="C162" s="662" t="s">
        <v>5769</v>
      </c>
      <c r="D162" s="662" t="s">
        <v>5830</v>
      </c>
      <c r="E162" s="662" t="s">
        <v>5831</v>
      </c>
      <c r="F162" s="665">
        <v>28</v>
      </c>
      <c r="G162" s="665">
        <v>13552</v>
      </c>
      <c r="H162" s="665">
        <v>1</v>
      </c>
      <c r="I162" s="665">
        <v>484</v>
      </c>
      <c r="J162" s="665"/>
      <c r="K162" s="665"/>
      <c r="L162" s="665"/>
      <c r="M162" s="665"/>
      <c r="N162" s="665">
        <v>48</v>
      </c>
      <c r="O162" s="665">
        <v>23376</v>
      </c>
      <c r="P162" s="678">
        <v>1.7249114521841795</v>
      </c>
      <c r="Q162" s="666">
        <v>487</v>
      </c>
    </row>
    <row r="163" spans="1:17" ht="14.4" customHeight="1" x14ac:dyDescent="0.3">
      <c r="A163" s="661" t="s">
        <v>5917</v>
      </c>
      <c r="B163" s="662" t="s">
        <v>5728</v>
      </c>
      <c r="C163" s="662" t="s">
        <v>5769</v>
      </c>
      <c r="D163" s="662" t="s">
        <v>5832</v>
      </c>
      <c r="E163" s="662" t="s">
        <v>5833</v>
      </c>
      <c r="F163" s="665">
        <v>34</v>
      </c>
      <c r="G163" s="665">
        <v>23018</v>
      </c>
      <c r="H163" s="665">
        <v>1</v>
      </c>
      <c r="I163" s="665">
        <v>677</v>
      </c>
      <c r="J163" s="665">
        <v>21</v>
      </c>
      <c r="K163" s="665">
        <v>14249</v>
      </c>
      <c r="L163" s="665">
        <v>0.61903727517594931</v>
      </c>
      <c r="M163" s="665">
        <v>678.52380952380952</v>
      </c>
      <c r="N163" s="665">
        <v>105</v>
      </c>
      <c r="O163" s="665">
        <v>71400</v>
      </c>
      <c r="P163" s="678">
        <v>3.1019202363367797</v>
      </c>
      <c r="Q163" s="666">
        <v>680</v>
      </c>
    </row>
    <row r="164" spans="1:17" ht="14.4" customHeight="1" x14ac:dyDescent="0.3">
      <c r="A164" s="661" t="s">
        <v>5917</v>
      </c>
      <c r="B164" s="662" t="s">
        <v>5728</v>
      </c>
      <c r="C164" s="662" t="s">
        <v>5769</v>
      </c>
      <c r="D164" s="662" t="s">
        <v>5834</v>
      </c>
      <c r="E164" s="662" t="s">
        <v>5831</v>
      </c>
      <c r="F164" s="665">
        <v>21</v>
      </c>
      <c r="G164" s="665">
        <v>11613</v>
      </c>
      <c r="H164" s="665">
        <v>1</v>
      </c>
      <c r="I164" s="665">
        <v>553</v>
      </c>
      <c r="J164" s="665">
        <v>8</v>
      </c>
      <c r="K164" s="665">
        <v>4456</v>
      </c>
      <c r="L164" s="665">
        <v>0.38370791354516492</v>
      </c>
      <c r="M164" s="665">
        <v>557</v>
      </c>
      <c r="N164" s="665">
        <v>9</v>
      </c>
      <c r="O164" s="665">
        <v>5031</v>
      </c>
      <c r="P164" s="678">
        <v>0.43322138982175151</v>
      </c>
      <c r="Q164" s="666">
        <v>559</v>
      </c>
    </row>
    <row r="165" spans="1:17" ht="14.4" customHeight="1" x14ac:dyDescent="0.3">
      <c r="A165" s="661" t="s">
        <v>5917</v>
      </c>
      <c r="B165" s="662" t="s">
        <v>5728</v>
      </c>
      <c r="C165" s="662" t="s">
        <v>5769</v>
      </c>
      <c r="D165" s="662" t="s">
        <v>5835</v>
      </c>
      <c r="E165" s="662" t="s">
        <v>5833</v>
      </c>
      <c r="F165" s="665">
        <v>248</v>
      </c>
      <c r="G165" s="665">
        <v>185008</v>
      </c>
      <c r="H165" s="665">
        <v>1</v>
      </c>
      <c r="I165" s="665">
        <v>746</v>
      </c>
      <c r="J165" s="665">
        <v>200</v>
      </c>
      <c r="K165" s="665">
        <v>149532</v>
      </c>
      <c r="L165" s="665">
        <v>0.80824612989708555</v>
      </c>
      <c r="M165" s="665">
        <v>747.66</v>
      </c>
      <c r="N165" s="665">
        <v>145</v>
      </c>
      <c r="O165" s="665">
        <v>109040</v>
      </c>
      <c r="P165" s="678">
        <v>0.58937991870621809</v>
      </c>
      <c r="Q165" s="666">
        <v>752</v>
      </c>
    </row>
    <row r="166" spans="1:17" ht="14.4" customHeight="1" x14ac:dyDescent="0.3">
      <c r="A166" s="661" t="s">
        <v>5917</v>
      </c>
      <c r="B166" s="662" t="s">
        <v>5728</v>
      </c>
      <c r="C166" s="662" t="s">
        <v>5769</v>
      </c>
      <c r="D166" s="662" t="s">
        <v>5888</v>
      </c>
      <c r="E166" s="662" t="s">
        <v>5889</v>
      </c>
      <c r="F166" s="665">
        <v>1275</v>
      </c>
      <c r="G166" s="665">
        <v>1023825</v>
      </c>
      <c r="H166" s="665">
        <v>1</v>
      </c>
      <c r="I166" s="665">
        <v>803</v>
      </c>
      <c r="J166" s="665">
        <v>1385</v>
      </c>
      <c r="K166" s="665">
        <v>1109167</v>
      </c>
      <c r="L166" s="665">
        <v>1.083356042292384</v>
      </c>
      <c r="M166" s="665">
        <v>800.84259927797837</v>
      </c>
      <c r="N166" s="665">
        <v>1180</v>
      </c>
      <c r="O166" s="665">
        <v>954620</v>
      </c>
      <c r="P166" s="678">
        <v>0.93240544038287798</v>
      </c>
      <c r="Q166" s="666">
        <v>809</v>
      </c>
    </row>
    <row r="167" spans="1:17" ht="14.4" customHeight="1" x14ac:dyDescent="0.3">
      <c r="A167" s="661" t="s">
        <v>5917</v>
      </c>
      <c r="B167" s="662" t="s">
        <v>5728</v>
      </c>
      <c r="C167" s="662" t="s">
        <v>5769</v>
      </c>
      <c r="D167" s="662" t="s">
        <v>5836</v>
      </c>
      <c r="E167" s="662" t="s">
        <v>5815</v>
      </c>
      <c r="F167" s="665">
        <v>40</v>
      </c>
      <c r="G167" s="665">
        <v>17560</v>
      </c>
      <c r="H167" s="665">
        <v>1</v>
      </c>
      <c r="I167" s="665">
        <v>439</v>
      </c>
      <c r="J167" s="665">
        <v>34</v>
      </c>
      <c r="K167" s="665">
        <v>13317</v>
      </c>
      <c r="L167" s="665">
        <v>0.75837129840546702</v>
      </c>
      <c r="M167" s="665">
        <v>391.6764705882353</v>
      </c>
      <c r="N167" s="665">
        <v>27</v>
      </c>
      <c r="O167" s="665">
        <v>12123</v>
      </c>
      <c r="P167" s="678">
        <v>0.69037585421412295</v>
      </c>
      <c r="Q167" s="666">
        <v>449</v>
      </c>
    </row>
    <row r="168" spans="1:17" ht="14.4" customHeight="1" x14ac:dyDescent="0.3">
      <c r="A168" s="661" t="s">
        <v>5917</v>
      </c>
      <c r="B168" s="662" t="s">
        <v>5728</v>
      </c>
      <c r="C168" s="662" t="s">
        <v>5769</v>
      </c>
      <c r="D168" s="662" t="s">
        <v>5855</v>
      </c>
      <c r="E168" s="662" t="s">
        <v>5817</v>
      </c>
      <c r="F168" s="665">
        <v>59</v>
      </c>
      <c r="G168" s="665">
        <v>25429</v>
      </c>
      <c r="H168" s="665">
        <v>1</v>
      </c>
      <c r="I168" s="665">
        <v>431</v>
      </c>
      <c r="J168" s="665">
        <v>62</v>
      </c>
      <c r="K168" s="665">
        <v>25178</v>
      </c>
      <c r="L168" s="665">
        <v>0.99012937984191274</v>
      </c>
      <c r="M168" s="665">
        <v>406.09677419354841</v>
      </c>
      <c r="N168" s="665">
        <v>46</v>
      </c>
      <c r="O168" s="665">
        <v>20102</v>
      </c>
      <c r="P168" s="678">
        <v>0.79051476660505726</v>
      </c>
      <c r="Q168" s="666">
        <v>437</v>
      </c>
    </row>
    <row r="169" spans="1:17" ht="14.4" customHeight="1" x14ac:dyDescent="0.3">
      <c r="A169" s="661" t="s">
        <v>5917</v>
      </c>
      <c r="B169" s="662" t="s">
        <v>5728</v>
      </c>
      <c r="C169" s="662" t="s">
        <v>5769</v>
      </c>
      <c r="D169" s="662" t="s">
        <v>5908</v>
      </c>
      <c r="E169" s="662" t="s">
        <v>5811</v>
      </c>
      <c r="F169" s="665">
        <v>57</v>
      </c>
      <c r="G169" s="665">
        <v>40185</v>
      </c>
      <c r="H169" s="665">
        <v>1</v>
      </c>
      <c r="I169" s="665">
        <v>705</v>
      </c>
      <c r="J169" s="665">
        <v>66</v>
      </c>
      <c r="K169" s="665">
        <v>46838</v>
      </c>
      <c r="L169" s="665">
        <v>1.165559288291651</v>
      </c>
      <c r="M169" s="665">
        <v>709.66666666666663</v>
      </c>
      <c r="N169" s="665">
        <v>89</v>
      </c>
      <c r="O169" s="665">
        <v>63635</v>
      </c>
      <c r="P169" s="678">
        <v>1.5835510762722409</v>
      </c>
      <c r="Q169" s="666">
        <v>715</v>
      </c>
    </row>
    <row r="170" spans="1:17" ht="14.4" customHeight="1" x14ac:dyDescent="0.3">
      <c r="A170" s="661" t="s">
        <v>5917</v>
      </c>
      <c r="B170" s="662" t="s">
        <v>5728</v>
      </c>
      <c r="C170" s="662" t="s">
        <v>5769</v>
      </c>
      <c r="D170" s="662" t="s">
        <v>5856</v>
      </c>
      <c r="E170" s="662" t="s">
        <v>5783</v>
      </c>
      <c r="F170" s="665">
        <v>1</v>
      </c>
      <c r="G170" s="665">
        <v>818</v>
      </c>
      <c r="H170" s="665">
        <v>1</v>
      </c>
      <c r="I170" s="665">
        <v>818</v>
      </c>
      <c r="J170" s="665">
        <v>1</v>
      </c>
      <c r="K170" s="665">
        <v>822</v>
      </c>
      <c r="L170" s="665">
        <v>1.0048899755501222</v>
      </c>
      <c r="M170" s="665">
        <v>822</v>
      </c>
      <c r="N170" s="665"/>
      <c r="O170" s="665"/>
      <c r="P170" s="678"/>
      <c r="Q170" s="666"/>
    </row>
    <row r="171" spans="1:17" ht="14.4" customHeight="1" x14ac:dyDescent="0.3">
      <c r="A171" s="661" t="s">
        <v>5917</v>
      </c>
      <c r="B171" s="662" t="s">
        <v>5728</v>
      </c>
      <c r="C171" s="662" t="s">
        <v>5769</v>
      </c>
      <c r="D171" s="662" t="s">
        <v>5837</v>
      </c>
      <c r="E171" s="662" t="s">
        <v>5838</v>
      </c>
      <c r="F171" s="665">
        <v>419</v>
      </c>
      <c r="G171" s="665">
        <v>86733</v>
      </c>
      <c r="H171" s="665">
        <v>1</v>
      </c>
      <c r="I171" s="665">
        <v>207</v>
      </c>
      <c r="J171" s="665">
        <v>456</v>
      </c>
      <c r="K171" s="665">
        <v>94544</v>
      </c>
      <c r="L171" s="665">
        <v>1.0900579940737667</v>
      </c>
      <c r="M171" s="665">
        <v>207.33333333333334</v>
      </c>
      <c r="N171" s="665">
        <v>461</v>
      </c>
      <c r="O171" s="665">
        <v>96810</v>
      </c>
      <c r="P171" s="678">
        <v>1.1161841513610737</v>
      </c>
      <c r="Q171" s="666">
        <v>210</v>
      </c>
    </row>
    <row r="172" spans="1:17" ht="14.4" customHeight="1" x14ac:dyDescent="0.3">
      <c r="A172" s="661" t="s">
        <v>5917</v>
      </c>
      <c r="B172" s="662" t="s">
        <v>5728</v>
      </c>
      <c r="C172" s="662" t="s">
        <v>5769</v>
      </c>
      <c r="D172" s="662" t="s">
        <v>5786</v>
      </c>
      <c r="E172" s="662" t="s">
        <v>5787</v>
      </c>
      <c r="F172" s="665">
        <v>7</v>
      </c>
      <c r="G172" s="665">
        <v>2289</v>
      </c>
      <c r="H172" s="665">
        <v>1</v>
      </c>
      <c r="I172" s="665">
        <v>327</v>
      </c>
      <c r="J172" s="665">
        <v>6</v>
      </c>
      <c r="K172" s="665">
        <v>1974</v>
      </c>
      <c r="L172" s="665">
        <v>0.86238532110091748</v>
      </c>
      <c r="M172" s="665">
        <v>329</v>
      </c>
      <c r="N172" s="665"/>
      <c r="O172" s="665"/>
      <c r="P172" s="678"/>
      <c r="Q172" s="666"/>
    </row>
    <row r="173" spans="1:17" ht="14.4" customHeight="1" x14ac:dyDescent="0.3">
      <c r="A173" s="661" t="s">
        <v>5917</v>
      </c>
      <c r="B173" s="662" t="s">
        <v>5728</v>
      </c>
      <c r="C173" s="662" t="s">
        <v>5769</v>
      </c>
      <c r="D173" s="662" t="s">
        <v>5839</v>
      </c>
      <c r="E173" s="662" t="s">
        <v>5840</v>
      </c>
      <c r="F173" s="665">
        <v>2711</v>
      </c>
      <c r="G173" s="665">
        <v>222302</v>
      </c>
      <c r="H173" s="665">
        <v>1</v>
      </c>
      <c r="I173" s="665">
        <v>82</v>
      </c>
      <c r="J173" s="665">
        <v>2561</v>
      </c>
      <c r="K173" s="665">
        <v>211706</v>
      </c>
      <c r="L173" s="665">
        <v>0.95233511169490148</v>
      </c>
      <c r="M173" s="665">
        <v>82.665365091761032</v>
      </c>
      <c r="N173" s="665">
        <v>2697</v>
      </c>
      <c r="O173" s="665">
        <v>229245</v>
      </c>
      <c r="P173" s="678">
        <v>1.0312322876087485</v>
      </c>
      <c r="Q173" s="666">
        <v>85</v>
      </c>
    </row>
    <row r="174" spans="1:17" ht="14.4" customHeight="1" x14ac:dyDescent="0.3">
      <c r="A174" s="661" t="s">
        <v>5917</v>
      </c>
      <c r="B174" s="662" t="s">
        <v>5728</v>
      </c>
      <c r="C174" s="662" t="s">
        <v>5769</v>
      </c>
      <c r="D174" s="662" t="s">
        <v>5792</v>
      </c>
      <c r="E174" s="662" t="s">
        <v>5793</v>
      </c>
      <c r="F174" s="665">
        <v>8</v>
      </c>
      <c r="G174" s="665">
        <v>5624</v>
      </c>
      <c r="H174" s="665">
        <v>1</v>
      </c>
      <c r="I174" s="665">
        <v>703</v>
      </c>
      <c r="J174" s="665">
        <v>9</v>
      </c>
      <c r="K174" s="665">
        <v>6348</v>
      </c>
      <c r="L174" s="665">
        <v>1.1287339971550499</v>
      </c>
      <c r="M174" s="665">
        <v>705.33333333333337</v>
      </c>
      <c r="N174" s="665">
        <v>12</v>
      </c>
      <c r="O174" s="665">
        <v>8484</v>
      </c>
      <c r="P174" s="678">
        <v>1.5085348506401137</v>
      </c>
      <c r="Q174" s="666">
        <v>707</v>
      </c>
    </row>
    <row r="175" spans="1:17" ht="14.4" customHeight="1" x14ac:dyDescent="0.3">
      <c r="A175" s="661" t="s">
        <v>5917</v>
      </c>
      <c r="B175" s="662" t="s">
        <v>5728</v>
      </c>
      <c r="C175" s="662" t="s">
        <v>5769</v>
      </c>
      <c r="D175" s="662" t="s">
        <v>5794</v>
      </c>
      <c r="E175" s="662" t="s">
        <v>5795</v>
      </c>
      <c r="F175" s="665">
        <v>6</v>
      </c>
      <c r="G175" s="665">
        <v>0</v>
      </c>
      <c r="H175" s="665"/>
      <c r="I175" s="665">
        <v>0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5917</v>
      </c>
      <c r="B176" s="662" t="s">
        <v>5728</v>
      </c>
      <c r="C176" s="662" t="s">
        <v>5769</v>
      </c>
      <c r="D176" s="662" t="s">
        <v>5890</v>
      </c>
      <c r="E176" s="662" t="s">
        <v>5889</v>
      </c>
      <c r="F176" s="665">
        <v>827</v>
      </c>
      <c r="G176" s="665">
        <v>768283</v>
      </c>
      <c r="H176" s="665">
        <v>1</v>
      </c>
      <c r="I176" s="665">
        <v>929</v>
      </c>
      <c r="J176" s="665">
        <v>597</v>
      </c>
      <c r="K176" s="665">
        <v>556313</v>
      </c>
      <c r="L176" s="665">
        <v>0.72409906245485067</v>
      </c>
      <c r="M176" s="665">
        <v>931.84757118927973</v>
      </c>
      <c r="N176" s="665">
        <v>982</v>
      </c>
      <c r="O176" s="665">
        <v>918170</v>
      </c>
      <c r="P176" s="678">
        <v>1.1950934746701412</v>
      </c>
      <c r="Q176" s="666">
        <v>935</v>
      </c>
    </row>
    <row r="177" spans="1:17" ht="14.4" customHeight="1" x14ac:dyDescent="0.3">
      <c r="A177" s="661" t="s">
        <v>5917</v>
      </c>
      <c r="B177" s="662" t="s">
        <v>5728</v>
      </c>
      <c r="C177" s="662" t="s">
        <v>5769</v>
      </c>
      <c r="D177" s="662" t="s">
        <v>5796</v>
      </c>
      <c r="E177" s="662" t="s">
        <v>5797</v>
      </c>
      <c r="F177" s="665">
        <v>0</v>
      </c>
      <c r="G177" s="665">
        <v>0</v>
      </c>
      <c r="H177" s="665"/>
      <c r="I177" s="665"/>
      <c r="J177" s="665"/>
      <c r="K177" s="665"/>
      <c r="L177" s="665"/>
      <c r="M177" s="665"/>
      <c r="N177" s="665"/>
      <c r="O177" s="665"/>
      <c r="P177" s="678"/>
      <c r="Q177" s="666"/>
    </row>
    <row r="178" spans="1:17" ht="14.4" customHeight="1" x14ac:dyDescent="0.3">
      <c r="A178" s="661" t="s">
        <v>5917</v>
      </c>
      <c r="B178" s="662" t="s">
        <v>5728</v>
      </c>
      <c r="C178" s="662" t="s">
        <v>5769</v>
      </c>
      <c r="D178" s="662" t="s">
        <v>5798</v>
      </c>
      <c r="E178" s="662" t="s">
        <v>5799</v>
      </c>
      <c r="F178" s="665">
        <v>27</v>
      </c>
      <c r="G178" s="665">
        <v>3024</v>
      </c>
      <c r="H178" s="665">
        <v>1</v>
      </c>
      <c r="I178" s="665">
        <v>112</v>
      </c>
      <c r="J178" s="665">
        <v>24</v>
      </c>
      <c r="K178" s="665">
        <v>2704</v>
      </c>
      <c r="L178" s="665">
        <v>0.89417989417989419</v>
      </c>
      <c r="M178" s="665">
        <v>112.66666666666667</v>
      </c>
      <c r="N178" s="665">
        <v>16</v>
      </c>
      <c r="O178" s="665">
        <v>1824</v>
      </c>
      <c r="P178" s="678">
        <v>0.60317460317460314</v>
      </c>
      <c r="Q178" s="666">
        <v>114</v>
      </c>
    </row>
    <row r="179" spans="1:17" ht="14.4" customHeight="1" x14ac:dyDescent="0.3">
      <c r="A179" s="661" t="s">
        <v>5917</v>
      </c>
      <c r="B179" s="662" t="s">
        <v>5728</v>
      </c>
      <c r="C179" s="662" t="s">
        <v>5769</v>
      </c>
      <c r="D179" s="662" t="s">
        <v>5891</v>
      </c>
      <c r="E179" s="662" t="s">
        <v>5889</v>
      </c>
      <c r="F179" s="665">
        <v>149</v>
      </c>
      <c r="G179" s="665">
        <v>109366</v>
      </c>
      <c r="H179" s="665">
        <v>1</v>
      </c>
      <c r="I179" s="665">
        <v>734</v>
      </c>
      <c r="J179" s="665">
        <v>146</v>
      </c>
      <c r="K179" s="665">
        <v>107316</v>
      </c>
      <c r="L179" s="665">
        <v>0.98125560046083793</v>
      </c>
      <c r="M179" s="665">
        <v>735.04109589041093</v>
      </c>
      <c r="N179" s="665">
        <v>94</v>
      </c>
      <c r="O179" s="665">
        <v>69278</v>
      </c>
      <c r="P179" s="678">
        <v>0.63345098110930276</v>
      </c>
      <c r="Q179" s="666">
        <v>737</v>
      </c>
    </row>
    <row r="180" spans="1:17" ht="14.4" customHeight="1" x14ac:dyDescent="0.3">
      <c r="A180" s="661" t="s">
        <v>5917</v>
      </c>
      <c r="B180" s="662" t="s">
        <v>5728</v>
      </c>
      <c r="C180" s="662" t="s">
        <v>5769</v>
      </c>
      <c r="D180" s="662" t="s">
        <v>5909</v>
      </c>
      <c r="E180" s="662" t="s">
        <v>5910</v>
      </c>
      <c r="F180" s="665">
        <v>1</v>
      </c>
      <c r="G180" s="665">
        <v>56</v>
      </c>
      <c r="H180" s="665">
        <v>1</v>
      </c>
      <c r="I180" s="665">
        <v>56</v>
      </c>
      <c r="J180" s="665">
        <v>2</v>
      </c>
      <c r="K180" s="665">
        <v>113</v>
      </c>
      <c r="L180" s="665">
        <v>2.0178571428571428</v>
      </c>
      <c r="M180" s="665">
        <v>56.5</v>
      </c>
      <c r="N180" s="665">
        <v>2</v>
      </c>
      <c r="O180" s="665">
        <v>114</v>
      </c>
      <c r="P180" s="678">
        <v>2.0357142857142856</v>
      </c>
      <c r="Q180" s="666">
        <v>57</v>
      </c>
    </row>
    <row r="181" spans="1:17" ht="14.4" customHeight="1" x14ac:dyDescent="0.3">
      <c r="A181" s="661" t="s">
        <v>5917</v>
      </c>
      <c r="B181" s="662" t="s">
        <v>5728</v>
      </c>
      <c r="C181" s="662" t="s">
        <v>5769</v>
      </c>
      <c r="D181" s="662" t="s">
        <v>5892</v>
      </c>
      <c r="E181" s="662" t="s">
        <v>5893</v>
      </c>
      <c r="F181" s="665">
        <v>155</v>
      </c>
      <c r="G181" s="665">
        <v>81220</v>
      </c>
      <c r="H181" s="665">
        <v>1</v>
      </c>
      <c r="I181" s="665">
        <v>524</v>
      </c>
      <c r="J181" s="665">
        <v>208</v>
      </c>
      <c r="K181" s="665">
        <v>109294</v>
      </c>
      <c r="L181" s="665">
        <v>1.3456537798571779</v>
      </c>
      <c r="M181" s="665">
        <v>525.45192307692309</v>
      </c>
      <c r="N181" s="665">
        <v>157</v>
      </c>
      <c r="O181" s="665">
        <v>82739</v>
      </c>
      <c r="P181" s="678">
        <v>1.0187022900763358</v>
      </c>
      <c r="Q181" s="666">
        <v>527</v>
      </c>
    </row>
    <row r="182" spans="1:17" ht="14.4" customHeight="1" x14ac:dyDescent="0.3">
      <c r="A182" s="661" t="s">
        <v>5917</v>
      </c>
      <c r="B182" s="662" t="s">
        <v>5728</v>
      </c>
      <c r="C182" s="662" t="s">
        <v>5769</v>
      </c>
      <c r="D182" s="662" t="s">
        <v>5841</v>
      </c>
      <c r="E182" s="662" t="s">
        <v>5842</v>
      </c>
      <c r="F182" s="665"/>
      <c r="G182" s="665"/>
      <c r="H182" s="665"/>
      <c r="I182" s="665"/>
      <c r="J182" s="665">
        <v>2</v>
      </c>
      <c r="K182" s="665">
        <v>594</v>
      </c>
      <c r="L182" s="665"/>
      <c r="M182" s="665">
        <v>297</v>
      </c>
      <c r="N182" s="665">
        <v>3</v>
      </c>
      <c r="O182" s="665">
        <v>897</v>
      </c>
      <c r="P182" s="678"/>
      <c r="Q182" s="666">
        <v>299</v>
      </c>
    </row>
    <row r="183" spans="1:17" ht="14.4" customHeight="1" x14ac:dyDescent="0.3">
      <c r="A183" s="661" t="s">
        <v>5917</v>
      </c>
      <c r="B183" s="662" t="s">
        <v>5728</v>
      </c>
      <c r="C183" s="662" t="s">
        <v>5769</v>
      </c>
      <c r="D183" s="662" t="s">
        <v>5843</v>
      </c>
      <c r="E183" s="662" t="s">
        <v>5838</v>
      </c>
      <c r="F183" s="665">
        <v>36</v>
      </c>
      <c r="G183" s="665">
        <v>6192</v>
      </c>
      <c r="H183" s="665">
        <v>1</v>
      </c>
      <c r="I183" s="665">
        <v>172</v>
      </c>
      <c r="J183" s="665">
        <v>37</v>
      </c>
      <c r="K183" s="665">
        <v>6398</v>
      </c>
      <c r="L183" s="665">
        <v>1.0332687338501292</v>
      </c>
      <c r="M183" s="665">
        <v>172.91891891891891</v>
      </c>
      <c r="N183" s="665">
        <v>44</v>
      </c>
      <c r="O183" s="665">
        <v>7656</v>
      </c>
      <c r="P183" s="678">
        <v>1.2364341085271318</v>
      </c>
      <c r="Q183" s="666">
        <v>174</v>
      </c>
    </row>
    <row r="184" spans="1:17" ht="14.4" customHeight="1" x14ac:dyDescent="0.3">
      <c r="A184" s="661" t="s">
        <v>5917</v>
      </c>
      <c r="B184" s="662" t="s">
        <v>5728</v>
      </c>
      <c r="C184" s="662" t="s">
        <v>5769</v>
      </c>
      <c r="D184" s="662" t="s">
        <v>5844</v>
      </c>
      <c r="E184" s="662" t="s">
        <v>5842</v>
      </c>
      <c r="F184" s="665">
        <v>21</v>
      </c>
      <c r="G184" s="665">
        <v>7665</v>
      </c>
      <c r="H184" s="665">
        <v>1</v>
      </c>
      <c r="I184" s="665">
        <v>365</v>
      </c>
      <c r="J184" s="665">
        <v>27</v>
      </c>
      <c r="K184" s="665">
        <v>9963</v>
      </c>
      <c r="L184" s="665">
        <v>1.2998043052837573</v>
      </c>
      <c r="M184" s="665">
        <v>369</v>
      </c>
      <c r="N184" s="665">
        <v>6</v>
      </c>
      <c r="O184" s="665">
        <v>2226</v>
      </c>
      <c r="P184" s="678">
        <v>0.29041095890410956</v>
      </c>
      <c r="Q184" s="666">
        <v>371</v>
      </c>
    </row>
    <row r="185" spans="1:17" ht="14.4" customHeight="1" x14ac:dyDescent="0.3">
      <c r="A185" s="661" t="s">
        <v>5917</v>
      </c>
      <c r="B185" s="662" t="s">
        <v>5728</v>
      </c>
      <c r="C185" s="662" t="s">
        <v>5769</v>
      </c>
      <c r="D185" s="662" t="s">
        <v>5810</v>
      </c>
      <c r="E185" s="662" t="s">
        <v>5811</v>
      </c>
      <c r="F185" s="665"/>
      <c r="G185" s="665"/>
      <c r="H185" s="665"/>
      <c r="I185" s="665"/>
      <c r="J185" s="665"/>
      <c r="K185" s="665"/>
      <c r="L185" s="665"/>
      <c r="M185" s="665"/>
      <c r="N185" s="665">
        <v>8</v>
      </c>
      <c r="O185" s="665">
        <v>4848</v>
      </c>
      <c r="P185" s="678"/>
      <c r="Q185" s="666">
        <v>606</v>
      </c>
    </row>
    <row r="186" spans="1:17" ht="14.4" customHeight="1" x14ac:dyDescent="0.3">
      <c r="A186" s="661" t="s">
        <v>5917</v>
      </c>
      <c r="B186" s="662" t="s">
        <v>5728</v>
      </c>
      <c r="C186" s="662" t="s">
        <v>5769</v>
      </c>
      <c r="D186" s="662" t="s">
        <v>5894</v>
      </c>
      <c r="E186" s="662" t="s">
        <v>5895</v>
      </c>
      <c r="F186" s="665">
        <v>15</v>
      </c>
      <c r="G186" s="665">
        <v>1500</v>
      </c>
      <c r="H186" s="665">
        <v>1</v>
      </c>
      <c r="I186" s="665">
        <v>100</v>
      </c>
      <c r="J186" s="665">
        <v>17</v>
      </c>
      <c r="K186" s="665">
        <v>1700</v>
      </c>
      <c r="L186" s="665">
        <v>1.1333333333333333</v>
      </c>
      <c r="M186" s="665">
        <v>100</v>
      </c>
      <c r="N186" s="665">
        <v>8</v>
      </c>
      <c r="O186" s="665">
        <v>800</v>
      </c>
      <c r="P186" s="678">
        <v>0.53333333333333333</v>
      </c>
      <c r="Q186" s="666">
        <v>100</v>
      </c>
    </row>
    <row r="187" spans="1:17" ht="14.4" customHeight="1" x14ac:dyDescent="0.3">
      <c r="A187" s="661" t="s">
        <v>5917</v>
      </c>
      <c r="B187" s="662" t="s">
        <v>5728</v>
      </c>
      <c r="C187" s="662" t="s">
        <v>5769</v>
      </c>
      <c r="D187" s="662" t="s">
        <v>5896</v>
      </c>
      <c r="E187" s="662" t="s">
        <v>5889</v>
      </c>
      <c r="F187" s="665">
        <v>191</v>
      </c>
      <c r="G187" s="665">
        <v>193292</v>
      </c>
      <c r="H187" s="665">
        <v>1</v>
      </c>
      <c r="I187" s="665">
        <v>1012</v>
      </c>
      <c r="J187" s="665">
        <v>206</v>
      </c>
      <c r="K187" s="665">
        <v>208964</v>
      </c>
      <c r="L187" s="665">
        <v>1.0810794031827493</v>
      </c>
      <c r="M187" s="665">
        <v>1014.3883495145631</v>
      </c>
      <c r="N187" s="665">
        <v>160</v>
      </c>
      <c r="O187" s="665">
        <v>162880</v>
      </c>
      <c r="P187" s="678">
        <v>0.84266291414026451</v>
      </c>
      <c r="Q187" s="666">
        <v>1018</v>
      </c>
    </row>
    <row r="188" spans="1:17" ht="14.4" customHeight="1" x14ac:dyDescent="0.3">
      <c r="A188" s="661" t="s">
        <v>5917</v>
      </c>
      <c r="B188" s="662" t="s">
        <v>5728</v>
      </c>
      <c r="C188" s="662" t="s">
        <v>5769</v>
      </c>
      <c r="D188" s="662" t="s">
        <v>5814</v>
      </c>
      <c r="E188" s="662" t="s">
        <v>5815</v>
      </c>
      <c r="F188" s="665">
        <v>2</v>
      </c>
      <c r="G188" s="665">
        <v>670</v>
      </c>
      <c r="H188" s="665">
        <v>1</v>
      </c>
      <c r="I188" s="665">
        <v>335</v>
      </c>
      <c r="J188" s="665">
        <v>1</v>
      </c>
      <c r="K188" s="665">
        <v>339</v>
      </c>
      <c r="L188" s="665">
        <v>0.50597014925373129</v>
      </c>
      <c r="M188" s="665">
        <v>339</v>
      </c>
      <c r="N188" s="665">
        <v>5</v>
      </c>
      <c r="O188" s="665">
        <v>1700</v>
      </c>
      <c r="P188" s="678">
        <v>2.5373134328358211</v>
      </c>
      <c r="Q188" s="666">
        <v>340</v>
      </c>
    </row>
    <row r="189" spans="1:17" ht="14.4" customHeight="1" x14ac:dyDescent="0.3">
      <c r="A189" s="661" t="s">
        <v>5917</v>
      </c>
      <c r="B189" s="662" t="s">
        <v>5728</v>
      </c>
      <c r="C189" s="662" t="s">
        <v>5769</v>
      </c>
      <c r="D189" s="662" t="s">
        <v>5816</v>
      </c>
      <c r="E189" s="662" t="s">
        <v>5817</v>
      </c>
      <c r="F189" s="665">
        <v>2</v>
      </c>
      <c r="G189" s="665">
        <v>724</v>
      </c>
      <c r="H189" s="665">
        <v>1</v>
      </c>
      <c r="I189" s="665">
        <v>362</v>
      </c>
      <c r="J189" s="665"/>
      <c r="K189" s="665"/>
      <c r="L189" s="665"/>
      <c r="M189" s="665"/>
      <c r="N189" s="665">
        <v>7</v>
      </c>
      <c r="O189" s="665">
        <v>2555</v>
      </c>
      <c r="P189" s="678">
        <v>3.5290055248618786</v>
      </c>
      <c r="Q189" s="666">
        <v>365</v>
      </c>
    </row>
    <row r="190" spans="1:17" ht="14.4" customHeight="1" x14ac:dyDescent="0.3">
      <c r="A190" s="661" t="s">
        <v>5917</v>
      </c>
      <c r="B190" s="662" t="s">
        <v>5728</v>
      </c>
      <c r="C190" s="662" t="s">
        <v>5769</v>
      </c>
      <c r="D190" s="662" t="s">
        <v>5897</v>
      </c>
      <c r="E190" s="662" t="s">
        <v>5889</v>
      </c>
      <c r="F190" s="665">
        <v>12</v>
      </c>
      <c r="G190" s="665">
        <v>10320</v>
      </c>
      <c r="H190" s="665">
        <v>1</v>
      </c>
      <c r="I190" s="665">
        <v>860</v>
      </c>
      <c r="J190" s="665"/>
      <c r="K190" s="665"/>
      <c r="L190" s="665"/>
      <c r="M190" s="665"/>
      <c r="N190" s="665"/>
      <c r="O190" s="665"/>
      <c r="P190" s="678"/>
      <c r="Q190" s="666"/>
    </row>
    <row r="191" spans="1:17" ht="14.4" customHeight="1" x14ac:dyDescent="0.3">
      <c r="A191" s="661" t="s">
        <v>5917</v>
      </c>
      <c r="B191" s="662" t="s">
        <v>5728</v>
      </c>
      <c r="C191" s="662" t="s">
        <v>5769</v>
      </c>
      <c r="D191" s="662" t="s">
        <v>5818</v>
      </c>
      <c r="E191" s="662" t="s">
        <v>5819</v>
      </c>
      <c r="F191" s="665"/>
      <c r="G191" s="665"/>
      <c r="H191" s="665"/>
      <c r="I191" s="665"/>
      <c r="J191" s="665"/>
      <c r="K191" s="665"/>
      <c r="L191" s="665"/>
      <c r="M191" s="665"/>
      <c r="N191" s="665">
        <v>36</v>
      </c>
      <c r="O191" s="665">
        <v>18828</v>
      </c>
      <c r="P191" s="678"/>
      <c r="Q191" s="666">
        <v>523</v>
      </c>
    </row>
    <row r="192" spans="1:17" ht="14.4" customHeight="1" x14ac:dyDescent="0.3">
      <c r="A192" s="661" t="s">
        <v>5917</v>
      </c>
      <c r="B192" s="662" t="s">
        <v>5728</v>
      </c>
      <c r="C192" s="662" t="s">
        <v>5769</v>
      </c>
      <c r="D192" s="662" t="s">
        <v>5911</v>
      </c>
      <c r="E192" s="662" t="s">
        <v>5819</v>
      </c>
      <c r="F192" s="665">
        <v>258</v>
      </c>
      <c r="G192" s="665">
        <v>206658</v>
      </c>
      <c r="H192" s="665">
        <v>1</v>
      </c>
      <c r="I192" s="665">
        <v>801</v>
      </c>
      <c r="J192" s="665">
        <v>273</v>
      </c>
      <c r="K192" s="665">
        <v>219449</v>
      </c>
      <c r="L192" s="665">
        <v>1.06189453106098</v>
      </c>
      <c r="M192" s="665">
        <v>803.84249084249086</v>
      </c>
      <c r="N192" s="665">
        <v>460</v>
      </c>
      <c r="O192" s="665">
        <v>371220</v>
      </c>
      <c r="P192" s="678">
        <v>1.7963011352088958</v>
      </c>
      <c r="Q192" s="666">
        <v>807</v>
      </c>
    </row>
    <row r="193" spans="1:17" ht="14.4" customHeight="1" x14ac:dyDescent="0.3">
      <c r="A193" s="661" t="s">
        <v>5917</v>
      </c>
      <c r="B193" s="662" t="s">
        <v>5728</v>
      </c>
      <c r="C193" s="662" t="s">
        <v>5769</v>
      </c>
      <c r="D193" s="662" t="s">
        <v>5912</v>
      </c>
      <c r="E193" s="662" t="s">
        <v>5819</v>
      </c>
      <c r="F193" s="665">
        <v>175</v>
      </c>
      <c r="G193" s="665">
        <v>103075</v>
      </c>
      <c r="H193" s="665">
        <v>1</v>
      </c>
      <c r="I193" s="665">
        <v>589</v>
      </c>
      <c r="J193" s="665">
        <v>228</v>
      </c>
      <c r="K193" s="665">
        <v>134816</v>
      </c>
      <c r="L193" s="665">
        <v>1.307940819791414</v>
      </c>
      <c r="M193" s="665">
        <v>591.29824561403507</v>
      </c>
      <c r="N193" s="665">
        <v>191</v>
      </c>
      <c r="O193" s="665">
        <v>113645</v>
      </c>
      <c r="P193" s="678">
        <v>1.1025466893039049</v>
      </c>
      <c r="Q193" s="666">
        <v>595</v>
      </c>
    </row>
    <row r="194" spans="1:17" ht="14.4" customHeight="1" x14ac:dyDescent="0.3">
      <c r="A194" s="661" t="s">
        <v>5917</v>
      </c>
      <c r="B194" s="662" t="s">
        <v>5728</v>
      </c>
      <c r="C194" s="662" t="s">
        <v>5769</v>
      </c>
      <c r="D194" s="662" t="s">
        <v>5920</v>
      </c>
      <c r="E194" s="662" t="s">
        <v>5819</v>
      </c>
      <c r="F194" s="665"/>
      <c r="G194" s="665"/>
      <c r="H194" s="665"/>
      <c r="I194" s="665"/>
      <c r="J194" s="665">
        <v>7</v>
      </c>
      <c r="K194" s="665">
        <v>5138</v>
      </c>
      <c r="L194" s="665"/>
      <c r="M194" s="665">
        <v>734</v>
      </c>
      <c r="N194" s="665">
        <v>6</v>
      </c>
      <c r="O194" s="665">
        <v>4410</v>
      </c>
      <c r="P194" s="678"/>
      <c r="Q194" s="666">
        <v>735</v>
      </c>
    </row>
    <row r="195" spans="1:17" ht="14.4" customHeight="1" x14ac:dyDescent="0.3">
      <c r="A195" s="661" t="s">
        <v>5917</v>
      </c>
      <c r="B195" s="662" t="s">
        <v>5728</v>
      </c>
      <c r="C195" s="662" t="s">
        <v>5769</v>
      </c>
      <c r="D195" s="662" t="s">
        <v>5850</v>
      </c>
      <c r="E195" s="662" t="s">
        <v>5851</v>
      </c>
      <c r="F195" s="665"/>
      <c r="G195" s="665"/>
      <c r="H195" s="665"/>
      <c r="I195" s="665"/>
      <c r="J195" s="665">
        <v>1</v>
      </c>
      <c r="K195" s="665">
        <v>610</v>
      </c>
      <c r="L195" s="665"/>
      <c r="M195" s="665">
        <v>610</v>
      </c>
      <c r="N195" s="665">
        <v>1</v>
      </c>
      <c r="O195" s="665">
        <v>611</v>
      </c>
      <c r="P195" s="678"/>
      <c r="Q195" s="666">
        <v>611</v>
      </c>
    </row>
    <row r="196" spans="1:17" ht="14.4" customHeight="1" x14ac:dyDescent="0.3">
      <c r="A196" s="661" t="s">
        <v>5917</v>
      </c>
      <c r="B196" s="662" t="s">
        <v>5728</v>
      </c>
      <c r="C196" s="662" t="s">
        <v>5769</v>
      </c>
      <c r="D196" s="662" t="s">
        <v>5898</v>
      </c>
      <c r="E196" s="662" t="s">
        <v>5851</v>
      </c>
      <c r="F196" s="665"/>
      <c r="G196" s="665"/>
      <c r="H196" s="665"/>
      <c r="I196" s="665"/>
      <c r="J196" s="665">
        <v>2</v>
      </c>
      <c r="K196" s="665">
        <v>1048</v>
      </c>
      <c r="L196" s="665"/>
      <c r="M196" s="665">
        <v>524</v>
      </c>
      <c r="N196" s="665"/>
      <c r="O196" s="665"/>
      <c r="P196" s="678"/>
      <c r="Q196" s="666"/>
    </row>
    <row r="197" spans="1:17" ht="14.4" customHeight="1" x14ac:dyDescent="0.3">
      <c r="A197" s="661" t="s">
        <v>5917</v>
      </c>
      <c r="B197" s="662" t="s">
        <v>5728</v>
      </c>
      <c r="C197" s="662" t="s">
        <v>5769</v>
      </c>
      <c r="D197" s="662" t="s">
        <v>5921</v>
      </c>
      <c r="E197" s="662" t="s">
        <v>5922</v>
      </c>
      <c r="F197" s="665"/>
      <c r="G197" s="665"/>
      <c r="H197" s="665"/>
      <c r="I197" s="665"/>
      <c r="J197" s="665">
        <v>1</v>
      </c>
      <c r="K197" s="665">
        <v>1370</v>
      </c>
      <c r="L197" s="665"/>
      <c r="M197" s="665">
        <v>1370</v>
      </c>
      <c r="N197" s="665"/>
      <c r="O197" s="665"/>
      <c r="P197" s="678"/>
      <c r="Q197" s="666"/>
    </row>
    <row r="198" spans="1:17" ht="14.4" customHeight="1" x14ac:dyDescent="0.3">
      <c r="A198" s="661" t="s">
        <v>5917</v>
      </c>
      <c r="B198" s="662" t="s">
        <v>5728</v>
      </c>
      <c r="C198" s="662" t="s">
        <v>5769</v>
      </c>
      <c r="D198" s="662" t="s">
        <v>5914</v>
      </c>
      <c r="E198" s="662" t="s">
        <v>5819</v>
      </c>
      <c r="F198" s="665">
        <v>6</v>
      </c>
      <c r="G198" s="665">
        <v>5106</v>
      </c>
      <c r="H198" s="665">
        <v>1</v>
      </c>
      <c r="I198" s="665">
        <v>851</v>
      </c>
      <c r="J198" s="665"/>
      <c r="K198" s="665"/>
      <c r="L198" s="665"/>
      <c r="M198" s="665"/>
      <c r="N198" s="665"/>
      <c r="O198" s="665"/>
      <c r="P198" s="678"/>
      <c r="Q198" s="666"/>
    </row>
    <row r="199" spans="1:17" ht="14.4" customHeight="1" x14ac:dyDescent="0.3">
      <c r="A199" s="661" t="s">
        <v>5917</v>
      </c>
      <c r="B199" s="662" t="s">
        <v>5728</v>
      </c>
      <c r="C199" s="662" t="s">
        <v>5769</v>
      </c>
      <c r="D199" s="662" t="s">
        <v>5822</v>
      </c>
      <c r="E199" s="662" t="s">
        <v>5823</v>
      </c>
      <c r="F199" s="665">
        <v>2</v>
      </c>
      <c r="G199" s="665">
        <v>2086</v>
      </c>
      <c r="H199" s="665">
        <v>1</v>
      </c>
      <c r="I199" s="665">
        <v>1043</v>
      </c>
      <c r="J199" s="665">
        <v>3</v>
      </c>
      <c r="K199" s="665">
        <v>3135</v>
      </c>
      <c r="L199" s="665">
        <v>1.50287631831256</v>
      </c>
      <c r="M199" s="665">
        <v>1045</v>
      </c>
      <c r="N199" s="665"/>
      <c r="O199" s="665"/>
      <c r="P199" s="678"/>
      <c r="Q199" s="666"/>
    </row>
    <row r="200" spans="1:17" ht="14.4" customHeight="1" x14ac:dyDescent="0.3">
      <c r="A200" s="661" t="s">
        <v>5923</v>
      </c>
      <c r="B200" s="662" t="s">
        <v>5728</v>
      </c>
      <c r="C200" s="662" t="s">
        <v>5758</v>
      </c>
      <c r="D200" s="662" t="s">
        <v>5904</v>
      </c>
      <c r="E200" s="662" t="s">
        <v>5905</v>
      </c>
      <c r="F200" s="665">
        <v>6</v>
      </c>
      <c r="G200" s="665">
        <v>13860</v>
      </c>
      <c r="H200" s="665">
        <v>1</v>
      </c>
      <c r="I200" s="665">
        <v>2310</v>
      </c>
      <c r="J200" s="665">
        <v>2</v>
      </c>
      <c r="K200" s="665">
        <v>4620</v>
      </c>
      <c r="L200" s="665">
        <v>0.33333333333333331</v>
      </c>
      <c r="M200" s="665">
        <v>2310</v>
      </c>
      <c r="N200" s="665">
        <v>8</v>
      </c>
      <c r="O200" s="665">
        <v>18480</v>
      </c>
      <c r="P200" s="678">
        <v>1.3333333333333333</v>
      </c>
      <c r="Q200" s="666">
        <v>2310</v>
      </c>
    </row>
    <row r="201" spans="1:17" ht="14.4" customHeight="1" x14ac:dyDescent="0.3">
      <c r="A201" s="661" t="s">
        <v>5923</v>
      </c>
      <c r="B201" s="662" t="s">
        <v>5728</v>
      </c>
      <c r="C201" s="662" t="s">
        <v>5758</v>
      </c>
      <c r="D201" s="662" t="s">
        <v>5906</v>
      </c>
      <c r="E201" s="662" t="s">
        <v>5907</v>
      </c>
      <c r="F201" s="665">
        <v>1</v>
      </c>
      <c r="G201" s="665">
        <v>2310</v>
      </c>
      <c r="H201" s="665">
        <v>1</v>
      </c>
      <c r="I201" s="665">
        <v>2310</v>
      </c>
      <c r="J201" s="665"/>
      <c r="K201" s="665"/>
      <c r="L201" s="665"/>
      <c r="M201" s="665"/>
      <c r="N201" s="665">
        <v>2</v>
      </c>
      <c r="O201" s="665">
        <v>4620</v>
      </c>
      <c r="P201" s="678">
        <v>2</v>
      </c>
      <c r="Q201" s="666">
        <v>2310</v>
      </c>
    </row>
    <row r="202" spans="1:17" ht="14.4" customHeight="1" x14ac:dyDescent="0.3">
      <c r="A202" s="661" t="s">
        <v>5923</v>
      </c>
      <c r="B202" s="662" t="s">
        <v>5728</v>
      </c>
      <c r="C202" s="662" t="s">
        <v>5758</v>
      </c>
      <c r="D202" s="662" t="s">
        <v>5884</v>
      </c>
      <c r="E202" s="662" t="s">
        <v>5885</v>
      </c>
      <c r="F202" s="665">
        <v>401</v>
      </c>
      <c r="G202" s="665">
        <v>362804.75</v>
      </c>
      <c r="H202" s="665">
        <v>1</v>
      </c>
      <c r="I202" s="665">
        <v>904.75</v>
      </c>
      <c r="J202" s="665">
        <v>665</v>
      </c>
      <c r="K202" s="665">
        <v>601658.75</v>
      </c>
      <c r="L202" s="665">
        <v>1.658354114713217</v>
      </c>
      <c r="M202" s="665">
        <v>904.75</v>
      </c>
      <c r="N202" s="665">
        <v>735</v>
      </c>
      <c r="O202" s="665">
        <v>664991.25</v>
      </c>
      <c r="P202" s="678">
        <v>1.8329177057356609</v>
      </c>
      <c r="Q202" s="666">
        <v>904.75</v>
      </c>
    </row>
    <row r="203" spans="1:17" ht="14.4" customHeight="1" x14ac:dyDescent="0.3">
      <c r="A203" s="661" t="s">
        <v>5923</v>
      </c>
      <c r="B203" s="662" t="s">
        <v>5728</v>
      </c>
      <c r="C203" s="662" t="s">
        <v>5758</v>
      </c>
      <c r="D203" s="662" t="s">
        <v>5761</v>
      </c>
      <c r="E203" s="662" t="s">
        <v>5762</v>
      </c>
      <c r="F203" s="665">
        <v>12</v>
      </c>
      <c r="G203" s="665">
        <v>2911.6799999999994</v>
      </c>
      <c r="H203" s="665">
        <v>1</v>
      </c>
      <c r="I203" s="665">
        <v>242.63999999999996</v>
      </c>
      <c r="J203" s="665">
        <v>5</v>
      </c>
      <c r="K203" s="665">
        <v>1213.1999999999998</v>
      </c>
      <c r="L203" s="665">
        <v>0.41666666666666669</v>
      </c>
      <c r="M203" s="665">
        <v>242.63999999999996</v>
      </c>
      <c r="N203" s="665">
        <v>14</v>
      </c>
      <c r="O203" s="665">
        <v>3396.9599999999991</v>
      </c>
      <c r="P203" s="678">
        <v>1.1666666666666665</v>
      </c>
      <c r="Q203" s="666">
        <v>242.63999999999993</v>
      </c>
    </row>
    <row r="204" spans="1:17" ht="14.4" customHeight="1" x14ac:dyDescent="0.3">
      <c r="A204" s="661" t="s">
        <v>5923</v>
      </c>
      <c r="B204" s="662" t="s">
        <v>5728</v>
      </c>
      <c r="C204" s="662" t="s">
        <v>5769</v>
      </c>
      <c r="D204" s="662" t="s">
        <v>5900</v>
      </c>
      <c r="E204" s="662" t="s">
        <v>5901</v>
      </c>
      <c r="F204" s="665">
        <v>55</v>
      </c>
      <c r="G204" s="665">
        <v>10175</v>
      </c>
      <c r="H204" s="665">
        <v>1</v>
      </c>
      <c r="I204" s="665">
        <v>185</v>
      </c>
      <c r="J204" s="665">
        <v>47</v>
      </c>
      <c r="K204" s="665">
        <v>8427</v>
      </c>
      <c r="L204" s="665">
        <v>0.82820638820638826</v>
      </c>
      <c r="M204" s="665">
        <v>179.29787234042553</v>
      </c>
      <c r="N204" s="665">
        <v>39</v>
      </c>
      <c r="O204" s="665">
        <v>7371</v>
      </c>
      <c r="P204" s="678">
        <v>0.72442260442260442</v>
      </c>
      <c r="Q204" s="666">
        <v>189</v>
      </c>
    </row>
    <row r="205" spans="1:17" ht="14.4" customHeight="1" x14ac:dyDescent="0.3">
      <c r="A205" s="661" t="s">
        <v>5923</v>
      </c>
      <c r="B205" s="662" t="s">
        <v>5728</v>
      </c>
      <c r="C205" s="662" t="s">
        <v>5769</v>
      </c>
      <c r="D205" s="662" t="s">
        <v>5886</v>
      </c>
      <c r="E205" s="662" t="s">
        <v>5887</v>
      </c>
      <c r="F205" s="665">
        <v>6</v>
      </c>
      <c r="G205" s="665">
        <v>6804</v>
      </c>
      <c r="H205" s="665">
        <v>1</v>
      </c>
      <c r="I205" s="665">
        <v>1134</v>
      </c>
      <c r="J205" s="665">
        <v>15</v>
      </c>
      <c r="K205" s="665">
        <v>17050</v>
      </c>
      <c r="L205" s="665">
        <v>2.5058788947677835</v>
      </c>
      <c r="M205" s="665">
        <v>1136.6666666666667</v>
      </c>
      <c r="N205" s="665">
        <v>9</v>
      </c>
      <c r="O205" s="665">
        <v>10260</v>
      </c>
      <c r="P205" s="678">
        <v>1.5079365079365079</v>
      </c>
      <c r="Q205" s="666">
        <v>1140</v>
      </c>
    </row>
    <row r="206" spans="1:17" ht="14.4" customHeight="1" x14ac:dyDescent="0.3">
      <c r="A206" s="661" t="s">
        <v>5923</v>
      </c>
      <c r="B206" s="662" t="s">
        <v>5728</v>
      </c>
      <c r="C206" s="662" t="s">
        <v>5769</v>
      </c>
      <c r="D206" s="662" t="s">
        <v>5774</v>
      </c>
      <c r="E206" s="662" t="s">
        <v>5775</v>
      </c>
      <c r="F206" s="665"/>
      <c r="G206" s="665"/>
      <c r="H206" s="665"/>
      <c r="I206" s="665"/>
      <c r="J206" s="665">
        <v>1</v>
      </c>
      <c r="K206" s="665">
        <v>35</v>
      </c>
      <c r="L206" s="665"/>
      <c r="M206" s="665">
        <v>35</v>
      </c>
      <c r="N206" s="665">
        <v>1</v>
      </c>
      <c r="O206" s="665">
        <v>35</v>
      </c>
      <c r="P206" s="678"/>
      <c r="Q206" s="666">
        <v>35</v>
      </c>
    </row>
    <row r="207" spans="1:17" ht="14.4" customHeight="1" x14ac:dyDescent="0.3">
      <c r="A207" s="661" t="s">
        <v>5923</v>
      </c>
      <c r="B207" s="662" t="s">
        <v>5728</v>
      </c>
      <c r="C207" s="662" t="s">
        <v>5769</v>
      </c>
      <c r="D207" s="662" t="s">
        <v>5780</v>
      </c>
      <c r="E207" s="662" t="s">
        <v>5781</v>
      </c>
      <c r="F207" s="665">
        <v>1165</v>
      </c>
      <c r="G207" s="665">
        <v>270280</v>
      </c>
      <c r="H207" s="665">
        <v>1</v>
      </c>
      <c r="I207" s="665">
        <v>232</v>
      </c>
      <c r="J207" s="665">
        <v>1637</v>
      </c>
      <c r="K207" s="665">
        <v>380136</v>
      </c>
      <c r="L207" s="665">
        <v>1.4064525677075626</v>
      </c>
      <c r="M207" s="665">
        <v>232.2150274893097</v>
      </c>
      <c r="N207" s="665">
        <v>1688</v>
      </c>
      <c r="O207" s="665">
        <v>396680</v>
      </c>
      <c r="P207" s="678">
        <v>1.4676631641260915</v>
      </c>
      <c r="Q207" s="666">
        <v>235</v>
      </c>
    </row>
    <row r="208" spans="1:17" ht="14.4" customHeight="1" x14ac:dyDescent="0.3">
      <c r="A208" s="661" t="s">
        <v>5923</v>
      </c>
      <c r="B208" s="662" t="s">
        <v>5728</v>
      </c>
      <c r="C208" s="662" t="s">
        <v>5769</v>
      </c>
      <c r="D208" s="662" t="s">
        <v>5826</v>
      </c>
      <c r="E208" s="662" t="s">
        <v>5827</v>
      </c>
      <c r="F208" s="665">
        <v>417</v>
      </c>
      <c r="G208" s="665">
        <v>48372</v>
      </c>
      <c r="H208" s="665">
        <v>1</v>
      </c>
      <c r="I208" s="665">
        <v>116</v>
      </c>
      <c r="J208" s="665">
        <v>595</v>
      </c>
      <c r="K208" s="665">
        <v>69040</v>
      </c>
      <c r="L208" s="665">
        <v>1.4272719755230299</v>
      </c>
      <c r="M208" s="665">
        <v>116.03361344537815</v>
      </c>
      <c r="N208" s="665">
        <v>474</v>
      </c>
      <c r="O208" s="665">
        <v>55932</v>
      </c>
      <c r="P208" s="678">
        <v>1.1562887620937732</v>
      </c>
      <c r="Q208" s="666">
        <v>118</v>
      </c>
    </row>
    <row r="209" spans="1:17" ht="14.4" customHeight="1" x14ac:dyDescent="0.3">
      <c r="A209" s="661" t="s">
        <v>5923</v>
      </c>
      <c r="B209" s="662" t="s">
        <v>5728</v>
      </c>
      <c r="C209" s="662" t="s">
        <v>5769</v>
      </c>
      <c r="D209" s="662" t="s">
        <v>5830</v>
      </c>
      <c r="E209" s="662" t="s">
        <v>5831</v>
      </c>
      <c r="F209" s="665"/>
      <c r="G209" s="665"/>
      <c r="H209" s="665"/>
      <c r="I209" s="665"/>
      <c r="J209" s="665">
        <v>5</v>
      </c>
      <c r="K209" s="665">
        <v>2426</v>
      </c>
      <c r="L209" s="665"/>
      <c r="M209" s="665">
        <v>485.2</v>
      </c>
      <c r="N209" s="665">
        <v>9</v>
      </c>
      <c r="O209" s="665">
        <v>4383</v>
      </c>
      <c r="P209" s="678"/>
      <c r="Q209" s="666">
        <v>487</v>
      </c>
    </row>
    <row r="210" spans="1:17" ht="14.4" customHeight="1" x14ac:dyDescent="0.3">
      <c r="A210" s="661" t="s">
        <v>5923</v>
      </c>
      <c r="B210" s="662" t="s">
        <v>5728</v>
      </c>
      <c r="C210" s="662" t="s">
        <v>5769</v>
      </c>
      <c r="D210" s="662" t="s">
        <v>5832</v>
      </c>
      <c r="E210" s="662" t="s">
        <v>5833</v>
      </c>
      <c r="F210" s="665">
        <v>5</v>
      </c>
      <c r="G210" s="665">
        <v>3385</v>
      </c>
      <c r="H210" s="665">
        <v>1</v>
      </c>
      <c r="I210" s="665">
        <v>677</v>
      </c>
      <c r="J210" s="665">
        <v>17</v>
      </c>
      <c r="K210" s="665">
        <v>11543</v>
      </c>
      <c r="L210" s="665">
        <v>3.4100443131462335</v>
      </c>
      <c r="M210" s="665">
        <v>679</v>
      </c>
      <c r="N210" s="665">
        <v>16</v>
      </c>
      <c r="O210" s="665">
        <v>10880</v>
      </c>
      <c r="P210" s="678">
        <v>3.2141802067946825</v>
      </c>
      <c r="Q210" s="666">
        <v>680</v>
      </c>
    </row>
    <row r="211" spans="1:17" ht="14.4" customHeight="1" x14ac:dyDescent="0.3">
      <c r="A211" s="661" t="s">
        <v>5923</v>
      </c>
      <c r="B211" s="662" t="s">
        <v>5728</v>
      </c>
      <c r="C211" s="662" t="s">
        <v>5769</v>
      </c>
      <c r="D211" s="662" t="s">
        <v>5834</v>
      </c>
      <c r="E211" s="662" t="s">
        <v>5831</v>
      </c>
      <c r="F211" s="665">
        <v>24</v>
      </c>
      <c r="G211" s="665">
        <v>13272</v>
      </c>
      <c r="H211" s="665">
        <v>1</v>
      </c>
      <c r="I211" s="665">
        <v>553</v>
      </c>
      <c r="J211" s="665">
        <v>18</v>
      </c>
      <c r="K211" s="665">
        <v>9982</v>
      </c>
      <c r="L211" s="665">
        <v>0.75210970464135019</v>
      </c>
      <c r="M211" s="665">
        <v>554.55555555555554</v>
      </c>
      <c r="N211" s="665">
        <v>16</v>
      </c>
      <c r="O211" s="665">
        <v>8944</v>
      </c>
      <c r="P211" s="678">
        <v>0.67389993972272455</v>
      </c>
      <c r="Q211" s="666">
        <v>559</v>
      </c>
    </row>
    <row r="212" spans="1:17" ht="14.4" customHeight="1" x14ac:dyDescent="0.3">
      <c r="A212" s="661" t="s">
        <v>5923</v>
      </c>
      <c r="B212" s="662" t="s">
        <v>5728</v>
      </c>
      <c r="C212" s="662" t="s">
        <v>5769</v>
      </c>
      <c r="D212" s="662" t="s">
        <v>5835</v>
      </c>
      <c r="E212" s="662" t="s">
        <v>5833</v>
      </c>
      <c r="F212" s="665">
        <v>42</v>
      </c>
      <c r="G212" s="665">
        <v>31332</v>
      </c>
      <c r="H212" s="665">
        <v>1</v>
      </c>
      <c r="I212" s="665">
        <v>746</v>
      </c>
      <c r="J212" s="665">
        <v>37</v>
      </c>
      <c r="K212" s="665">
        <v>27714</v>
      </c>
      <c r="L212" s="665">
        <v>0.88452700114898508</v>
      </c>
      <c r="M212" s="665">
        <v>749.02702702702697</v>
      </c>
      <c r="N212" s="665">
        <v>36</v>
      </c>
      <c r="O212" s="665">
        <v>27072</v>
      </c>
      <c r="P212" s="678">
        <v>0.86403676752202219</v>
      </c>
      <c r="Q212" s="666">
        <v>752</v>
      </c>
    </row>
    <row r="213" spans="1:17" ht="14.4" customHeight="1" x14ac:dyDescent="0.3">
      <c r="A213" s="661" t="s">
        <v>5923</v>
      </c>
      <c r="B213" s="662" t="s">
        <v>5728</v>
      </c>
      <c r="C213" s="662" t="s">
        <v>5769</v>
      </c>
      <c r="D213" s="662" t="s">
        <v>5888</v>
      </c>
      <c r="E213" s="662" t="s">
        <v>5889</v>
      </c>
      <c r="F213" s="665">
        <v>1592</v>
      </c>
      <c r="G213" s="665">
        <v>1278376</v>
      </c>
      <c r="H213" s="665">
        <v>1</v>
      </c>
      <c r="I213" s="665">
        <v>803</v>
      </c>
      <c r="J213" s="665">
        <v>1776</v>
      </c>
      <c r="K213" s="665">
        <v>1400962</v>
      </c>
      <c r="L213" s="665">
        <v>1.0958919754438443</v>
      </c>
      <c r="M213" s="665">
        <v>788.82995495495493</v>
      </c>
      <c r="N213" s="665">
        <v>1672</v>
      </c>
      <c r="O213" s="665">
        <v>1352648</v>
      </c>
      <c r="P213" s="678">
        <v>1.0580987127417911</v>
      </c>
      <c r="Q213" s="666">
        <v>809</v>
      </c>
    </row>
    <row r="214" spans="1:17" ht="14.4" customHeight="1" x14ac:dyDescent="0.3">
      <c r="A214" s="661" t="s">
        <v>5923</v>
      </c>
      <c r="B214" s="662" t="s">
        <v>5728</v>
      </c>
      <c r="C214" s="662" t="s">
        <v>5769</v>
      </c>
      <c r="D214" s="662" t="s">
        <v>5836</v>
      </c>
      <c r="E214" s="662" t="s">
        <v>5815</v>
      </c>
      <c r="F214" s="665">
        <v>6</v>
      </c>
      <c r="G214" s="665">
        <v>2634</v>
      </c>
      <c r="H214" s="665">
        <v>1</v>
      </c>
      <c r="I214" s="665">
        <v>439</v>
      </c>
      <c r="J214" s="665">
        <v>6</v>
      </c>
      <c r="K214" s="665">
        <v>2634</v>
      </c>
      <c r="L214" s="665">
        <v>1</v>
      </c>
      <c r="M214" s="665">
        <v>439</v>
      </c>
      <c r="N214" s="665">
        <v>6</v>
      </c>
      <c r="O214" s="665">
        <v>2694</v>
      </c>
      <c r="P214" s="678">
        <v>1.0227790432801822</v>
      </c>
      <c r="Q214" s="666">
        <v>449</v>
      </c>
    </row>
    <row r="215" spans="1:17" ht="14.4" customHeight="1" x14ac:dyDescent="0.3">
      <c r="A215" s="661" t="s">
        <v>5923</v>
      </c>
      <c r="B215" s="662" t="s">
        <v>5728</v>
      </c>
      <c r="C215" s="662" t="s">
        <v>5769</v>
      </c>
      <c r="D215" s="662" t="s">
        <v>5855</v>
      </c>
      <c r="E215" s="662" t="s">
        <v>5817</v>
      </c>
      <c r="F215" s="665">
        <v>12</v>
      </c>
      <c r="G215" s="665">
        <v>5172</v>
      </c>
      <c r="H215" s="665">
        <v>1</v>
      </c>
      <c r="I215" s="665">
        <v>431</v>
      </c>
      <c r="J215" s="665">
        <v>5</v>
      </c>
      <c r="K215" s="665">
        <v>2167</v>
      </c>
      <c r="L215" s="665">
        <v>0.41898685228151583</v>
      </c>
      <c r="M215" s="665">
        <v>433.4</v>
      </c>
      <c r="N215" s="665">
        <v>15</v>
      </c>
      <c r="O215" s="665">
        <v>6555</v>
      </c>
      <c r="P215" s="678">
        <v>1.2674013921113689</v>
      </c>
      <c r="Q215" s="666">
        <v>437</v>
      </c>
    </row>
    <row r="216" spans="1:17" ht="14.4" customHeight="1" x14ac:dyDescent="0.3">
      <c r="A216" s="661" t="s">
        <v>5923</v>
      </c>
      <c r="B216" s="662" t="s">
        <v>5728</v>
      </c>
      <c r="C216" s="662" t="s">
        <v>5769</v>
      </c>
      <c r="D216" s="662" t="s">
        <v>5908</v>
      </c>
      <c r="E216" s="662" t="s">
        <v>5811</v>
      </c>
      <c r="F216" s="665"/>
      <c r="G216" s="665"/>
      <c r="H216" s="665"/>
      <c r="I216" s="665"/>
      <c r="J216" s="665">
        <v>1</v>
      </c>
      <c r="K216" s="665">
        <v>705</v>
      </c>
      <c r="L216" s="665"/>
      <c r="M216" s="665">
        <v>705</v>
      </c>
      <c r="N216" s="665"/>
      <c r="O216" s="665"/>
      <c r="P216" s="678"/>
      <c r="Q216" s="666"/>
    </row>
    <row r="217" spans="1:17" ht="14.4" customHeight="1" x14ac:dyDescent="0.3">
      <c r="A217" s="661" t="s">
        <v>5923</v>
      </c>
      <c r="B217" s="662" t="s">
        <v>5728</v>
      </c>
      <c r="C217" s="662" t="s">
        <v>5769</v>
      </c>
      <c r="D217" s="662" t="s">
        <v>5837</v>
      </c>
      <c r="E217" s="662" t="s">
        <v>5838</v>
      </c>
      <c r="F217" s="665">
        <v>843</v>
      </c>
      <c r="G217" s="665">
        <v>174501</v>
      </c>
      <c r="H217" s="665">
        <v>1</v>
      </c>
      <c r="I217" s="665">
        <v>207</v>
      </c>
      <c r="J217" s="665">
        <v>899</v>
      </c>
      <c r="K217" s="665">
        <v>185215</v>
      </c>
      <c r="L217" s="665">
        <v>1.0613979289516966</v>
      </c>
      <c r="M217" s="665">
        <v>206.02335928809788</v>
      </c>
      <c r="N217" s="665">
        <v>941</v>
      </c>
      <c r="O217" s="665">
        <v>197610</v>
      </c>
      <c r="P217" s="678">
        <v>1.1324290405212578</v>
      </c>
      <c r="Q217" s="666">
        <v>210</v>
      </c>
    </row>
    <row r="218" spans="1:17" ht="14.4" customHeight="1" x14ac:dyDescent="0.3">
      <c r="A218" s="661" t="s">
        <v>5923</v>
      </c>
      <c r="B218" s="662" t="s">
        <v>5728</v>
      </c>
      <c r="C218" s="662" t="s">
        <v>5769</v>
      </c>
      <c r="D218" s="662" t="s">
        <v>5839</v>
      </c>
      <c r="E218" s="662" t="s">
        <v>5840</v>
      </c>
      <c r="F218" s="665">
        <v>6704</v>
      </c>
      <c r="G218" s="665">
        <v>549728</v>
      </c>
      <c r="H218" s="665">
        <v>1</v>
      </c>
      <c r="I218" s="665">
        <v>82</v>
      </c>
      <c r="J218" s="665">
        <v>7127</v>
      </c>
      <c r="K218" s="665">
        <v>586792</v>
      </c>
      <c r="L218" s="665">
        <v>1.0674224343675418</v>
      </c>
      <c r="M218" s="665">
        <v>82.33366072681352</v>
      </c>
      <c r="N218" s="665">
        <v>7490</v>
      </c>
      <c r="O218" s="665">
        <v>636650</v>
      </c>
      <c r="P218" s="678">
        <v>1.158118196635427</v>
      </c>
      <c r="Q218" s="666">
        <v>85</v>
      </c>
    </row>
    <row r="219" spans="1:17" ht="14.4" customHeight="1" x14ac:dyDescent="0.3">
      <c r="A219" s="661" t="s">
        <v>5923</v>
      </c>
      <c r="B219" s="662" t="s">
        <v>5728</v>
      </c>
      <c r="C219" s="662" t="s">
        <v>5769</v>
      </c>
      <c r="D219" s="662" t="s">
        <v>5792</v>
      </c>
      <c r="E219" s="662" t="s">
        <v>5793</v>
      </c>
      <c r="F219" s="665"/>
      <c r="G219" s="665"/>
      <c r="H219" s="665"/>
      <c r="I219" s="665"/>
      <c r="J219" s="665">
        <v>1</v>
      </c>
      <c r="K219" s="665">
        <v>706</v>
      </c>
      <c r="L219" s="665"/>
      <c r="M219" s="665">
        <v>706</v>
      </c>
      <c r="N219" s="665"/>
      <c r="O219" s="665"/>
      <c r="P219" s="678"/>
      <c r="Q219" s="666"/>
    </row>
    <row r="220" spans="1:17" ht="14.4" customHeight="1" x14ac:dyDescent="0.3">
      <c r="A220" s="661" t="s">
        <v>5923</v>
      </c>
      <c r="B220" s="662" t="s">
        <v>5728</v>
      </c>
      <c r="C220" s="662" t="s">
        <v>5769</v>
      </c>
      <c r="D220" s="662" t="s">
        <v>5794</v>
      </c>
      <c r="E220" s="662" t="s">
        <v>5795</v>
      </c>
      <c r="F220" s="665">
        <v>4</v>
      </c>
      <c r="G220" s="665">
        <v>0</v>
      </c>
      <c r="H220" s="665"/>
      <c r="I220" s="665">
        <v>0</v>
      </c>
      <c r="J220" s="665"/>
      <c r="K220" s="665"/>
      <c r="L220" s="665"/>
      <c r="M220" s="665"/>
      <c r="N220" s="665"/>
      <c r="O220" s="665"/>
      <c r="P220" s="678"/>
      <c r="Q220" s="666"/>
    </row>
    <row r="221" spans="1:17" ht="14.4" customHeight="1" x14ac:dyDescent="0.3">
      <c r="A221" s="661" t="s">
        <v>5923</v>
      </c>
      <c r="B221" s="662" t="s">
        <v>5728</v>
      </c>
      <c r="C221" s="662" t="s">
        <v>5769</v>
      </c>
      <c r="D221" s="662" t="s">
        <v>5890</v>
      </c>
      <c r="E221" s="662" t="s">
        <v>5889</v>
      </c>
      <c r="F221" s="665">
        <v>4576</v>
      </c>
      <c r="G221" s="665">
        <v>4251104</v>
      </c>
      <c r="H221" s="665">
        <v>1</v>
      </c>
      <c r="I221" s="665">
        <v>929</v>
      </c>
      <c r="J221" s="665">
        <v>4729</v>
      </c>
      <c r="K221" s="665">
        <v>4358935</v>
      </c>
      <c r="L221" s="665">
        <v>1.025365410961482</v>
      </c>
      <c r="M221" s="665">
        <v>921.74561218016493</v>
      </c>
      <c r="N221" s="665">
        <v>5052</v>
      </c>
      <c r="O221" s="665">
        <v>4723620</v>
      </c>
      <c r="P221" s="678">
        <v>1.1111513620932352</v>
      </c>
      <c r="Q221" s="666">
        <v>935</v>
      </c>
    </row>
    <row r="222" spans="1:17" ht="14.4" customHeight="1" x14ac:dyDescent="0.3">
      <c r="A222" s="661" t="s">
        <v>5923</v>
      </c>
      <c r="B222" s="662" t="s">
        <v>5728</v>
      </c>
      <c r="C222" s="662" t="s">
        <v>5769</v>
      </c>
      <c r="D222" s="662" t="s">
        <v>5798</v>
      </c>
      <c r="E222" s="662" t="s">
        <v>5799</v>
      </c>
      <c r="F222" s="665">
        <v>25</v>
      </c>
      <c r="G222" s="665">
        <v>2800</v>
      </c>
      <c r="H222" s="665">
        <v>1</v>
      </c>
      <c r="I222" s="665">
        <v>112</v>
      </c>
      <c r="J222" s="665">
        <v>4</v>
      </c>
      <c r="K222" s="665">
        <v>452</v>
      </c>
      <c r="L222" s="665">
        <v>0.16142857142857142</v>
      </c>
      <c r="M222" s="665">
        <v>113</v>
      </c>
      <c r="N222" s="665">
        <v>47</v>
      </c>
      <c r="O222" s="665">
        <v>5358</v>
      </c>
      <c r="P222" s="678">
        <v>1.9135714285714285</v>
      </c>
      <c r="Q222" s="666">
        <v>114</v>
      </c>
    </row>
    <row r="223" spans="1:17" ht="14.4" customHeight="1" x14ac:dyDescent="0.3">
      <c r="A223" s="661" t="s">
        <v>5923</v>
      </c>
      <c r="B223" s="662" t="s">
        <v>5728</v>
      </c>
      <c r="C223" s="662" t="s">
        <v>5769</v>
      </c>
      <c r="D223" s="662" t="s">
        <v>5891</v>
      </c>
      <c r="E223" s="662" t="s">
        <v>5889</v>
      </c>
      <c r="F223" s="665">
        <v>152</v>
      </c>
      <c r="G223" s="665">
        <v>111568</v>
      </c>
      <c r="H223" s="665">
        <v>1</v>
      </c>
      <c r="I223" s="665">
        <v>734</v>
      </c>
      <c r="J223" s="665">
        <v>251</v>
      </c>
      <c r="K223" s="665">
        <v>184654</v>
      </c>
      <c r="L223" s="665">
        <v>1.6550803097662412</v>
      </c>
      <c r="M223" s="665">
        <v>735.6733067729084</v>
      </c>
      <c r="N223" s="665">
        <v>310</v>
      </c>
      <c r="O223" s="665">
        <v>228470</v>
      </c>
      <c r="P223" s="678">
        <v>2.0478094077154738</v>
      </c>
      <c r="Q223" s="666">
        <v>737</v>
      </c>
    </row>
    <row r="224" spans="1:17" ht="14.4" customHeight="1" x14ac:dyDescent="0.3">
      <c r="A224" s="661" t="s">
        <v>5923</v>
      </c>
      <c r="B224" s="662" t="s">
        <v>5728</v>
      </c>
      <c r="C224" s="662" t="s">
        <v>5769</v>
      </c>
      <c r="D224" s="662" t="s">
        <v>5909</v>
      </c>
      <c r="E224" s="662" t="s">
        <v>5910</v>
      </c>
      <c r="F224" s="665">
        <v>4</v>
      </c>
      <c r="G224" s="665">
        <v>224</v>
      </c>
      <c r="H224" s="665">
        <v>1</v>
      </c>
      <c r="I224" s="665">
        <v>56</v>
      </c>
      <c r="J224" s="665"/>
      <c r="K224" s="665"/>
      <c r="L224" s="665"/>
      <c r="M224" s="665"/>
      <c r="N224" s="665">
        <v>2</v>
      </c>
      <c r="O224" s="665">
        <v>114</v>
      </c>
      <c r="P224" s="678">
        <v>0.5089285714285714</v>
      </c>
      <c r="Q224" s="666">
        <v>57</v>
      </c>
    </row>
    <row r="225" spans="1:17" ht="14.4" customHeight="1" x14ac:dyDescent="0.3">
      <c r="A225" s="661" t="s">
        <v>5923</v>
      </c>
      <c r="B225" s="662" t="s">
        <v>5728</v>
      </c>
      <c r="C225" s="662" t="s">
        <v>5769</v>
      </c>
      <c r="D225" s="662" t="s">
        <v>5892</v>
      </c>
      <c r="E225" s="662" t="s">
        <v>5893</v>
      </c>
      <c r="F225" s="665">
        <v>385</v>
      </c>
      <c r="G225" s="665">
        <v>201740</v>
      </c>
      <c r="H225" s="665">
        <v>1</v>
      </c>
      <c r="I225" s="665">
        <v>524</v>
      </c>
      <c r="J225" s="665">
        <v>485</v>
      </c>
      <c r="K225" s="665">
        <v>254808</v>
      </c>
      <c r="L225" s="665">
        <v>1.2630514523644294</v>
      </c>
      <c r="M225" s="665">
        <v>525.3773195876289</v>
      </c>
      <c r="N225" s="665">
        <v>516</v>
      </c>
      <c r="O225" s="665">
        <v>271932</v>
      </c>
      <c r="P225" s="678">
        <v>1.3479329830474869</v>
      </c>
      <c r="Q225" s="666">
        <v>527</v>
      </c>
    </row>
    <row r="226" spans="1:17" ht="14.4" customHeight="1" x14ac:dyDescent="0.3">
      <c r="A226" s="661" t="s">
        <v>5923</v>
      </c>
      <c r="B226" s="662" t="s">
        <v>5728</v>
      </c>
      <c r="C226" s="662" t="s">
        <v>5769</v>
      </c>
      <c r="D226" s="662" t="s">
        <v>5841</v>
      </c>
      <c r="E226" s="662" t="s">
        <v>5842</v>
      </c>
      <c r="F226" s="665">
        <v>7</v>
      </c>
      <c r="G226" s="665">
        <v>2072</v>
      </c>
      <c r="H226" s="665">
        <v>1</v>
      </c>
      <c r="I226" s="665">
        <v>296</v>
      </c>
      <c r="J226" s="665">
        <v>10</v>
      </c>
      <c r="K226" s="665">
        <v>2978</v>
      </c>
      <c r="L226" s="665">
        <v>1.4372586872586872</v>
      </c>
      <c r="M226" s="665">
        <v>297.8</v>
      </c>
      <c r="N226" s="665">
        <v>13</v>
      </c>
      <c r="O226" s="665">
        <v>3887</v>
      </c>
      <c r="P226" s="678">
        <v>1.8759652509652509</v>
      </c>
      <c r="Q226" s="666">
        <v>299</v>
      </c>
    </row>
    <row r="227" spans="1:17" ht="14.4" customHeight="1" x14ac:dyDescent="0.3">
      <c r="A227" s="661" t="s">
        <v>5923</v>
      </c>
      <c r="B227" s="662" t="s">
        <v>5728</v>
      </c>
      <c r="C227" s="662" t="s">
        <v>5769</v>
      </c>
      <c r="D227" s="662" t="s">
        <v>5843</v>
      </c>
      <c r="E227" s="662" t="s">
        <v>5838</v>
      </c>
      <c r="F227" s="665">
        <v>33</v>
      </c>
      <c r="G227" s="665">
        <v>5676</v>
      </c>
      <c r="H227" s="665">
        <v>1</v>
      </c>
      <c r="I227" s="665">
        <v>172</v>
      </c>
      <c r="J227" s="665">
        <v>45</v>
      </c>
      <c r="K227" s="665">
        <v>7818</v>
      </c>
      <c r="L227" s="665">
        <v>1.3773784355179703</v>
      </c>
      <c r="M227" s="665">
        <v>173.73333333333332</v>
      </c>
      <c r="N227" s="665">
        <v>69</v>
      </c>
      <c r="O227" s="665">
        <v>12006</v>
      </c>
      <c r="P227" s="678">
        <v>2.1152219873150107</v>
      </c>
      <c r="Q227" s="666">
        <v>174</v>
      </c>
    </row>
    <row r="228" spans="1:17" ht="14.4" customHeight="1" x14ac:dyDescent="0.3">
      <c r="A228" s="661" t="s">
        <v>5923</v>
      </c>
      <c r="B228" s="662" t="s">
        <v>5728</v>
      </c>
      <c r="C228" s="662" t="s">
        <v>5769</v>
      </c>
      <c r="D228" s="662" t="s">
        <v>5844</v>
      </c>
      <c r="E228" s="662" t="s">
        <v>5842</v>
      </c>
      <c r="F228" s="665">
        <v>29</v>
      </c>
      <c r="G228" s="665">
        <v>10585</v>
      </c>
      <c r="H228" s="665">
        <v>1</v>
      </c>
      <c r="I228" s="665">
        <v>365</v>
      </c>
      <c r="J228" s="665">
        <v>27</v>
      </c>
      <c r="K228" s="665">
        <v>9951</v>
      </c>
      <c r="L228" s="665">
        <v>0.94010392064241854</v>
      </c>
      <c r="M228" s="665">
        <v>368.55555555555554</v>
      </c>
      <c r="N228" s="665">
        <v>25</v>
      </c>
      <c r="O228" s="665">
        <v>9275</v>
      </c>
      <c r="P228" s="678">
        <v>0.87623996221067546</v>
      </c>
      <c r="Q228" s="666">
        <v>371</v>
      </c>
    </row>
    <row r="229" spans="1:17" ht="14.4" customHeight="1" x14ac:dyDescent="0.3">
      <c r="A229" s="661" t="s">
        <v>5923</v>
      </c>
      <c r="B229" s="662" t="s">
        <v>5728</v>
      </c>
      <c r="C229" s="662" t="s">
        <v>5769</v>
      </c>
      <c r="D229" s="662" t="s">
        <v>5845</v>
      </c>
      <c r="E229" s="662" t="s">
        <v>5846</v>
      </c>
      <c r="F229" s="665">
        <v>1</v>
      </c>
      <c r="G229" s="665">
        <v>635</v>
      </c>
      <c r="H229" s="665">
        <v>1</v>
      </c>
      <c r="I229" s="665">
        <v>635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5923</v>
      </c>
      <c r="B230" s="662" t="s">
        <v>5728</v>
      </c>
      <c r="C230" s="662" t="s">
        <v>5769</v>
      </c>
      <c r="D230" s="662" t="s">
        <v>5847</v>
      </c>
      <c r="E230" s="662" t="s">
        <v>5848</v>
      </c>
      <c r="F230" s="665">
        <v>1</v>
      </c>
      <c r="G230" s="665">
        <v>269</v>
      </c>
      <c r="H230" s="665">
        <v>1</v>
      </c>
      <c r="I230" s="665">
        <v>269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5923</v>
      </c>
      <c r="B231" s="662" t="s">
        <v>5728</v>
      </c>
      <c r="C231" s="662" t="s">
        <v>5769</v>
      </c>
      <c r="D231" s="662" t="s">
        <v>5894</v>
      </c>
      <c r="E231" s="662" t="s">
        <v>5895</v>
      </c>
      <c r="F231" s="665">
        <v>65</v>
      </c>
      <c r="G231" s="665">
        <v>6500</v>
      </c>
      <c r="H231" s="665">
        <v>1</v>
      </c>
      <c r="I231" s="665">
        <v>100</v>
      </c>
      <c r="J231" s="665">
        <v>70</v>
      </c>
      <c r="K231" s="665">
        <v>7000</v>
      </c>
      <c r="L231" s="665">
        <v>1.0769230769230769</v>
      </c>
      <c r="M231" s="665">
        <v>100</v>
      </c>
      <c r="N231" s="665">
        <v>93</v>
      </c>
      <c r="O231" s="665">
        <v>9300</v>
      </c>
      <c r="P231" s="678">
        <v>1.4307692307692308</v>
      </c>
      <c r="Q231" s="666">
        <v>100</v>
      </c>
    </row>
    <row r="232" spans="1:17" ht="14.4" customHeight="1" x14ac:dyDescent="0.3">
      <c r="A232" s="661" t="s">
        <v>5923</v>
      </c>
      <c r="B232" s="662" t="s">
        <v>5728</v>
      </c>
      <c r="C232" s="662" t="s">
        <v>5769</v>
      </c>
      <c r="D232" s="662" t="s">
        <v>5896</v>
      </c>
      <c r="E232" s="662" t="s">
        <v>5889</v>
      </c>
      <c r="F232" s="665">
        <v>364</v>
      </c>
      <c r="G232" s="665">
        <v>368368</v>
      </c>
      <c r="H232" s="665">
        <v>1</v>
      </c>
      <c r="I232" s="665">
        <v>1012</v>
      </c>
      <c r="J232" s="665">
        <v>300</v>
      </c>
      <c r="K232" s="665">
        <v>304220</v>
      </c>
      <c r="L232" s="665">
        <v>0.82585892368501068</v>
      </c>
      <c r="M232" s="665">
        <v>1014.0666666666667</v>
      </c>
      <c r="N232" s="665">
        <v>344</v>
      </c>
      <c r="O232" s="665">
        <v>350192</v>
      </c>
      <c r="P232" s="678">
        <v>0.95065803761455936</v>
      </c>
      <c r="Q232" s="666">
        <v>1018</v>
      </c>
    </row>
    <row r="233" spans="1:17" ht="14.4" customHeight="1" x14ac:dyDescent="0.3">
      <c r="A233" s="661" t="s">
        <v>5923</v>
      </c>
      <c r="B233" s="662" t="s">
        <v>5728</v>
      </c>
      <c r="C233" s="662" t="s">
        <v>5769</v>
      </c>
      <c r="D233" s="662" t="s">
        <v>5814</v>
      </c>
      <c r="E233" s="662" t="s">
        <v>5815</v>
      </c>
      <c r="F233" s="665"/>
      <c r="G233" s="665"/>
      <c r="H233" s="665"/>
      <c r="I233" s="665"/>
      <c r="J233" s="665">
        <v>2</v>
      </c>
      <c r="K233" s="665">
        <v>674</v>
      </c>
      <c r="L233" s="665"/>
      <c r="M233" s="665">
        <v>337</v>
      </c>
      <c r="N233" s="665">
        <v>1</v>
      </c>
      <c r="O233" s="665">
        <v>340</v>
      </c>
      <c r="P233" s="678"/>
      <c r="Q233" s="666">
        <v>340</v>
      </c>
    </row>
    <row r="234" spans="1:17" ht="14.4" customHeight="1" x14ac:dyDescent="0.3">
      <c r="A234" s="661" t="s">
        <v>5923</v>
      </c>
      <c r="B234" s="662" t="s">
        <v>5728</v>
      </c>
      <c r="C234" s="662" t="s">
        <v>5769</v>
      </c>
      <c r="D234" s="662" t="s">
        <v>5816</v>
      </c>
      <c r="E234" s="662" t="s">
        <v>5817</v>
      </c>
      <c r="F234" s="665">
        <v>1</v>
      </c>
      <c r="G234" s="665">
        <v>362</v>
      </c>
      <c r="H234" s="665">
        <v>1</v>
      </c>
      <c r="I234" s="665">
        <v>362</v>
      </c>
      <c r="J234" s="665"/>
      <c r="K234" s="665"/>
      <c r="L234" s="665"/>
      <c r="M234" s="665"/>
      <c r="N234" s="665">
        <v>1</v>
      </c>
      <c r="O234" s="665">
        <v>365</v>
      </c>
      <c r="P234" s="678">
        <v>1.0082872928176796</v>
      </c>
      <c r="Q234" s="666">
        <v>365</v>
      </c>
    </row>
    <row r="235" spans="1:17" ht="14.4" customHeight="1" x14ac:dyDescent="0.3">
      <c r="A235" s="661" t="s">
        <v>5923</v>
      </c>
      <c r="B235" s="662" t="s">
        <v>5728</v>
      </c>
      <c r="C235" s="662" t="s">
        <v>5769</v>
      </c>
      <c r="D235" s="662" t="s">
        <v>5897</v>
      </c>
      <c r="E235" s="662" t="s">
        <v>5889</v>
      </c>
      <c r="F235" s="665">
        <v>22</v>
      </c>
      <c r="G235" s="665">
        <v>18920</v>
      </c>
      <c r="H235" s="665">
        <v>1</v>
      </c>
      <c r="I235" s="665">
        <v>860</v>
      </c>
      <c r="J235" s="665">
        <v>66</v>
      </c>
      <c r="K235" s="665">
        <v>56836</v>
      </c>
      <c r="L235" s="665">
        <v>3.0040169133192389</v>
      </c>
      <c r="M235" s="665">
        <v>861.15151515151513</v>
      </c>
      <c r="N235" s="665">
        <v>93</v>
      </c>
      <c r="O235" s="665">
        <v>80259</v>
      </c>
      <c r="P235" s="678">
        <v>4.2420190274841438</v>
      </c>
      <c r="Q235" s="666">
        <v>863</v>
      </c>
    </row>
    <row r="236" spans="1:17" ht="14.4" customHeight="1" x14ac:dyDescent="0.3">
      <c r="A236" s="661" t="s">
        <v>5923</v>
      </c>
      <c r="B236" s="662" t="s">
        <v>5728</v>
      </c>
      <c r="C236" s="662" t="s">
        <v>5769</v>
      </c>
      <c r="D236" s="662" t="s">
        <v>5911</v>
      </c>
      <c r="E236" s="662" t="s">
        <v>5819</v>
      </c>
      <c r="F236" s="665"/>
      <c r="G236" s="665"/>
      <c r="H236" s="665"/>
      <c r="I236" s="665"/>
      <c r="J236" s="665">
        <v>10</v>
      </c>
      <c r="K236" s="665">
        <v>8050</v>
      </c>
      <c r="L236" s="665"/>
      <c r="M236" s="665">
        <v>805</v>
      </c>
      <c r="N236" s="665"/>
      <c r="O236" s="665"/>
      <c r="P236" s="678"/>
      <c r="Q236" s="666"/>
    </row>
    <row r="237" spans="1:17" ht="14.4" customHeight="1" x14ac:dyDescent="0.3">
      <c r="A237" s="661" t="s">
        <v>5923</v>
      </c>
      <c r="B237" s="662" t="s">
        <v>5728</v>
      </c>
      <c r="C237" s="662" t="s">
        <v>5769</v>
      </c>
      <c r="D237" s="662" t="s">
        <v>5912</v>
      </c>
      <c r="E237" s="662" t="s">
        <v>5819</v>
      </c>
      <c r="F237" s="665"/>
      <c r="G237" s="665"/>
      <c r="H237" s="665"/>
      <c r="I237" s="665"/>
      <c r="J237" s="665">
        <v>3</v>
      </c>
      <c r="K237" s="665">
        <v>1767</v>
      </c>
      <c r="L237" s="665"/>
      <c r="M237" s="665">
        <v>589</v>
      </c>
      <c r="N237" s="665"/>
      <c r="O237" s="665"/>
      <c r="P237" s="678"/>
      <c r="Q237" s="666"/>
    </row>
    <row r="238" spans="1:17" ht="14.4" customHeight="1" x14ac:dyDescent="0.3">
      <c r="A238" s="661" t="s">
        <v>5923</v>
      </c>
      <c r="B238" s="662" t="s">
        <v>5728</v>
      </c>
      <c r="C238" s="662" t="s">
        <v>5769</v>
      </c>
      <c r="D238" s="662" t="s">
        <v>5849</v>
      </c>
      <c r="E238" s="662" t="s">
        <v>5829</v>
      </c>
      <c r="F238" s="665"/>
      <c r="G238" s="665"/>
      <c r="H238" s="665"/>
      <c r="I238" s="665"/>
      <c r="J238" s="665">
        <v>4</v>
      </c>
      <c r="K238" s="665">
        <v>1572</v>
      </c>
      <c r="L238" s="665"/>
      <c r="M238" s="665">
        <v>393</v>
      </c>
      <c r="N238" s="665">
        <v>11</v>
      </c>
      <c r="O238" s="665">
        <v>4345</v>
      </c>
      <c r="P238" s="678"/>
      <c r="Q238" s="666">
        <v>395</v>
      </c>
    </row>
    <row r="239" spans="1:17" ht="14.4" customHeight="1" x14ac:dyDescent="0.3">
      <c r="A239" s="661" t="s">
        <v>5923</v>
      </c>
      <c r="B239" s="662" t="s">
        <v>5728</v>
      </c>
      <c r="C239" s="662" t="s">
        <v>5769</v>
      </c>
      <c r="D239" s="662" t="s">
        <v>5850</v>
      </c>
      <c r="E239" s="662" t="s">
        <v>5851</v>
      </c>
      <c r="F239" s="665"/>
      <c r="G239" s="665"/>
      <c r="H239" s="665"/>
      <c r="I239" s="665"/>
      <c r="J239" s="665"/>
      <c r="K239" s="665"/>
      <c r="L239" s="665"/>
      <c r="M239" s="665"/>
      <c r="N239" s="665">
        <v>1</v>
      </c>
      <c r="O239" s="665">
        <v>611</v>
      </c>
      <c r="P239" s="678"/>
      <c r="Q239" s="666">
        <v>611</v>
      </c>
    </row>
    <row r="240" spans="1:17" ht="14.4" customHeight="1" x14ac:dyDescent="0.3">
      <c r="A240" s="661" t="s">
        <v>5923</v>
      </c>
      <c r="B240" s="662" t="s">
        <v>5728</v>
      </c>
      <c r="C240" s="662" t="s">
        <v>5769</v>
      </c>
      <c r="D240" s="662" t="s">
        <v>5921</v>
      </c>
      <c r="E240" s="662" t="s">
        <v>5922</v>
      </c>
      <c r="F240" s="665"/>
      <c r="G240" s="665"/>
      <c r="H240" s="665"/>
      <c r="I240" s="665"/>
      <c r="J240" s="665"/>
      <c r="K240" s="665"/>
      <c r="L240" s="665"/>
      <c r="M240" s="665"/>
      <c r="N240" s="665">
        <v>1</v>
      </c>
      <c r="O240" s="665">
        <v>1371</v>
      </c>
      <c r="P240" s="678"/>
      <c r="Q240" s="666">
        <v>1371</v>
      </c>
    </row>
    <row r="241" spans="1:17" ht="14.4" customHeight="1" x14ac:dyDescent="0.3">
      <c r="A241" s="661" t="s">
        <v>571</v>
      </c>
      <c r="B241" s="662" t="s">
        <v>5924</v>
      </c>
      <c r="C241" s="662" t="s">
        <v>5769</v>
      </c>
      <c r="D241" s="662" t="s">
        <v>5925</v>
      </c>
      <c r="E241" s="662" t="s">
        <v>5926</v>
      </c>
      <c r="F241" s="665"/>
      <c r="G241" s="665"/>
      <c r="H241" s="665"/>
      <c r="I241" s="665"/>
      <c r="J241" s="665">
        <v>1</v>
      </c>
      <c r="K241" s="665">
        <v>1592</v>
      </c>
      <c r="L241" s="665"/>
      <c r="M241" s="665">
        <v>1592</v>
      </c>
      <c r="N241" s="665"/>
      <c r="O241" s="665"/>
      <c r="P241" s="678"/>
      <c r="Q241" s="666"/>
    </row>
    <row r="242" spans="1:17" ht="14.4" customHeight="1" x14ac:dyDescent="0.3">
      <c r="A242" s="661" t="s">
        <v>571</v>
      </c>
      <c r="B242" s="662" t="s">
        <v>5924</v>
      </c>
      <c r="C242" s="662" t="s">
        <v>5769</v>
      </c>
      <c r="D242" s="662" t="s">
        <v>5927</v>
      </c>
      <c r="E242" s="662" t="s">
        <v>5928</v>
      </c>
      <c r="F242" s="665"/>
      <c r="G242" s="665"/>
      <c r="H242" s="665"/>
      <c r="I242" s="665"/>
      <c r="J242" s="665"/>
      <c r="K242" s="665"/>
      <c r="L242" s="665"/>
      <c r="M242" s="665"/>
      <c r="N242" s="665">
        <v>1</v>
      </c>
      <c r="O242" s="665">
        <v>7168</v>
      </c>
      <c r="P242" s="678"/>
      <c r="Q242" s="666">
        <v>7168</v>
      </c>
    </row>
    <row r="243" spans="1:17" ht="14.4" customHeight="1" x14ac:dyDescent="0.3">
      <c r="A243" s="661" t="s">
        <v>571</v>
      </c>
      <c r="B243" s="662" t="s">
        <v>5924</v>
      </c>
      <c r="C243" s="662" t="s">
        <v>5769</v>
      </c>
      <c r="D243" s="662" t="s">
        <v>5929</v>
      </c>
      <c r="E243" s="662" t="s">
        <v>5930</v>
      </c>
      <c r="F243" s="665"/>
      <c r="G243" s="665"/>
      <c r="H243" s="665"/>
      <c r="I243" s="665"/>
      <c r="J243" s="665">
        <v>1</v>
      </c>
      <c r="K243" s="665">
        <v>3478</v>
      </c>
      <c r="L243" s="665"/>
      <c r="M243" s="665">
        <v>3478</v>
      </c>
      <c r="N243" s="665"/>
      <c r="O243" s="665"/>
      <c r="P243" s="678"/>
      <c r="Q243" s="666"/>
    </row>
    <row r="244" spans="1:17" ht="14.4" customHeight="1" x14ac:dyDescent="0.3">
      <c r="A244" s="661" t="s">
        <v>571</v>
      </c>
      <c r="B244" s="662" t="s">
        <v>5924</v>
      </c>
      <c r="C244" s="662" t="s">
        <v>5769</v>
      </c>
      <c r="D244" s="662" t="s">
        <v>5931</v>
      </c>
      <c r="E244" s="662" t="s">
        <v>5932</v>
      </c>
      <c r="F244" s="665">
        <v>2</v>
      </c>
      <c r="G244" s="665">
        <v>5356</v>
      </c>
      <c r="H244" s="665">
        <v>1</v>
      </c>
      <c r="I244" s="665">
        <v>2678</v>
      </c>
      <c r="J244" s="665">
        <v>6</v>
      </c>
      <c r="K244" s="665">
        <v>16138</v>
      </c>
      <c r="L244" s="665">
        <v>3.0130694548170278</v>
      </c>
      <c r="M244" s="665">
        <v>2689.6666666666665</v>
      </c>
      <c r="N244" s="665">
        <v>2</v>
      </c>
      <c r="O244" s="665">
        <v>5396</v>
      </c>
      <c r="P244" s="678">
        <v>1.0074682598954443</v>
      </c>
      <c r="Q244" s="666">
        <v>2698</v>
      </c>
    </row>
    <row r="245" spans="1:17" ht="14.4" customHeight="1" x14ac:dyDescent="0.3">
      <c r="A245" s="661" t="s">
        <v>571</v>
      </c>
      <c r="B245" s="662" t="s">
        <v>5924</v>
      </c>
      <c r="C245" s="662" t="s">
        <v>5769</v>
      </c>
      <c r="D245" s="662" t="s">
        <v>5933</v>
      </c>
      <c r="E245" s="662" t="s">
        <v>5934</v>
      </c>
      <c r="F245" s="665">
        <v>2</v>
      </c>
      <c r="G245" s="665">
        <v>11880</v>
      </c>
      <c r="H245" s="665">
        <v>1</v>
      </c>
      <c r="I245" s="665">
        <v>5940</v>
      </c>
      <c r="J245" s="665">
        <v>1</v>
      </c>
      <c r="K245" s="665">
        <v>5940</v>
      </c>
      <c r="L245" s="665">
        <v>0.5</v>
      </c>
      <c r="M245" s="665">
        <v>5940</v>
      </c>
      <c r="N245" s="665"/>
      <c r="O245" s="665"/>
      <c r="P245" s="678"/>
      <c r="Q245" s="666"/>
    </row>
    <row r="246" spans="1:17" ht="14.4" customHeight="1" x14ac:dyDescent="0.3">
      <c r="A246" s="661" t="s">
        <v>571</v>
      </c>
      <c r="B246" s="662" t="s">
        <v>5924</v>
      </c>
      <c r="C246" s="662" t="s">
        <v>5769</v>
      </c>
      <c r="D246" s="662" t="s">
        <v>2718</v>
      </c>
      <c r="E246" s="662" t="s">
        <v>5935</v>
      </c>
      <c r="F246" s="665"/>
      <c r="G246" s="665"/>
      <c r="H246" s="665"/>
      <c r="I246" s="665"/>
      <c r="J246" s="665"/>
      <c r="K246" s="665"/>
      <c r="L246" s="665"/>
      <c r="M246" s="665"/>
      <c r="N246" s="665">
        <v>1</v>
      </c>
      <c r="O246" s="665">
        <v>2390</v>
      </c>
      <c r="P246" s="678"/>
      <c r="Q246" s="666">
        <v>2390</v>
      </c>
    </row>
    <row r="247" spans="1:17" ht="14.4" customHeight="1" x14ac:dyDescent="0.3">
      <c r="A247" s="661" t="s">
        <v>571</v>
      </c>
      <c r="B247" s="662" t="s">
        <v>5924</v>
      </c>
      <c r="C247" s="662" t="s">
        <v>5769</v>
      </c>
      <c r="D247" s="662" t="s">
        <v>5936</v>
      </c>
      <c r="E247" s="662" t="s">
        <v>5937</v>
      </c>
      <c r="F247" s="665"/>
      <c r="G247" s="665"/>
      <c r="H247" s="665"/>
      <c r="I247" s="665"/>
      <c r="J247" s="665"/>
      <c r="K247" s="665"/>
      <c r="L247" s="665"/>
      <c r="M247" s="665"/>
      <c r="N247" s="665">
        <v>1</v>
      </c>
      <c r="O247" s="665">
        <v>4257</v>
      </c>
      <c r="P247" s="678"/>
      <c r="Q247" s="666">
        <v>4257</v>
      </c>
    </row>
    <row r="248" spans="1:17" ht="14.4" customHeight="1" x14ac:dyDescent="0.3">
      <c r="A248" s="661" t="s">
        <v>571</v>
      </c>
      <c r="B248" s="662" t="s">
        <v>5924</v>
      </c>
      <c r="C248" s="662" t="s">
        <v>5769</v>
      </c>
      <c r="D248" s="662" t="s">
        <v>5938</v>
      </c>
      <c r="E248" s="662" t="s">
        <v>5939</v>
      </c>
      <c r="F248" s="665">
        <v>2</v>
      </c>
      <c r="G248" s="665">
        <v>4106</v>
      </c>
      <c r="H248" s="665">
        <v>1</v>
      </c>
      <c r="I248" s="665">
        <v>2053</v>
      </c>
      <c r="J248" s="665">
        <v>4</v>
      </c>
      <c r="K248" s="665">
        <v>8268</v>
      </c>
      <c r="L248" s="665">
        <v>2.0136385776911836</v>
      </c>
      <c r="M248" s="665">
        <v>2067</v>
      </c>
      <c r="N248" s="665">
        <v>2</v>
      </c>
      <c r="O248" s="665">
        <v>4146</v>
      </c>
      <c r="P248" s="678">
        <v>1.0097418412079884</v>
      </c>
      <c r="Q248" s="666">
        <v>2073</v>
      </c>
    </row>
    <row r="249" spans="1:17" ht="14.4" customHeight="1" x14ac:dyDescent="0.3">
      <c r="A249" s="661" t="s">
        <v>571</v>
      </c>
      <c r="B249" s="662" t="s">
        <v>5924</v>
      </c>
      <c r="C249" s="662" t="s">
        <v>5769</v>
      </c>
      <c r="D249" s="662" t="s">
        <v>5940</v>
      </c>
      <c r="E249" s="662" t="s">
        <v>5941</v>
      </c>
      <c r="F249" s="665"/>
      <c r="G249" s="665"/>
      <c r="H249" s="665"/>
      <c r="I249" s="665"/>
      <c r="J249" s="665"/>
      <c r="K249" s="665"/>
      <c r="L249" s="665"/>
      <c r="M249" s="665"/>
      <c r="N249" s="665">
        <v>1</v>
      </c>
      <c r="O249" s="665">
        <v>1630</v>
      </c>
      <c r="P249" s="678"/>
      <c r="Q249" s="666">
        <v>1630</v>
      </c>
    </row>
    <row r="250" spans="1:17" ht="14.4" customHeight="1" x14ac:dyDescent="0.3">
      <c r="A250" s="661" t="s">
        <v>571</v>
      </c>
      <c r="B250" s="662" t="s">
        <v>5924</v>
      </c>
      <c r="C250" s="662" t="s">
        <v>5769</v>
      </c>
      <c r="D250" s="662" t="s">
        <v>5942</v>
      </c>
      <c r="E250" s="662" t="s">
        <v>5943</v>
      </c>
      <c r="F250" s="665">
        <v>1</v>
      </c>
      <c r="G250" s="665">
        <v>2222</v>
      </c>
      <c r="H250" s="665">
        <v>1</v>
      </c>
      <c r="I250" s="665">
        <v>2222</v>
      </c>
      <c r="J250" s="665">
        <v>4</v>
      </c>
      <c r="K250" s="665">
        <v>8944</v>
      </c>
      <c r="L250" s="665">
        <v>4.0252025202520256</v>
      </c>
      <c r="M250" s="665">
        <v>2236</v>
      </c>
      <c r="N250" s="665">
        <v>3</v>
      </c>
      <c r="O250" s="665">
        <v>6726</v>
      </c>
      <c r="P250" s="678">
        <v>3.0270027002700268</v>
      </c>
      <c r="Q250" s="666">
        <v>2242</v>
      </c>
    </row>
    <row r="251" spans="1:17" ht="14.4" customHeight="1" x14ac:dyDescent="0.3">
      <c r="A251" s="661" t="s">
        <v>571</v>
      </c>
      <c r="B251" s="662" t="s">
        <v>5924</v>
      </c>
      <c r="C251" s="662" t="s">
        <v>5769</v>
      </c>
      <c r="D251" s="662" t="s">
        <v>5944</v>
      </c>
      <c r="E251" s="662" t="s">
        <v>5945</v>
      </c>
      <c r="F251" s="665">
        <v>1</v>
      </c>
      <c r="G251" s="665">
        <v>2677</v>
      </c>
      <c r="H251" s="665">
        <v>1</v>
      </c>
      <c r="I251" s="665">
        <v>2677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571</v>
      </c>
      <c r="B252" s="662" t="s">
        <v>5924</v>
      </c>
      <c r="C252" s="662" t="s">
        <v>5769</v>
      </c>
      <c r="D252" s="662" t="s">
        <v>5946</v>
      </c>
      <c r="E252" s="662" t="s">
        <v>5947</v>
      </c>
      <c r="F252" s="665">
        <v>1</v>
      </c>
      <c r="G252" s="665">
        <v>90</v>
      </c>
      <c r="H252" s="665">
        <v>1</v>
      </c>
      <c r="I252" s="665">
        <v>90</v>
      </c>
      <c r="J252" s="665"/>
      <c r="K252" s="665"/>
      <c r="L252" s="665"/>
      <c r="M252" s="665"/>
      <c r="N252" s="665"/>
      <c r="O252" s="665"/>
      <c r="P252" s="678"/>
      <c r="Q252" s="666"/>
    </row>
    <row r="253" spans="1:17" ht="14.4" customHeight="1" x14ac:dyDescent="0.3">
      <c r="A253" s="661" t="s">
        <v>571</v>
      </c>
      <c r="B253" s="662" t="s">
        <v>5924</v>
      </c>
      <c r="C253" s="662" t="s">
        <v>5769</v>
      </c>
      <c r="D253" s="662" t="s">
        <v>5948</v>
      </c>
      <c r="E253" s="662" t="s">
        <v>5949</v>
      </c>
      <c r="F253" s="665">
        <v>1</v>
      </c>
      <c r="G253" s="665">
        <v>5148</v>
      </c>
      <c r="H253" s="665">
        <v>1</v>
      </c>
      <c r="I253" s="665">
        <v>5148</v>
      </c>
      <c r="J253" s="665">
        <v>1</v>
      </c>
      <c r="K253" s="665">
        <v>5148</v>
      </c>
      <c r="L253" s="665">
        <v>1</v>
      </c>
      <c r="M253" s="665">
        <v>5148</v>
      </c>
      <c r="N253" s="665"/>
      <c r="O253" s="665"/>
      <c r="P253" s="678"/>
      <c r="Q253" s="666"/>
    </row>
    <row r="254" spans="1:17" ht="14.4" customHeight="1" x14ac:dyDescent="0.3">
      <c r="A254" s="661" t="s">
        <v>571</v>
      </c>
      <c r="B254" s="662" t="s">
        <v>5924</v>
      </c>
      <c r="C254" s="662" t="s">
        <v>5769</v>
      </c>
      <c r="D254" s="662" t="s">
        <v>5950</v>
      </c>
      <c r="E254" s="662" t="s">
        <v>5951</v>
      </c>
      <c r="F254" s="665"/>
      <c r="G254" s="665"/>
      <c r="H254" s="665"/>
      <c r="I254" s="665"/>
      <c r="J254" s="665">
        <v>1</v>
      </c>
      <c r="K254" s="665">
        <v>4891</v>
      </c>
      <c r="L254" s="665"/>
      <c r="M254" s="665">
        <v>4891</v>
      </c>
      <c r="N254" s="665"/>
      <c r="O254" s="665"/>
      <c r="P254" s="678"/>
      <c r="Q254" s="666"/>
    </row>
    <row r="255" spans="1:17" ht="14.4" customHeight="1" x14ac:dyDescent="0.3">
      <c r="A255" s="661" t="s">
        <v>571</v>
      </c>
      <c r="B255" s="662" t="s">
        <v>5924</v>
      </c>
      <c r="C255" s="662" t="s">
        <v>5769</v>
      </c>
      <c r="D255" s="662" t="s">
        <v>5952</v>
      </c>
      <c r="E255" s="662" t="s">
        <v>5953</v>
      </c>
      <c r="F255" s="665"/>
      <c r="G255" s="665"/>
      <c r="H255" s="665"/>
      <c r="I255" s="665"/>
      <c r="J255" s="665">
        <v>1</v>
      </c>
      <c r="K255" s="665">
        <v>9477</v>
      </c>
      <c r="L255" s="665"/>
      <c r="M255" s="665">
        <v>9477</v>
      </c>
      <c r="N255" s="665">
        <v>2</v>
      </c>
      <c r="O255" s="665">
        <v>19008</v>
      </c>
      <c r="P255" s="678"/>
      <c r="Q255" s="666">
        <v>9504</v>
      </c>
    </row>
    <row r="256" spans="1:17" ht="14.4" customHeight="1" x14ac:dyDescent="0.3">
      <c r="A256" s="661" t="s">
        <v>571</v>
      </c>
      <c r="B256" s="662" t="s">
        <v>5924</v>
      </c>
      <c r="C256" s="662" t="s">
        <v>5769</v>
      </c>
      <c r="D256" s="662" t="s">
        <v>5954</v>
      </c>
      <c r="E256" s="662" t="s">
        <v>5955</v>
      </c>
      <c r="F256" s="665"/>
      <c r="G256" s="665"/>
      <c r="H256" s="665"/>
      <c r="I256" s="665"/>
      <c r="J256" s="665">
        <v>1</v>
      </c>
      <c r="K256" s="665">
        <v>4777</v>
      </c>
      <c r="L256" s="665"/>
      <c r="M256" s="665">
        <v>4777</v>
      </c>
      <c r="N256" s="665"/>
      <c r="O256" s="665"/>
      <c r="P256" s="678"/>
      <c r="Q256" s="666"/>
    </row>
    <row r="257" spans="1:17" ht="14.4" customHeight="1" x14ac:dyDescent="0.3">
      <c r="A257" s="661" t="s">
        <v>571</v>
      </c>
      <c r="B257" s="662" t="s">
        <v>5924</v>
      </c>
      <c r="C257" s="662" t="s">
        <v>5769</v>
      </c>
      <c r="D257" s="662" t="s">
        <v>5956</v>
      </c>
      <c r="E257" s="662" t="s">
        <v>5957</v>
      </c>
      <c r="F257" s="665">
        <v>4</v>
      </c>
      <c r="G257" s="665">
        <v>3224</v>
      </c>
      <c r="H257" s="665">
        <v>1</v>
      </c>
      <c r="I257" s="665">
        <v>806</v>
      </c>
      <c r="J257" s="665">
        <v>4</v>
      </c>
      <c r="K257" s="665">
        <v>3260</v>
      </c>
      <c r="L257" s="665">
        <v>1.0111662531017369</v>
      </c>
      <c r="M257" s="665">
        <v>815</v>
      </c>
      <c r="N257" s="665">
        <v>10</v>
      </c>
      <c r="O257" s="665">
        <v>8190</v>
      </c>
      <c r="P257" s="678">
        <v>2.5403225806451615</v>
      </c>
      <c r="Q257" s="666">
        <v>819</v>
      </c>
    </row>
    <row r="258" spans="1:17" ht="14.4" customHeight="1" x14ac:dyDescent="0.3">
      <c r="A258" s="661" t="s">
        <v>571</v>
      </c>
      <c r="B258" s="662" t="s">
        <v>5924</v>
      </c>
      <c r="C258" s="662" t="s">
        <v>5769</v>
      </c>
      <c r="D258" s="662" t="s">
        <v>5958</v>
      </c>
      <c r="E258" s="662" t="s">
        <v>5959</v>
      </c>
      <c r="F258" s="665">
        <v>1</v>
      </c>
      <c r="G258" s="665">
        <v>0</v>
      </c>
      <c r="H258" s="665"/>
      <c r="I258" s="665">
        <v>0</v>
      </c>
      <c r="J258" s="665"/>
      <c r="K258" s="665"/>
      <c r="L258" s="665"/>
      <c r="M258" s="665"/>
      <c r="N258" s="665">
        <v>1</v>
      </c>
      <c r="O258" s="665">
        <v>0</v>
      </c>
      <c r="P258" s="678"/>
      <c r="Q258" s="666">
        <v>0</v>
      </c>
    </row>
    <row r="259" spans="1:17" ht="14.4" customHeight="1" x14ac:dyDescent="0.3">
      <c r="A259" s="661" t="s">
        <v>571</v>
      </c>
      <c r="B259" s="662" t="s">
        <v>5924</v>
      </c>
      <c r="C259" s="662" t="s">
        <v>5769</v>
      </c>
      <c r="D259" s="662" t="s">
        <v>5960</v>
      </c>
      <c r="E259" s="662" t="s">
        <v>5961</v>
      </c>
      <c r="F259" s="665">
        <v>3</v>
      </c>
      <c r="G259" s="665">
        <v>0</v>
      </c>
      <c r="H259" s="665"/>
      <c r="I259" s="665">
        <v>0</v>
      </c>
      <c r="J259" s="665">
        <v>9</v>
      </c>
      <c r="K259" s="665">
        <v>0</v>
      </c>
      <c r="L259" s="665"/>
      <c r="M259" s="665">
        <v>0</v>
      </c>
      <c r="N259" s="665">
        <v>4</v>
      </c>
      <c r="O259" s="665">
        <v>0</v>
      </c>
      <c r="P259" s="678"/>
      <c r="Q259" s="666">
        <v>0</v>
      </c>
    </row>
    <row r="260" spans="1:17" ht="14.4" customHeight="1" x14ac:dyDescent="0.3">
      <c r="A260" s="661" t="s">
        <v>571</v>
      </c>
      <c r="B260" s="662" t="s">
        <v>5924</v>
      </c>
      <c r="C260" s="662" t="s">
        <v>5769</v>
      </c>
      <c r="D260" s="662" t="s">
        <v>5962</v>
      </c>
      <c r="E260" s="662" t="s">
        <v>5963</v>
      </c>
      <c r="F260" s="665">
        <v>1</v>
      </c>
      <c r="G260" s="665">
        <v>0</v>
      </c>
      <c r="H260" s="665"/>
      <c r="I260" s="665">
        <v>0</v>
      </c>
      <c r="J260" s="665">
        <v>1</v>
      </c>
      <c r="K260" s="665">
        <v>0</v>
      </c>
      <c r="L260" s="665"/>
      <c r="M260" s="665">
        <v>0</v>
      </c>
      <c r="N260" s="665"/>
      <c r="O260" s="665"/>
      <c r="P260" s="678"/>
      <c r="Q260" s="666"/>
    </row>
    <row r="261" spans="1:17" ht="14.4" customHeight="1" x14ac:dyDescent="0.3">
      <c r="A261" s="661" t="s">
        <v>571</v>
      </c>
      <c r="B261" s="662" t="s">
        <v>5924</v>
      </c>
      <c r="C261" s="662" t="s">
        <v>5769</v>
      </c>
      <c r="D261" s="662" t="s">
        <v>5964</v>
      </c>
      <c r="E261" s="662" t="s">
        <v>5965</v>
      </c>
      <c r="F261" s="665"/>
      <c r="G261" s="665"/>
      <c r="H261" s="665"/>
      <c r="I261" s="665"/>
      <c r="J261" s="665">
        <v>1</v>
      </c>
      <c r="K261" s="665">
        <v>0</v>
      </c>
      <c r="L261" s="665"/>
      <c r="M261" s="665">
        <v>0</v>
      </c>
      <c r="N261" s="665">
        <v>1</v>
      </c>
      <c r="O261" s="665">
        <v>0</v>
      </c>
      <c r="P261" s="678"/>
      <c r="Q261" s="666">
        <v>0</v>
      </c>
    </row>
    <row r="262" spans="1:17" ht="14.4" customHeight="1" x14ac:dyDescent="0.3">
      <c r="A262" s="661" t="s">
        <v>571</v>
      </c>
      <c r="B262" s="662" t="s">
        <v>5924</v>
      </c>
      <c r="C262" s="662" t="s">
        <v>5769</v>
      </c>
      <c r="D262" s="662" t="s">
        <v>5966</v>
      </c>
      <c r="E262" s="662" t="s">
        <v>5967</v>
      </c>
      <c r="F262" s="665"/>
      <c r="G262" s="665"/>
      <c r="H262" s="665"/>
      <c r="I262" s="665"/>
      <c r="J262" s="665">
        <v>1</v>
      </c>
      <c r="K262" s="665">
        <v>0</v>
      </c>
      <c r="L262" s="665"/>
      <c r="M262" s="665">
        <v>0</v>
      </c>
      <c r="N262" s="665"/>
      <c r="O262" s="665"/>
      <c r="P262" s="678"/>
      <c r="Q262" s="666"/>
    </row>
    <row r="263" spans="1:17" ht="14.4" customHeight="1" x14ac:dyDescent="0.3">
      <c r="A263" s="661" t="s">
        <v>571</v>
      </c>
      <c r="B263" s="662" t="s">
        <v>5924</v>
      </c>
      <c r="C263" s="662" t="s">
        <v>5769</v>
      </c>
      <c r="D263" s="662" t="s">
        <v>5968</v>
      </c>
      <c r="E263" s="662" t="s">
        <v>5969</v>
      </c>
      <c r="F263" s="665"/>
      <c r="G263" s="665"/>
      <c r="H263" s="665"/>
      <c r="I263" s="665"/>
      <c r="J263" s="665">
        <v>1</v>
      </c>
      <c r="K263" s="665">
        <v>0</v>
      </c>
      <c r="L263" s="665"/>
      <c r="M263" s="665">
        <v>0</v>
      </c>
      <c r="N263" s="665">
        <v>2</v>
      </c>
      <c r="O263" s="665">
        <v>0</v>
      </c>
      <c r="P263" s="678"/>
      <c r="Q263" s="666">
        <v>0</v>
      </c>
    </row>
    <row r="264" spans="1:17" ht="14.4" customHeight="1" x14ac:dyDescent="0.3">
      <c r="A264" s="661" t="s">
        <v>571</v>
      </c>
      <c r="B264" s="662" t="s">
        <v>5924</v>
      </c>
      <c r="C264" s="662" t="s">
        <v>5769</v>
      </c>
      <c r="D264" s="662" t="s">
        <v>5970</v>
      </c>
      <c r="E264" s="662" t="s">
        <v>5971</v>
      </c>
      <c r="F264" s="665">
        <v>1</v>
      </c>
      <c r="G264" s="665">
        <v>0</v>
      </c>
      <c r="H264" s="665"/>
      <c r="I264" s="665">
        <v>0</v>
      </c>
      <c r="J264" s="665">
        <v>1</v>
      </c>
      <c r="K264" s="665">
        <v>0</v>
      </c>
      <c r="L264" s="665"/>
      <c r="M264" s="665">
        <v>0</v>
      </c>
      <c r="N264" s="665"/>
      <c r="O264" s="665"/>
      <c r="P264" s="678"/>
      <c r="Q264" s="666"/>
    </row>
    <row r="265" spans="1:17" ht="14.4" customHeight="1" x14ac:dyDescent="0.3">
      <c r="A265" s="661" t="s">
        <v>571</v>
      </c>
      <c r="B265" s="662" t="s">
        <v>5924</v>
      </c>
      <c r="C265" s="662" t="s">
        <v>5769</v>
      </c>
      <c r="D265" s="662" t="s">
        <v>5972</v>
      </c>
      <c r="E265" s="662" t="s">
        <v>5973</v>
      </c>
      <c r="F265" s="665"/>
      <c r="G265" s="665"/>
      <c r="H265" s="665"/>
      <c r="I265" s="665"/>
      <c r="J265" s="665"/>
      <c r="K265" s="665"/>
      <c r="L265" s="665"/>
      <c r="M265" s="665"/>
      <c r="N265" s="665">
        <v>1</v>
      </c>
      <c r="O265" s="665">
        <v>0</v>
      </c>
      <c r="P265" s="678"/>
      <c r="Q265" s="666">
        <v>0</v>
      </c>
    </row>
    <row r="266" spans="1:17" ht="14.4" customHeight="1" x14ac:dyDescent="0.3">
      <c r="A266" s="661" t="s">
        <v>571</v>
      </c>
      <c r="B266" s="662" t="s">
        <v>5924</v>
      </c>
      <c r="C266" s="662" t="s">
        <v>5769</v>
      </c>
      <c r="D266" s="662" t="s">
        <v>5974</v>
      </c>
      <c r="E266" s="662" t="s">
        <v>5975</v>
      </c>
      <c r="F266" s="665"/>
      <c r="G266" s="665"/>
      <c r="H266" s="665"/>
      <c r="I266" s="665"/>
      <c r="J266" s="665">
        <v>1</v>
      </c>
      <c r="K266" s="665">
        <v>0</v>
      </c>
      <c r="L266" s="665"/>
      <c r="M266" s="665">
        <v>0</v>
      </c>
      <c r="N266" s="665">
        <v>2</v>
      </c>
      <c r="O266" s="665">
        <v>0</v>
      </c>
      <c r="P266" s="678"/>
      <c r="Q266" s="666">
        <v>0</v>
      </c>
    </row>
    <row r="267" spans="1:17" ht="14.4" customHeight="1" x14ac:dyDescent="0.3">
      <c r="A267" s="661" t="s">
        <v>571</v>
      </c>
      <c r="B267" s="662" t="s">
        <v>5924</v>
      </c>
      <c r="C267" s="662" t="s">
        <v>5769</v>
      </c>
      <c r="D267" s="662" t="s">
        <v>5976</v>
      </c>
      <c r="E267" s="662" t="s">
        <v>5977</v>
      </c>
      <c r="F267" s="665">
        <v>1</v>
      </c>
      <c r="G267" s="665">
        <v>0</v>
      </c>
      <c r="H267" s="665"/>
      <c r="I267" s="665">
        <v>0</v>
      </c>
      <c r="J267" s="665"/>
      <c r="K267" s="665"/>
      <c r="L267" s="665"/>
      <c r="M267" s="665"/>
      <c r="N267" s="665">
        <v>1</v>
      </c>
      <c r="O267" s="665">
        <v>0</v>
      </c>
      <c r="P267" s="678"/>
      <c r="Q267" s="666">
        <v>0</v>
      </c>
    </row>
    <row r="268" spans="1:17" ht="14.4" customHeight="1" x14ac:dyDescent="0.3">
      <c r="A268" s="661" t="s">
        <v>571</v>
      </c>
      <c r="B268" s="662" t="s">
        <v>5924</v>
      </c>
      <c r="C268" s="662" t="s">
        <v>5769</v>
      </c>
      <c r="D268" s="662" t="s">
        <v>5978</v>
      </c>
      <c r="E268" s="662" t="s">
        <v>5979</v>
      </c>
      <c r="F268" s="665"/>
      <c r="G268" s="665"/>
      <c r="H268" s="665"/>
      <c r="I268" s="665"/>
      <c r="J268" s="665">
        <v>1</v>
      </c>
      <c r="K268" s="665">
        <v>0</v>
      </c>
      <c r="L268" s="665"/>
      <c r="M268" s="665">
        <v>0</v>
      </c>
      <c r="N268" s="665"/>
      <c r="O268" s="665"/>
      <c r="P268" s="678"/>
      <c r="Q268" s="666"/>
    </row>
    <row r="269" spans="1:17" ht="14.4" customHeight="1" x14ac:dyDescent="0.3">
      <c r="A269" s="661" t="s">
        <v>571</v>
      </c>
      <c r="B269" s="662" t="s">
        <v>5924</v>
      </c>
      <c r="C269" s="662" t="s">
        <v>5769</v>
      </c>
      <c r="D269" s="662" t="s">
        <v>5980</v>
      </c>
      <c r="E269" s="662" t="s">
        <v>5981</v>
      </c>
      <c r="F269" s="665"/>
      <c r="G269" s="665"/>
      <c r="H269" s="665"/>
      <c r="I269" s="665"/>
      <c r="J269" s="665">
        <v>1</v>
      </c>
      <c r="K269" s="665">
        <v>0</v>
      </c>
      <c r="L269" s="665"/>
      <c r="M269" s="665">
        <v>0</v>
      </c>
      <c r="N269" s="665"/>
      <c r="O269" s="665"/>
      <c r="P269" s="678"/>
      <c r="Q269" s="666"/>
    </row>
    <row r="270" spans="1:17" ht="14.4" customHeight="1" x14ac:dyDescent="0.3">
      <c r="A270" s="661" t="s">
        <v>571</v>
      </c>
      <c r="B270" s="662" t="s">
        <v>5924</v>
      </c>
      <c r="C270" s="662" t="s">
        <v>5769</v>
      </c>
      <c r="D270" s="662" t="s">
        <v>5982</v>
      </c>
      <c r="E270" s="662" t="s">
        <v>5983</v>
      </c>
      <c r="F270" s="665">
        <v>1</v>
      </c>
      <c r="G270" s="665">
        <v>0</v>
      </c>
      <c r="H270" s="665"/>
      <c r="I270" s="665">
        <v>0</v>
      </c>
      <c r="J270" s="665"/>
      <c r="K270" s="665"/>
      <c r="L270" s="665"/>
      <c r="M270" s="665"/>
      <c r="N270" s="665"/>
      <c r="O270" s="665"/>
      <c r="P270" s="678"/>
      <c r="Q270" s="666"/>
    </row>
    <row r="271" spans="1:17" ht="14.4" customHeight="1" x14ac:dyDescent="0.3">
      <c r="A271" s="661" t="s">
        <v>571</v>
      </c>
      <c r="B271" s="662" t="s">
        <v>5924</v>
      </c>
      <c r="C271" s="662" t="s">
        <v>5769</v>
      </c>
      <c r="D271" s="662" t="s">
        <v>5984</v>
      </c>
      <c r="E271" s="662" t="s">
        <v>5985</v>
      </c>
      <c r="F271" s="665"/>
      <c r="G271" s="665"/>
      <c r="H271" s="665"/>
      <c r="I271" s="665"/>
      <c r="J271" s="665">
        <v>1</v>
      </c>
      <c r="K271" s="665">
        <v>0</v>
      </c>
      <c r="L271" s="665"/>
      <c r="M271" s="665">
        <v>0</v>
      </c>
      <c r="N271" s="665"/>
      <c r="O271" s="665"/>
      <c r="P271" s="678"/>
      <c r="Q271" s="666"/>
    </row>
    <row r="272" spans="1:17" ht="14.4" customHeight="1" x14ac:dyDescent="0.3">
      <c r="A272" s="661" t="s">
        <v>571</v>
      </c>
      <c r="B272" s="662" t="s">
        <v>5924</v>
      </c>
      <c r="C272" s="662" t="s">
        <v>5769</v>
      </c>
      <c r="D272" s="662" t="s">
        <v>5986</v>
      </c>
      <c r="E272" s="662" t="s">
        <v>5987</v>
      </c>
      <c r="F272" s="665"/>
      <c r="G272" s="665"/>
      <c r="H272" s="665"/>
      <c r="I272" s="665"/>
      <c r="J272" s="665">
        <v>1</v>
      </c>
      <c r="K272" s="665">
        <v>0</v>
      </c>
      <c r="L272" s="665"/>
      <c r="M272" s="665">
        <v>0</v>
      </c>
      <c r="N272" s="665"/>
      <c r="O272" s="665"/>
      <c r="P272" s="678"/>
      <c r="Q272" s="666"/>
    </row>
    <row r="273" spans="1:17" ht="14.4" customHeight="1" x14ac:dyDescent="0.3">
      <c r="A273" s="661" t="s">
        <v>571</v>
      </c>
      <c r="B273" s="662" t="s">
        <v>5924</v>
      </c>
      <c r="C273" s="662" t="s">
        <v>5769</v>
      </c>
      <c r="D273" s="662" t="s">
        <v>5988</v>
      </c>
      <c r="E273" s="662" t="s">
        <v>5989</v>
      </c>
      <c r="F273" s="665"/>
      <c r="G273" s="665"/>
      <c r="H273" s="665"/>
      <c r="I273" s="665"/>
      <c r="J273" s="665">
        <v>1</v>
      </c>
      <c r="K273" s="665">
        <v>0</v>
      </c>
      <c r="L273" s="665"/>
      <c r="M273" s="665">
        <v>0</v>
      </c>
      <c r="N273" s="665"/>
      <c r="O273" s="665"/>
      <c r="P273" s="678"/>
      <c r="Q273" s="666"/>
    </row>
    <row r="274" spans="1:17" ht="14.4" customHeight="1" x14ac:dyDescent="0.3">
      <c r="A274" s="661" t="s">
        <v>571</v>
      </c>
      <c r="B274" s="662" t="s">
        <v>5924</v>
      </c>
      <c r="C274" s="662" t="s">
        <v>5769</v>
      </c>
      <c r="D274" s="662" t="s">
        <v>5990</v>
      </c>
      <c r="E274" s="662" t="s">
        <v>5991</v>
      </c>
      <c r="F274" s="665">
        <v>1</v>
      </c>
      <c r="G274" s="665">
        <v>0</v>
      </c>
      <c r="H274" s="665"/>
      <c r="I274" s="665">
        <v>0</v>
      </c>
      <c r="J274" s="665"/>
      <c r="K274" s="665"/>
      <c r="L274" s="665"/>
      <c r="M274" s="665"/>
      <c r="N274" s="665"/>
      <c r="O274" s="665"/>
      <c r="P274" s="678"/>
      <c r="Q274" s="666"/>
    </row>
    <row r="275" spans="1:17" ht="14.4" customHeight="1" x14ac:dyDescent="0.3">
      <c r="A275" s="661" t="s">
        <v>571</v>
      </c>
      <c r="B275" s="662" t="s">
        <v>5924</v>
      </c>
      <c r="C275" s="662" t="s">
        <v>5769</v>
      </c>
      <c r="D275" s="662" t="s">
        <v>5992</v>
      </c>
      <c r="E275" s="662" t="s">
        <v>5993</v>
      </c>
      <c r="F275" s="665"/>
      <c r="G275" s="665"/>
      <c r="H275" s="665"/>
      <c r="I275" s="665"/>
      <c r="J275" s="665"/>
      <c r="K275" s="665"/>
      <c r="L275" s="665"/>
      <c r="M275" s="665"/>
      <c r="N275" s="665">
        <v>1</v>
      </c>
      <c r="O275" s="665">
        <v>0</v>
      </c>
      <c r="P275" s="678"/>
      <c r="Q275" s="666">
        <v>0</v>
      </c>
    </row>
    <row r="276" spans="1:17" ht="14.4" customHeight="1" x14ac:dyDescent="0.3">
      <c r="A276" s="661" t="s">
        <v>571</v>
      </c>
      <c r="B276" s="662" t="s">
        <v>5924</v>
      </c>
      <c r="C276" s="662" t="s">
        <v>5769</v>
      </c>
      <c r="D276" s="662" t="s">
        <v>5994</v>
      </c>
      <c r="E276" s="662" t="s">
        <v>5995</v>
      </c>
      <c r="F276" s="665">
        <v>1</v>
      </c>
      <c r="G276" s="665">
        <v>0</v>
      </c>
      <c r="H276" s="665"/>
      <c r="I276" s="665">
        <v>0</v>
      </c>
      <c r="J276" s="665"/>
      <c r="K276" s="665"/>
      <c r="L276" s="665"/>
      <c r="M276" s="665"/>
      <c r="N276" s="665"/>
      <c r="O276" s="665"/>
      <c r="P276" s="678"/>
      <c r="Q276" s="666"/>
    </row>
    <row r="277" spans="1:17" ht="14.4" customHeight="1" x14ac:dyDescent="0.3">
      <c r="A277" s="661" t="s">
        <v>571</v>
      </c>
      <c r="B277" s="662" t="s">
        <v>5924</v>
      </c>
      <c r="C277" s="662" t="s">
        <v>5769</v>
      </c>
      <c r="D277" s="662" t="s">
        <v>5996</v>
      </c>
      <c r="E277" s="662" t="s">
        <v>5997</v>
      </c>
      <c r="F277" s="665"/>
      <c r="G277" s="665"/>
      <c r="H277" s="665"/>
      <c r="I277" s="665"/>
      <c r="J277" s="665">
        <v>2</v>
      </c>
      <c r="K277" s="665">
        <v>0</v>
      </c>
      <c r="L277" s="665"/>
      <c r="M277" s="665">
        <v>0</v>
      </c>
      <c r="N277" s="665"/>
      <c r="O277" s="665"/>
      <c r="P277" s="678"/>
      <c r="Q277" s="666"/>
    </row>
    <row r="278" spans="1:17" ht="14.4" customHeight="1" x14ac:dyDescent="0.3">
      <c r="A278" s="661" t="s">
        <v>571</v>
      </c>
      <c r="B278" s="662" t="s">
        <v>5924</v>
      </c>
      <c r="C278" s="662" t="s">
        <v>5769</v>
      </c>
      <c r="D278" s="662" t="s">
        <v>5998</v>
      </c>
      <c r="E278" s="662" t="s">
        <v>5999</v>
      </c>
      <c r="F278" s="665">
        <v>3</v>
      </c>
      <c r="G278" s="665">
        <v>0</v>
      </c>
      <c r="H278" s="665"/>
      <c r="I278" s="665">
        <v>0</v>
      </c>
      <c r="J278" s="665">
        <v>8</v>
      </c>
      <c r="K278" s="665">
        <v>0</v>
      </c>
      <c r="L278" s="665"/>
      <c r="M278" s="665">
        <v>0</v>
      </c>
      <c r="N278" s="665">
        <v>4</v>
      </c>
      <c r="O278" s="665">
        <v>0</v>
      </c>
      <c r="P278" s="678"/>
      <c r="Q278" s="666">
        <v>0</v>
      </c>
    </row>
    <row r="279" spans="1:17" ht="14.4" customHeight="1" x14ac:dyDescent="0.3">
      <c r="A279" s="661" t="s">
        <v>571</v>
      </c>
      <c r="B279" s="662" t="s">
        <v>5924</v>
      </c>
      <c r="C279" s="662" t="s">
        <v>5769</v>
      </c>
      <c r="D279" s="662" t="s">
        <v>6000</v>
      </c>
      <c r="E279" s="662" t="s">
        <v>6001</v>
      </c>
      <c r="F279" s="665">
        <v>1</v>
      </c>
      <c r="G279" s="665">
        <v>2702</v>
      </c>
      <c r="H279" s="665">
        <v>1</v>
      </c>
      <c r="I279" s="665">
        <v>2702</v>
      </c>
      <c r="J279" s="665"/>
      <c r="K279" s="665"/>
      <c r="L279" s="665"/>
      <c r="M279" s="665"/>
      <c r="N279" s="665"/>
      <c r="O279" s="665"/>
      <c r="P279" s="678"/>
      <c r="Q279" s="666"/>
    </row>
    <row r="280" spans="1:17" ht="14.4" customHeight="1" x14ac:dyDescent="0.3">
      <c r="A280" s="661" t="s">
        <v>571</v>
      </c>
      <c r="B280" s="662" t="s">
        <v>5924</v>
      </c>
      <c r="C280" s="662" t="s">
        <v>5769</v>
      </c>
      <c r="D280" s="662" t="s">
        <v>6002</v>
      </c>
      <c r="E280" s="662" t="s">
        <v>6003</v>
      </c>
      <c r="F280" s="665">
        <v>2</v>
      </c>
      <c r="G280" s="665">
        <v>1600</v>
      </c>
      <c r="H280" s="665">
        <v>1</v>
      </c>
      <c r="I280" s="665">
        <v>800</v>
      </c>
      <c r="J280" s="665">
        <v>1</v>
      </c>
      <c r="K280" s="665">
        <v>800</v>
      </c>
      <c r="L280" s="665">
        <v>0.5</v>
      </c>
      <c r="M280" s="665">
        <v>800</v>
      </c>
      <c r="N280" s="665">
        <v>0</v>
      </c>
      <c r="O280" s="665">
        <v>0</v>
      </c>
      <c r="P280" s="678">
        <v>0</v>
      </c>
      <c r="Q280" s="666"/>
    </row>
    <row r="281" spans="1:17" ht="14.4" customHeight="1" x14ac:dyDescent="0.3">
      <c r="A281" s="661" t="s">
        <v>571</v>
      </c>
      <c r="B281" s="662" t="s">
        <v>5924</v>
      </c>
      <c r="C281" s="662" t="s">
        <v>5769</v>
      </c>
      <c r="D281" s="662" t="s">
        <v>6004</v>
      </c>
      <c r="E281" s="662" t="s">
        <v>6005</v>
      </c>
      <c r="F281" s="665">
        <v>2</v>
      </c>
      <c r="G281" s="665">
        <v>12154</v>
      </c>
      <c r="H281" s="665">
        <v>1</v>
      </c>
      <c r="I281" s="665">
        <v>6077</v>
      </c>
      <c r="J281" s="665">
        <v>1</v>
      </c>
      <c r="K281" s="665">
        <v>6111</v>
      </c>
      <c r="L281" s="665">
        <v>0.50279743294388679</v>
      </c>
      <c r="M281" s="665">
        <v>6111</v>
      </c>
      <c r="N281" s="665"/>
      <c r="O281" s="665"/>
      <c r="P281" s="678"/>
      <c r="Q281" s="666"/>
    </row>
    <row r="282" spans="1:17" ht="14.4" customHeight="1" x14ac:dyDescent="0.3">
      <c r="A282" s="661" t="s">
        <v>571</v>
      </c>
      <c r="B282" s="662" t="s">
        <v>5924</v>
      </c>
      <c r="C282" s="662" t="s">
        <v>5769</v>
      </c>
      <c r="D282" s="662" t="s">
        <v>6006</v>
      </c>
      <c r="E282" s="662" t="s">
        <v>6007</v>
      </c>
      <c r="F282" s="665">
        <v>1</v>
      </c>
      <c r="G282" s="665">
        <v>9034</v>
      </c>
      <c r="H282" s="665">
        <v>1</v>
      </c>
      <c r="I282" s="665">
        <v>9034</v>
      </c>
      <c r="J282" s="665">
        <v>2</v>
      </c>
      <c r="K282" s="665">
        <v>18192</v>
      </c>
      <c r="L282" s="665">
        <v>2.0137259242860304</v>
      </c>
      <c r="M282" s="665">
        <v>9096</v>
      </c>
      <c r="N282" s="665">
        <v>2</v>
      </c>
      <c r="O282" s="665">
        <v>18246</v>
      </c>
      <c r="P282" s="678">
        <v>2.0197033429267215</v>
      </c>
      <c r="Q282" s="666">
        <v>9123</v>
      </c>
    </row>
    <row r="283" spans="1:17" ht="14.4" customHeight="1" x14ac:dyDescent="0.3">
      <c r="A283" s="661" t="s">
        <v>571</v>
      </c>
      <c r="B283" s="662" t="s">
        <v>5924</v>
      </c>
      <c r="C283" s="662" t="s">
        <v>5769</v>
      </c>
      <c r="D283" s="662" t="s">
        <v>6008</v>
      </c>
      <c r="E283" s="662" t="s">
        <v>6009</v>
      </c>
      <c r="F283" s="665"/>
      <c r="G283" s="665"/>
      <c r="H283" s="665"/>
      <c r="I283" s="665"/>
      <c r="J283" s="665">
        <v>2</v>
      </c>
      <c r="K283" s="665">
        <v>1700</v>
      </c>
      <c r="L283" s="665"/>
      <c r="M283" s="665">
        <v>850</v>
      </c>
      <c r="N283" s="665"/>
      <c r="O283" s="665"/>
      <c r="P283" s="678"/>
      <c r="Q283" s="666"/>
    </row>
    <row r="284" spans="1:17" ht="14.4" customHeight="1" x14ac:dyDescent="0.3">
      <c r="A284" s="661" t="s">
        <v>571</v>
      </c>
      <c r="B284" s="662" t="s">
        <v>5924</v>
      </c>
      <c r="C284" s="662" t="s">
        <v>5769</v>
      </c>
      <c r="D284" s="662" t="s">
        <v>6010</v>
      </c>
      <c r="E284" s="662" t="s">
        <v>6011</v>
      </c>
      <c r="F284" s="665"/>
      <c r="G284" s="665"/>
      <c r="H284" s="665"/>
      <c r="I284" s="665"/>
      <c r="J284" s="665">
        <v>1</v>
      </c>
      <c r="K284" s="665">
        <v>0</v>
      </c>
      <c r="L284" s="665"/>
      <c r="M284" s="665">
        <v>0</v>
      </c>
      <c r="N284" s="665"/>
      <c r="O284" s="665"/>
      <c r="P284" s="678"/>
      <c r="Q284" s="666"/>
    </row>
    <row r="285" spans="1:17" ht="14.4" customHeight="1" x14ac:dyDescent="0.3">
      <c r="A285" s="661" t="s">
        <v>571</v>
      </c>
      <c r="B285" s="662" t="s">
        <v>5924</v>
      </c>
      <c r="C285" s="662" t="s">
        <v>5769</v>
      </c>
      <c r="D285" s="662" t="s">
        <v>6012</v>
      </c>
      <c r="E285" s="662" t="s">
        <v>6013</v>
      </c>
      <c r="F285" s="665">
        <v>1</v>
      </c>
      <c r="G285" s="665">
        <v>3459</v>
      </c>
      <c r="H285" s="665">
        <v>1</v>
      </c>
      <c r="I285" s="665">
        <v>3459</v>
      </c>
      <c r="J285" s="665"/>
      <c r="K285" s="665"/>
      <c r="L285" s="665"/>
      <c r="M285" s="665"/>
      <c r="N285" s="665">
        <v>1</v>
      </c>
      <c r="O285" s="665">
        <v>3492</v>
      </c>
      <c r="P285" s="678">
        <v>1.0095403295750216</v>
      </c>
      <c r="Q285" s="666">
        <v>3492</v>
      </c>
    </row>
    <row r="286" spans="1:17" ht="14.4" customHeight="1" x14ac:dyDescent="0.3">
      <c r="A286" s="661" t="s">
        <v>571</v>
      </c>
      <c r="B286" s="662" t="s">
        <v>5924</v>
      </c>
      <c r="C286" s="662" t="s">
        <v>5769</v>
      </c>
      <c r="D286" s="662" t="s">
        <v>6014</v>
      </c>
      <c r="E286" s="662" t="s">
        <v>6015</v>
      </c>
      <c r="F286" s="665">
        <v>2</v>
      </c>
      <c r="G286" s="665">
        <v>2038</v>
      </c>
      <c r="H286" s="665">
        <v>1</v>
      </c>
      <c r="I286" s="665">
        <v>1019</v>
      </c>
      <c r="J286" s="665"/>
      <c r="K286" s="665"/>
      <c r="L286" s="665"/>
      <c r="M286" s="665"/>
      <c r="N286" s="665">
        <v>3</v>
      </c>
      <c r="O286" s="665">
        <v>3087</v>
      </c>
      <c r="P286" s="678">
        <v>1.514720314033366</v>
      </c>
      <c r="Q286" s="666">
        <v>1029</v>
      </c>
    </row>
    <row r="287" spans="1:17" ht="14.4" customHeight="1" x14ac:dyDescent="0.3">
      <c r="A287" s="661" t="s">
        <v>571</v>
      </c>
      <c r="B287" s="662" t="s">
        <v>5924</v>
      </c>
      <c r="C287" s="662" t="s">
        <v>5769</v>
      </c>
      <c r="D287" s="662" t="s">
        <v>6016</v>
      </c>
      <c r="E287" s="662" t="s">
        <v>6017</v>
      </c>
      <c r="F287" s="665">
        <v>1</v>
      </c>
      <c r="G287" s="665">
        <v>3571</v>
      </c>
      <c r="H287" s="665">
        <v>1</v>
      </c>
      <c r="I287" s="665">
        <v>3571</v>
      </c>
      <c r="J287" s="665">
        <v>2</v>
      </c>
      <c r="K287" s="665">
        <v>7142</v>
      </c>
      <c r="L287" s="665">
        <v>2</v>
      </c>
      <c r="M287" s="665">
        <v>3571</v>
      </c>
      <c r="N287" s="665"/>
      <c r="O287" s="665"/>
      <c r="P287" s="678"/>
      <c r="Q287" s="666"/>
    </row>
    <row r="288" spans="1:17" ht="14.4" customHeight="1" x14ac:dyDescent="0.3">
      <c r="A288" s="661" t="s">
        <v>571</v>
      </c>
      <c r="B288" s="662" t="s">
        <v>5924</v>
      </c>
      <c r="C288" s="662" t="s">
        <v>5769</v>
      </c>
      <c r="D288" s="662" t="s">
        <v>6018</v>
      </c>
      <c r="E288" s="662" t="s">
        <v>6019</v>
      </c>
      <c r="F288" s="665">
        <v>5</v>
      </c>
      <c r="G288" s="665">
        <v>74525</v>
      </c>
      <c r="H288" s="665">
        <v>1</v>
      </c>
      <c r="I288" s="665">
        <v>14905</v>
      </c>
      <c r="J288" s="665"/>
      <c r="K288" s="665"/>
      <c r="L288" s="665"/>
      <c r="M288" s="665"/>
      <c r="N288" s="665"/>
      <c r="O288" s="665"/>
      <c r="P288" s="678"/>
      <c r="Q288" s="666"/>
    </row>
    <row r="289" spans="1:17" ht="14.4" customHeight="1" x14ac:dyDescent="0.3">
      <c r="A289" s="661" t="s">
        <v>571</v>
      </c>
      <c r="B289" s="662" t="s">
        <v>5924</v>
      </c>
      <c r="C289" s="662" t="s">
        <v>5769</v>
      </c>
      <c r="D289" s="662" t="s">
        <v>6020</v>
      </c>
      <c r="E289" s="662" t="s">
        <v>6021</v>
      </c>
      <c r="F289" s="665">
        <v>4</v>
      </c>
      <c r="G289" s="665">
        <v>61472</v>
      </c>
      <c r="H289" s="665">
        <v>1</v>
      </c>
      <c r="I289" s="665">
        <v>15368</v>
      </c>
      <c r="J289" s="665">
        <v>7</v>
      </c>
      <c r="K289" s="665">
        <v>107882</v>
      </c>
      <c r="L289" s="665">
        <v>1.7549778761061947</v>
      </c>
      <c r="M289" s="665">
        <v>15411.714285714286</v>
      </c>
      <c r="N289" s="665">
        <v>4</v>
      </c>
      <c r="O289" s="665">
        <v>62060</v>
      </c>
      <c r="P289" s="678">
        <v>1.0095653305570016</v>
      </c>
      <c r="Q289" s="666">
        <v>15515</v>
      </c>
    </row>
    <row r="290" spans="1:17" ht="14.4" customHeight="1" x14ac:dyDescent="0.3">
      <c r="A290" s="661" t="s">
        <v>571</v>
      </c>
      <c r="B290" s="662" t="s">
        <v>5924</v>
      </c>
      <c r="C290" s="662" t="s">
        <v>5769</v>
      </c>
      <c r="D290" s="662" t="s">
        <v>6022</v>
      </c>
      <c r="E290" s="662" t="s">
        <v>6023</v>
      </c>
      <c r="F290" s="665">
        <v>5</v>
      </c>
      <c r="G290" s="665">
        <v>0</v>
      </c>
      <c r="H290" s="665"/>
      <c r="I290" s="665">
        <v>0</v>
      </c>
      <c r="J290" s="665">
        <v>5</v>
      </c>
      <c r="K290" s="665">
        <v>0</v>
      </c>
      <c r="L290" s="665"/>
      <c r="M290" s="665">
        <v>0</v>
      </c>
      <c r="N290" s="665">
        <v>4</v>
      </c>
      <c r="O290" s="665">
        <v>0</v>
      </c>
      <c r="P290" s="678"/>
      <c r="Q290" s="666">
        <v>0</v>
      </c>
    </row>
    <row r="291" spans="1:17" ht="14.4" customHeight="1" x14ac:dyDescent="0.3">
      <c r="A291" s="661" t="s">
        <v>571</v>
      </c>
      <c r="B291" s="662" t="s">
        <v>5924</v>
      </c>
      <c r="C291" s="662" t="s">
        <v>5769</v>
      </c>
      <c r="D291" s="662" t="s">
        <v>6024</v>
      </c>
      <c r="E291" s="662" t="s">
        <v>6025</v>
      </c>
      <c r="F291" s="665"/>
      <c r="G291" s="665"/>
      <c r="H291" s="665"/>
      <c r="I291" s="665"/>
      <c r="J291" s="665">
        <v>1</v>
      </c>
      <c r="K291" s="665">
        <v>355</v>
      </c>
      <c r="L291" s="665"/>
      <c r="M291" s="665">
        <v>355</v>
      </c>
      <c r="N291" s="665"/>
      <c r="O291" s="665"/>
      <c r="P291" s="678"/>
      <c r="Q291" s="666"/>
    </row>
    <row r="292" spans="1:17" ht="14.4" customHeight="1" x14ac:dyDescent="0.3">
      <c r="A292" s="661" t="s">
        <v>571</v>
      </c>
      <c r="B292" s="662" t="s">
        <v>5924</v>
      </c>
      <c r="C292" s="662" t="s">
        <v>5769</v>
      </c>
      <c r="D292" s="662" t="s">
        <v>6026</v>
      </c>
      <c r="E292" s="662" t="s">
        <v>6027</v>
      </c>
      <c r="F292" s="665"/>
      <c r="G292" s="665"/>
      <c r="H292" s="665"/>
      <c r="I292" s="665"/>
      <c r="J292" s="665">
        <v>1</v>
      </c>
      <c r="K292" s="665">
        <v>0</v>
      </c>
      <c r="L292" s="665"/>
      <c r="M292" s="665">
        <v>0</v>
      </c>
      <c r="N292" s="665">
        <v>1</v>
      </c>
      <c r="O292" s="665">
        <v>0</v>
      </c>
      <c r="P292" s="678"/>
      <c r="Q292" s="666">
        <v>0</v>
      </c>
    </row>
    <row r="293" spans="1:17" ht="14.4" customHeight="1" x14ac:dyDescent="0.3">
      <c r="A293" s="661" t="s">
        <v>571</v>
      </c>
      <c r="B293" s="662" t="s">
        <v>5924</v>
      </c>
      <c r="C293" s="662" t="s">
        <v>5769</v>
      </c>
      <c r="D293" s="662" t="s">
        <v>6028</v>
      </c>
      <c r="E293" s="662" t="s">
        <v>6029</v>
      </c>
      <c r="F293" s="665">
        <v>1</v>
      </c>
      <c r="G293" s="665">
        <v>6794</v>
      </c>
      <c r="H293" s="665">
        <v>1</v>
      </c>
      <c r="I293" s="665">
        <v>6794</v>
      </c>
      <c r="J293" s="665">
        <v>1</v>
      </c>
      <c r="K293" s="665">
        <v>6834</v>
      </c>
      <c r="L293" s="665">
        <v>1.0058875478363263</v>
      </c>
      <c r="M293" s="665">
        <v>6834</v>
      </c>
      <c r="N293" s="665">
        <v>1</v>
      </c>
      <c r="O293" s="665">
        <v>6852</v>
      </c>
      <c r="P293" s="678">
        <v>1.008536944362673</v>
      </c>
      <c r="Q293" s="666">
        <v>6852</v>
      </c>
    </row>
    <row r="294" spans="1:17" ht="14.4" customHeight="1" x14ac:dyDescent="0.3">
      <c r="A294" s="661" t="s">
        <v>571</v>
      </c>
      <c r="B294" s="662" t="s">
        <v>5924</v>
      </c>
      <c r="C294" s="662" t="s">
        <v>5769</v>
      </c>
      <c r="D294" s="662" t="s">
        <v>6030</v>
      </c>
      <c r="E294" s="662" t="s">
        <v>6031</v>
      </c>
      <c r="F294" s="665">
        <v>1</v>
      </c>
      <c r="G294" s="665">
        <v>3599</v>
      </c>
      <c r="H294" s="665">
        <v>1</v>
      </c>
      <c r="I294" s="665">
        <v>3599</v>
      </c>
      <c r="J294" s="665"/>
      <c r="K294" s="665"/>
      <c r="L294" s="665"/>
      <c r="M294" s="665"/>
      <c r="N294" s="665"/>
      <c r="O294" s="665"/>
      <c r="P294" s="678"/>
      <c r="Q294" s="666"/>
    </row>
    <row r="295" spans="1:17" ht="14.4" customHeight="1" x14ac:dyDescent="0.3">
      <c r="A295" s="661" t="s">
        <v>571</v>
      </c>
      <c r="B295" s="662" t="s">
        <v>5924</v>
      </c>
      <c r="C295" s="662" t="s">
        <v>5769</v>
      </c>
      <c r="D295" s="662" t="s">
        <v>6032</v>
      </c>
      <c r="E295" s="662" t="s">
        <v>6033</v>
      </c>
      <c r="F295" s="665">
        <v>5</v>
      </c>
      <c r="G295" s="665">
        <v>0</v>
      </c>
      <c r="H295" s="665"/>
      <c r="I295" s="665">
        <v>0</v>
      </c>
      <c r="J295" s="665">
        <v>10</v>
      </c>
      <c r="K295" s="665">
        <v>0</v>
      </c>
      <c r="L295" s="665"/>
      <c r="M295" s="665">
        <v>0</v>
      </c>
      <c r="N295" s="665">
        <v>5</v>
      </c>
      <c r="O295" s="665">
        <v>0</v>
      </c>
      <c r="P295" s="678"/>
      <c r="Q295" s="666">
        <v>0</v>
      </c>
    </row>
    <row r="296" spans="1:17" ht="14.4" customHeight="1" x14ac:dyDescent="0.3">
      <c r="A296" s="661" t="s">
        <v>571</v>
      </c>
      <c r="B296" s="662" t="s">
        <v>5924</v>
      </c>
      <c r="C296" s="662" t="s">
        <v>5769</v>
      </c>
      <c r="D296" s="662" t="s">
        <v>6034</v>
      </c>
      <c r="E296" s="662" t="s">
        <v>6035</v>
      </c>
      <c r="F296" s="665"/>
      <c r="G296" s="665"/>
      <c r="H296" s="665"/>
      <c r="I296" s="665"/>
      <c r="J296" s="665">
        <v>1</v>
      </c>
      <c r="K296" s="665">
        <v>0</v>
      </c>
      <c r="L296" s="665"/>
      <c r="M296" s="665">
        <v>0</v>
      </c>
      <c r="N296" s="665">
        <v>2</v>
      </c>
      <c r="O296" s="665">
        <v>0</v>
      </c>
      <c r="P296" s="678"/>
      <c r="Q296" s="666">
        <v>0</v>
      </c>
    </row>
    <row r="297" spans="1:17" ht="14.4" customHeight="1" x14ac:dyDescent="0.3">
      <c r="A297" s="661" t="s">
        <v>571</v>
      </c>
      <c r="B297" s="662" t="s">
        <v>5924</v>
      </c>
      <c r="C297" s="662" t="s">
        <v>5769</v>
      </c>
      <c r="D297" s="662" t="s">
        <v>6036</v>
      </c>
      <c r="E297" s="662" t="s">
        <v>6037</v>
      </c>
      <c r="F297" s="665">
        <v>1</v>
      </c>
      <c r="G297" s="665">
        <v>6045</v>
      </c>
      <c r="H297" s="665">
        <v>1</v>
      </c>
      <c r="I297" s="665">
        <v>6045</v>
      </c>
      <c r="J297" s="665">
        <v>2</v>
      </c>
      <c r="K297" s="665">
        <v>12141</v>
      </c>
      <c r="L297" s="665">
        <v>2.0084367245657568</v>
      </c>
      <c r="M297" s="665">
        <v>6070.5</v>
      </c>
      <c r="N297" s="665"/>
      <c r="O297" s="665"/>
      <c r="P297" s="678"/>
      <c r="Q297" s="666"/>
    </row>
    <row r="298" spans="1:17" ht="14.4" customHeight="1" x14ac:dyDescent="0.3">
      <c r="A298" s="661" t="s">
        <v>571</v>
      </c>
      <c r="B298" s="662" t="s">
        <v>5924</v>
      </c>
      <c r="C298" s="662" t="s">
        <v>5769</v>
      </c>
      <c r="D298" s="662" t="s">
        <v>6038</v>
      </c>
      <c r="E298" s="662" t="s">
        <v>6039</v>
      </c>
      <c r="F298" s="665">
        <v>1</v>
      </c>
      <c r="G298" s="665">
        <v>4340</v>
      </c>
      <c r="H298" s="665">
        <v>1</v>
      </c>
      <c r="I298" s="665">
        <v>4340</v>
      </c>
      <c r="J298" s="665">
        <v>1</v>
      </c>
      <c r="K298" s="665">
        <v>4374</v>
      </c>
      <c r="L298" s="665">
        <v>1.0078341013824885</v>
      </c>
      <c r="M298" s="665">
        <v>4374</v>
      </c>
      <c r="N298" s="665">
        <v>1</v>
      </c>
      <c r="O298" s="665">
        <v>4389</v>
      </c>
      <c r="P298" s="678">
        <v>1.0112903225806451</v>
      </c>
      <c r="Q298" s="666">
        <v>4389</v>
      </c>
    </row>
    <row r="299" spans="1:17" ht="14.4" customHeight="1" x14ac:dyDescent="0.3">
      <c r="A299" s="661" t="s">
        <v>571</v>
      </c>
      <c r="B299" s="662" t="s">
        <v>5924</v>
      </c>
      <c r="C299" s="662" t="s">
        <v>5769</v>
      </c>
      <c r="D299" s="662" t="s">
        <v>6040</v>
      </c>
      <c r="E299" s="662" t="s">
        <v>6041</v>
      </c>
      <c r="F299" s="665">
        <v>1</v>
      </c>
      <c r="G299" s="665">
        <v>3205</v>
      </c>
      <c r="H299" s="665">
        <v>1</v>
      </c>
      <c r="I299" s="665">
        <v>3205</v>
      </c>
      <c r="J299" s="665">
        <v>2</v>
      </c>
      <c r="K299" s="665">
        <v>6438</v>
      </c>
      <c r="L299" s="665">
        <v>2.0087363494539781</v>
      </c>
      <c r="M299" s="665">
        <v>3219</v>
      </c>
      <c r="N299" s="665"/>
      <c r="O299" s="665"/>
      <c r="P299" s="678"/>
      <c r="Q299" s="666"/>
    </row>
    <row r="300" spans="1:17" ht="14.4" customHeight="1" x14ac:dyDescent="0.3">
      <c r="A300" s="661" t="s">
        <v>571</v>
      </c>
      <c r="B300" s="662" t="s">
        <v>5924</v>
      </c>
      <c r="C300" s="662" t="s">
        <v>5769</v>
      </c>
      <c r="D300" s="662" t="s">
        <v>6042</v>
      </c>
      <c r="E300" s="662" t="s">
        <v>6043</v>
      </c>
      <c r="F300" s="665"/>
      <c r="G300" s="665"/>
      <c r="H300" s="665"/>
      <c r="I300" s="665"/>
      <c r="J300" s="665">
        <v>3</v>
      </c>
      <c r="K300" s="665">
        <v>0</v>
      </c>
      <c r="L300" s="665"/>
      <c r="M300" s="665">
        <v>0</v>
      </c>
      <c r="N300" s="665">
        <v>2</v>
      </c>
      <c r="O300" s="665">
        <v>0</v>
      </c>
      <c r="P300" s="678"/>
      <c r="Q300" s="666">
        <v>0</v>
      </c>
    </row>
    <row r="301" spans="1:17" ht="14.4" customHeight="1" x14ac:dyDescent="0.3">
      <c r="A301" s="661" t="s">
        <v>571</v>
      </c>
      <c r="B301" s="662" t="s">
        <v>5924</v>
      </c>
      <c r="C301" s="662" t="s">
        <v>5769</v>
      </c>
      <c r="D301" s="662" t="s">
        <v>6044</v>
      </c>
      <c r="E301" s="662" t="s">
        <v>6045</v>
      </c>
      <c r="F301" s="665">
        <v>1</v>
      </c>
      <c r="G301" s="665">
        <v>0</v>
      </c>
      <c r="H301" s="665"/>
      <c r="I301" s="665">
        <v>0</v>
      </c>
      <c r="J301" s="665">
        <v>1</v>
      </c>
      <c r="K301" s="665">
        <v>0</v>
      </c>
      <c r="L301" s="665"/>
      <c r="M301" s="665">
        <v>0</v>
      </c>
      <c r="N301" s="665">
        <v>1</v>
      </c>
      <c r="O301" s="665">
        <v>0</v>
      </c>
      <c r="P301" s="678"/>
      <c r="Q301" s="666">
        <v>0</v>
      </c>
    </row>
    <row r="302" spans="1:17" ht="14.4" customHeight="1" x14ac:dyDescent="0.3">
      <c r="A302" s="661" t="s">
        <v>571</v>
      </c>
      <c r="B302" s="662" t="s">
        <v>5924</v>
      </c>
      <c r="C302" s="662" t="s">
        <v>5769</v>
      </c>
      <c r="D302" s="662" t="s">
        <v>6046</v>
      </c>
      <c r="E302" s="662" t="s">
        <v>6047</v>
      </c>
      <c r="F302" s="665">
        <v>1</v>
      </c>
      <c r="G302" s="665">
        <v>2788</v>
      </c>
      <c r="H302" s="665">
        <v>1</v>
      </c>
      <c r="I302" s="665">
        <v>2788</v>
      </c>
      <c r="J302" s="665"/>
      <c r="K302" s="665"/>
      <c r="L302" s="665"/>
      <c r="M302" s="665"/>
      <c r="N302" s="665"/>
      <c r="O302" s="665"/>
      <c r="P302" s="678"/>
      <c r="Q302" s="666"/>
    </row>
    <row r="303" spans="1:17" ht="14.4" customHeight="1" x14ac:dyDescent="0.3">
      <c r="A303" s="661" t="s">
        <v>571</v>
      </c>
      <c r="B303" s="662" t="s">
        <v>5924</v>
      </c>
      <c r="C303" s="662" t="s">
        <v>5769</v>
      </c>
      <c r="D303" s="662" t="s">
        <v>6048</v>
      </c>
      <c r="E303" s="662" t="s">
        <v>6049</v>
      </c>
      <c r="F303" s="665">
        <v>2</v>
      </c>
      <c r="G303" s="665">
        <v>16116</v>
      </c>
      <c r="H303" s="665">
        <v>1</v>
      </c>
      <c r="I303" s="665">
        <v>8058</v>
      </c>
      <c r="J303" s="665">
        <v>1</v>
      </c>
      <c r="K303" s="665">
        <v>8132</v>
      </c>
      <c r="L303" s="665">
        <v>0.50459171010176218</v>
      </c>
      <c r="M303" s="665">
        <v>8132</v>
      </c>
      <c r="N303" s="665"/>
      <c r="O303" s="665"/>
      <c r="P303" s="678"/>
      <c r="Q303" s="666"/>
    </row>
    <row r="304" spans="1:17" ht="14.4" customHeight="1" x14ac:dyDescent="0.3">
      <c r="A304" s="661" t="s">
        <v>571</v>
      </c>
      <c r="B304" s="662" t="s">
        <v>5924</v>
      </c>
      <c r="C304" s="662" t="s">
        <v>5769</v>
      </c>
      <c r="D304" s="662" t="s">
        <v>6050</v>
      </c>
      <c r="E304" s="662" t="s">
        <v>6051</v>
      </c>
      <c r="F304" s="665"/>
      <c r="G304" s="665"/>
      <c r="H304" s="665"/>
      <c r="I304" s="665"/>
      <c r="J304" s="665">
        <v>2</v>
      </c>
      <c r="K304" s="665">
        <v>18050</v>
      </c>
      <c r="L304" s="665"/>
      <c r="M304" s="665">
        <v>9025</v>
      </c>
      <c r="N304" s="665">
        <v>1</v>
      </c>
      <c r="O304" s="665">
        <v>9052</v>
      </c>
      <c r="P304" s="678"/>
      <c r="Q304" s="666">
        <v>9052</v>
      </c>
    </row>
    <row r="305" spans="1:17" ht="14.4" customHeight="1" x14ac:dyDescent="0.3">
      <c r="A305" s="661" t="s">
        <v>571</v>
      </c>
      <c r="B305" s="662" t="s">
        <v>5924</v>
      </c>
      <c r="C305" s="662" t="s">
        <v>5769</v>
      </c>
      <c r="D305" s="662" t="s">
        <v>6052</v>
      </c>
      <c r="E305" s="662" t="s">
        <v>6053</v>
      </c>
      <c r="F305" s="665">
        <v>1</v>
      </c>
      <c r="G305" s="665">
        <v>0</v>
      </c>
      <c r="H305" s="665"/>
      <c r="I305" s="665">
        <v>0</v>
      </c>
      <c r="J305" s="665"/>
      <c r="K305" s="665"/>
      <c r="L305" s="665"/>
      <c r="M305" s="665"/>
      <c r="N305" s="665"/>
      <c r="O305" s="665"/>
      <c r="P305" s="678"/>
      <c r="Q305" s="666"/>
    </row>
    <row r="306" spans="1:17" ht="14.4" customHeight="1" x14ac:dyDescent="0.3">
      <c r="A306" s="661" t="s">
        <v>571</v>
      </c>
      <c r="B306" s="662" t="s">
        <v>5924</v>
      </c>
      <c r="C306" s="662" t="s">
        <v>5769</v>
      </c>
      <c r="D306" s="662" t="s">
        <v>6054</v>
      </c>
      <c r="E306" s="662" t="s">
        <v>6055</v>
      </c>
      <c r="F306" s="665">
        <v>1</v>
      </c>
      <c r="G306" s="665">
        <v>5546</v>
      </c>
      <c r="H306" s="665">
        <v>1</v>
      </c>
      <c r="I306" s="665">
        <v>5546</v>
      </c>
      <c r="J306" s="665"/>
      <c r="K306" s="665"/>
      <c r="L306" s="665"/>
      <c r="M306" s="665"/>
      <c r="N306" s="665"/>
      <c r="O306" s="665"/>
      <c r="P306" s="678"/>
      <c r="Q306" s="666"/>
    </row>
    <row r="307" spans="1:17" ht="14.4" customHeight="1" x14ac:dyDescent="0.3">
      <c r="A307" s="661" t="s">
        <v>571</v>
      </c>
      <c r="B307" s="662" t="s">
        <v>5924</v>
      </c>
      <c r="C307" s="662" t="s">
        <v>5769</v>
      </c>
      <c r="D307" s="662" t="s">
        <v>6056</v>
      </c>
      <c r="E307" s="662" t="s">
        <v>6057</v>
      </c>
      <c r="F307" s="665">
        <v>1</v>
      </c>
      <c r="G307" s="665">
        <v>3525</v>
      </c>
      <c r="H307" s="665">
        <v>1</v>
      </c>
      <c r="I307" s="665">
        <v>3525</v>
      </c>
      <c r="J307" s="665"/>
      <c r="K307" s="665"/>
      <c r="L307" s="665"/>
      <c r="M307" s="665"/>
      <c r="N307" s="665"/>
      <c r="O307" s="665"/>
      <c r="P307" s="678"/>
      <c r="Q307" s="666"/>
    </row>
    <row r="308" spans="1:17" ht="14.4" customHeight="1" x14ac:dyDescent="0.3">
      <c r="A308" s="661" t="s">
        <v>571</v>
      </c>
      <c r="B308" s="662" t="s">
        <v>5924</v>
      </c>
      <c r="C308" s="662" t="s">
        <v>5769</v>
      </c>
      <c r="D308" s="662" t="s">
        <v>6058</v>
      </c>
      <c r="E308" s="662" t="s">
        <v>6059</v>
      </c>
      <c r="F308" s="665">
        <v>1</v>
      </c>
      <c r="G308" s="665">
        <v>4617</v>
      </c>
      <c r="H308" s="665">
        <v>1</v>
      </c>
      <c r="I308" s="665">
        <v>4617</v>
      </c>
      <c r="J308" s="665">
        <v>2</v>
      </c>
      <c r="K308" s="665">
        <v>9234</v>
      </c>
      <c r="L308" s="665">
        <v>2</v>
      </c>
      <c r="M308" s="665">
        <v>4617</v>
      </c>
      <c r="N308" s="665">
        <v>0</v>
      </c>
      <c r="O308" s="665">
        <v>0</v>
      </c>
      <c r="P308" s="678">
        <v>0</v>
      </c>
      <c r="Q308" s="666"/>
    </row>
    <row r="309" spans="1:17" ht="14.4" customHeight="1" x14ac:dyDescent="0.3">
      <c r="A309" s="661" t="s">
        <v>571</v>
      </c>
      <c r="B309" s="662" t="s">
        <v>5924</v>
      </c>
      <c r="C309" s="662" t="s">
        <v>5769</v>
      </c>
      <c r="D309" s="662" t="s">
        <v>6060</v>
      </c>
      <c r="E309" s="662" t="s">
        <v>6061</v>
      </c>
      <c r="F309" s="665">
        <v>3</v>
      </c>
      <c r="G309" s="665">
        <v>13581</v>
      </c>
      <c r="H309" s="665">
        <v>1</v>
      </c>
      <c r="I309" s="665">
        <v>4527</v>
      </c>
      <c r="J309" s="665">
        <v>6</v>
      </c>
      <c r="K309" s="665">
        <v>27267</v>
      </c>
      <c r="L309" s="665">
        <v>2.0077313894411311</v>
      </c>
      <c r="M309" s="665">
        <v>4544.5</v>
      </c>
      <c r="N309" s="665">
        <v>2</v>
      </c>
      <c r="O309" s="665">
        <v>9114</v>
      </c>
      <c r="P309" s="678">
        <v>0.67108460349017007</v>
      </c>
      <c r="Q309" s="666">
        <v>4557</v>
      </c>
    </row>
    <row r="310" spans="1:17" ht="14.4" customHeight="1" x14ac:dyDescent="0.3">
      <c r="A310" s="661" t="s">
        <v>571</v>
      </c>
      <c r="B310" s="662" t="s">
        <v>5924</v>
      </c>
      <c r="C310" s="662" t="s">
        <v>5769</v>
      </c>
      <c r="D310" s="662" t="s">
        <v>6062</v>
      </c>
      <c r="E310" s="662" t="s">
        <v>6063</v>
      </c>
      <c r="F310" s="665">
        <v>1</v>
      </c>
      <c r="G310" s="665">
        <v>0</v>
      </c>
      <c r="H310" s="665"/>
      <c r="I310" s="665">
        <v>0</v>
      </c>
      <c r="J310" s="665"/>
      <c r="K310" s="665"/>
      <c r="L310" s="665"/>
      <c r="M310" s="665"/>
      <c r="N310" s="665"/>
      <c r="O310" s="665"/>
      <c r="P310" s="678"/>
      <c r="Q310" s="666"/>
    </row>
    <row r="311" spans="1:17" ht="14.4" customHeight="1" x14ac:dyDescent="0.3">
      <c r="A311" s="661" t="s">
        <v>571</v>
      </c>
      <c r="B311" s="662" t="s">
        <v>5924</v>
      </c>
      <c r="C311" s="662" t="s">
        <v>5769</v>
      </c>
      <c r="D311" s="662" t="s">
        <v>6064</v>
      </c>
      <c r="E311" s="662" t="s">
        <v>6065</v>
      </c>
      <c r="F311" s="665">
        <v>1</v>
      </c>
      <c r="G311" s="665">
        <v>5098</v>
      </c>
      <c r="H311" s="665">
        <v>1</v>
      </c>
      <c r="I311" s="665">
        <v>5098</v>
      </c>
      <c r="J311" s="665">
        <v>2</v>
      </c>
      <c r="K311" s="665">
        <v>10250</v>
      </c>
      <c r="L311" s="665">
        <v>2.0105923891722246</v>
      </c>
      <c r="M311" s="665">
        <v>5125</v>
      </c>
      <c r="N311" s="665"/>
      <c r="O311" s="665"/>
      <c r="P311" s="678"/>
      <c r="Q311" s="666"/>
    </row>
    <row r="312" spans="1:17" ht="14.4" customHeight="1" x14ac:dyDescent="0.3">
      <c r="A312" s="661" t="s">
        <v>571</v>
      </c>
      <c r="B312" s="662" t="s">
        <v>5924</v>
      </c>
      <c r="C312" s="662" t="s">
        <v>5769</v>
      </c>
      <c r="D312" s="662" t="s">
        <v>6066</v>
      </c>
      <c r="E312" s="662" t="s">
        <v>6067</v>
      </c>
      <c r="F312" s="665"/>
      <c r="G312" s="665"/>
      <c r="H312" s="665"/>
      <c r="I312" s="665"/>
      <c r="J312" s="665">
        <v>1</v>
      </c>
      <c r="K312" s="665">
        <v>0</v>
      </c>
      <c r="L312" s="665"/>
      <c r="M312" s="665">
        <v>0</v>
      </c>
      <c r="N312" s="665"/>
      <c r="O312" s="665"/>
      <c r="P312" s="678"/>
      <c r="Q312" s="666"/>
    </row>
    <row r="313" spans="1:17" ht="14.4" customHeight="1" x14ac:dyDescent="0.3">
      <c r="A313" s="661" t="s">
        <v>571</v>
      </c>
      <c r="B313" s="662" t="s">
        <v>5924</v>
      </c>
      <c r="C313" s="662" t="s">
        <v>5769</v>
      </c>
      <c r="D313" s="662" t="s">
        <v>6068</v>
      </c>
      <c r="E313" s="662" t="s">
        <v>6069</v>
      </c>
      <c r="F313" s="665"/>
      <c r="G313" s="665"/>
      <c r="H313" s="665"/>
      <c r="I313" s="665"/>
      <c r="J313" s="665"/>
      <c r="K313" s="665"/>
      <c r="L313" s="665"/>
      <c r="M313" s="665"/>
      <c r="N313" s="665">
        <v>1</v>
      </c>
      <c r="O313" s="665">
        <v>0</v>
      </c>
      <c r="P313" s="678"/>
      <c r="Q313" s="666">
        <v>0</v>
      </c>
    </row>
    <row r="314" spans="1:17" ht="14.4" customHeight="1" x14ac:dyDescent="0.3">
      <c r="A314" s="661" t="s">
        <v>571</v>
      </c>
      <c r="B314" s="662" t="s">
        <v>5924</v>
      </c>
      <c r="C314" s="662" t="s">
        <v>5769</v>
      </c>
      <c r="D314" s="662" t="s">
        <v>6070</v>
      </c>
      <c r="E314" s="662" t="s">
        <v>6071</v>
      </c>
      <c r="F314" s="665"/>
      <c r="G314" s="665"/>
      <c r="H314" s="665"/>
      <c r="I314" s="665"/>
      <c r="J314" s="665">
        <v>1</v>
      </c>
      <c r="K314" s="665">
        <v>10597</v>
      </c>
      <c r="L314" s="665"/>
      <c r="M314" s="665">
        <v>10597</v>
      </c>
      <c r="N314" s="665"/>
      <c r="O314" s="665"/>
      <c r="P314" s="678"/>
      <c r="Q314" s="666"/>
    </row>
    <row r="315" spans="1:17" ht="14.4" customHeight="1" x14ac:dyDescent="0.3">
      <c r="A315" s="661" t="s">
        <v>571</v>
      </c>
      <c r="B315" s="662" t="s">
        <v>5924</v>
      </c>
      <c r="C315" s="662" t="s">
        <v>5769</v>
      </c>
      <c r="D315" s="662" t="s">
        <v>6072</v>
      </c>
      <c r="E315" s="662" t="s">
        <v>6073</v>
      </c>
      <c r="F315" s="665"/>
      <c r="G315" s="665"/>
      <c r="H315" s="665"/>
      <c r="I315" s="665"/>
      <c r="J315" s="665">
        <v>1</v>
      </c>
      <c r="K315" s="665">
        <v>0</v>
      </c>
      <c r="L315" s="665"/>
      <c r="M315" s="665">
        <v>0</v>
      </c>
      <c r="N315" s="665"/>
      <c r="O315" s="665"/>
      <c r="P315" s="678"/>
      <c r="Q315" s="666"/>
    </row>
    <row r="316" spans="1:17" ht="14.4" customHeight="1" x14ac:dyDescent="0.3">
      <c r="A316" s="661" t="s">
        <v>571</v>
      </c>
      <c r="B316" s="662" t="s">
        <v>5924</v>
      </c>
      <c r="C316" s="662" t="s">
        <v>5769</v>
      </c>
      <c r="D316" s="662" t="s">
        <v>6074</v>
      </c>
      <c r="E316" s="662" t="s">
        <v>6075</v>
      </c>
      <c r="F316" s="665">
        <v>1</v>
      </c>
      <c r="G316" s="665">
        <v>5998</v>
      </c>
      <c r="H316" s="665">
        <v>1</v>
      </c>
      <c r="I316" s="665">
        <v>5998</v>
      </c>
      <c r="J316" s="665"/>
      <c r="K316" s="665"/>
      <c r="L316" s="665"/>
      <c r="M316" s="665"/>
      <c r="N316" s="665">
        <v>1</v>
      </c>
      <c r="O316" s="665">
        <v>6056</v>
      </c>
      <c r="P316" s="678">
        <v>1.0096698899633212</v>
      </c>
      <c r="Q316" s="666">
        <v>6056</v>
      </c>
    </row>
    <row r="317" spans="1:17" ht="14.4" customHeight="1" x14ac:dyDescent="0.3">
      <c r="A317" s="661" t="s">
        <v>571</v>
      </c>
      <c r="B317" s="662" t="s">
        <v>5924</v>
      </c>
      <c r="C317" s="662" t="s">
        <v>5769</v>
      </c>
      <c r="D317" s="662" t="s">
        <v>6076</v>
      </c>
      <c r="E317" s="662" t="s">
        <v>6077</v>
      </c>
      <c r="F317" s="665">
        <v>2</v>
      </c>
      <c r="G317" s="665">
        <v>3840</v>
      </c>
      <c r="H317" s="665">
        <v>1</v>
      </c>
      <c r="I317" s="665">
        <v>1920</v>
      </c>
      <c r="J317" s="665"/>
      <c r="K317" s="665"/>
      <c r="L317" s="665"/>
      <c r="M317" s="665"/>
      <c r="N317" s="665"/>
      <c r="O317" s="665"/>
      <c r="P317" s="678"/>
      <c r="Q317" s="666"/>
    </row>
    <row r="318" spans="1:17" ht="14.4" customHeight="1" x14ac:dyDescent="0.3">
      <c r="A318" s="661" t="s">
        <v>571</v>
      </c>
      <c r="B318" s="662" t="s">
        <v>5924</v>
      </c>
      <c r="C318" s="662" t="s">
        <v>5769</v>
      </c>
      <c r="D318" s="662" t="s">
        <v>6078</v>
      </c>
      <c r="E318" s="662" t="s">
        <v>6079</v>
      </c>
      <c r="F318" s="665"/>
      <c r="G318" s="665"/>
      <c r="H318" s="665"/>
      <c r="I318" s="665"/>
      <c r="J318" s="665"/>
      <c r="K318" s="665"/>
      <c r="L318" s="665"/>
      <c r="M318" s="665"/>
      <c r="N318" s="665">
        <v>1</v>
      </c>
      <c r="O318" s="665">
        <v>3432</v>
      </c>
      <c r="P318" s="678"/>
      <c r="Q318" s="666">
        <v>3432</v>
      </c>
    </row>
    <row r="319" spans="1:17" ht="14.4" customHeight="1" x14ac:dyDescent="0.3">
      <c r="A319" s="661" t="s">
        <v>571</v>
      </c>
      <c r="B319" s="662" t="s">
        <v>5924</v>
      </c>
      <c r="C319" s="662" t="s">
        <v>5769</v>
      </c>
      <c r="D319" s="662" t="s">
        <v>6080</v>
      </c>
      <c r="E319" s="662" t="s">
        <v>6081</v>
      </c>
      <c r="F319" s="665"/>
      <c r="G319" s="665"/>
      <c r="H319" s="665"/>
      <c r="I319" s="665"/>
      <c r="J319" s="665">
        <v>1</v>
      </c>
      <c r="K319" s="665">
        <v>8096</v>
      </c>
      <c r="L319" s="665"/>
      <c r="M319" s="665">
        <v>8096</v>
      </c>
      <c r="N319" s="665"/>
      <c r="O319" s="665"/>
      <c r="P319" s="678"/>
      <c r="Q319" s="666"/>
    </row>
    <row r="320" spans="1:17" ht="14.4" customHeight="1" x14ac:dyDescent="0.3">
      <c r="A320" s="661" t="s">
        <v>571</v>
      </c>
      <c r="B320" s="662" t="s">
        <v>5924</v>
      </c>
      <c r="C320" s="662" t="s">
        <v>5769</v>
      </c>
      <c r="D320" s="662" t="s">
        <v>6082</v>
      </c>
      <c r="E320" s="662" t="s">
        <v>6083</v>
      </c>
      <c r="F320" s="665"/>
      <c r="G320" s="665"/>
      <c r="H320" s="665"/>
      <c r="I320" s="665"/>
      <c r="J320" s="665">
        <v>1</v>
      </c>
      <c r="K320" s="665">
        <v>8406</v>
      </c>
      <c r="L320" s="665"/>
      <c r="M320" s="665">
        <v>8406</v>
      </c>
      <c r="N320" s="665"/>
      <c r="O320" s="665"/>
      <c r="P320" s="678"/>
      <c r="Q320" s="666"/>
    </row>
    <row r="321" spans="1:17" ht="14.4" customHeight="1" x14ac:dyDescent="0.3">
      <c r="A321" s="661" t="s">
        <v>571</v>
      </c>
      <c r="B321" s="662" t="s">
        <v>5924</v>
      </c>
      <c r="C321" s="662" t="s">
        <v>5769</v>
      </c>
      <c r="D321" s="662" t="s">
        <v>6084</v>
      </c>
      <c r="E321" s="662" t="s">
        <v>6085</v>
      </c>
      <c r="F321" s="665">
        <v>1</v>
      </c>
      <c r="G321" s="665">
        <v>0</v>
      </c>
      <c r="H321" s="665"/>
      <c r="I321" s="665">
        <v>0</v>
      </c>
      <c r="J321" s="665">
        <v>1</v>
      </c>
      <c r="K321" s="665">
        <v>0</v>
      </c>
      <c r="L321" s="665"/>
      <c r="M321" s="665">
        <v>0</v>
      </c>
      <c r="N321" s="665"/>
      <c r="O321" s="665"/>
      <c r="P321" s="678"/>
      <c r="Q321" s="666"/>
    </row>
    <row r="322" spans="1:17" ht="14.4" customHeight="1" x14ac:dyDescent="0.3">
      <c r="A322" s="661" t="s">
        <v>571</v>
      </c>
      <c r="B322" s="662" t="s">
        <v>5924</v>
      </c>
      <c r="C322" s="662" t="s">
        <v>5769</v>
      </c>
      <c r="D322" s="662" t="s">
        <v>6086</v>
      </c>
      <c r="E322" s="662" t="s">
        <v>6087</v>
      </c>
      <c r="F322" s="665"/>
      <c r="G322" s="665"/>
      <c r="H322" s="665"/>
      <c r="I322" s="665"/>
      <c r="J322" s="665"/>
      <c r="K322" s="665"/>
      <c r="L322" s="665"/>
      <c r="M322" s="665"/>
      <c r="N322" s="665">
        <v>1</v>
      </c>
      <c r="O322" s="665">
        <v>1730</v>
      </c>
      <c r="P322" s="678"/>
      <c r="Q322" s="666">
        <v>1730</v>
      </c>
    </row>
    <row r="323" spans="1:17" ht="14.4" customHeight="1" x14ac:dyDescent="0.3">
      <c r="A323" s="661" t="s">
        <v>571</v>
      </c>
      <c r="B323" s="662" t="s">
        <v>5924</v>
      </c>
      <c r="C323" s="662" t="s">
        <v>5769</v>
      </c>
      <c r="D323" s="662" t="s">
        <v>6088</v>
      </c>
      <c r="E323" s="662" t="s">
        <v>6089</v>
      </c>
      <c r="F323" s="665"/>
      <c r="G323" s="665"/>
      <c r="H323" s="665"/>
      <c r="I323" s="665"/>
      <c r="J323" s="665"/>
      <c r="K323" s="665"/>
      <c r="L323" s="665"/>
      <c r="M323" s="665"/>
      <c r="N323" s="665">
        <v>1</v>
      </c>
      <c r="O323" s="665">
        <v>13293</v>
      </c>
      <c r="P323" s="678"/>
      <c r="Q323" s="666">
        <v>13293</v>
      </c>
    </row>
    <row r="324" spans="1:17" ht="14.4" customHeight="1" x14ac:dyDescent="0.3">
      <c r="A324" s="661" t="s">
        <v>571</v>
      </c>
      <c r="B324" s="662" t="s">
        <v>5924</v>
      </c>
      <c r="C324" s="662" t="s">
        <v>5769</v>
      </c>
      <c r="D324" s="662" t="s">
        <v>6090</v>
      </c>
      <c r="E324" s="662" t="s">
        <v>6091</v>
      </c>
      <c r="F324" s="665"/>
      <c r="G324" s="665"/>
      <c r="H324" s="665"/>
      <c r="I324" s="665"/>
      <c r="J324" s="665">
        <v>1</v>
      </c>
      <c r="K324" s="665">
        <v>0</v>
      </c>
      <c r="L324" s="665"/>
      <c r="M324" s="665">
        <v>0</v>
      </c>
      <c r="N324" s="665"/>
      <c r="O324" s="665"/>
      <c r="P324" s="678"/>
      <c r="Q324" s="666"/>
    </row>
    <row r="325" spans="1:17" ht="14.4" customHeight="1" x14ac:dyDescent="0.3">
      <c r="A325" s="661" t="s">
        <v>571</v>
      </c>
      <c r="B325" s="662" t="s">
        <v>6092</v>
      </c>
      <c r="C325" s="662" t="s">
        <v>5769</v>
      </c>
      <c r="D325" s="662" t="s">
        <v>5940</v>
      </c>
      <c r="E325" s="662" t="s">
        <v>5941</v>
      </c>
      <c r="F325" s="665">
        <v>1</v>
      </c>
      <c r="G325" s="665">
        <v>1617</v>
      </c>
      <c r="H325" s="665">
        <v>1</v>
      </c>
      <c r="I325" s="665">
        <v>1617</v>
      </c>
      <c r="J325" s="665"/>
      <c r="K325" s="665"/>
      <c r="L325" s="665"/>
      <c r="M325" s="665"/>
      <c r="N325" s="665"/>
      <c r="O325" s="665"/>
      <c r="P325" s="678"/>
      <c r="Q325" s="666"/>
    </row>
    <row r="326" spans="1:17" ht="14.4" customHeight="1" x14ac:dyDescent="0.3">
      <c r="A326" s="661" t="s">
        <v>571</v>
      </c>
      <c r="B326" s="662" t="s">
        <v>6092</v>
      </c>
      <c r="C326" s="662" t="s">
        <v>5769</v>
      </c>
      <c r="D326" s="662" t="s">
        <v>6093</v>
      </c>
      <c r="E326" s="662" t="s">
        <v>6094</v>
      </c>
      <c r="F326" s="665">
        <v>6</v>
      </c>
      <c r="G326" s="665">
        <v>4086</v>
      </c>
      <c r="H326" s="665">
        <v>1</v>
      </c>
      <c r="I326" s="665">
        <v>681</v>
      </c>
      <c r="J326" s="665"/>
      <c r="K326" s="665"/>
      <c r="L326" s="665"/>
      <c r="M326" s="665"/>
      <c r="N326" s="665">
        <v>8</v>
      </c>
      <c r="O326" s="665">
        <v>5563</v>
      </c>
      <c r="P326" s="678">
        <v>1.3614782183064122</v>
      </c>
      <c r="Q326" s="666">
        <v>695.375</v>
      </c>
    </row>
    <row r="327" spans="1:17" ht="14.4" customHeight="1" x14ac:dyDescent="0.3">
      <c r="A327" s="661" t="s">
        <v>571</v>
      </c>
      <c r="B327" s="662" t="s">
        <v>6092</v>
      </c>
      <c r="C327" s="662" t="s">
        <v>5769</v>
      </c>
      <c r="D327" s="662" t="s">
        <v>6095</v>
      </c>
      <c r="E327" s="662" t="s">
        <v>6096</v>
      </c>
      <c r="F327" s="665">
        <v>1</v>
      </c>
      <c r="G327" s="665">
        <v>149</v>
      </c>
      <c r="H327" s="665">
        <v>1</v>
      </c>
      <c r="I327" s="665">
        <v>149</v>
      </c>
      <c r="J327" s="665"/>
      <c r="K327" s="665"/>
      <c r="L327" s="665"/>
      <c r="M327" s="665"/>
      <c r="N327" s="665">
        <v>4</v>
      </c>
      <c r="O327" s="665">
        <v>1204</v>
      </c>
      <c r="P327" s="678">
        <v>8.0805369127516773</v>
      </c>
      <c r="Q327" s="666">
        <v>301</v>
      </c>
    </row>
    <row r="328" spans="1:17" ht="14.4" customHeight="1" x14ac:dyDescent="0.3">
      <c r="A328" s="661" t="s">
        <v>571</v>
      </c>
      <c r="B328" s="662" t="s">
        <v>6092</v>
      </c>
      <c r="C328" s="662" t="s">
        <v>5769</v>
      </c>
      <c r="D328" s="662" t="s">
        <v>6097</v>
      </c>
      <c r="E328" s="662" t="s">
        <v>6098</v>
      </c>
      <c r="F328" s="665">
        <v>2</v>
      </c>
      <c r="G328" s="665">
        <v>182</v>
      </c>
      <c r="H328" s="665">
        <v>1</v>
      </c>
      <c r="I328" s="665">
        <v>91</v>
      </c>
      <c r="J328" s="665">
        <v>2</v>
      </c>
      <c r="K328" s="665">
        <v>182</v>
      </c>
      <c r="L328" s="665">
        <v>1</v>
      </c>
      <c r="M328" s="665">
        <v>91</v>
      </c>
      <c r="N328" s="665">
        <v>1</v>
      </c>
      <c r="O328" s="665">
        <v>93</v>
      </c>
      <c r="P328" s="678">
        <v>0.51098901098901095</v>
      </c>
      <c r="Q328" s="666">
        <v>93</v>
      </c>
    </row>
    <row r="329" spans="1:17" ht="14.4" customHeight="1" x14ac:dyDescent="0.3">
      <c r="A329" s="661" t="s">
        <v>571</v>
      </c>
      <c r="B329" s="662" t="s">
        <v>6092</v>
      </c>
      <c r="C329" s="662" t="s">
        <v>5769</v>
      </c>
      <c r="D329" s="662" t="s">
        <v>6099</v>
      </c>
      <c r="E329" s="662" t="s">
        <v>6100</v>
      </c>
      <c r="F329" s="665">
        <v>1</v>
      </c>
      <c r="G329" s="665">
        <v>223</v>
      </c>
      <c r="H329" s="665">
        <v>1</v>
      </c>
      <c r="I329" s="665">
        <v>223</v>
      </c>
      <c r="J329" s="665">
        <v>1</v>
      </c>
      <c r="K329" s="665">
        <v>223</v>
      </c>
      <c r="L329" s="665">
        <v>1</v>
      </c>
      <c r="M329" s="665">
        <v>223</v>
      </c>
      <c r="N329" s="665">
        <v>1</v>
      </c>
      <c r="O329" s="665">
        <v>228</v>
      </c>
      <c r="P329" s="678">
        <v>1.0224215246636772</v>
      </c>
      <c r="Q329" s="666">
        <v>228</v>
      </c>
    </row>
    <row r="330" spans="1:17" ht="14.4" customHeight="1" x14ac:dyDescent="0.3">
      <c r="A330" s="661" t="s">
        <v>571</v>
      </c>
      <c r="B330" s="662" t="s">
        <v>6092</v>
      </c>
      <c r="C330" s="662" t="s">
        <v>5769</v>
      </c>
      <c r="D330" s="662" t="s">
        <v>6101</v>
      </c>
      <c r="E330" s="662" t="s">
        <v>6102</v>
      </c>
      <c r="F330" s="665"/>
      <c r="G330" s="665"/>
      <c r="H330" s="665"/>
      <c r="I330" s="665"/>
      <c r="J330" s="665"/>
      <c r="K330" s="665"/>
      <c r="L330" s="665"/>
      <c r="M330" s="665"/>
      <c r="N330" s="665">
        <v>2</v>
      </c>
      <c r="O330" s="665">
        <v>764</v>
      </c>
      <c r="P330" s="678"/>
      <c r="Q330" s="666">
        <v>382</v>
      </c>
    </row>
    <row r="331" spans="1:17" ht="14.4" customHeight="1" x14ac:dyDescent="0.3">
      <c r="A331" s="661" t="s">
        <v>571</v>
      </c>
      <c r="B331" s="662" t="s">
        <v>6092</v>
      </c>
      <c r="C331" s="662" t="s">
        <v>5769</v>
      </c>
      <c r="D331" s="662" t="s">
        <v>6103</v>
      </c>
      <c r="E331" s="662" t="s">
        <v>6104</v>
      </c>
      <c r="F331" s="665"/>
      <c r="G331" s="665"/>
      <c r="H331" s="665"/>
      <c r="I331" s="665"/>
      <c r="J331" s="665"/>
      <c r="K331" s="665"/>
      <c r="L331" s="665"/>
      <c r="M331" s="665"/>
      <c r="N331" s="665">
        <v>2</v>
      </c>
      <c r="O331" s="665">
        <v>7010</v>
      </c>
      <c r="P331" s="678"/>
      <c r="Q331" s="666">
        <v>3505</v>
      </c>
    </row>
    <row r="332" spans="1:17" ht="14.4" customHeight="1" x14ac:dyDescent="0.3">
      <c r="A332" s="661" t="s">
        <v>571</v>
      </c>
      <c r="B332" s="662" t="s">
        <v>6092</v>
      </c>
      <c r="C332" s="662" t="s">
        <v>5769</v>
      </c>
      <c r="D332" s="662" t="s">
        <v>6105</v>
      </c>
      <c r="E332" s="662" t="s">
        <v>6106</v>
      </c>
      <c r="F332" s="665"/>
      <c r="G332" s="665"/>
      <c r="H332" s="665"/>
      <c r="I332" s="665"/>
      <c r="J332" s="665">
        <v>1</v>
      </c>
      <c r="K332" s="665">
        <v>4670</v>
      </c>
      <c r="L332" s="665"/>
      <c r="M332" s="665">
        <v>4670</v>
      </c>
      <c r="N332" s="665"/>
      <c r="O332" s="665"/>
      <c r="P332" s="678"/>
      <c r="Q332" s="666"/>
    </row>
    <row r="333" spans="1:17" ht="14.4" customHeight="1" x14ac:dyDescent="0.3">
      <c r="A333" s="661" t="s">
        <v>571</v>
      </c>
      <c r="B333" s="662" t="s">
        <v>6092</v>
      </c>
      <c r="C333" s="662" t="s">
        <v>5769</v>
      </c>
      <c r="D333" s="662" t="s">
        <v>6107</v>
      </c>
      <c r="E333" s="662" t="s">
        <v>6108</v>
      </c>
      <c r="F333" s="665">
        <v>1</v>
      </c>
      <c r="G333" s="665">
        <v>3127</v>
      </c>
      <c r="H333" s="665">
        <v>1</v>
      </c>
      <c r="I333" s="665">
        <v>3127</v>
      </c>
      <c r="J333" s="665"/>
      <c r="K333" s="665"/>
      <c r="L333" s="665"/>
      <c r="M333" s="665"/>
      <c r="N333" s="665">
        <v>1</v>
      </c>
      <c r="O333" s="665">
        <v>3166</v>
      </c>
      <c r="P333" s="678">
        <v>1.0124720179085385</v>
      </c>
      <c r="Q333" s="666">
        <v>3166</v>
      </c>
    </row>
    <row r="334" spans="1:17" ht="14.4" customHeight="1" x14ac:dyDescent="0.3">
      <c r="A334" s="661" t="s">
        <v>571</v>
      </c>
      <c r="B334" s="662" t="s">
        <v>6092</v>
      </c>
      <c r="C334" s="662" t="s">
        <v>5769</v>
      </c>
      <c r="D334" s="662" t="s">
        <v>6109</v>
      </c>
      <c r="E334" s="662" t="s">
        <v>6110</v>
      </c>
      <c r="F334" s="665">
        <v>1</v>
      </c>
      <c r="G334" s="665">
        <v>4110</v>
      </c>
      <c r="H334" s="665">
        <v>1</v>
      </c>
      <c r="I334" s="665">
        <v>4110</v>
      </c>
      <c r="J334" s="665"/>
      <c r="K334" s="665"/>
      <c r="L334" s="665"/>
      <c r="M334" s="665"/>
      <c r="N334" s="665">
        <v>1</v>
      </c>
      <c r="O334" s="665">
        <v>4159</v>
      </c>
      <c r="P334" s="678">
        <v>1.0119221411192214</v>
      </c>
      <c r="Q334" s="666">
        <v>4159</v>
      </c>
    </row>
    <row r="335" spans="1:17" ht="14.4" customHeight="1" x14ac:dyDescent="0.3">
      <c r="A335" s="661" t="s">
        <v>571</v>
      </c>
      <c r="B335" s="662" t="s">
        <v>6092</v>
      </c>
      <c r="C335" s="662" t="s">
        <v>5769</v>
      </c>
      <c r="D335" s="662" t="s">
        <v>6111</v>
      </c>
      <c r="E335" s="662" t="s">
        <v>6112</v>
      </c>
      <c r="F335" s="665"/>
      <c r="G335" s="665"/>
      <c r="H335" s="665"/>
      <c r="I335" s="665"/>
      <c r="J335" s="665">
        <v>7</v>
      </c>
      <c r="K335" s="665">
        <v>339</v>
      </c>
      <c r="L335" s="665"/>
      <c r="M335" s="665">
        <v>48.428571428571431</v>
      </c>
      <c r="N335" s="665">
        <v>2</v>
      </c>
      <c r="O335" s="665">
        <v>228</v>
      </c>
      <c r="P335" s="678"/>
      <c r="Q335" s="666">
        <v>114</v>
      </c>
    </row>
    <row r="336" spans="1:17" ht="14.4" customHeight="1" x14ac:dyDescent="0.3">
      <c r="A336" s="661" t="s">
        <v>571</v>
      </c>
      <c r="B336" s="662" t="s">
        <v>6092</v>
      </c>
      <c r="C336" s="662" t="s">
        <v>5769</v>
      </c>
      <c r="D336" s="662" t="s">
        <v>6113</v>
      </c>
      <c r="E336" s="662" t="s">
        <v>6114</v>
      </c>
      <c r="F336" s="665"/>
      <c r="G336" s="665"/>
      <c r="H336" s="665"/>
      <c r="I336" s="665"/>
      <c r="J336" s="665"/>
      <c r="K336" s="665"/>
      <c r="L336" s="665"/>
      <c r="M336" s="665"/>
      <c r="N336" s="665">
        <v>2</v>
      </c>
      <c r="O336" s="665">
        <v>8646</v>
      </c>
      <c r="P336" s="678"/>
      <c r="Q336" s="666">
        <v>4323</v>
      </c>
    </row>
    <row r="337" spans="1:17" ht="14.4" customHeight="1" x14ac:dyDescent="0.3">
      <c r="A337" s="661" t="s">
        <v>571</v>
      </c>
      <c r="B337" s="662" t="s">
        <v>6092</v>
      </c>
      <c r="C337" s="662" t="s">
        <v>5769</v>
      </c>
      <c r="D337" s="662" t="s">
        <v>6115</v>
      </c>
      <c r="E337" s="662" t="s">
        <v>6116</v>
      </c>
      <c r="F337" s="665"/>
      <c r="G337" s="665"/>
      <c r="H337" s="665"/>
      <c r="I337" s="665"/>
      <c r="J337" s="665">
        <v>2</v>
      </c>
      <c r="K337" s="665">
        <v>10646</v>
      </c>
      <c r="L337" s="665"/>
      <c r="M337" s="665">
        <v>5323</v>
      </c>
      <c r="N337" s="665">
        <v>8</v>
      </c>
      <c r="O337" s="665">
        <v>42896</v>
      </c>
      <c r="P337" s="678"/>
      <c r="Q337" s="666">
        <v>5362</v>
      </c>
    </row>
    <row r="338" spans="1:17" ht="14.4" customHeight="1" x14ac:dyDescent="0.3">
      <c r="A338" s="661" t="s">
        <v>571</v>
      </c>
      <c r="B338" s="662" t="s">
        <v>6092</v>
      </c>
      <c r="C338" s="662" t="s">
        <v>5769</v>
      </c>
      <c r="D338" s="662" t="s">
        <v>6117</v>
      </c>
      <c r="E338" s="662" t="s">
        <v>6118</v>
      </c>
      <c r="F338" s="665">
        <v>1</v>
      </c>
      <c r="G338" s="665">
        <v>8700</v>
      </c>
      <c r="H338" s="665">
        <v>1</v>
      </c>
      <c r="I338" s="665">
        <v>8700</v>
      </c>
      <c r="J338" s="665">
        <v>1</v>
      </c>
      <c r="K338" s="665">
        <v>8843</v>
      </c>
      <c r="L338" s="665">
        <v>1.0164367816091955</v>
      </c>
      <c r="M338" s="665">
        <v>8843</v>
      </c>
      <c r="N338" s="665"/>
      <c r="O338" s="665"/>
      <c r="P338" s="678"/>
      <c r="Q338" s="666"/>
    </row>
    <row r="339" spans="1:17" ht="14.4" customHeight="1" x14ac:dyDescent="0.3">
      <c r="A339" s="661" t="s">
        <v>571</v>
      </c>
      <c r="B339" s="662" t="s">
        <v>6092</v>
      </c>
      <c r="C339" s="662" t="s">
        <v>5769</v>
      </c>
      <c r="D339" s="662" t="s">
        <v>6119</v>
      </c>
      <c r="E339" s="662" t="s">
        <v>6120</v>
      </c>
      <c r="F339" s="665"/>
      <c r="G339" s="665"/>
      <c r="H339" s="665"/>
      <c r="I339" s="665"/>
      <c r="J339" s="665"/>
      <c r="K339" s="665"/>
      <c r="L339" s="665"/>
      <c r="M339" s="665"/>
      <c r="N339" s="665">
        <v>1</v>
      </c>
      <c r="O339" s="665">
        <v>2841</v>
      </c>
      <c r="P339" s="678"/>
      <c r="Q339" s="666">
        <v>2841</v>
      </c>
    </row>
    <row r="340" spans="1:17" ht="14.4" customHeight="1" x14ac:dyDescent="0.3">
      <c r="A340" s="661" t="s">
        <v>571</v>
      </c>
      <c r="B340" s="662" t="s">
        <v>6092</v>
      </c>
      <c r="C340" s="662" t="s">
        <v>5769</v>
      </c>
      <c r="D340" s="662" t="s">
        <v>6121</v>
      </c>
      <c r="E340" s="662" t="s">
        <v>6122</v>
      </c>
      <c r="F340" s="665">
        <v>2</v>
      </c>
      <c r="G340" s="665">
        <v>8066</v>
      </c>
      <c r="H340" s="665">
        <v>1</v>
      </c>
      <c r="I340" s="665">
        <v>4033</v>
      </c>
      <c r="J340" s="665">
        <v>5</v>
      </c>
      <c r="K340" s="665">
        <v>20233</v>
      </c>
      <c r="L340" s="665">
        <v>2.5084304487974212</v>
      </c>
      <c r="M340" s="665">
        <v>4046.6</v>
      </c>
      <c r="N340" s="665">
        <v>7</v>
      </c>
      <c r="O340" s="665">
        <v>28574</v>
      </c>
      <c r="P340" s="678">
        <v>3.5425241755516983</v>
      </c>
      <c r="Q340" s="666">
        <v>4082</v>
      </c>
    </row>
    <row r="341" spans="1:17" ht="14.4" customHeight="1" x14ac:dyDescent="0.3">
      <c r="A341" s="661" t="s">
        <v>571</v>
      </c>
      <c r="B341" s="662" t="s">
        <v>6092</v>
      </c>
      <c r="C341" s="662" t="s">
        <v>5769</v>
      </c>
      <c r="D341" s="662" t="s">
        <v>6123</v>
      </c>
      <c r="E341" s="662" t="s">
        <v>6124</v>
      </c>
      <c r="F341" s="665">
        <v>1</v>
      </c>
      <c r="G341" s="665">
        <v>932</v>
      </c>
      <c r="H341" s="665">
        <v>1</v>
      </c>
      <c r="I341" s="665">
        <v>932</v>
      </c>
      <c r="J341" s="665">
        <v>2</v>
      </c>
      <c r="K341" s="665">
        <v>1874</v>
      </c>
      <c r="L341" s="665">
        <v>2.0107296137339055</v>
      </c>
      <c r="M341" s="665">
        <v>937</v>
      </c>
      <c r="N341" s="665">
        <v>4</v>
      </c>
      <c r="O341" s="665">
        <v>3784</v>
      </c>
      <c r="P341" s="678">
        <v>4.0600858369098711</v>
      </c>
      <c r="Q341" s="666">
        <v>946</v>
      </c>
    </row>
    <row r="342" spans="1:17" ht="14.4" customHeight="1" x14ac:dyDescent="0.3">
      <c r="A342" s="661" t="s">
        <v>571</v>
      </c>
      <c r="B342" s="662" t="s">
        <v>6092</v>
      </c>
      <c r="C342" s="662" t="s">
        <v>5769</v>
      </c>
      <c r="D342" s="662" t="s">
        <v>6125</v>
      </c>
      <c r="E342" s="662" t="s">
        <v>6126</v>
      </c>
      <c r="F342" s="665">
        <v>1</v>
      </c>
      <c r="G342" s="665">
        <v>2936</v>
      </c>
      <c r="H342" s="665">
        <v>1</v>
      </c>
      <c r="I342" s="665">
        <v>2936</v>
      </c>
      <c r="J342" s="665">
        <v>1</v>
      </c>
      <c r="K342" s="665">
        <v>2936</v>
      </c>
      <c r="L342" s="665">
        <v>1</v>
      </c>
      <c r="M342" s="665">
        <v>2936</v>
      </c>
      <c r="N342" s="665">
        <v>2</v>
      </c>
      <c r="O342" s="665">
        <v>5960</v>
      </c>
      <c r="P342" s="678">
        <v>2.0299727520435966</v>
      </c>
      <c r="Q342" s="666">
        <v>2980</v>
      </c>
    </row>
    <row r="343" spans="1:17" ht="14.4" customHeight="1" x14ac:dyDescent="0.3">
      <c r="A343" s="661" t="s">
        <v>571</v>
      </c>
      <c r="B343" s="662" t="s">
        <v>6092</v>
      </c>
      <c r="C343" s="662" t="s">
        <v>5769</v>
      </c>
      <c r="D343" s="662" t="s">
        <v>5956</v>
      </c>
      <c r="E343" s="662" t="s">
        <v>5957</v>
      </c>
      <c r="F343" s="665"/>
      <c r="G343" s="665"/>
      <c r="H343" s="665"/>
      <c r="I343" s="665"/>
      <c r="J343" s="665"/>
      <c r="K343" s="665"/>
      <c r="L343" s="665"/>
      <c r="M343" s="665"/>
      <c r="N343" s="665">
        <v>1</v>
      </c>
      <c r="O343" s="665">
        <v>819</v>
      </c>
      <c r="P343" s="678"/>
      <c r="Q343" s="666">
        <v>819</v>
      </c>
    </row>
    <row r="344" spans="1:17" ht="14.4" customHeight="1" x14ac:dyDescent="0.3">
      <c r="A344" s="661" t="s">
        <v>571</v>
      </c>
      <c r="B344" s="662" t="s">
        <v>6092</v>
      </c>
      <c r="C344" s="662" t="s">
        <v>5769</v>
      </c>
      <c r="D344" s="662" t="s">
        <v>6127</v>
      </c>
      <c r="E344" s="662" t="s">
        <v>6128</v>
      </c>
      <c r="F344" s="665"/>
      <c r="G344" s="665"/>
      <c r="H344" s="665"/>
      <c r="I344" s="665"/>
      <c r="J344" s="665">
        <v>1</v>
      </c>
      <c r="K344" s="665">
        <v>3909</v>
      </c>
      <c r="L344" s="665"/>
      <c r="M344" s="665">
        <v>3909</v>
      </c>
      <c r="N344" s="665">
        <v>4</v>
      </c>
      <c r="O344" s="665">
        <v>15832</v>
      </c>
      <c r="P344" s="678"/>
      <c r="Q344" s="666">
        <v>3958</v>
      </c>
    </row>
    <row r="345" spans="1:17" ht="14.4" customHeight="1" x14ac:dyDescent="0.3">
      <c r="A345" s="661" t="s">
        <v>571</v>
      </c>
      <c r="B345" s="662" t="s">
        <v>6092</v>
      </c>
      <c r="C345" s="662" t="s">
        <v>5769</v>
      </c>
      <c r="D345" s="662" t="s">
        <v>6129</v>
      </c>
      <c r="E345" s="662" t="s">
        <v>6130</v>
      </c>
      <c r="F345" s="665"/>
      <c r="G345" s="665"/>
      <c r="H345" s="665"/>
      <c r="I345" s="665"/>
      <c r="J345" s="665"/>
      <c r="K345" s="665"/>
      <c r="L345" s="665"/>
      <c r="M345" s="665"/>
      <c r="N345" s="665">
        <v>3</v>
      </c>
      <c r="O345" s="665">
        <v>2025</v>
      </c>
      <c r="P345" s="678"/>
      <c r="Q345" s="666">
        <v>675</v>
      </c>
    </row>
    <row r="346" spans="1:17" ht="14.4" customHeight="1" x14ac:dyDescent="0.3">
      <c r="A346" s="661" t="s">
        <v>571</v>
      </c>
      <c r="B346" s="662" t="s">
        <v>6092</v>
      </c>
      <c r="C346" s="662" t="s">
        <v>5769</v>
      </c>
      <c r="D346" s="662" t="s">
        <v>6131</v>
      </c>
      <c r="E346" s="662" t="s">
        <v>6132</v>
      </c>
      <c r="F346" s="665">
        <v>5</v>
      </c>
      <c r="G346" s="665">
        <v>14070</v>
      </c>
      <c r="H346" s="665">
        <v>1</v>
      </c>
      <c r="I346" s="665">
        <v>2814</v>
      </c>
      <c r="J346" s="665">
        <v>4</v>
      </c>
      <c r="K346" s="665">
        <v>11283</v>
      </c>
      <c r="L346" s="665">
        <v>0.80191897654584221</v>
      </c>
      <c r="M346" s="665">
        <v>2820.75</v>
      </c>
      <c r="N346" s="665">
        <v>7</v>
      </c>
      <c r="O346" s="665">
        <v>19971</v>
      </c>
      <c r="P346" s="678">
        <v>1.4194029850746268</v>
      </c>
      <c r="Q346" s="666">
        <v>2853</v>
      </c>
    </row>
    <row r="347" spans="1:17" ht="14.4" customHeight="1" x14ac:dyDescent="0.3">
      <c r="A347" s="661" t="s">
        <v>571</v>
      </c>
      <c r="B347" s="662" t="s">
        <v>6092</v>
      </c>
      <c r="C347" s="662" t="s">
        <v>5769</v>
      </c>
      <c r="D347" s="662" t="s">
        <v>6133</v>
      </c>
      <c r="E347" s="662" t="s">
        <v>6134</v>
      </c>
      <c r="F347" s="665"/>
      <c r="G347" s="665"/>
      <c r="H347" s="665"/>
      <c r="I347" s="665"/>
      <c r="J347" s="665"/>
      <c r="K347" s="665"/>
      <c r="L347" s="665"/>
      <c r="M347" s="665"/>
      <c r="N347" s="665">
        <v>1</v>
      </c>
      <c r="O347" s="665">
        <v>436</v>
      </c>
      <c r="P347" s="678"/>
      <c r="Q347" s="666">
        <v>436</v>
      </c>
    </row>
    <row r="348" spans="1:17" ht="14.4" customHeight="1" x14ac:dyDescent="0.3">
      <c r="A348" s="661" t="s">
        <v>571</v>
      </c>
      <c r="B348" s="662" t="s">
        <v>6092</v>
      </c>
      <c r="C348" s="662" t="s">
        <v>5769</v>
      </c>
      <c r="D348" s="662" t="s">
        <v>6008</v>
      </c>
      <c r="E348" s="662" t="s">
        <v>6009</v>
      </c>
      <c r="F348" s="665">
        <v>8</v>
      </c>
      <c r="G348" s="665">
        <v>6760</v>
      </c>
      <c r="H348" s="665">
        <v>1</v>
      </c>
      <c r="I348" s="665">
        <v>845</v>
      </c>
      <c r="J348" s="665">
        <v>5</v>
      </c>
      <c r="K348" s="665">
        <v>850</v>
      </c>
      <c r="L348" s="665">
        <v>0.1257396449704142</v>
      </c>
      <c r="M348" s="665">
        <v>170</v>
      </c>
      <c r="N348" s="665">
        <v>11</v>
      </c>
      <c r="O348" s="665">
        <v>9370</v>
      </c>
      <c r="P348" s="678">
        <v>1.386094674556213</v>
      </c>
      <c r="Q348" s="666">
        <v>851.81818181818187</v>
      </c>
    </row>
    <row r="349" spans="1:17" ht="14.4" customHeight="1" x14ac:dyDescent="0.3">
      <c r="A349" s="661" t="s">
        <v>571</v>
      </c>
      <c r="B349" s="662" t="s">
        <v>6092</v>
      </c>
      <c r="C349" s="662" t="s">
        <v>5769</v>
      </c>
      <c r="D349" s="662" t="s">
        <v>6135</v>
      </c>
      <c r="E349" s="662" t="s">
        <v>6136</v>
      </c>
      <c r="F349" s="665">
        <v>5</v>
      </c>
      <c r="G349" s="665">
        <v>560</v>
      </c>
      <c r="H349" s="665">
        <v>1</v>
      </c>
      <c r="I349" s="665">
        <v>112</v>
      </c>
      <c r="J349" s="665">
        <v>4</v>
      </c>
      <c r="K349" s="665">
        <v>225</v>
      </c>
      <c r="L349" s="665">
        <v>0.4017857142857143</v>
      </c>
      <c r="M349" s="665">
        <v>56.25</v>
      </c>
      <c r="N349" s="665">
        <v>12</v>
      </c>
      <c r="O349" s="665">
        <v>1367</v>
      </c>
      <c r="P349" s="678">
        <v>2.4410714285714286</v>
      </c>
      <c r="Q349" s="666">
        <v>113.91666666666667</v>
      </c>
    </row>
    <row r="350" spans="1:17" ht="14.4" customHeight="1" x14ac:dyDescent="0.3">
      <c r="A350" s="661" t="s">
        <v>571</v>
      </c>
      <c r="B350" s="662" t="s">
        <v>6092</v>
      </c>
      <c r="C350" s="662" t="s">
        <v>5769</v>
      </c>
      <c r="D350" s="662" t="s">
        <v>6137</v>
      </c>
      <c r="E350" s="662" t="s">
        <v>6138</v>
      </c>
      <c r="F350" s="665"/>
      <c r="G350" s="665"/>
      <c r="H350" s="665"/>
      <c r="I350" s="665"/>
      <c r="J350" s="665">
        <v>2</v>
      </c>
      <c r="K350" s="665">
        <v>471</v>
      </c>
      <c r="L350" s="665"/>
      <c r="M350" s="665">
        <v>235.5</v>
      </c>
      <c r="N350" s="665">
        <v>4</v>
      </c>
      <c r="O350" s="665">
        <v>1244</v>
      </c>
      <c r="P350" s="678"/>
      <c r="Q350" s="666">
        <v>311</v>
      </c>
    </row>
    <row r="351" spans="1:17" ht="14.4" customHeight="1" x14ac:dyDescent="0.3">
      <c r="A351" s="661" t="s">
        <v>571</v>
      </c>
      <c r="B351" s="662" t="s">
        <v>6092</v>
      </c>
      <c r="C351" s="662" t="s">
        <v>5769</v>
      </c>
      <c r="D351" s="662" t="s">
        <v>6139</v>
      </c>
      <c r="E351" s="662" t="s">
        <v>6140</v>
      </c>
      <c r="F351" s="665"/>
      <c r="G351" s="665"/>
      <c r="H351" s="665"/>
      <c r="I351" s="665"/>
      <c r="J351" s="665">
        <v>1</v>
      </c>
      <c r="K351" s="665">
        <v>5461</v>
      </c>
      <c r="L351" s="665"/>
      <c r="M351" s="665">
        <v>5461</v>
      </c>
      <c r="N351" s="665">
        <v>3</v>
      </c>
      <c r="O351" s="665">
        <v>16464</v>
      </c>
      <c r="P351" s="678"/>
      <c r="Q351" s="666">
        <v>5488</v>
      </c>
    </row>
    <row r="352" spans="1:17" ht="14.4" customHeight="1" x14ac:dyDescent="0.3">
      <c r="A352" s="661" t="s">
        <v>571</v>
      </c>
      <c r="B352" s="662" t="s">
        <v>6092</v>
      </c>
      <c r="C352" s="662" t="s">
        <v>5769</v>
      </c>
      <c r="D352" s="662" t="s">
        <v>6141</v>
      </c>
      <c r="E352" s="662" t="s">
        <v>6142</v>
      </c>
      <c r="F352" s="665">
        <v>1</v>
      </c>
      <c r="G352" s="665">
        <v>2792</v>
      </c>
      <c r="H352" s="665">
        <v>1</v>
      </c>
      <c r="I352" s="665">
        <v>2792</v>
      </c>
      <c r="J352" s="665"/>
      <c r="K352" s="665"/>
      <c r="L352" s="665"/>
      <c r="M352" s="665"/>
      <c r="N352" s="665"/>
      <c r="O352" s="665"/>
      <c r="P352" s="678"/>
      <c r="Q352" s="666"/>
    </row>
    <row r="353" spans="1:17" ht="14.4" customHeight="1" x14ac:dyDescent="0.3">
      <c r="A353" s="661" t="s">
        <v>571</v>
      </c>
      <c r="B353" s="662" t="s">
        <v>6092</v>
      </c>
      <c r="C353" s="662" t="s">
        <v>5769</v>
      </c>
      <c r="D353" s="662" t="s">
        <v>6143</v>
      </c>
      <c r="E353" s="662" t="s">
        <v>6144</v>
      </c>
      <c r="F353" s="665">
        <v>1</v>
      </c>
      <c r="G353" s="665">
        <v>5793</v>
      </c>
      <c r="H353" s="665">
        <v>1</v>
      </c>
      <c r="I353" s="665">
        <v>5793</v>
      </c>
      <c r="J353" s="665">
        <v>1</v>
      </c>
      <c r="K353" s="665">
        <v>5835</v>
      </c>
      <c r="L353" s="665">
        <v>1.0072501294665976</v>
      </c>
      <c r="M353" s="665">
        <v>5835</v>
      </c>
      <c r="N353" s="665">
        <v>1</v>
      </c>
      <c r="O353" s="665">
        <v>5853</v>
      </c>
      <c r="P353" s="678">
        <v>1.0103573278094251</v>
      </c>
      <c r="Q353" s="666">
        <v>5853</v>
      </c>
    </row>
    <row r="354" spans="1:17" ht="14.4" customHeight="1" x14ac:dyDescent="0.3">
      <c r="A354" s="661" t="s">
        <v>571</v>
      </c>
      <c r="B354" s="662" t="s">
        <v>6092</v>
      </c>
      <c r="C354" s="662" t="s">
        <v>5769</v>
      </c>
      <c r="D354" s="662" t="s">
        <v>848</v>
      </c>
      <c r="E354" s="662" t="s">
        <v>6145</v>
      </c>
      <c r="F354" s="665"/>
      <c r="G354" s="665"/>
      <c r="H354" s="665"/>
      <c r="I354" s="665"/>
      <c r="J354" s="665"/>
      <c r="K354" s="665"/>
      <c r="L354" s="665"/>
      <c r="M354" s="665"/>
      <c r="N354" s="665">
        <v>1</v>
      </c>
      <c r="O354" s="665">
        <v>1193</v>
      </c>
      <c r="P354" s="678"/>
      <c r="Q354" s="666">
        <v>1193</v>
      </c>
    </row>
    <row r="355" spans="1:17" ht="14.4" customHeight="1" x14ac:dyDescent="0.3">
      <c r="A355" s="661" t="s">
        <v>571</v>
      </c>
      <c r="B355" s="662" t="s">
        <v>6092</v>
      </c>
      <c r="C355" s="662" t="s">
        <v>5769</v>
      </c>
      <c r="D355" s="662" t="s">
        <v>6146</v>
      </c>
      <c r="E355" s="662" t="s">
        <v>6147</v>
      </c>
      <c r="F355" s="665"/>
      <c r="G355" s="665"/>
      <c r="H355" s="665"/>
      <c r="I355" s="665"/>
      <c r="J355" s="665">
        <v>1</v>
      </c>
      <c r="K355" s="665">
        <v>8019</v>
      </c>
      <c r="L355" s="665"/>
      <c r="M355" s="665">
        <v>8019</v>
      </c>
      <c r="N355" s="665">
        <v>3</v>
      </c>
      <c r="O355" s="665">
        <v>24150</v>
      </c>
      <c r="P355" s="678"/>
      <c r="Q355" s="666">
        <v>8050</v>
      </c>
    </row>
    <row r="356" spans="1:17" ht="14.4" customHeight="1" x14ac:dyDescent="0.3">
      <c r="A356" s="661" t="s">
        <v>571</v>
      </c>
      <c r="B356" s="662" t="s">
        <v>6092</v>
      </c>
      <c r="C356" s="662" t="s">
        <v>5769</v>
      </c>
      <c r="D356" s="662" t="s">
        <v>6148</v>
      </c>
      <c r="E356" s="662" t="s">
        <v>6149</v>
      </c>
      <c r="F356" s="665">
        <v>1</v>
      </c>
      <c r="G356" s="665">
        <v>311</v>
      </c>
      <c r="H356" s="665">
        <v>1</v>
      </c>
      <c r="I356" s="665">
        <v>311</v>
      </c>
      <c r="J356" s="665">
        <v>2</v>
      </c>
      <c r="K356" s="665">
        <v>622</v>
      </c>
      <c r="L356" s="665">
        <v>2</v>
      </c>
      <c r="M356" s="665">
        <v>311</v>
      </c>
      <c r="N356" s="665">
        <v>3</v>
      </c>
      <c r="O356" s="665">
        <v>954</v>
      </c>
      <c r="P356" s="678">
        <v>3.067524115755627</v>
      </c>
      <c r="Q356" s="666">
        <v>318</v>
      </c>
    </row>
    <row r="357" spans="1:17" ht="14.4" customHeight="1" x14ac:dyDescent="0.3">
      <c r="A357" s="661" t="s">
        <v>571</v>
      </c>
      <c r="B357" s="662" t="s">
        <v>6092</v>
      </c>
      <c r="C357" s="662" t="s">
        <v>5769</v>
      </c>
      <c r="D357" s="662" t="s">
        <v>6054</v>
      </c>
      <c r="E357" s="662" t="s">
        <v>6055</v>
      </c>
      <c r="F357" s="665">
        <v>1</v>
      </c>
      <c r="G357" s="665">
        <v>5546</v>
      </c>
      <c r="H357" s="665">
        <v>1</v>
      </c>
      <c r="I357" s="665">
        <v>5546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571</v>
      </c>
      <c r="B358" s="662" t="s">
        <v>6092</v>
      </c>
      <c r="C358" s="662" t="s">
        <v>5769</v>
      </c>
      <c r="D358" s="662" t="s">
        <v>6150</v>
      </c>
      <c r="E358" s="662" t="s">
        <v>6151</v>
      </c>
      <c r="F358" s="665"/>
      <c r="G358" s="665"/>
      <c r="H358" s="665"/>
      <c r="I358" s="665"/>
      <c r="J358" s="665"/>
      <c r="K358" s="665"/>
      <c r="L358" s="665"/>
      <c r="M358" s="665"/>
      <c r="N358" s="665">
        <v>2</v>
      </c>
      <c r="O358" s="665">
        <v>2660</v>
      </c>
      <c r="P358" s="678"/>
      <c r="Q358" s="666">
        <v>1330</v>
      </c>
    </row>
    <row r="359" spans="1:17" ht="14.4" customHeight="1" x14ac:dyDescent="0.3">
      <c r="A359" s="661" t="s">
        <v>571</v>
      </c>
      <c r="B359" s="662" t="s">
        <v>6092</v>
      </c>
      <c r="C359" s="662" t="s">
        <v>5769</v>
      </c>
      <c r="D359" s="662" t="s">
        <v>6152</v>
      </c>
      <c r="E359" s="662" t="s">
        <v>6153</v>
      </c>
      <c r="F359" s="665">
        <v>1</v>
      </c>
      <c r="G359" s="665">
        <v>1049</v>
      </c>
      <c r="H359" s="665">
        <v>1</v>
      </c>
      <c r="I359" s="665">
        <v>1049</v>
      </c>
      <c r="J359" s="665">
        <v>1</v>
      </c>
      <c r="K359" s="665">
        <v>1065</v>
      </c>
      <c r="L359" s="665">
        <v>1.0152526215443278</v>
      </c>
      <c r="M359" s="665">
        <v>1065</v>
      </c>
      <c r="N359" s="665"/>
      <c r="O359" s="665"/>
      <c r="P359" s="678"/>
      <c r="Q359" s="666"/>
    </row>
    <row r="360" spans="1:17" ht="14.4" customHeight="1" x14ac:dyDescent="0.3">
      <c r="A360" s="661" t="s">
        <v>571</v>
      </c>
      <c r="B360" s="662" t="s">
        <v>6092</v>
      </c>
      <c r="C360" s="662" t="s">
        <v>5769</v>
      </c>
      <c r="D360" s="662" t="s">
        <v>6154</v>
      </c>
      <c r="E360" s="662" t="s">
        <v>6155</v>
      </c>
      <c r="F360" s="665"/>
      <c r="G360" s="665"/>
      <c r="H360" s="665"/>
      <c r="I360" s="665"/>
      <c r="J360" s="665"/>
      <c r="K360" s="665"/>
      <c r="L360" s="665"/>
      <c r="M360" s="665"/>
      <c r="N360" s="665">
        <v>1</v>
      </c>
      <c r="O360" s="665">
        <v>1212</v>
      </c>
      <c r="P360" s="678"/>
      <c r="Q360" s="666">
        <v>1212</v>
      </c>
    </row>
    <row r="361" spans="1:17" ht="14.4" customHeight="1" x14ac:dyDescent="0.3">
      <c r="A361" s="661" t="s">
        <v>571</v>
      </c>
      <c r="B361" s="662" t="s">
        <v>6092</v>
      </c>
      <c r="C361" s="662" t="s">
        <v>5769</v>
      </c>
      <c r="D361" s="662" t="s">
        <v>6156</v>
      </c>
      <c r="E361" s="662" t="s">
        <v>6157</v>
      </c>
      <c r="F361" s="665">
        <v>1</v>
      </c>
      <c r="G361" s="665">
        <v>4932</v>
      </c>
      <c r="H361" s="665">
        <v>1</v>
      </c>
      <c r="I361" s="665">
        <v>4932</v>
      </c>
      <c r="J361" s="665"/>
      <c r="K361" s="665"/>
      <c r="L361" s="665"/>
      <c r="M361" s="665"/>
      <c r="N361" s="665"/>
      <c r="O361" s="665"/>
      <c r="P361" s="678"/>
      <c r="Q361" s="666"/>
    </row>
    <row r="362" spans="1:17" ht="14.4" customHeight="1" x14ac:dyDescent="0.3">
      <c r="A362" s="661" t="s">
        <v>571</v>
      </c>
      <c r="B362" s="662" t="s">
        <v>6092</v>
      </c>
      <c r="C362" s="662" t="s">
        <v>5769</v>
      </c>
      <c r="D362" s="662" t="s">
        <v>6158</v>
      </c>
      <c r="E362" s="662" t="s">
        <v>6159</v>
      </c>
      <c r="F362" s="665"/>
      <c r="G362" s="665"/>
      <c r="H362" s="665"/>
      <c r="I362" s="665"/>
      <c r="J362" s="665"/>
      <c r="K362" s="665"/>
      <c r="L362" s="665"/>
      <c r="M362" s="665"/>
      <c r="N362" s="665">
        <v>1</v>
      </c>
      <c r="O362" s="665">
        <v>543</v>
      </c>
      <c r="P362" s="678"/>
      <c r="Q362" s="666">
        <v>543</v>
      </c>
    </row>
    <row r="363" spans="1:17" ht="14.4" customHeight="1" x14ac:dyDescent="0.3">
      <c r="A363" s="661" t="s">
        <v>571</v>
      </c>
      <c r="B363" s="662" t="s">
        <v>6092</v>
      </c>
      <c r="C363" s="662" t="s">
        <v>5769</v>
      </c>
      <c r="D363" s="662" t="s">
        <v>6160</v>
      </c>
      <c r="E363" s="662" t="s">
        <v>6116</v>
      </c>
      <c r="F363" s="665">
        <v>1</v>
      </c>
      <c r="G363" s="665">
        <v>559</v>
      </c>
      <c r="H363" s="665">
        <v>1</v>
      </c>
      <c r="I363" s="665">
        <v>559</v>
      </c>
      <c r="J363" s="665">
        <v>2</v>
      </c>
      <c r="K363" s="665">
        <v>1125</v>
      </c>
      <c r="L363" s="665">
        <v>2.0125223613595709</v>
      </c>
      <c r="M363" s="665">
        <v>562.5</v>
      </c>
      <c r="N363" s="665">
        <v>2</v>
      </c>
      <c r="O363" s="665">
        <v>1138</v>
      </c>
      <c r="P363" s="678">
        <v>2.0357781753130588</v>
      </c>
      <c r="Q363" s="666">
        <v>569</v>
      </c>
    </row>
    <row r="364" spans="1:17" ht="14.4" customHeight="1" x14ac:dyDescent="0.3">
      <c r="A364" s="661" t="s">
        <v>571</v>
      </c>
      <c r="B364" s="662" t="s">
        <v>6092</v>
      </c>
      <c r="C364" s="662" t="s">
        <v>5769</v>
      </c>
      <c r="D364" s="662" t="s">
        <v>6076</v>
      </c>
      <c r="E364" s="662" t="s">
        <v>6077</v>
      </c>
      <c r="F364" s="665"/>
      <c r="G364" s="665"/>
      <c r="H364" s="665"/>
      <c r="I364" s="665"/>
      <c r="J364" s="665"/>
      <c r="K364" s="665"/>
      <c r="L364" s="665"/>
      <c r="M364" s="665"/>
      <c r="N364" s="665">
        <v>1</v>
      </c>
      <c r="O364" s="665">
        <v>1940</v>
      </c>
      <c r="P364" s="678"/>
      <c r="Q364" s="666">
        <v>1940</v>
      </c>
    </row>
    <row r="365" spans="1:17" ht="14.4" customHeight="1" x14ac:dyDescent="0.3">
      <c r="A365" s="661" t="s">
        <v>571</v>
      </c>
      <c r="B365" s="662" t="s">
        <v>6092</v>
      </c>
      <c r="C365" s="662" t="s">
        <v>5769</v>
      </c>
      <c r="D365" s="662" t="s">
        <v>6161</v>
      </c>
      <c r="E365" s="662" t="s">
        <v>6162</v>
      </c>
      <c r="F365" s="665">
        <v>1</v>
      </c>
      <c r="G365" s="665">
        <v>3993</v>
      </c>
      <c r="H365" s="665">
        <v>1</v>
      </c>
      <c r="I365" s="665">
        <v>3993</v>
      </c>
      <c r="J365" s="665"/>
      <c r="K365" s="665"/>
      <c r="L365" s="665"/>
      <c r="M365" s="665"/>
      <c r="N365" s="665"/>
      <c r="O365" s="665"/>
      <c r="P365" s="678"/>
      <c r="Q365" s="666"/>
    </row>
    <row r="366" spans="1:17" ht="14.4" customHeight="1" x14ac:dyDescent="0.3">
      <c r="A366" s="661" t="s">
        <v>571</v>
      </c>
      <c r="B366" s="662" t="s">
        <v>6163</v>
      </c>
      <c r="C366" s="662" t="s">
        <v>5769</v>
      </c>
      <c r="D366" s="662" t="s">
        <v>5968</v>
      </c>
      <c r="E366" s="662" t="s">
        <v>5969</v>
      </c>
      <c r="F366" s="665">
        <v>3</v>
      </c>
      <c r="G366" s="665">
        <v>0</v>
      </c>
      <c r="H366" s="665"/>
      <c r="I366" s="665">
        <v>0</v>
      </c>
      <c r="J366" s="665"/>
      <c r="K366" s="665"/>
      <c r="L366" s="665"/>
      <c r="M366" s="665"/>
      <c r="N366" s="665">
        <v>5</v>
      </c>
      <c r="O366" s="665">
        <v>0</v>
      </c>
      <c r="P366" s="678"/>
      <c r="Q366" s="666">
        <v>0</v>
      </c>
    </row>
    <row r="367" spans="1:17" ht="14.4" customHeight="1" x14ac:dyDescent="0.3">
      <c r="A367" s="661" t="s">
        <v>571</v>
      </c>
      <c r="B367" s="662" t="s">
        <v>6163</v>
      </c>
      <c r="C367" s="662" t="s">
        <v>5769</v>
      </c>
      <c r="D367" s="662" t="s">
        <v>6164</v>
      </c>
      <c r="E367" s="662" t="s">
        <v>6165</v>
      </c>
      <c r="F367" s="665"/>
      <c r="G367" s="665"/>
      <c r="H367" s="665"/>
      <c r="I367" s="665"/>
      <c r="J367" s="665">
        <v>1</v>
      </c>
      <c r="K367" s="665">
        <v>0</v>
      </c>
      <c r="L367" s="665"/>
      <c r="M367" s="665">
        <v>0</v>
      </c>
      <c r="N367" s="665"/>
      <c r="O367" s="665"/>
      <c r="P367" s="678"/>
      <c r="Q367" s="666"/>
    </row>
    <row r="368" spans="1:17" ht="14.4" customHeight="1" x14ac:dyDescent="0.3">
      <c r="A368" s="661" t="s">
        <v>571</v>
      </c>
      <c r="B368" s="662" t="s">
        <v>6163</v>
      </c>
      <c r="C368" s="662" t="s">
        <v>5769</v>
      </c>
      <c r="D368" s="662" t="s">
        <v>5982</v>
      </c>
      <c r="E368" s="662" t="s">
        <v>5983</v>
      </c>
      <c r="F368" s="665">
        <v>1</v>
      </c>
      <c r="G368" s="665">
        <v>0</v>
      </c>
      <c r="H368" s="665"/>
      <c r="I368" s="665">
        <v>0</v>
      </c>
      <c r="J368" s="665"/>
      <c r="K368" s="665"/>
      <c r="L368" s="665"/>
      <c r="M368" s="665"/>
      <c r="N368" s="665"/>
      <c r="O368" s="665"/>
      <c r="P368" s="678"/>
      <c r="Q368" s="666"/>
    </row>
    <row r="369" spans="1:17" ht="14.4" customHeight="1" x14ac:dyDescent="0.3">
      <c r="A369" s="661" t="s">
        <v>571</v>
      </c>
      <c r="B369" s="662" t="s">
        <v>6163</v>
      </c>
      <c r="C369" s="662" t="s">
        <v>5769</v>
      </c>
      <c r="D369" s="662" t="s">
        <v>6166</v>
      </c>
      <c r="E369" s="662" t="s">
        <v>6167</v>
      </c>
      <c r="F369" s="665"/>
      <c r="G369" s="665"/>
      <c r="H369" s="665"/>
      <c r="I369" s="665"/>
      <c r="J369" s="665">
        <v>1</v>
      </c>
      <c r="K369" s="665">
        <v>0</v>
      </c>
      <c r="L369" s="665"/>
      <c r="M369" s="665">
        <v>0</v>
      </c>
      <c r="N369" s="665"/>
      <c r="O369" s="665"/>
      <c r="P369" s="678"/>
      <c r="Q369" s="666"/>
    </row>
    <row r="370" spans="1:17" ht="14.4" customHeight="1" x14ac:dyDescent="0.3">
      <c r="A370" s="661" t="s">
        <v>571</v>
      </c>
      <c r="B370" s="662" t="s">
        <v>6163</v>
      </c>
      <c r="C370" s="662" t="s">
        <v>5769</v>
      </c>
      <c r="D370" s="662" t="s">
        <v>6168</v>
      </c>
      <c r="E370" s="662" t="s">
        <v>6169</v>
      </c>
      <c r="F370" s="665">
        <v>1</v>
      </c>
      <c r="G370" s="665">
        <v>0</v>
      </c>
      <c r="H370" s="665"/>
      <c r="I370" s="665">
        <v>0</v>
      </c>
      <c r="J370" s="665"/>
      <c r="K370" s="665"/>
      <c r="L370" s="665"/>
      <c r="M370" s="665"/>
      <c r="N370" s="665">
        <v>3</v>
      </c>
      <c r="O370" s="665">
        <v>0</v>
      </c>
      <c r="P370" s="678"/>
      <c r="Q370" s="666">
        <v>0</v>
      </c>
    </row>
    <row r="371" spans="1:17" ht="14.4" customHeight="1" x14ac:dyDescent="0.3">
      <c r="A371" s="661" t="s">
        <v>571</v>
      </c>
      <c r="B371" s="662" t="s">
        <v>6163</v>
      </c>
      <c r="C371" s="662" t="s">
        <v>5769</v>
      </c>
      <c r="D371" s="662" t="s">
        <v>5998</v>
      </c>
      <c r="E371" s="662" t="s">
        <v>5999</v>
      </c>
      <c r="F371" s="665">
        <v>2</v>
      </c>
      <c r="G371" s="665">
        <v>0</v>
      </c>
      <c r="H371" s="665"/>
      <c r="I371" s="665">
        <v>0</v>
      </c>
      <c r="J371" s="665"/>
      <c r="K371" s="665"/>
      <c r="L371" s="665"/>
      <c r="M371" s="665"/>
      <c r="N371" s="665">
        <v>2</v>
      </c>
      <c r="O371" s="665">
        <v>0</v>
      </c>
      <c r="P371" s="678"/>
      <c r="Q371" s="666">
        <v>0</v>
      </c>
    </row>
    <row r="372" spans="1:17" ht="14.4" customHeight="1" x14ac:dyDescent="0.3">
      <c r="A372" s="661" t="s">
        <v>571</v>
      </c>
      <c r="B372" s="662" t="s">
        <v>6163</v>
      </c>
      <c r="C372" s="662" t="s">
        <v>5769</v>
      </c>
      <c r="D372" s="662" t="s">
        <v>6006</v>
      </c>
      <c r="E372" s="662" t="s">
        <v>6007</v>
      </c>
      <c r="F372" s="665">
        <v>1</v>
      </c>
      <c r="G372" s="665">
        <v>9034</v>
      </c>
      <c r="H372" s="665">
        <v>1</v>
      </c>
      <c r="I372" s="665">
        <v>9034</v>
      </c>
      <c r="J372" s="665"/>
      <c r="K372" s="665"/>
      <c r="L372" s="665"/>
      <c r="M372" s="665"/>
      <c r="N372" s="665"/>
      <c r="O372" s="665"/>
      <c r="P372" s="678"/>
      <c r="Q372" s="666"/>
    </row>
    <row r="373" spans="1:17" ht="14.4" customHeight="1" x14ac:dyDescent="0.3">
      <c r="A373" s="661" t="s">
        <v>571</v>
      </c>
      <c r="B373" s="662" t="s">
        <v>6163</v>
      </c>
      <c r="C373" s="662" t="s">
        <v>5769</v>
      </c>
      <c r="D373" s="662" t="s">
        <v>6133</v>
      </c>
      <c r="E373" s="662" t="s">
        <v>6134</v>
      </c>
      <c r="F373" s="665">
        <v>1</v>
      </c>
      <c r="G373" s="665">
        <v>431</v>
      </c>
      <c r="H373" s="665">
        <v>1</v>
      </c>
      <c r="I373" s="665">
        <v>431</v>
      </c>
      <c r="J373" s="665"/>
      <c r="K373" s="665"/>
      <c r="L373" s="665"/>
      <c r="M373" s="665"/>
      <c r="N373" s="665">
        <v>1</v>
      </c>
      <c r="O373" s="665">
        <v>436</v>
      </c>
      <c r="P373" s="678">
        <v>1.011600928074246</v>
      </c>
      <c r="Q373" s="666">
        <v>436</v>
      </c>
    </row>
    <row r="374" spans="1:17" ht="14.4" customHeight="1" x14ac:dyDescent="0.3">
      <c r="A374" s="661" t="s">
        <v>571</v>
      </c>
      <c r="B374" s="662" t="s">
        <v>6163</v>
      </c>
      <c r="C374" s="662" t="s">
        <v>5769</v>
      </c>
      <c r="D374" s="662" t="s">
        <v>6022</v>
      </c>
      <c r="E374" s="662" t="s">
        <v>6023</v>
      </c>
      <c r="F374" s="665">
        <v>2</v>
      </c>
      <c r="G374" s="665">
        <v>0</v>
      </c>
      <c r="H374" s="665"/>
      <c r="I374" s="665">
        <v>0</v>
      </c>
      <c r="J374" s="665"/>
      <c r="K374" s="665"/>
      <c r="L374" s="665"/>
      <c r="M374" s="665"/>
      <c r="N374" s="665"/>
      <c r="O374" s="665"/>
      <c r="P374" s="678"/>
      <c r="Q374" s="666"/>
    </row>
    <row r="375" spans="1:17" ht="14.4" customHeight="1" x14ac:dyDescent="0.3">
      <c r="A375" s="661" t="s">
        <v>571</v>
      </c>
      <c r="B375" s="662" t="s">
        <v>6163</v>
      </c>
      <c r="C375" s="662" t="s">
        <v>5769</v>
      </c>
      <c r="D375" s="662" t="s">
        <v>6026</v>
      </c>
      <c r="E375" s="662" t="s">
        <v>6027</v>
      </c>
      <c r="F375" s="665">
        <v>1</v>
      </c>
      <c r="G375" s="665">
        <v>0</v>
      </c>
      <c r="H375" s="665"/>
      <c r="I375" s="665">
        <v>0</v>
      </c>
      <c r="J375" s="665"/>
      <c r="K375" s="665"/>
      <c r="L375" s="665"/>
      <c r="M375" s="665"/>
      <c r="N375" s="665">
        <v>2</v>
      </c>
      <c r="O375" s="665">
        <v>0</v>
      </c>
      <c r="P375" s="678"/>
      <c r="Q375" s="666">
        <v>0</v>
      </c>
    </row>
    <row r="376" spans="1:17" ht="14.4" customHeight="1" x14ac:dyDescent="0.3">
      <c r="A376" s="661" t="s">
        <v>571</v>
      </c>
      <c r="B376" s="662" t="s">
        <v>6163</v>
      </c>
      <c r="C376" s="662" t="s">
        <v>5769</v>
      </c>
      <c r="D376" s="662" t="s">
        <v>6032</v>
      </c>
      <c r="E376" s="662" t="s">
        <v>6033</v>
      </c>
      <c r="F376" s="665">
        <v>2</v>
      </c>
      <c r="G376" s="665">
        <v>0</v>
      </c>
      <c r="H376" s="665"/>
      <c r="I376" s="665">
        <v>0</v>
      </c>
      <c r="J376" s="665">
        <v>1</v>
      </c>
      <c r="K376" s="665">
        <v>0</v>
      </c>
      <c r="L376" s="665"/>
      <c r="M376" s="665">
        <v>0</v>
      </c>
      <c r="N376" s="665">
        <v>4</v>
      </c>
      <c r="O376" s="665">
        <v>0</v>
      </c>
      <c r="P376" s="678"/>
      <c r="Q376" s="666">
        <v>0</v>
      </c>
    </row>
    <row r="377" spans="1:17" ht="14.4" customHeight="1" x14ac:dyDescent="0.3">
      <c r="A377" s="661" t="s">
        <v>571</v>
      </c>
      <c r="B377" s="662" t="s">
        <v>6163</v>
      </c>
      <c r="C377" s="662" t="s">
        <v>5769</v>
      </c>
      <c r="D377" s="662" t="s">
        <v>6042</v>
      </c>
      <c r="E377" s="662" t="s">
        <v>6043</v>
      </c>
      <c r="F377" s="665"/>
      <c r="G377" s="665"/>
      <c r="H377" s="665"/>
      <c r="I377" s="665"/>
      <c r="J377" s="665">
        <v>1</v>
      </c>
      <c r="K377" s="665">
        <v>0</v>
      </c>
      <c r="L377" s="665"/>
      <c r="M377" s="665">
        <v>0</v>
      </c>
      <c r="N377" s="665">
        <v>3</v>
      </c>
      <c r="O377" s="665">
        <v>0</v>
      </c>
      <c r="P377" s="678"/>
      <c r="Q377" s="666">
        <v>0</v>
      </c>
    </row>
    <row r="378" spans="1:17" ht="14.4" customHeight="1" x14ac:dyDescent="0.3">
      <c r="A378" s="661" t="s">
        <v>571</v>
      </c>
      <c r="B378" s="662" t="s">
        <v>6163</v>
      </c>
      <c r="C378" s="662" t="s">
        <v>5769</v>
      </c>
      <c r="D378" s="662" t="s">
        <v>6044</v>
      </c>
      <c r="E378" s="662" t="s">
        <v>6045</v>
      </c>
      <c r="F378" s="665"/>
      <c r="G378" s="665"/>
      <c r="H378" s="665"/>
      <c r="I378" s="665"/>
      <c r="J378" s="665">
        <v>1</v>
      </c>
      <c r="K378" s="665">
        <v>0</v>
      </c>
      <c r="L378" s="665"/>
      <c r="M378" s="665">
        <v>0</v>
      </c>
      <c r="N378" s="665"/>
      <c r="O378" s="665"/>
      <c r="P378" s="678"/>
      <c r="Q378" s="666"/>
    </row>
    <row r="379" spans="1:17" ht="14.4" customHeight="1" x14ac:dyDescent="0.3">
      <c r="A379" s="661" t="s">
        <v>571</v>
      </c>
      <c r="B379" s="662" t="s">
        <v>6163</v>
      </c>
      <c r="C379" s="662" t="s">
        <v>5769</v>
      </c>
      <c r="D379" s="662" t="s">
        <v>6170</v>
      </c>
      <c r="E379" s="662" t="s">
        <v>6171</v>
      </c>
      <c r="F379" s="665"/>
      <c r="G379" s="665"/>
      <c r="H379" s="665"/>
      <c r="I379" s="665"/>
      <c r="J379" s="665">
        <v>1</v>
      </c>
      <c r="K379" s="665">
        <v>12811</v>
      </c>
      <c r="L379" s="665"/>
      <c r="M379" s="665">
        <v>12811</v>
      </c>
      <c r="N379" s="665"/>
      <c r="O379" s="665"/>
      <c r="P379" s="678"/>
      <c r="Q379" s="666"/>
    </row>
    <row r="380" spans="1:17" ht="14.4" customHeight="1" x14ac:dyDescent="0.3">
      <c r="A380" s="661" t="s">
        <v>571</v>
      </c>
      <c r="B380" s="662" t="s">
        <v>6163</v>
      </c>
      <c r="C380" s="662" t="s">
        <v>5769</v>
      </c>
      <c r="D380" s="662" t="s">
        <v>6172</v>
      </c>
      <c r="E380" s="662" t="s">
        <v>6173</v>
      </c>
      <c r="F380" s="665">
        <v>2</v>
      </c>
      <c r="G380" s="665">
        <v>36700</v>
      </c>
      <c r="H380" s="665">
        <v>1</v>
      </c>
      <c r="I380" s="665">
        <v>18350</v>
      </c>
      <c r="J380" s="665"/>
      <c r="K380" s="665"/>
      <c r="L380" s="665"/>
      <c r="M380" s="665"/>
      <c r="N380" s="665">
        <v>4</v>
      </c>
      <c r="O380" s="665">
        <v>73692</v>
      </c>
      <c r="P380" s="678">
        <v>2.0079564032697546</v>
      </c>
      <c r="Q380" s="666">
        <v>18423</v>
      </c>
    </row>
    <row r="381" spans="1:17" ht="14.4" customHeight="1" x14ac:dyDescent="0.3">
      <c r="A381" s="661" t="s">
        <v>571</v>
      </c>
      <c r="B381" s="662" t="s">
        <v>6163</v>
      </c>
      <c r="C381" s="662" t="s">
        <v>5769</v>
      </c>
      <c r="D381" s="662" t="s">
        <v>6066</v>
      </c>
      <c r="E381" s="662" t="s">
        <v>6067</v>
      </c>
      <c r="F381" s="665">
        <v>1</v>
      </c>
      <c r="G381" s="665">
        <v>0</v>
      </c>
      <c r="H381" s="665"/>
      <c r="I381" s="665">
        <v>0</v>
      </c>
      <c r="J381" s="665"/>
      <c r="K381" s="665"/>
      <c r="L381" s="665"/>
      <c r="M381" s="665"/>
      <c r="N381" s="665"/>
      <c r="O381" s="665"/>
      <c r="P381" s="678"/>
      <c r="Q381" s="666"/>
    </row>
    <row r="382" spans="1:17" ht="14.4" customHeight="1" x14ac:dyDescent="0.3">
      <c r="A382" s="661" t="s">
        <v>571</v>
      </c>
      <c r="B382" s="662" t="s">
        <v>6163</v>
      </c>
      <c r="C382" s="662" t="s">
        <v>5769</v>
      </c>
      <c r="D382" s="662" t="s">
        <v>6174</v>
      </c>
      <c r="E382" s="662" t="s">
        <v>6175</v>
      </c>
      <c r="F382" s="665">
        <v>2</v>
      </c>
      <c r="G382" s="665">
        <v>0</v>
      </c>
      <c r="H382" s="665"/>
      <c r="I382" s="665">
        <v>0</v>
      </c>
      <c r="J382" s="665"/>
      <c r="K382" s="665"/>
      <c r="L382" s="665"/>
      <c r="M382" s="665"/>
      <c r="N382" s="665">
        <v>2</v>
      </c>
      <c r="O382" s="665">
        <v>0</v>
      </c>
      <c r="P382" s="678"/>
      <c r="Q382" s="666">
        <v>0</v>
      </c>
    </row>
    <row r="383" spans="1:17" ht="14.4" customHeight="1" x14ac:dyDescent="0.3">
      <c r="A383" s="661" t="s">
        <v>571</v>
      </c>
      <c r="B383" s="662" t="s">
        <v>6163</v>
      </c>
      <c r="C383" s="662" t="s">
        <v>5769</v>
      </c>
      <c r="D383" s="662" t="s">
        <v>6176</v>
      </c>
      <c r="E383" s="662" t="s">
        <v>6177</v>
      </c>
      <c r="F383" s="665">
        <v>1</v>
      </c>
      <c r="G383" s="665">
        <v>0</v>
      </c>
      <c r="H383" s="665"/>
      <c r="I383" s="665">
        <v>0</v>
      </c>
      <c r="J383" s="665"/>
      <c r="K383" s="665"/>
      <c r="L383" s="665"/>
      <c r="M383" s="665"/>
      <c r="N383" s="665">
        <v>1</v>
      </c>
      <c r="O383" s="665">
        <v>0</v>
      </c>
      <c r="P383" s="678"/>
      <c r="Q383" s="666">
        <v>0</v>
      </c>
    </row>
    <row r="384" spans="1:17" ht="14.4" customHeight="1" x14ac:dyDescent="0.3">
      <c r="A384" s="661" t="s">
        <v>571</v>
      </c>
      <c r="B384" s="662" t="s">
        <v>6163</v>
      </c>
      <c r="C384" s="662" t="s">
        <v>5769</v>
      </c>
      <c r="D384" s="662" t="s">
        <v>6178</v>
      </c>
      <c r="E384" s="662" t="s">
        <v>6179</v>
      </c>
      <c r="F384" s="665"/>
      <c r="G384" s="665"/>
      <c r="H384" s="665"/>
      <c r="I384" s="665"/>
      <c r="J384" s="665">
        <v>1</v>
      </c>
      <c r="K384" s="665">
        <v>0</v>
      </c>
      <c r="L384" s="665"/>
      <c r="M384" s="665">
        <v>0</v>
      </c>
      <c r="N384" s="665"/>
      <c r="O384" s="665"/>
      <c r="P384" s="678"/>
      <c r="Q384" s="666"/>
    </row>
    <row r="385" spans="1:17" ht="14.4" customHeight="1" x14ac:dyDescent="0.3">
      <c r="A385" s="661" t="s">
        <v>571</v>
      </c>
      <c r="B385" s="662" t="s">
        <v>6163</v>
      </c>
      <c r="C385" s="662" t="s">
        <v>5769</v>
      </c>
      <c r="D385" s="662" t="s">
        <v>6180</v>
      </c>
      <c r="E385" s="662" t="s">
        <v>6181</v>
      </c>
      <c r="F385" s="665"/>
      <c r="G385" s="665"/>
      <c r="H385" s="665"/>
      <c r="I385" s="665"/>
      <c r="J385" s="665"/>
      <c r="K385" s="665"/>
      <c r="L385" s="665"/>
      <c r="M385" s="665"/>
      <c r="N385" s="665">
        <v>3</v>
      </c>
      <c r="O385" s="665">
        <v>0</v>
      </c>
      <c r="P385" s="678"/>
      <c r="Q385" s="666">
        <v>0</v>
      </c>
    </row>
    <row r="386" spans="1:17" ht="14.4" customHeight="1" x14ac:dyDescent="0.3">
      <c r="A386" s="661" t="s">
        <v>571</v>
      </c>
      <c r="B386" s="662" t="s">
        <v>6182</v>
      </c>
      <c r="C386" s="662" t="s">
        <v>5769</v>
      </c>
      <c r="D386" s="662" t="s">
        <v>6183</v>
      </c>
      <c r="E386" s="662" t="s">
        <v>6184</v>
      </c>
      <c r="F386" s="665">
        <v>3</v>
      </c>
      <c r="G386" s="665">
        <v>16179</v>
      </c>
      <c r="H386" s="665">
        <v>1</v>
      </c>
      <c r="I386" s="665">
        <v>5393</v>
      </c>
      <c r="J386" s="665">
        <v>1</v>
      </c>
      <c r="K386" s="665">
        <v>5455</v>
      </c>
      <c r="L386" s="665">
        <v>0.33716546140058101</v>
      </c>
      <c r="M386" s="665">
        <v>5455</v>
      </c>
      <c r="N386" s="665"/>
      <c r="O386" s="665"/>
      <c r="P386" s="678"/>
      <c r="Q386" s="666"/>
    </row>
    <row r="387" spans="1:17" ht="14.4" customHeight="1" x14ac:dyDescent="0.3">
      <c r="A387" s="661" t="s">
        <v>571</v>
      </c>
      <c r="B387" s="662" t="s">
        <v>6182</v>
      </c>
      <c r="C387" s="662" t="s">
        <v>5769</v>
      </c>
      <c r="D387" s="662" t="s">
        <v>6185</v>
      </c>
      <c r="E387" s="662" t="s">
        <v>6186</v>
      </c>
      <c r="F387" s="665">
        <v>8</v>
      </c>
      <c r="G387" s="665">
        <v>1376</v>
      </c>
      <c r="H387" s="665">
        <v>1</v>
      </c>
      <c r="I387" s="665">
        <v>172</v>
      </c>
      <c r="J387" s="665"/>
      <c r="K387" s="665"/>
      <c r="L387" s="665"/>
      <c r="M387" s="665"/>
      <c r="N387" s="665">
        <v>8</v>
      </c>
      <c r="O387" s="665">
        <v>1392</v>
      </c>
      <c r="P387" s="678">
        <v>1.0116279069767442</v>
      </c>
      <c r="Q387" s="666">
        <v>174</v>
      </c>
    </row>
    <row r="388" spans="1:17" ht="14.4" customHeight="1" x14ac:dyDescent="0.3">
      <c r="A388" s="661" t="s">
        <v>571</v>
      </c>
      <c r="B388" s="662" t="s">
        <v>6182</v>
      </c>
      <c r="C388" s="662" t="s">
        <v>5769</v>
      </c>
      <c r="D388" s="662" t="s">
        <v>6187</v>
      </c>
      <c r="E388" s="662" t="s">
        <v>6188</v>
      </c>
      <c r="F388" s="665">
        <v>2</v>
      </c>
      <c r="G388" s="665">
        <v>10452</v>
      </c>
      <c r="H388" s="665">
        <v>1</v>
      </c>
      <c r="I388" s="665">
        <v>5226</v>
      </c>
      <c r="J388" s="665">
        <v>1</v>
      </c>
      <c r="K388" s="665">
        <v>5288</v>
      </c>
      <c r="L388" s="665">
        <v>0.5059318790662074</v>
      </c>
      <c r="M388" s="665">
        <v>5288</v>
      </c>
      <c r="N388" s="665"/>
      <c r="O388" s="665"/>
      <c r="P388" s="678"/>
      <c r="Q388" s="666"/>
    </row>
    <row r="389" spans="1:17" ht="14.4" customHeight="1" x14ac:dyDescent="0.3">
      <c r="A389" s="661" t="s">
        <v>571</v>
      </c>
      <c r="B389" s="662" t="s">
        <v>6182</v>
      </c>
      <c r="C389" s="662" t="s">
        <v>5769</v>
      </c>
      <c r="D389" s="662" t="s">
        <v>6189</v>
      </c>
      <c r="E389" s="662" t="s">
        <v>6190</v>
      </c>
      <c r="F389" s="665">
        <v>2</v>
      </c>
      <c r="G389" s="665">
        <v>7142</v>
      </c>
      <c r="H389" s="665">
        <v>1</v>
      </c>
      <c r="I389" s="665">
        <v>3571</v>
      </c>
      <c r="J389" s="665">
        <v>1</v>
      </c>
      <c r="K389" s="665">
        <v>3611</v>
      </c>
      <c r="L389" s="665">
        <v>0.50560067208064963</v>
      </c>
      <c r="M389" s="665">
        <v>3611</v>
      </c>
      <c r="N389" s="665">
        <v>2</v>
      </c>
      <c r="O389" s="665">
        <v>7258</v>
      </c>
      <c r="P389" s="678">
        <v>1.0162419490338841</v>
      </c>
      <c r="Q389" s="666">
        <v>3629</v>
      </c>
    </row>
    <row r="390" spans="1:17" ht="14.4" customHeight="1" x14ac:dyDescent="0.3">
      <c r="A390" s="661" t="s">
        <v>571</v>
      </c>
      <c r="B390" s="662" t="s">
        <v>6182</v>
      </c>
      <c r="C390" s="662" t="s">
        <v>5769</v>
      </c>
      <c r="D390" s="662" t="s">
        <v>6191</v>
      </c>
      <c r="E390" s="662" t="s">
        <v>6192</v>
      </c>
      <c r="F390" s="665">
        <v>2</v>
      </c>
      <c r="G390" s="665">
        <v>2976</v>
      </c>
      <c r="H390" s="665">
        <v>1</v>
      </c>
      <c r="I390" s="665">
        <v>1488</v>
      </c>
      <c r="J390" s="665"/>
      <c r="K390" s="665"/>
      <c r="L390" s="665"/>
      <c r="M390" s="665"/>
      <c r="N390" s="665">
        <v>2</v>
      </c>
      <c r="O390" s="665">
        <v>3024</v>
      </c>
      <c r="P390" s="678">
        <v>1.0161290322580645</v>
      </c>
      <c r="Q390" s="666">
        <v>1512</v>
      </c>
    </row>
    <row r="391" spans="1:17" ht="14.4" customHeight="1" x14ac:dyDescent="0.3">
      <c r="A391" s="661" t="s">
        <v>571</v>
      </c>
      <c r="B391" s="662" t="s">
        <v>6182</v>
      </c>
      <c r="C391" s="662" t="s">
        <v>5769</v>
      </c>
      <c r="D391" s="662" t="s">
        <v>6193</v>
      </c>
      <c r="E391" s="662" t="s">
        <v>6194</v>
      </c>
      <c r="F391" s="665">
        <v>2</v>
      </c>
      <c r="G391" s="665">
        <v>5356</v>
      </c>
      <c r="H391" s="665">
        <v>1</v>
      </c>
      <c r="I391" s="665">
        <v>2678</v>
      </c>
      <c r="J391" s="665"/>
      <c r="K391" s="665"/>
      <c r="L391" s="665"/>
      <c r="M391" s="665"/>
      <c r="N391" s="665">
        <v>2</v>
      </c>
      <c r="O391" s="665">
        <v>5444</v>
      </c>
      <c r="P391" s="678">
        <v>1.0164301717699775</v>
      </c>
      <c r="Q391" s="666">
        <v>2722</v>
      </c>
    </row>
    <row r="392" spans="1:17" ht="14.4" customHeight="1" x14ac:dyDescent="0.3">
      <c r="A392" s="661" t="s">
        <v>571</v>
      </c>
      <c r="B392" s="662" t="s">
        <v>6182</v>
      </c>
      <c r="C392" s="662" t="s">
        <v>5769</v>
      </c>
      <c r="D392" s="662" t="s">
        <v>6195</v>
      </c>
      <c r="E392" s="662" t="s">
        <v>6196</v>
      </c>
      <c r="F392" s="665">
        <v>2</v>
      </c>
      <c r="G392" s="665">
        <v>2208</v>
      </c>
      <c r="H392" s="665">
        <v>1</v>
      </c>
      <c r="I392" s="665">
        <v>1104</v>
      </c>
      <c r="J392" s="665"/>
      <c r="K392" s="665"/>
      <c r="L392" s="665"/>
      <c r="M392" s="665"/>
      <c r="N392" s="665">
        <v>2</v>
      </c>
      <c r="O392" s="665">
        <v>2256</v>
      </c>
      <c r="P392" s="678">
        <v>1.0217391304347827</v>
      </c>
      <c r="Q392" s="666">
        <v>1128</v>
      </c>
    </row>
    <row r="393" spans="1:17" ht="14.4" customHeight="1" x14ac:dyDescent="0.3">
      <c r="A393" s="661" t="s">
        <v>571</v>
      </c>
      <c r="B393" s="662" t="s">
        <v>6182</v>
      </c>
      <c r="C393" s="662" t="s">
        <v>5769</v>
      </c>
      <c r="D393" s="662" t="s">
        <v>6197</v>
      </c>
      <c r="E393" s="662" t="s">
        <v>6198</v>
      </c>
      <c r="F393" s="665">
        <v>1</v>
      </c>
      <c r="G393" s="665">
        <v>3809</v>
      </c>
      <c r="H393" s="665">
        <v>1</v>
      </c>
      <c r="I393" s="665">
        <v>3809</v>
      </c>
      <c r="J393" s="665"/>
      <c r="K393" s="665"/>
      <c r="L393" s="665"/>
      <c r="M393" s="665"/>
      <c r="N393" s="665"/>
      <c r="O393" s="665"/>
      <c r="P393" s="678"/>
      <c r="Q393" s="666"/>
    </row>
    <row r="394" spans="1:17" ht="14.4" customHeight="1" x14ac:dyDescent="0.3">
      <c r="A394" s="661" t="s">
        <v>571</v>
      </c>
      <c r="B394" s="662" t="s">
        <v>6182</v>
      </c>
      <c r="C394" s="662" t="s">
        <v>5769</v>
      </c>
      <c r="D394" s="662" t="s">
        <v>6199</v>
      </c>
      <c r="E394" s="662" t="s">
        <v>6200</v>
      </c>
      <c r="F394" s="665">
        <v>1</v>
      </c>
      <c r="G394" s="665">
        <v>5298</v>
      </c>
      <c r="H394" s="665">
        <v>1</v>
      </c>
      <c r="I394" s="665">
        <v>5298</v>
      </c>
      <c r="J394" s="665"/>
      <c r="K394" s="665"/>
      <c r="L394" s="665"/>
      <c r="M394" s="665"/>
      <c r="N394" s="665">
        <v>1</v>
      </c>
      <c r="O394" s="665">
        <v>5356</v>
      </c>
      <c r="P394" s="678">
        <v>1.0109475273688184</v>
      </c>
      <c r="Q394" s="666">
        <v>5356</v>
      </c>
    </row>
    <row r="395" spans="1:17" ht="14.4" customHeight="1" x14ac:dyDescent="0.3">
      <c r="A395" s="661" t="s">
        <v>571</v>
      </c>
      <c r="B395" s="662" t="s">
        <v>6182</v>
      </c>
      <c r="C395" s="662" t="s">
        <v>5769</v>
      </c>
      <c r="D395" s="662" t="s">
        <v>6201</v>
      </c>
      <c r="E395" s="662" t="s">
        <v>6202</v>
      </c>
      <c r="F395" s="665">
        <v>4</v>
      </c>
      <c r="G395" s="665">
        <v>4956</v>
      </c>
      <c r="H395" s="665">
        <v>1</v>
      </c>
      <c r="I395" s="665">
        <v>1239</v>
      </c>
      <c r="J395" s="665">
        <v>2</v>
      </c>
      <c r="K395" s="665">
        <v>2506</v>
      </c>
      <c r="L395" s="665">
        <v>0.50564971751412424</v>
      </c>
      <c r="M395" s="665">
        <v>1253</v>
      </c>
      <c r="N395" s="665">
        <v>4</v>
      </c>
      <c r="O395" s="665">
        <v>5036</v>
      </c>
      <c r="P395" s="678">
        <v>1.0161420500403551</v>
      </c>
      <c r="Q395" s="666">
        <v>1259</v>
      </c>
    </row>
    <row r="396" spans="1:17" ht="14.4" customHeight="1" x14ac:dyDescent="0.3">
      <c r="A396" s="661" t="s">
        <v>571</v>
      </c>
      <c r="B396" s="662" t="s">
        <v>6182</v>
      </c>
      <c r="C396" s="662" t="s">
        <v>5769</v>
      </c>
      <c r="D396" s="662" t="s">
        <v>6203</v>
      </c>
      <c r="E396" s="662" t="s">
        <v>6204</v>
      </c>
      <c r="F396" s="665">
        <v>4</v>
      </c>
      <c r="G396" s="665">
        <v>1768</v>
      </c>
      <c r="H396" s="665">
        <v>1</v>
      </c>
      <c r="I396" s="665">
        <v>442</v>
      </c>
      <c r="J396" s="665"/>
      <c r="K396" s="665"/>
      <c r="L396" s="665"/>
      <c r="M396" s="665"/>
      <c r="N396" s="665">
        <v>3</v>
      </c>
      <c r="O396" s="665">
        <v>1353</v>
      </c>
      <c r="P396" s="678">
        <v>0.76527149321266963</v>
      </c>
      <c r="Q396" s="666">
        <v>451</v>
      </c>
    </row>
    <row r="397" spans="1:17" ht="14.4" customHeight="1" x14ac:dyDescent="0.3">
      <c r="A397" s="661" t="s">
        <v>571</v>
      </c>
      <c r="B397" s="662" t="s">
        <v>6182</v>
      </c>
      <c r="C397" s="662" t="s">
        <v>5769</v>
      </c>
      <c r="D397" s="662" t="s">
        <v>6205</v>
      </c>
      <c r="E397" s="662" t="s">
        <v>6206</v>
      </c>
      <c r="F397" s="665"/>
      <c r="G397" s="665"/>
      <c r="H397" s="665"/>
      <c r="I397" s="665"/>
      <c r="J397" s="665">
        <v>1</v>
      </c>
      <c r="K397" s="665">
        <v>4333</v>
      </c>
      <c r="L397" s="665"/>
      <c r="M397" s="665">
        <v>4333</v>
      </c>
      <c r="N397" s="665"/>
      <c r="O397" s="665"/>
      <c r="P397" s="678"/>
      <c r="Q397" s="666"/>
    </row>
    <row r="398" spans="1:17" ht="14.4" customHeight="1" x14ac:dyDescent="0.3">
      <c r="A398" s="661" t="s">
        <v>571</v>
      </c>
      <c r="B398" s="662" t="s">
        <v>6182</v>
      </c>
      <c r="C398" s="662" t="s">
        <v>5769</v>
      </c>
      <c r="D398" s="662" t="s">
        <v>6207</v>
      </c>
      <c r="E398" s="662" t="s">
        <v>6208</v>
      </c>
      <c r="F398" s="665">
        <v>2</v>
      </c>
      <c r="G398" s="665">
        <v>7856</v>
      </c>
      <c r="H398" s="665">
        <v>1</v>
      </c>
      <c r="I398" s="665">
        <v>3928</v>
      </c>
      <c r="J398" s="665">
        <v>1</v>
      </c>
      <c r="K398" s="665">
        <v>3955</v>
      </c>
      <c r="L398" s="665">
        <v>0.50343686354378814</v>
      </c>
      <c r="M398" s="665">
        <v>3955</v>
      </c>
      <c r="N398" s="665">
        <v>1</v>
      </c>
      <c r="O398" s="665">
        <v>3967</v>
      </c>
      <c r="P398" s="678">
        <v>0.5049643584521385</v>
      </c>
      <c r="Q398" s="666">
        <v>3967</v>
      </c>
    </row>
    <row r="399" spans="1:17" ht="14.4" customHeight="1" x14ac:dyDescent="0.3">
      <c r="A399" s="661" t="s">
        <v>571</v>
      </c>
      <c r="B399" s="662" t="s">
        <v>6182</v>
      </c>
      <c r="C399" s="662" t="s">
        <v>5769</v>
      </c>
      <c r="D399" s="662" t="s">
        <v>6209</v>
      </c>
      <c r="E399" s="662" t="s">
        <v>6210</v>
      </c>
      <c r="F399" s="665"/>
      <c r="G399" s="665"/>
      <c r="H399" s="665"/>
      <c r="I399" s="665"/>
      <c r="J399" s="665">
        <v>3</v>
      </c>
      <c r="K399" s="665">
        <v>1008</v>
      </c>
      <c r="L399" s="665"/>
      <c r="M399" s="665">
        <v>336</v>
      </c>
      <c r="N399" s="665"/>
      <c r="O399" s="665"/>
      <c r="P399" s="678"/>
      <c r="Q399" s="666"/>
    </row>
    <row r="400" spans="1:17" ht="14.4" customHeight="1" x14ac:dyDescent="0.3">
      <c r="A400" s="661" t="s">
        <v>571</v>
      </c>
      <c r="B400" s="662" t="s">
        <v>6182</v>
      </c>
      <c r="C400" s="662" t="s">
        <v>5769</v>
      </c>
      <c r="D400" s="662" t="s">
        <v>6211</v>
      </c>
      <c r="E400" s="662" t="s">
        <v>6212</v>
      </c>
      <c r="F400" s="665"/>
      <c r="G400" s="665"/>
      <c r="H400" s="665"/>
      <c r="I400" s="665"/>
      <c r="J400" s="665">
        <v>1</v>
      </c>
      <c r="K400" s="665">
        <v>4816</v>
      </c>
      <c r="L400" s="665"/>
      <c r="M400" s="665">
        <v>4816</v>
      </c>
      <c r="N400" s="665"/>
      <c r="O400" s="665"/>
      <c r="P400" s="678"/>
      <c r="Q400" s="666"/>
    </row>
    <row r="401" spans="1:17" ht="14.4" customHeight="1" x14ac:dyDescent="0.3">
      <c r="A401" s="661" t="s">
        <v>571</v>
      </c>
      <c r="B401" s="662" t="s">
        <v>6182</v>
      </c>
      <c r="C401" s="662" t="s">
        <v>5769</v>
      </c>
      <c r="D401" s="662" t="s">
        <v>6213</v>
      </c>
      <c r="E401" s="662" t="s">
        <v>6214</v>
      </c>
      <c r="F401" s="665">
        <v>2</v>
      </c>
      <c r="G401" s="665">
        <v>24786</v>
      </c>
      <c r="H401" s="665">
        <v>1</v>
      </c>
      <c r="I401" s="665">
        <v>12393</v>
      </c>
      <c r="J401" s="665"/>
      <c r="K401" s="665"/>
      <c r="L401" s="665"/>
      <c r="M401" s="665"/>
      <c r="N401" s="665"/>
      <c r="O401" s="665"/>
      <c r="P401" s="678"/>
      <c r="Q401" s="666"/>
    </row>
    <row r="402" spans="1:17" ht="14.4" customHeight="1" x14ac:dyDescent="0.3">
      <c r="A402" s="661" t="s">
        <v>571</v>
      </c>
      <c r="B402" s="662" t="s">
        <v>6182</v>
      </c>
      <c r="C402" s="662" t="s">
        <v>5769</v>
      </c>
      <c r="D402" s="662" t="s">
        <v>6215</v>
      </c>
      <c r="E402" s="662" t="s">
        <v>6216</v>
      </c>
      <c r="F402" s="665"/>
      <c r="G402" s="665"/>
      <c r="H402" s="665"/>
      <c r="I402" s="665"/>
      <c r="J402" s="665">
        <v>1</v>
      </c>
      <c r="K402" s="665">
        <v>672</v>
      </c>
      <c r="L402" s="665"/>
      <c r="M402" s="665">
        <v>672</v>
      </c>
      <c r="N402" s="665"/>
      <c r="O402" s="665"/>
      <c r="P402" s="678"/>
      <c r="Q402" s="666"/>
    </row>
    <row r="403" spans="1:17" ht="14.4" customHeight="1" x14ac:dyDescent="0.3">
      <c r="A403" s="661" t="s">
        <v>571</v>
      </c>
      <c r="B403" s="662" t="s">
        <v>6182</v>
      </c>
      <c r="C403" s="662" t="s">
        <v>5769</v>
      </c>
      <c r="D403" s="662" t="s">
        <v>6217</v>
      </c>
      <c r="E403" s="662" t="s">
        <v>6218</v>
      </c>
      <c r="F403" s="665"/>
      <c r="G403" s="665"/>
      <c r="H403" s="665"/>
      <c r="I403" s="665"/>
      <c r="J403" s="665">
        <v>1</v>
      </c>
      <c r="K403" s="665">
        <v>1367</v>
      </c>
      <c r="L403" s="665"/>
      <c r="M403" s="665">
        <v>1367</v>
      </c>
      <c r="N403" s="665"/>
      <c r="O403" s="665"/>
      <c r="P403" s="678"/>
      <c r="Q403" s="666"/>
    </row>
    <row r="404" spans="1:17" ht="14.4" customHeight="1" x14ac:dyDescent="0.3">
      <c r="A404" s="661" t="s">
        <v>571</v>
      </c>
      <c r="B404" s="662" t="s">
        <v>6219</v>
      </c>
      <c r="C404" s="662" t="s">
        <v>5769</v>
      </c>
      <c r="D404" s="662" t="s">
        <v>6220</v>
      </c>
      <c r="E404" s="662" t="s">
        <v>6130</v>
      </c>
      <c r="F404" s="665"/>
      <c r="G404" s="665"/>
      <c r="H404" s="665"/>
      <c r="I404" s="665"/>
      <c r="J404" s="665">
        <v>1</v>
      </c>
      <c r="K404" s="665">
        <v>531</v>
      </c>
      <c r="L404" s="665"/>
      <c r="M404" s="665">
        <v>531</v>
      </c>
      <c r="N404" s="665"/>
      <c r="O404" s="665"/>
      <c r="P404" s="678"/>
      <c r="Q404" s="666"/>
    </row>
    <row r="405" spans="1:17" ht="14.4" customHeight="1" x14ac:dyDescent="0.3">
      <c r="A405" s="661" t="s">
        <v>571</v>
      </c>
      <c r="B405" s="662" t="s">
        <v>6219</v>
      </c>
      <c r="C405" s="662" t="s">
        <v>5769</v>
      </c>
      <c r="D405" s="662" t="s">
        <v>6221</v>
      </c>
      <c r="E405" s="662" t="s">
        <v>6222</v>
      </c>
      <c r="F405" s="665"/>
      <c r="G405" s="665"/>
      <c r="H405" s="665"/>
      <c r="I405" s="665"/>
      <c r="J405" s="665">
        <v>1</v>
      </c>
      <c r="K405" s="665">
        <v>178</v>
      </c>
      <c r="L405" s="665"/>
      <c r="M405" s="665">
        <v>178</v>
      </c>
      <c r="N405" s="665"/>
      <c r="O405" s="665"/>
      <c r="P405" s="678"/>
      <c r="Q405" s="666"/>
    </row>
    <row r="406" spans="1:17" ht="14.4" customHeight="1" x14ac:dyDescent="0.3">
      <c r="A406" s="661" t="s">
        <v>571</v>
      </c>
      <c r="B406" s="662" t="s">
        <v>6219</v>
      </c>
      <c r="C406" s="662" t="s">
        <v>5769</v>
      </c>
      <c r="D406" s="662" t="s">
        <v>6223</v>
      </c>
      <c r="E406" s="662" t="s">
        <v>6224</v>
      </c>
      <c r="F406" s="665">
        <v>1</v>
      </c>
      <c r="G406" s="665">
        <v>1529</v>
      </c>
      <c r="H406" s="665">
        <v>1</v>
      </c>
      <c r="I406" s="665">
        <v>1529</v>
      </c>
      <c r="J406" s="665">
        <v>1</v>
      </c>
      <c r="K406" s="665">
        <v>1535</v>
      </c>
      <c r="L406" s="665">
        <v>1.0039241334205362</v>
      </c>
      <c r="M406" s="665">
        <v>1535</v>
      </c>
      <c r="N406" s="665">
        <v>1</v>
      </c>
      <c r="O406" s="665">
        <v>1538</v>
      </c>
      <c r="P406" s="678">
        <v>1.0058862001308044</v>
      </c>
      <c r="Q406" s="666">
        <v>1538</v>
      </c>
    </row>
    <row r="407" spans="1:17" ht="14.4" customHeight="1" x14ac:dyDescent="0.3">
      <c r="A407" s="661" t="s">
        <v>571</v>
      </c>
      <c r="B407" s="662" t="s">
        <v>6219</v>
      </c>
      <c r="C407" s="662" t="s">
        <v>5769</v>
      </c>
      <c r="D407" s="662" t="s">
        <v>6024</v>
      </c>
      <c r="E407" s="662" t="s">
        <v>6025</v>
      </c>
      <c r="F407" s="665">
        <v>1</v>
      </c>
      <c r="G407" s="665">
        <v>351</v>
      </c>
      <c r="H407" s="665">
        <v>1</v>
      </c>
      <c r="I407" s="665">
        <v>351</v>
      </c>
      <c r="J407" s="665">
        <v>1</v>
      </c>
      <c r="K407" s="665">
        <v>355</v>
      </c>
      <c r="L407" s="665">
        <v>1.0113960113960114</v>
      </c>
      <c r="M407" s="665">
        <v>355</v>
      </c>
      <c r="N407" s="665"/>
      <c r="O407" s="665"/>
      <c r="P407" s="678"/>
      <c r="Q407" s="666"/>
    </row>
    <row r="408" spans="1:17" ht="14.4" customHeight="1" x14ac:dyDescent="0.3">
      <c r="A408" s="661" t="s">
        <v>571</v>
      </c>
      <c r="B408" s="662" t="s">
        <v>6219</v>
      </c>
      <c r="C408" s="662" t="s">
        <v>5769</v>
      </c>
      <c r="D408" s="662" t="s">
        <v>6225</v>
      </c>
      <c r="E408" s="662" t="s">
        <v>6226</v>
      </c>
      <c r="F408" s="665"/>
      <c r="G408" s="665"/>
      <c r="H408" s="665"/>
      <c r="I408" s="665"/>
      <c r="J408" s="665">
        <v>1</v>
      </c>
      <c r="K408" s="665">
        <v>627</v>
      </c>
      <c r="L408" s="665"/>
      <c r="M408" s="665">
        <v>627</v>
      </c>
      <c r="N408" s="665">
        <v>1</v>
      </c>
      <c r="O408" s="665">
        <v>628</v>
      </c>
      <c r="P408" s="678"/>
      <c r="Q408" s="666">
        <v>628</v>
      </c>
    </row>
    <row r="409" spans="1:17" ht="14.4" customHeight="1" x14ac:dyDescent="0.3">
      <c r="A409" s="661" t="s">
        <v>571</v>
      </c>
      <c r="B409" s="662" t="s">
        <v>6219</v>
      </c>
      <c r="C409" s="662" t="s">
        <v>5769</v>
      </c>
      <c r="D409" s="662" t="s">
        <v>6227</v>
      </c>
      <c r="E409" s="662" t="s">
        <v>6228</v>
      </c>
      <c r="F409" s="665"/>
      <c r="G409" s="665"/>
      <c r="H409" s="665"/>
      <c r="I409" s="665"/>
      <c r="J409" s="665"/>
      <c r="K409" s="665"/>
      <c r="L409" s="665"/>
      <c r="M409" s="665"/>
      <c r="N409" s="665">
        <v>1</v>
      </c>
      <c r="O409" s="665">
        <v>243</v>
      </c>
      <c r="P409" s="678"/>
      <c r="Q409" s="666">
        <v>243</v>
      </c>
    </row>
    <row r="410" spans="1:17" ht="14.4" customHeight="1" x14ac:dyDescent="0.3">
      <c r="A410" s="661" t="s">
        <v>571</v>
      </c>
      <c r="B410" s="662" t="s">
        <v>6219</v>
      </c>
      <c r="C410" s="662" t="s">
        <v>5769</v>
      </c>
      <c r="D410" s="662" t="s">
        <v>6229</v>
      </c>
      <c r="E410" s="662" t="s">
        <v>6230</v>
      </c>
      <c r="F410" s="665">
        <v>1</v>
      </c>
      <c r="G410" s="665">
        <v>686</v>
      </c>
      <c r="H410" s="665">
        <v>1</v>
      </c>
      <c r="I410" s="665">
        <v>686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571</v>
      </c>
      <c r="B411" s="662" t="s">
        <v>6219</v>
      </c>
      <c r="C411" s="662" t="s">
        <v>5769</v>
      </c>
      <c r="D411" s="662" t="s">
        <v>6231</v>
      </c>
      <c r="E411" s="662" t="s">
        <v>6232</v>
      </c>
      <c r="F411" s="665">
        <v>1</v>
      </c>
      <c r="G411" s="665">
        <v>808</v>
      </c>
      <c r="H411" s="665">
        <v>1</v>
      </c>
      <c r="I411" s="665">
        <v>808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571</v>
      </c>
      <c r="B412" s="662" t="s">
        <v>6219</v>
      </c>
      <c r="C412" s="662" t="s">
        <v>5769</v>
      </c>
      <c r="D412" s="662" t="s">
        <v>6233</v>
      </c>
      <c r="E412" s="662" t="s">
        <v>6234</v>
      </c>
      <c r="F412" s="665"/>
      <c r="G412" s="665"/>
      <c r="H412" s="665"/>
      <c r="I412" s="665"/>
      <c r="J412" s="665">
        <v>1</v>
      </c>
      <c r="K412" s="665">
        <v>883</v>
      </c>
      <c r="L412" s="665"/>
      <c r="M412" s="665">
        <v>883</v>
      </c>
      <c r="N412" s="665"/>
      <c r="O412" s="665"/>
      <c r="P412" s="678"/>
      <c r="Q412" s="666"/>
    </row>
    <row r="413" spans="1:17" ht="14.4" customHeight="1" x14ac:dyDescent="0.3">
      <c r="A413" s="661" t="s">
        <v>571</v>
      </c>
      <c r="B413" s="662" t="s">
        <v>6219</v>
      </c>
      <c r="C413" s="662" t="s">
        <v>5769</v>
      </c>
      <c r="D413" s="662" t="s">
        <v>6235</v>
      </c>
      <c r="E413" s="662" t="s">
        <v>6236</v>
      </c>
      <c r="F413" s="665"/>
      <c r="G413" s="665"/>
      <c r="H413" s="665"/>
      <c r="I413" s="665"/>
      <c r="J413" s="665">
        <v>1</v>
      </c>
      <c r="K413" s="665">
        <v>5266</v>
      </c>
      <c r="L413" s="665"/>
      <c r="M413" s="665">
        <v>5266</v>
      </c>
      <c r="N413" s="665"/>
      <c r="O413" s="665"/>
      <c r="P413" s="678"/>
      <c r="Q413" s="666"/>
    </row>
    <row r="414" spans="1:17" ht="14.4" customHeight="1" x14ac:dyDescent="0.3">
      <c r="A414" s="661" t="s">
        <v>571</v>
      </c>
      <c r="B414" s="662" t="s">
        <v>6237</v>
      </c>
      <c r="C414" s="662" t="s">
        <v>5769</v>
      </c>
      <c r="D414" s="662" t="s">
        <v>6014</v>
      </c>
      <c r="E414" s="662" t="s">
        <v>6015</v>
      </c>
      <c r="F414" s="665"/>
      <c r="G414" s="665"/>
      <c r="H414" s="665"/>
      <c r="I414" s="665"/>
      <c r="J414" s="665">
        <v>2</v>
      </c>
      <c r="K414" s="665">
        <v>2052</v>
      </c>
      <c r="L414" s="665"/>
      <c r="M414" s="665">
        <v>1026</v>
      </c>
      <c r="N414" s="665"/>
      <c r="O414" s="665"/>
      <c r="P414" s="678"/>
      <c r="Q414" s="666"/>
    </row>
    <row r="415" spans="1:17" ht="14.4" customHeight="1" x14ac:dyDescent="0.3">
      <c r="A415" s="661" t="s">
        <v>571</v>
      </c>
      <c r="B415" s="662" t="s">
        <v>6237</v>
      </c>
      <c r="C415" s="662" t="s">
        <v>5769</v>
      </c>
      <c r="D415" s="662" t="s">
        <v>6238</v>
      </c>
      <c r="E415" s="662" t="s">
        <v>6239</v>
      </c>
      <c r="F415" s="665"/>
      <c r="G415" s="665"/>
      <c r="H415" s="665"/>
      <c r="I415" s="665"/>
      <c r="J415" s="665">
        <v>1</v>
      </c>
      <c r="K415" s="665">
        <v>0</v>
      </c>
      <c r="L415" s="665"/>
      <c r="M415" s="665">
        <v>0</v>
      </c>
      <c r="N415" s="665"/>
      <c r="O415" s="665"/>
      <c r="P415" s="678"/>
      <c r="Q415" s="666"/>
    </row>
    <row r="416" spans="1:17" ht="14.4" customHeight="1" x14ac:dyDescent="0.3">
      <c r="A416" s="661" t="s">
        <v>571</v>
      </c>
      <c r="B416" s="662" t="s">
        <v>6240</v>
      </c>
      <c r="C416" s="662" t="s">
        <v>5769</v>
      </c>
      <c r="D416" s="662" t="s">
        <v>6241</v>
      </c>
      <c r="E416" s="662" t="s">
        <v>6242</v>
      </c>
      <c r="F416" s="665"/>
      <c r="G416" s="665"/>
      <c r="H416" s="665"/>
      <c r="I416" s="665"/>
      <c r="J416" s="665">
        <v>1</v>
      </c>
      <c r="K416" s="665">
        <v>91</v>
      </c>
      <c r="L416" s="665"/>
      <c r="M416" s="665">
        <v>91</v>
      </c>
      <c r="N416" s="665"/>
      <c r="O416" s="665"/>
      <c r="P416" s="678"/>
      <c r="Q416" s="666"/>
    </row>
    <row r="417" spans="1:17" ht="14.4" customHeight="1" x14ac:dyDescent="0.3">
      <c r="A417" s="661" t="s">
        <v>571</v>
      </c>
      <c r="B417" s="662" t="s">
        <v>6240</v>
      </c>
      <c r="C417" s="662" t="s">
        <v>5769</v>
      </c>
      <c r="D417" s="662" t="s">
        <v>6243</v>
      </c>
      <c r="E417" s="662" t="s">
        <v>6244</v>
      </c>
      <c r="F417" s="665"/>
      <c r="G417" s="665"/>
      <c r="H417" s="665"/>
      <c r="I417" s="665"/>
      <c r="J417" s="665">
        <v>1</v>
      </c>
      <c r="K417" s="665">
        <v>342</v>
      </c>
      <c r="L417" s="665"/>
      <c r="M417" s="665">
        <v>342</v>
      </c>
      <c r="N417" s="665"/>
      <c r="O417" s="665"/>
      <c r="P417" s="678"/>
      <c r="Q417" s="666"/>
    </row>
    <row r="418" spans="1:17" ht="14.4" customHeight="1" x14ac:dyDescent="0.3">
      <c r="A418" s="661" t="s">
        <v>571</v>
      </c>
      <c r="B418" s="662" t="s">
        <v>6240</v>
      </c>
      <c r="C418" s="662" t="s">
        <v>5769</v>
      </c>
      <c r="D418" s="662" t="s">
        <v>6245</v>
      </c>
      <c r="E418" s="662" t="s">
        <v>6246</v>
      </c>
      <c r="F418" s="665">
        <v>1</v>
      </c>
      <c r="G418" s="665">
        <v>346</v>
      </c>
      <c r="H418" s="665">
        <v>1</v>
      </c>
      <c r="I418" s="665">
        <v>346</v>
      </c>
      <c r="J418" s="665">
        <v>1</v>
      </c>
      <c r="K418" s="665">
        <v>350</v>
      </c>
      <c r="L418" s="665">
        <v>1.0115606936416186</v>
      </c>
      <c r="M418" s="665">
        <v>350</v>
      </c>
      <c r="N418" s="665">
        <v>2</v>
      </c>
      <c r="O418" s="665">
        <v>704</v>
      </c>
      <c r="P418" s="678">
        <v>2.0346820809248554</v>
      </c>
      <c r="Q418" s="666">
        <v>352</v>
      </c>
    </row>
    <row r="419" spans="1:17" ht="14.4" customHeight="1" x14ac:dyDescent="0.3">
      <c r="A419" s="661" t="s">
        <v>571</v>
      </c>
      <c r="B419" s="662" t="s">
        <v>6240</v>
      </c>
      <c r="C419" s="662" t="s">
        <v>5769</v>
      </c>
      <c r="D419" s="662" t="s">
        <v>6247</v>
      </c>
      <c r="E419" s="662" t="s">
        <v>6248</v>
      </c>
      <c r="F419" s="665">
        <v>2</v>
      </c>
      <c r="G419" s="665">
        <v>1824</v>
      </c>
      <c r="H419" s="665">
        <v>1</v>
      </c>
      <c r="I419" s="665">
        <v>912</v>
      </c>
      <c r="J419" s="665">
        <v>1</v>
      </c>
      <c r="K419" s="665">
        <v>921</v>
      </c>
      <c r="L419" s="665">
        <v>0.50493421052631582</v>
      </c>
      <c r="M419" s="665">
        <v>921</v>
      </c>
      <c r="N419" s="665">
        <v>1</v>
      </c>
      <c r="O419" s="665">
        <v>924</v>
      </c>
      <c r="P419" s="678">
        <v>0.50657894736842102</v>
      </c>
      <c r="Q419" s="666">
        <v>924</v>
      </c>
    </row>
    <row r="420" spans="1:17" ht="14.4" customHeight="1" x14ac:dyDescent="0.3">
      <c r="A420" s="661" t="s">
        <v>571</v>
      </c>
      <c r="B420" s="662" t="s">
        <v>6240</v>
      </c>
      <c r="C420" s="662" t="s">
        <v>5769</v>
      </c>
      <c r="D420" s="662" t="s">
        <v>6249</v>
      </c>
      <c r="E420" s="662" t="s">
        <v>6250</v>
      </c>
      <c r="F420" s="665">
        <v>2</v>
      </c>
      <c r="G420" s="665">
        <v>702</v>
      </c>
      <c r="H420" s="665">
        <v>1</v>
      </c>
      <c r="I420" s="665">
        <v>351</v>
      </c>
      <c r="J420" s="665">
        <v>2</v>
      </c>
      <c r="K420" s="665">
        <v>708</v>
      </c>
      <c r="L420" s="665">
        <v>1.0085470085470085</v>
      </c>
      <c r="M420" s="665">
        <v>354</v>
      </c>
      <c r="N420" s="665"/>
      <c r="O420" s="665"/>
      <c r="P420" s="678"/>
      <c r="Q420" s="666"/>
    </row>
    <row r="421" spans="1:17" ht="14.4" customHeight="1" x14ac:dyDescent="0.3">
      <c r="A421" s="661" t="s">
        <v>571</v>
      </c>
      <c r="B421" s="662" t="s">
        <v>6240</v>
      </c>
      <c r="C421" s="662" t="s">
        <v>5769</v>
      </c>
      <c r="D421" s="662" t="s">
        <v>6251</v>
      </c>
      <c r="E421" s="662" t="s">
        <v>6252</v>
      </c>
      <c r="F421" s="665">
        <v>2</v>
      </c>
      <c r="G421" s="665">
        <v>13638</v>
      </c>
      <c r="H421" s="665">
        <v>1</v>
      </c>
      <c r="I421" s="665">
        <v>6819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571</v>
      </c>
      <c r="B422" s="662" t="s">
        <v>6240</v>
      </c>
      <c r="C422" s="662" t="s">
        <v>5769</v>
      </c>
      <c r="D422" s="662" t="s">
        <v>6253</v>
      </c>
      <c r="E422" s="662" t="s">
        <v>6254</v>
      </c>
      <c r="F422" s="665"/>
      <c r="G422" s="665"/>
      <c r="H422" s="665"/>
      <c r="I422" s="665"/>
      <c r="J422" s="665"/>
      <c r="K422" s="665"/>
      <c r="L422" s="665"/>
      <c r="M422" s="665"/>
      <c r="N422" s="665">
        <v>1</v>
      </c>
      <c r="O422" s="665">
        <v>4478</v>
      </c>
      <c r="P422" s="678"/>
      <c r="Q422" s="666">
        <v>4478</v>
      </c>
    </row>
    <row r="423" spans="1:17" ht="14.4" customHeight="1" x14ac:dyDescent="0.3">
      <c r="A423" s="661" t="s">
        <v>571</v>
      </c>
      <c r="B423" s="662" t="s">
        <v>6240</v>
      </c>
      <c r="C423" s="662" t="s">
        <v>5769</v>
      </c>
      <c r="D423" s="662" t="s">
        <v>5956</v>
      </c>
      <c r="E423" s="662" t="s">
        <v>5957</v>
      </c>
      <c r="F423" s="665">
        <v>2</v>
      </c>
      <c r="G423" s="665">
        <v>1612</v>
      </c>
      <c r="H423" s="665">
        <v>1</v>
      </c>
      <c r="I423" s="665">
        <v>806</v>
      </c>
      <c r="J423" s="665">
        <v>1</v>
      </c>
      <c r="K423" s="665">
        <v>815</v>
      </c>
      <c r="L423" s="665">
        <v>0.50558312655086846</v>
      </c>
      <c r="M423" s="665">
        <v>815</v>
      </c>
      <c r="N423" s="665"/>
      <c r="O423" s="665"/>
      <c r="P423" s="678"/>
      <c r="Q423" s="666"/>
    </row>
    <row r="424" spans="1:17" ht="14.4" customHeight="1" x14ac:dyDescent="0.3">
      <c r="A424" s="661" t="s">
        <v>571</v>
      </c>
      <c r="B424" s="662" t="s">
        <v>6240</v>
      </c>
      <c r="C424" s="662" t="s">
        <v>5769</v>
      </c>
      <c r="D424" s="662" t="s">
        <v>6255</v>
      </c>
      <c r="E424" s="662" t="s">
        <v>6256</v>
      </c>
      <c r="F424" s="665">
        <v>26</v>
      </c>
      <c r="G424" s="665">
        <v>62608</v>
      </c>
      <c r="H424" s="665">
        <v>1</v>
      </c>
      <c r="I424" s="665">
        <v>2408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571</v>
      </c>
      <c r="B425" s="662" t="s">
        <v>6240</v>
      </c>
      <c r="C425" s="662" t="s">
        <v>5769</v>
      </c>
      <c r="D425" s="662" t="s">
        <v>6257</v>
      </c>
      <c r="E425" s="662" t="s">
        <v>6258</v>
      </c>
      <c r="F425" s="665">
        <v>1</v>
      </c>
      <c r="G425" s="665">
        <v>2913</v>
      </c>
      <c r="H425" s="665">
        <v>1</v>
      </c>
      <c r="I425" s="665">
        <v>2913</v>
      </c>
      <c r="J425" s="665"/>
      <c r="K425" s="665"/>
      <c r="L425" s="665"/>
      <c r="M425" s="665"/>
      <c r="N425" s="665"/>
      <c r="O425" s="665"/>
      <c r="P425" s="678"/>
      <c r="Q425" s="666"/>
    </row>
    <row r="426" spans="1:17" ht="14.4" customHeight="1" x14ac:dyDescent="0.3">
      <c r="A426" s="661" t="s">
        <v>571</v>
      </c>
      <c r="B426" s="662" t="s">
        <v>6240</v>
      </c>
      <c r="C426" s="662" t="s">
        <v>5769</v>
      </c>
      <c r="D426" s="662" t="s">
        <v>6259</v>
      </c>
      <c r="E426" s="662" t="s">
        <v>6260</v>
      </c>
      <c r="F426" s="665">
        <v>3</v>
      </c>
      <c r="G426" s="665">
        <v>1791</v>
      </c>
      <c r="H426" s="665">
        <v>1</v>
      </c>
      <c r="I426" s="665">
        <v>597</v>
      </c>
      <c r="J426" s="665">
        <v>2</v>
      </c>
      <c r="K426" s="665">
        <v>1210</v>
      </c>
      <c r="L426" s="665">
        <v>0.67560022333891678</v>
      </c>
      <c r="M426" s="665">
        <v>605</v>
      </c>
      <c r="N426" s="665"/>
      <c r="O426" s="665"/>
      <c r="P426" s="678"/>
      <c r="Q426" s="666"/>
    </row>
    <row r="427" spans="1:17" ht="14.4" customHeight="1" x14ac:dyDescent="0.3">
      <c r="A427" s="661" t="s">
        <v>571</v>
      </c>
      <c r="B427" s="662" t="s">
        <v>6240</v>
      </c>
      <c r="C427" s="662" t="s">
        <v>5769</v>
      </c>
      <c r="D427" s="662" t="s">
        <v>6261</v>
      </c>
      <c r="E427" s="662" t="s">
        <v>6262</v>
      </c>
      <c r="F427" s="665">
        <v>3</v>
      </c>
      <c r="G427" s="665">
        <v>4338</v>
      </c>
      <c r="H427" s="665">
        <v>1</v>
      </c>
      <c r="I427" s="665">
        <v>1446</v>
      </c>
      <c r="J427" s="665"/>
      <c r="K427" s="665"/>
      <c r="L427" s="665"/>
      <c r="M427" s="665"/>
      <c r="N427" s="665">
        <v>1</v>
      </c>
      <c r="O427" s="665">
        <v>1475</v>
      </c>
      <c r="P427" s="678">
        <v>0.34001844167819273</v>
      </c>
      <c r="Q427" s="666">
        <v>1475</v>
      </c>
    </row>
    <row r="428" spans="1:17" ht="14.4" customHeight="1" x14ac:dyDescent="0.3">
      <c r="A428" s="661" t="s">
        <v>571</v>
      </c>
      <c r="B428" s="662" t="s">
        <v>6240</v>
      </c>
      <c r="C428" s="662" t="s">
        <v>5769</v>
      </c>
      <c r="D428" s="662" t="s">
        <v>6263</v>
      </c>
      <c r="E428" s="662" t="s">
        <v>6264</v>
      </c>
      <c r="F428" s="665">
        <v>1</v>
      </c>
      <c r="G428" s="665">
        <v>3124</v>
      </c>
      <c r="H428" s="665">
        <v>1</v>
      </c>
      <c r="I428" s="665">
        <v>3124</v>
      </c>
      <c r="J428" s="665"/>
      <c r="K428" s="665"/>
      <c r="L428" s="665"/>
      <c r="M428" s="665"/>
      <c r="N428" s="665"/>
      <c r="O428" s="665"/>
      <c r="P428" s="678"/>
      <c r="Q428" s="666"/>
    </row>
    <row r="429" spans="1:17" ht="14.4" customHeight="1" x14ac:dyDescent="0.3">
      <c r="A429" s="661" t="s">
        <v>571</v>
      </c>
      <c r="B429" s="662" t="s">
        <v>6265</v>
      </c>
      <c r="C429" s="662" t="s">
        <v>5769</v>
      </c>
      <c r="D429" s="662" t="s">
        <v>6266</v>
      </c>
      <c r="E429" s="662" t="s">
        <v>6267</v>
      </c>
      <c r="F429" s="665"/>
      <c r="G429" s="665"/>
      <c r="H429" s="665"/>
      <c r="I429" s="665"/>
      <c r="J429" s="665"/>
      <c r="K429" s="665"/>
      <c r="L429" s="665"/>
      <c r="M429" s="665"/>
      <c r="N429" s="665">
        <v>1</v>
      </c>
      <c r="O429" s="665">
        <v>2664</v>
      </c>
      <c r="P429" s="678"/>
      <c r="Q429" s="666">
        <v>2664</v>
      </c>
    </row>
    <row r="430" spans="1:17" ht="14.4" customHeight="1" x14ac:dyDescent="0.3">
      <c r="A430" s="661" t="s">
        <v>571</v>
      </c>
      <c r="B430" s="662" t="s">
        <v>6265</v>
      </c>
      <c r="C430" s="662" t="s">
        <v>5769</v>
      </c>
      <c r="D430" s="662" t="s">
        <v>6268</v>
      </c>
      <c r="E430" s="662" t="s">
        <v>6269</v>
      </c>
      <c r="F430" s="665">
        <v>1</v>
      </c>
      <c r="G430" s="665">
        <v>1769</v>
      </c>
      <c r="H430" s="665">
        <v>1</v>
      </c>
      <c r="I430" s="665">
        <v>1769</v>
      </c>
      <c r="J430" s="665"/>
      <c r="K430" s="665"/>
      <c r="L430" s="665"/>
      <c r="M430" s="665"/>
      <c r="N430" s="665"/>
      <c r="O430" s="665"/>
      <c r="P430" s="678"/>
      <c r="Q430" s="666"/>
    </row>
    <row r="431" spans="1:17" ht="14.4" customHeight="1" x14ac:dyDescent="0.3">
      <c r="A431" s="661" t="s">
        <v>571</v>
      </c>
      <c r="B431" s="662" t="s">
        <v>5728</v>
      </c>
      <c r="C431" s="662" t="s">
        <v>5758</v>
      </c>
      <c r="D431" s="662" t="s">
        <v>5904</v>
      </c>
      <c r="E431" s="662" t="s">
        <v>5905</v>
      </c>
      <c r="F431" s="665">
        <v>8</v>
      </c>
      <c r="G431" s="665">
        <v>18480</v>
      </c>
      <c r="H431" s="665">
        <v>1</v>
      </c>
      <c r="I431" s="665">
        <v>2310</v>
      </c>
      <c r="J431" s="665">
        <v>5</v>
      </c>
      <c r="K431" s="665">
        <v>11550</v>
      </c>
      <c r="L431" s="665">
        <v>0.625</v>
      </c>
      <c r="M431" s="665">
        <v>2310</v>
      </c>
      <c r="N431" s="665">
        <v>3</v>
      </c>
      <c r="O431" s="665">
        <v>6930</v>
      </c>
      <c r="P431" s="678">
        <v>0.375</v>
      </c>
      <c r="Q431" s="666">
        <v>2310</v>
      </c>
    </row>
    <row r="432" spans="1:17" ht="14.4" customHeight="1" x14ac:dyDescent="0.3">
      <c r="A432" s="661" t="s">
        <v>571</v>
      </c>
      <c r="B432" s="662" t="s">
        <v>5728</v>
      </c>
      <c r="C432" s="662" t="s">
        <v>5758</v>
      </c>
      <c r="D432" s="662" t="s">
        <v>5884</v>
      </c>
      <c r="E432" s="662" t="s">
        <v>5885</v>
      </c>
      <c r="F432" s="665">
        <v>33</v>
      </c>
      <c r="G432" s="665">
        <v>29856.75</v>
      </c>
      <c r="H432" s="665">
        <v>1</v>
      </c>
      <c r="I432" s="665">
        <v>904.75</v>
      </c>
      <c r="J432" s="665">
        <v>59</v>
      </c>
      <c r="K432" s="665">
        <v>37094.75</v>
      </c>
      <c r="L432" s="665">
        <v>1.2424242424242424</v>
      </c>
      <c r="M432" s="665">
        <v>628.72457627118649</v>
      </c>
      <c r="N432" s="665">
        <v>42</v>
      </c>
      <c r="O432" s="665">
        <v>37999.5</v>
      </c>
      <c r="P432" s="678">
        <v>1.2727272727272727</v>
      </c>
      <c r="Q432" s="666">
        <v>904.75</v>
      </c>
    </row>
    <row r="433" spans="1:17" ht="14.4" customHeight="1" x14ac:dyDescent="0.3">
      <c r="A433" s="661" t="s">
        <v>571</v>
      </c>
      <c r="B433" s="662" t="s">
        <v>5728</v>
      </c>
      <c r="C433" s="662" t="s">
        <v>5758</v>
      </c>
      <c r="D433" s="662" t="s">
        <v>5761</v>
      </c>
      <c r="E433" s="662" t="s">
        <v>5762</v>
      </c>
      <c r="F433" s="665">
        <v>1</v>
      </c>
      <c r="G433" s="665">
        <v>242.64</v>
      </c>
      <c r="H433" s="665">
        <v>1</v>
      </c>
      <c r="I433" s="665">
        <v>242.64</v>
      </c>
      <c r="J433" s="665">
        <v>4</v>
      </c>
      <c r="K433" s="665">
        <v>-970.56</v>
      </c>
      <c r="L433" s="665">
        <v>-4</v>
      </c>
      <c r="M433" s="665">
        <v>-242.64</v>
      </c>
      <c r="N433" s="665"/>
      <c r="O433" s="665"/>
      <c r="P433" s="678"/>
      <c r="Q433" s="666"/>
    </row>
    <row r="434" spans="1:17" ht="14.4" customHeight="1" x14ac:dyDescent="0.3">
      <c r="A434" s="661" t="s">
        <v>571</v>
      </c>
      <c r="B434" s="662" t="s">
        <v>5728</v>
      </c>
      <c r="C434" s="662" t="s">
        <v>5758</v>
      </c>
      <c r="D434" s="662" t="s">
        <v>6270</v>
      </c>
      <c r="E434" s="662" t="s">
        <v>6271</v>
      </c>
      <c r="F434" s="665"/>
      <c r="G434" s="665"/>
      <c r="H434" s="665"/>
      <c r="I434" s="665"/>
      <c r="J434" s="665"/>
      <c r="K434" s="665"/>
      <c r="L434" s="665"/>
      <c r="M434" s="665"/>
      <c r="N434" s="665">
        <v>-1</v>
      </c>
      <c r="O434" s="665">
        <v>-65290.91</v>
      </c>
      <c r="P434" s="678"/>
      <c r="Q434" s="666">
        <v>65290.91</v>
      </c>
    </row>
    <row r="435" spans="1:17" ht="14.4" customHeight="1" x14ac:dyDescent="0.3">
      <c r="A435" s="661" t="s">
        <v>571</v>
      </c>
      <c r="B435" s="662" t="s">
        <v>5728</v>
      </c>
      <c r="C435" s="662" t="s">
        <v>5769</v>
      </c>
      <c r="D435" s="662" t="s">
        <v>5900</v>
      </c>
      <c r="E435" s="662" t="s">
        <v>5901</v>
      </c>
      <c r="F435" s="665">
        <v>29</v>
      </c>
      <c r="G435" s="665">
        <v>5365</v>
      </c>
      <c r="H435" s="665">
        <v>1</v>
      </c>
      <c r="I435" s="665">
        <v>185</v>
      </c>
      <c r="J435" s="665">
        <v>27</v>
      </c>
      <c r="K435" s="665">
        <v>4303</v>
      </c>
      <c r="L435" s="665">
        <v>0.80205032618825722</v>
      </c>
      <c r="M435" s="665">
        <v>159.37037037037038</v>
      </c>
      <c r="N435" s="665">
        <v>26</v>
      </c>
      <c r="O435" s="665">
        <v>4914</v>
      </c>
      <c r="P435" s="678">
        <v>0.91593662628145389</v>
      </c>
      <c r="Q435" s="666">
        <v>189</v>
      </c>
    </row>
    <row r="436" spans="1:17" ht="14.4" customHeight="1" x14ac:dyDescent="0.3">
      <c r="A436" s="661" t="s">
        <v>571</v>
      </c>
      <c r="B436" s="662" t="s">
        <v>5728</v>
      </c>
      <c r="C436" s="662" t="s">
        <v>5769</v>
      </c>
      <c r="D436" s="662" t="s">
        <v>5886</v>
      </c>
      <c r="E436" s="662" t="s">
        <v>5887</v>
      </c>
      <c r="F436" s="665"/>
      <c r="G436" s="665"/>
      <c r="H436" s="665"/>
      <c r="I436" s="665"/>
      <c r="J436" s="665">
        <v>4</v>
      </c>
      <c r="K436" s="665">
        <v>4548</v>
      </c>
      <c r="L436" s="665"/>
      <c r="M436" s="665">
        <v>1137</v>
      </c>
      <c r="N436" s="665">
        <v>2</v>
      </c>
      <c r="O436" s="665">
        <v>2280</v>
      </c>
      <c r="P436" s="678"/>
      <c r="Q436" s="666">
        <v>1140</v>
      </c>
    </row>
    <row r="437" spans="1:17" ht="14.4" customHeight="1" x14ac:dyDescent="0.3">
      <c r="A437" s="661" t="s">
        <v>571</v>
      </c>
      <c r="B437" s="662" t="s">
        <v>5728</v>
      </c>
      <c r="C437" s="662" t="s">
        <v>5769</v>
      </c>
      <c r="D437" s="662" t="s">
        <v>5780</v>
      </c>
      <c r="E437" s="662" t="s">
        <v>5781</v>
      </c>
      <c r="F437" s="665">
        <v>173</v>
      </c>
      <c r="G437" s="665">
        <v>40136</v>
      </c>
      <c r="H437" s="665">
        <v>1</v>
      </c>
      <c r="I437" s="665">
        <v>232</v>
      </c>
      <c r="J437" s="665">
        <v>183</v>
      </c>
      <c r="K437" s="665">
        <v>40848</v>
      </c>
      <c r="L437" s="665">
        <v>1.0177396850707594</v>
      </c>
      <c r="M437" s="665">
        <v>223.21311475409837</v>
      </c>
      <c r="N437" s="665">
        <v>203</v>
      </c>
      <c r="O437" s="665">
        <v>47705</v>
      </c>
      <c r="P437" s="678">
        <v>1.1885838150289016</v>
      </c>
      <c r="Q437" s="666">
        <v>235</v>
      </c>
    </row>
    <row r="438" spans="1:17" ht="14.4" customHeight="1" x14ac:dyDescent="0.3">
      <c r="A438" s="661" t="s">
        <v>571</v>
      </c>
      <c r="B438" s="662" t="s">
        <v>5728</v>
      </c>
      <c r="C438" s="662" t="s">
        <v>5769</v>
      </c>
      <c r="D438" s="662" t="s">
        <v>5826</v>
      </c>
      <c r="E438" s="662" t="s">
        <v>5827</v>
      </c>
      <c r="F438" s="665">
        <v>16</v>
      </c>
      <c r="G438" s="665">
        <v>1856</v>
      </c>
      <c r="H438" s="665">
        <v>1</v>
      </c>
      <c r="I438" s="665">
        <v>116</v>
      </c>
      <c r="J438" s="665">
        <v>15</v>
      </c>
      <c r="K438" s="665">
        <v>1290</v>
      </c>
      <c r="L438" s="665">
        <v>0.69504310344827591</v>
      </c>
      <c r="M438" s="665">
        <v>86</v>
      </c>
      <c r="N438" s="665">
        <v>28</v>
      </c>
      <c r="O438" s="665">
        <v>3304</v>
      </c>
      <c r="P438" s="678">
        <v>1.7801724137931034</v>
      </c>
      <c r="Q438" s="666">
        <v>118</v>
      </c>
    </row>
    <row r="439" spans="1:17" ht="14.4" customHeight="1" x14ac:dyDescent="0.3">
      <c r="A439" s="661" t="s">
        <v>571</v>
      </c>
      <c r="B439" s="662" t="s">
        <v>5728</v>
      </c>
      <c r="C439" s="662" t="s">
        <v>5769</v>
      </c>
      <c r="D439" s="662" t="s">
        <v>5828</v>
      </c>
      <c r="E439" s="662" t="s">
        <v>5829</v>
      </c>
      <c r="F439" s="665"/>
      <c r="G439" s="665"/>
      <c r="H439" s="665"/>
      <c r="I439" s="665"/>
      <c r="J439" s="665">
        <v>2</v>
      </c>
      <c r="K439" s="665">
        <v>640</v>
      </c>
      <c r="L439" s="665"/>
      <c r="M439" s="665">
        <v>320</v>
      </c>
      <c r="N439" s="665">
        <v>2</v>
      </c>
      <c r="O439" s="665">
        <v>646</v>
      </c>
      <c r="P439" s="678"/>
      <c r="Q439" s="666">
        <v>323</v>
      </c>
    </row>
    <row r="440" spans="1:17" ht="14.4" customHeight="1" x14ac:dyDescent="0.3">
      <c r="A440" s="661" t="s">
        <v>571</v>
      </c>
      <c r="B440" s="662" t="s">
        <v>5728</v>
      </c>
      <c r="C440" s="662" t="s">
        <v>5769</v>
      </c>
      <c r="D440" s="662" t="s">
        <v>5830</v>
      </c>
      <c r="E440" s="662" t="s">
        <v>5831</v>
      </c>
      <c r="F440" s="665">
        <v>8</v>
      </c>
      <c r="G440" s="665">
        <v>3872</v>
      </c>
      <c r="H440" s="665">
        <v>1</v>
      </c>
      <c r="I440" s="665">
        <v>484</v>
      </c>
      <c r="J440" s="665"/>
      <c r="K440" s="665"/>
      <c r="L440" s="665"/>
      <c r="M440" s="665"/>
      <c r="N440" s="665">
        <v>4</v>
      </c>
      <c r="O440" s="665">
        <v>1948</v>
      </c>
      <c r="P440" s="678">
        <v>0.50309917355371903</v>
      </c>
      <c r="Q440" s="666">
        <v>487</v>
      </c>
    </row>
    <row r="441" spans="1:17" ht="14.4" customHeight="1" x14ac:dyDescent="0.3">
      <c r="A441" s="661" t="s">
        <v>571</v>
      </c>
      <c r="B441" s="662" t="s">
        <v>5728</v>
      </c>
      <c r="C441" s="662" t="s">
        <v>5769</v>
      </c>
      <c r="D441" s="662" t="s">
        <v>5832</v>
      </c>
      <c r="E441" s="662" t="s">
        <v>5833</v>
      </c>
      <c r="F441" s="665">
        <v>2</v>
      </c>
      <c r="G441" s="665">
        <v>1354</v>
      </c>
      <c r="H441" s="665">
        <v>1</v>
      </c>
      <c r="I441" s="665">
        <v>677</v>
      </c>
      <c r="J441" s="665">
        <v>3</v>
      </c>
      <c r="K441" s="665">
        <v>2037</v>
      </c>
      <c r="L441" s="665">
        <v>1.5044313146233383</v>
      </c>
      <c r="M441" s="665">
        <v>679</v>
      </c>
      <c r="N441" s="665"/>
      <c r="O441" s="665"/>
      <c r="P441" s="678"/>
      <c r="Q441" s="666"/>
    </row>
    <row r="442" spans="1:17" ht="14.4" customHeight="1" x14ac:dyDescent="0.3">
      <c r="A442" s="661" t="s">
        <v>571</v>
      </c>
      <c r="B442" s="662" t="s">
        <v>5728</v>
      </c>
      <c r="C442" s="662" t="s">
        <v>5769</v>
      </c>
      <c r="D442" s="662" t="s">
        <v>5782</v>
      </c>
      <c r="E442" s="662" t="s">
        <v>5783</v>
      </c>
      <c r="F442" s="665">
        <v>1</v>
      </c>
      <c r="G442" s="665">
        <v>749</v>
      </c>
      <c r="H442" s="665">
        <v>1</v>
      </c>
      <c r="I442" s="665">
        <v>749</v>
      </c>
      <c r="J442" s="665"/>
      <c r="K442" s="665"/>
      <c r="L442" s="665"/>
      <c r="M442" s="665"/>
      <c r="N442" s="665"/>
      <c r="O442" s="665"/>
      <c r="P442" s="678"/>
      <c r="Q442" s="666"/>
    </row>
    <row r="443" spans="1:17" ht="14.4" customHeight="1" x14ac:dyDescent="0.3">
      <c r="A443" s="661" t="s">
        <v>571</v>
      </c>
      <c r="B443" s="662" t="s">
        <v>5728</v>
      </c>
      <c r="C443" s="662" t="s">
        <v>5769</v>
      </c>
      <c r="D443" s="662" t="s">
        <v>5834</v>
      </c>
      <c r="E443" s="662" t="s">
        <v>5831</v>
      </c>
      <c r="F443" s="665">
        <v>12</v>
      </c>
      <c r="G443" s="665">
        <v>6636</v>
      </c>
      <c r="H443" s="665">
        <v>1</v>
      </c>
      <c r="I443" s="665">
        <v>553</v>
      </c>
      <c r="J443" s="665">
        <v>4</v>
      </c>
      <c r="K443" s="665">
        <v>2220</v>
      </c>
      <c r="L443" s="665">
        <v>0.3345388788426763</v>
      </c>
      <c r="M443" s="665">
        <v>555</v>
      </c>
      <c r="N443" s="665">
        <v>16</v>
      </c>
      <c r="O443" s="665">
        <v>8944</v>
      </c>
      <c r="P443" s="678">
        <v>1.3477998794454491</v>
      </c>
      <c r="Q443" s="666">
        <v>559</v>
      </c>
    </row>
    <row r="444" spans="1:17" ht="14.4" customHeight="1" x14ac:dyDescent="0.3">
      <c r="A444" s="661" t="s">
        <v>571</v>
      </c>
      <c r="B444" s="662" t="s">
        <v>5728</v>
      </c>
      <c r="C444" s="662" t="s">
        <v>5769</v>
      </c>
      <c r="D444" s="662" t="s">
        <v>5835</v>
      </c>
      <c r="E444" s="662" t="s">
        <v>5833</v>
      </c>
      <c r="F444" s="665">
        <v>1</v>
      </c>
      <c r="G444" s="665">
        <v>746</v>
      </c>
      <c r="H444" s="665">
        <v>1</v>
      </c>
      <c r="I444" s="665">
        <v>746</v>
      </c>
      <c r="J444" s="665">
        <v>15</v>
      </c>
      <c r="K444" s="665">
        <v>11250</v>
      </c>
      <c r="L444" s="665">
        <v>15.080428954423592</v>
      </c>
      <c r="M444" s="665">
        <v>750</v>
      </c>
      <c r="N444" s="665">
        <v>8</v>
      </c>
      <c r="O444" s="665">
        <v>6016</v>
      </c>
      <c r="P444" s="678">
        <v>8.064343163538874</v>
      </c>
      <c r="Q444" s="666">
        <v>752</v>
      </c>
    </row>
    <row r="445" spans="1:17" ht="14.4" customHeight="1" x14ac:dyDescent="0.3">
      <c r="A445" s="661" t="s">
        <v>571</v>
      </c>
      <c r="B445" s="662" t="s">
        <v>5728</v>
      </c>
      <c r="C445" s="662" t="s">
        <v>5769</v>
      </c>
      <c r="D445" s="662" t="s">
        <v>5888</v>
      </c>
      <c r="E445" s="662" t="s">
        <v>5889</v>
      </c>
      <c r="F445" s="665">
        <v>295</v>
      </c>
      <c r="G445" s="665">
        <v>236885</v>
      </c>
      <c r="H445" s="665">
        <v>1</v>
      </c>
      <c r="I445" s="665">
        <v>803</v>
      </c>
      <c r="J445" s="665">
        <v>376</v>
      </c>
      <c r="K445" s="665">
        <v>282062</v>
      </c>
      <c r="L445" s="665">
        <v>1.1907127931274668</v>
      </c>
      <c r="M445" s="665">
        <v>750.16489361702122</v>
      </c>
      <c r="N445" s="665">
        <v>436</v>
      </c>
      <c r="O445" s="665">
        <v>352724</v>
      </c>
      <c r="P445" s="678">
        <v>1.4890094349578911</v>
      </c>
      <c r="Q445" s="666">
        <v>809</v>
      </c>
    </row>
    <row r="446" spans="1:17" ht="14.4" customHeight="1" x14ac:dyDescent="0.3">
      <c r="A446" s="661" t="s">
        <v>571</v>
      </c>
      <c r="B446" s="662" t="s">
        <v>5728</v>
      </c>
      <c r="C446" s="662" t="s">
        <v>5769</v>
      </c>
      <c r="D446" s="662" t="s">
        <v>5836</v>
      </c>
      <c r="E446" s="662" t="s">
        <v>5815</v>
      </c>
      <c r="F446" s="665"/>
      <c r="G446" s="665"/>
      <c r="H446" s="665"/>
      <c r="I446" s="665"/>
      <c r="J446" s="665"/>
      <c r="K446" s="665"/>
      <c r="L446" s="665"/>
      <c r="M446" s="665"/>
      <c r="N446" s="665">
        <v>1</v>
      </c>
      <c r="O446" s="665">
        <v>449</v>
      </c>
      <c r="P446" s="678"/>
      <c r="Q446" s="666">
        <v>449</v>
      </c>
    </row>
    <row r="447" spans="1:17" ht="14.4" customHeight="1" x14ac:dyDescent="0.3">
      <c r="A447" s="661" t="s">
        <v>571</v>
      </c>
      <c r="B447" s="662" t="s">
        <v>5728</v>
      </c>
      <c r="C447" s="662" t="s">
        <v>5769</v>
      </c>
      <c r="D447" s="662" t="s">
        <v>5908</v>
      </c>
      <c r="E447" s="662" t="s">
        <v>5811</v>
      </c>
      <c r="F447" s="665">
        <v>4</v>
      </c>
      <c r="G447" s="665">
        <v>2820</v>
      </c>
      <c r="H447" s="665">
        <v>1</v>
      </c>
      <c r="I447" s="665">
        <v>705</v>
      </c>
      <c r="J447" s="665">
        <v>6</v>
      </c>
      <c r="K447" s="665">
        <v>4258</v>
      </c>
      <c r="L447" s="665">
        <v>1.5099290780141843</v>
      </c>
      <c r="M447" s="665">
        <v>709.66666666666663</v>
      </c>
      <c r="N447" s="665">
        <v>3</v>
      </c>
      <c r="O447" s="665">
        <v>2145</v>
      </c>
      <c r="P447" s="678">
        <v>0.76063829787234039</v>
      </c>
      <c r="Q447" s="666">
        <v>715</v>
      </c>
    </row>
    <row r="448" spans="1:17" ht="14.4" customHeight="1" x14ac:dyDescent="0.3">
      <c r="A448" s="661" t="s">
        <v>571</v>
      </c>
      <c r="B448" s="662" t="s">
        <v>5728</v>
      </c>
      <c r="C448" s="662" t="s">
        <v>5769</v>
      </c>
      <c r="D448" s="662" t="s">
        <v>5856</v>
      </c>
      <c r="E448" s="662" t="s">
        <v>5783</v>
      </c>
      <c r="F448" s="665">
        <v>4</v>
      </c>
      <c r="G448" s="665">
        <v>3272</v>
      </c>
      <c r="H448" s="665">
        <v>1</v>
      </c>
      <c r="I448" s="665">
        <v>818</v>
      </c>
      <c r="J448" s="665">
        <v>4</v>
      </c>
      <c r="K448" s="665">
        <v>3284</v>
      </c>
      <c r="L448" s="665">
        <v>1.0036674816625917</v>
      </c>
      <c r="M448" s="665">
        <v>821</v>
      </c>
      <c r="N448" s="665">
        <v>2</v>
      </c>
      <c r="O448" s="665">
        <v>1648</v>
      </c>
      <c r="P448" s="678">
        <v>0.50366748166259168</v>
      </c>
      <c r="Q448" s="666">
        <v>824</v>
      </c>
    </row>
    <row r="449" spans="1:17" ht="14.4" customHeight="1" x14ac:dyDescent="0.3">
      <c r="A449" s="661" t="s">
        <v>571</v>
      </c>
      <c r="B449" s="662" t="s">
        <v>5728</v>
      </c>
      <c r="C449" s="662" t="s">
        <v>5769</v>
      </c>
      <c r="D449" s="662" t="s">
        <v>5837</v>
      </c>
      <c r="E449" s="662" t="s">
        <v>5838</v>
      </c>
      <c r="F449" s="665">
        <v>77</v>
      </c>
      <c r="G449" s="665">
        <v>15939</v>
      </c>
      <c r="H449" s="665">
        <v>1</v>
      </c>
      <c r="I449" s="665">
        <v>207</v>
      </c>
      <c r="J449" s="665">
        <v>66</v>
      </c>
      <c r="K449" s="665">
        <v>12510</v>
      </c>
      <c r="L449" s="665">
        <v>0.784867306606437</v>
      </c>
      <c r="M449" s="665">
        <v>189.54545454545453</v>
      </c>
      <c r="N449" s="665">
        <v>57</v>
      </c>
      <c r="O449" s="665">
        <v>11970</v>
      </c>
      <c r="P449" s="678">
        <v>0.75098814229249011</v>
      </c>
      <c r="Q449" s="666">
        <v>210</v>
      </c>
    </row>
    <row r="450" spans="1:17" ht="14.4" customHeight="1" x14ac:dyDescent="0.3">
      <c r="A450" s="661" t="s">
        <v>571</v>
      </c>
      <c r="B450" s="662" t="s">
        <v>5728</v>
      </c>
      <c r="C450" s="662" t="s">
        <v>5769</v>
      </c>
      <c r="D450" s="662" t="s">
        <v>5786</v>
      </c>
      <c r="E450" s="662" t="s">
        <v>5787</v>
      </c>
      <c r="F450" s="665"/>
      <c r="G450" s="665"/>
      <c r="H450" s="665"/>
      <c r="I450" s="665"/>
      <c r="J450" s="665"/>
      <c r="K450" s="665"/>
      <c r="L450" s="665"/>
      <c r="M450" s="665"/>
      <c r="N450" s="665">
        <v>3</v>
      </c>
      <c r="O450" s="665">
        <v>993</v>
      </c>
      <c r="P450" s="678"/>
      <c r="Q450" s="666">
        <v>331</v>
      </c>
    </row>
    <row r="451" spans="1:17" ht="14.4" customHeight="1" x14ac:dyDescent="0.3">
      <c r="A451" s="661" t="s">
        <v>571</v>
      </c>
      <c r="B451" s="662" t="s">
        <v>5728</v>
      </c>
      <c r="C451" s="662" t="s">
        <v>5769</v>
      </c>
      <c r="D451" s="662" t="s">
        <v>5839</v>
      </c>
      <c r="E451" s="662" t="s">
        <v>5840</v>
      </c>
      <c r="F451" s="665">
        <v>850</v>
      </c>
      <c r="G451" s="665">
        <v>69700</v>
      </c>
      <c r="H451" s="665">
        <v>1</v>
      </c>
      <c r="I451" s="665">
        <v>82</v>
      </c>
      <c r="J451" s="665">
        <v>866</v>
      </c>
      <c r="K451" s="665">
        <v>68592</v>
      </c>
      <c r="L451" s="665">
        <v>0.984103299856528</v>
      </c>
      <c r="M451" s="665">
        <v>79.205542725173217</v>
      </c>
      <c r="N451" s="665">
        <v>884</v>
      </c>
      <c r="O451" s="665">
        <v>75140</v>
      </c>
      <c r="P451" s="678">
        <v>1.0780487804878049</v>
      </c>
      <c r="Q451" s="666">
        <v>85</v>
      </c>
    </row>
    <row r="452" spans="1:17" ht="14.4" customHeight="1" x14ac:dyDescent="0.3">
      <c r="A452" s="661" t="s">
        <v>571</v>
      </c>
      <c r="B452" s="662" t="s">
        <v>5728</v>
      </c>
      <c r="C452" s="662" t="s">
        <v>5769</v>
      </c>
      <c r="D452" s="662" t="s">
        <v>5792</v>
      </c>
      <c r="E452" s="662" t="s">
        <v>5793</v>
      </c>
      <c r="F452" s="665">
        <v>3</v>
      </c>
      <c r="G452" s="665">
        <v>2109</v>
      </c>
      <c r="H452" s="665">
        <v>1</v>
      </c>
      <c r="I452" s="665">
        <v>703</v>
      </c>
      <c r="J452" s="665">
        <v>2</v>
      </c>
      <c r="K452" s="665">
        <v>1412</v>
      </c>
      <c r="L452" s="665">
        <v>0.66951161688003791</v>
      </c>
      <c r="M452" s="665">
        <v>706</v>
      </c>
      <c r="N452" s="665">
        <v>1</v>
      </c>
      <c r="O452" s="665">
        <v>707</v>
      </c>
      <c r="P452" s="678">
        <v>0.3352299668089142</v>
      </c>
      <c r="Q452" s="666">
        <v>707</v>
      </c>
    </row>
    <row r="453" spans="1:17" ht="14.4" customHeight="1" x14ac:dyDescent="0.3">
      <c r="A453" s="661" t="s">
        <v>571</v>
      </c>
      <c r="B453" s="662" t="s">
        <v>5728</v>
      </c>
      <c r="C453" s="662" t="s">
        <v>5769</v>
      </c>
      <c r="D453" s="662" t="s">
        <v>5890</v>
      </c>
      <c r="E453" s="662" t="s">
        <v>5889</v>
      </c>
      <c r="F453" s="665">
        <v>425</v>
      </c>
      <c r="G453" s="665">
        <v>394825</v>
      </c>
      <c r="H453" s="665">
        <v>1</v>
      </c>
      <c r="I453" s="665">
        <v>929</v>
      </c>
      <c r="J453" s="665">
        <v>369</v>
      </c>
      <c r="K453" s="665">
        <v>343797</v>
      </c>
      <c r="L453" s="665">
        <v>0.87075793072880392</v>
      </c>
      <c r="M453" s="665">
        <v>931.69918699186996</v>
      </c>
      <c r="N453" s="665">
        <v>298</v>
      </c>
      <c r="O453" s="665">
        <v>278630</v>
      </c>
      <c r="P453" s="678">
        <v>0.70570505920344462</v>
      </c>
      <c r="Q453" s="666">
        <v>935</v>
      </c>
    </row>
    <row r="454" spans="1:17" ht="14.4" customHeight="1" x14ac:dyDescent="0.3">
      <c r="A454" s="661" t="s">
        <v>571</v>
      </c>
      <c r="B454" s="662" t="s">
        <v>5728</v>
      </c>
      <c r="C454" s="662" t="s">
        <v>5769</v>
      </c>
      <c r="D454" s="662" t="s">
        <v>5796</v>
      </c>
      <c r="E454" s="662" t="s">
        <v>5797</v>
      </c>
      <c r="F454" s="665">
        <v>1</v>
      </c>
      <c r="G454" s="665">
        <v>0</v>
      </c>
      <c r="H454" s="665"/>
      <c r="I454" s="665">
        <v>0</v>
      </c>
      <c r="J454" s="665"/>
      <c r="K454" s="665"/>
      <c r="L454" s="665"/>
      <c r="M454" s="665"/>
      <c r="N454" s="665"/>
      <c r="O454" s="665"/>
      <c r="P454" s="678"/>
      <c r="Q454" s="666"/>
    </row>
    <row r="455" spans="1:17" ht="14.4" customHeight="1" x14ac:dyDescent="0.3">
      <c r="A455" s="661" t="s">
        <v>571</v>
      </c>
      <c r="B455" s="662" t="s">
        <v>5728</v>
      </c>
      <c r="C455" s="662" t="s">
        <v>5769</v>
      </c>
      <c r="D455" s="662" t="s">
        <v>5798</v>
      </c>
      <c r="E455" s="662" t="s">
        <v>5799</v>
      </c>
      <c r="F455" s="665"/>
      <c r="G455" s="665"/>
      <c r="H455" s="665"/>
      <c r="I455" s="665"/>
      <c r="J455" s="665">
        <v>18</v>
      </c>
      <c r="K455" s="665">
        <v>672</v>
      </c>
      <c r="L455" s="665"/>
      <c r="M455" s="665">
        <v>37.333333333333336</v>
      </c>
      <c r="N455" s="665">
        <v>27</v>
      </c>
      <c r="O455" s="665">
        <v>3078</v>
      </c>
      <c r="P455" s="678"/>
      <c r="Q455" s="666">
        <v>114</v>
      </c>
    </row>
    <row r="456" spans="1:17" ht="14.4" customHeight="1" x14ac:dyDescent="0.3">
      <c r="A456" s="661" t="s">
        <v>571</v>
      </c>
      <c r="B456" s="662" t="s">
        <v>5728</v>
      </c>
      <c r="C456" s="662" t="s">
        <v>5769</v>
      </c>
      <c r="D456" s="662" t="s">
        <v>5891</v>
      </c>
      <c r="E456" s="662" t="s">
        <v>5889</v>
      </c>
      <c r="F456" s="665">
        <v>40</v>
      </c>
      <c r="G456" s="665">
        <v>29360</v>
      </c>
      <c r="H456" s="665">
        <v>1</v>
      </c>
      <c r="I456" s="665">
        <v>734</v>
      </c>
      <c r="J456" s="665">
        <v>48</v>
      </c>
      <c r="K456" s="665">
        <v>29388</v>
      </c>
      <c r="L456" s="665">
        <v>1.0009536784741144</v>
      </c>
      <c r="M456" s="665">
        <v>612.25</v>
      </c>
      <c r="N456" s="665">
        <v>74</v>
      </c>
      <c r="O456" s="665">
        <v>54538</v>
      </c>
      <c r="P456" s="678">
        <v>1.8575613079019073</v>
      </c>
      <c r="Q456" s="666">
        <v>737</v>
      </c>
    </row>
    <row r="457" spans="1:17" ht="14.4" customHeight="1" x14ac:dyDescent="0.3">
      <c r="A457" s="661" t="s">
        <v>571</v>
      </c>
      <c r="B457" s="662" t="s">
        <v>5728</v>
      </c>
      <c r="C457" s="662" t="s">
        <v>5769</v>
      </c>
      <c r="D457" s="662" t="s">
        <v>5909</v>
      </c>
      <c r="E457" s="662" t="s">
        <v>5910</v>
      </c>
      <c r="F457" s="665"/>
      <c r="G457" s="665"/>
      <c r="H457" s="665"/>
      <c r="I457" s="665"/>
      <c r="J457" s="665">
        <v>3</v>
      </c>
      <c r="K457" s="665">
        <v>170</v>
      </c>
      <c r="L457" s="665"/>
      <c r="M457" s="665">
        <v>56.666666666666664</v>
      </c>
      <c r="N457" s="665">
        <v>2</v>
      </c>
      <c r="O457" s="665">
        <v>114</v>
      </c>
      <c r="P457" s="678"/>
      <c r="Q457" s="666">
        <v>57</v>
      </c>
    </row>
    <row r="458" spans="1:17" ht="14.4" customHeight="1" x14ac:dyDescent="0.3">
      <c r="A458" s="661" t="s">
        <v>571</v>
      </c>
      <c r="B458" s="662" t="s">
        <v>5728</v>
      </c>
      <c r="C458" s="662" t="s">
        <v>5769</v>
      </c>
      <c r="D458" s="662" t="s">
        <v>5892</v>
      </c>
      <c r="E458" s="662" t="s">
        <v>5893</v>
      </c>
      <c r="F458" s="665">
        <v>355</v>
      </c>
      <c r="G458" s="665">
        <v>186020</v>
      </c>
      <c r="H458" s="665">
        <v>1</v>
      </c>
      <c r="I458" s="665">
        <v>524</v>
      </c>
      <c r="J458" s="665">
        <v>362</v>
      </c>
      <c r="K458" s="665">
        <v>163852</v>
      </c>
      <c r="L458" s="665">
        <v>0.88083001827760454</v>
      </c>
      <c r="M458" s="665">
        <v>452.62983425414365</v>
      </c>
      <c r="N458" s="665">
        <v>444</v>
      </c>
      <c r="O458" s="665">
        <v>233988</v>
      </c>
      <c r="P458" s="678">
        <v>1.2578647457262659</v>
      </c>
      <c r="Q458" s="666">
        <v>527</v>
      </c>
    </row>
    <row r="459" spans="1:17" ht="14.4" customHeight="1" x14ac:dyDescent="0.3">
      <c r="A459" s="661" t="s">
        <v>571</v>
      </c>
      <c r="B459" s="662" t="s">
        <v>5728</v>
      </c>
      <c r="C459" s="662" t="s">
        <v>5769</v>
      </c>
      <c r="D459" s="662" t="s">
        <v>5841</v>
      </c>
      <c r="E459" s="662" t="s">
        <v>5842</v>
      </c>
      <c r="F459" s="665">
        <v>15</v>
      </c>
      <c r="G459" s="665">
        <v>4440</v>
      </c>
      <c r="H459" s="665">
        <v>1</v>
      </c>
      <c r="I459" s="665">
        <v>296</v>
      </c>
      <c r="J459" s="665">
        <v>3</v>
      </c>
      <c r="K459" s="665">
        <v>894</v>
      </c>
      <c r="L459" s="665">
        <v>0.20135135135135135</v>
      </c>
      <c r="M459" s="665">
        <v>298</v>
      </c>
      <c r="N459" s="665">
        <v>4</v>
      </c>
      <c r="O459" s="665">
        <v>1196</v>
      </c>
      <c r="P459" s="678">
        <v>0.26936936936936939</v>
      </c>
      <c r="Q459" s="666">
        <v>299</v>
      </c>
    </row>
    <row r="460" spans="1:17" ht="14.4" customHeight="1" x14ac:dyDescent="0.3">
      <c r="A460" s="661" t="s">
        <v>571</v>
      </c>
      <c r="B460" s="662" t="s">
        <v>5728</v>
      </c>
      <c r="C460" s="662" t="s">
        <v>5769</v>
      </c>
      <c r="D460" s="662" t="s">
        <v>5843</v>
      </c>
      <c r="E460" s="662" t="s">
        <v>5838</v>
      </c>
      <c r="F460" s="665">
        <v>7</v>
      </c>
      <c r="G460" s="665">
        <v>1204</v>
      </c>
      <c r="H460" s="665">
        <v>1</v>
      </c>
      <c r="I460" s="665">
        <v>172</v>
      </c>
      <c r="J460" s="665">
        <v>8</v>
      </c>
      <c r="K460" s="665">
        <v>1038</v>
      </c>
      <c r="L460" s="665">
        <v>0.86212624584717612</v>
      </c>
      <c r="M460" s="665">
        <v>129.75</v>
      </c>
      <c r="N460" s="665">
        <v>9</v>
      </c>
      <c r="O460" s="665">
        <v>1566</v>
      </c>
      <c r="P460" s="678">
        <v>1.3006644518272426</v>
      </c>
      <c r="Q460" s="666">
        <v>174</v>
      </c>
    </row>
    <row r="461" spans="1:17" ht="14.4" customHeight="1" x14ac:dyDescent="0.3">
      <c r="A461" s="661" t="s">
        <v>571</v>
      </c>
      <c r="B461" s="662" t="s">
        <v>5728</v>
      </c>
      <c r="C461" s="662" t="s">
        <v>5769</v>
      </c>
      <c r="D461" s="662" t="s">
        <v>5844</v>
      </c>
      <c r="E461" s="662" t="s">
        <v>5842</v>
      </c>
      <c r="F461" s="665">
        <v>4</v>
      </c>
      <c r="G461" s="665">
        <v>1460</v>
      </c>
      <c r="H461" s="665">
        <v>1</v>
      </c>
      <c r="I461" s="665">
        <v>365</v>
      </c>
      <c r="J461" s="665">
        <v>29</v>
      </c>
      <c r="K461" s="665">
        <v>6999</v>
      </c>
      <c r="L461" s="665">
        <v>4.793835616438356</v>
      </c>
      <c r="M461" s="665">
        <v>241.34482758620689</v>
      </c>
      <c r="N461" s="665">
        <v>46</v>
      </c>
      <c r="O461" s="665">
        <v>17066</v>
      </c>
      <c r="P461" s="678">
        <v>11.689041095890412</v>
      </c>
      <c r="Q461" s="666">
        <v>371</v>
      </c>
    </row>
    <row r="462" spans="1:17" ht="14.4" customHeight="1" x14ac:dyDescent="0.3">
      <c r="A462" s="661" t="s">
        <v>571</v>
      </c>
      <c r="B462" s="662" t="s">
        <v>5728</v>
      </c>
      <c r="C462" s="662" t="s">
        <v>5769</v>
      </c>
      <c r="D462" s="662" t="s">
        <v>5845</v>
      </c>
      <c r="E462" s="662" t="s">
        <v>5846</v>
      </c>
      <c r="F462" s="665">
        <v>4</v>
      </c>
      <c r="G462" s="665">
        <v>2540</v>
      </c>
      <c r="H462" s="665">
        <v>1</v>
      </c>
      <c r="I462" s="665">
        <v>635</v>
      </c>
      <c r="J462" s="665"/>
      <c r="K462" s="665"/>
      <c r="L462" s="665"/>
      <c r="M462" s="665"/>
      <c r="N462" s="665"/>
      <c r="O462" s="665"/>
      <c r="P462" s="678"/>
      <c r="Q462" s="666"/>
    </row>
    <row r="463" spans="1:17" ht="14.4" customHeight="1" x14ac:dyDescent="0.3">
      <c r="A463" s="661" t="s">
        <v>571</v>
      </c>
      <c r="B463" s="662" t="s">
        <v>5728</v>
      </c>
      <c r="C463" s="662" t="s">
        <v>5769</v>
      </c>
      <c r="D463" s="662" t="s">
        <v>5810</v>
      </c>
      <c r="E463" s="662" t="s">
        <v>5811</v>
      </c>
      <c r="F463" s="665">
        <v>1</v>
      </c>
      <c r="G463" s="665">
        <v>601</v>
      </c>
      <c r="H463" s="665">
        <v>1</v>
      </c>
      <c r="I463" s="665">
        <v>601</v>
      </c>
      <c r="J463" s="665"/>
      <c r="K463" s="665"/>
      <c r="L463" s="665"/>
      <c r="M463" s="665"/>
      <c r="N463" s="665"/>
      <c r="O463" s="665"/>
      <c r="P463" s="678"/>
      <c r="Q463" s="666"/>
    </row>
    <row r="464" spans="1:17" ht="14.4" customHeight="1" x14ac:dyDescent="0.3">
      <c r="A464" s="661" t="s">
        <v>571</v>
      </c>
      <c r="B464" s="662" t="s">
        <v>5728</v>
      </c>
      <c r="C464" s="662" t="s">
        <v>5769</v>
      </c>
      <c r="D464" s="662" t="s">
        <v>5894</v>
      </c>
      <c r="E464" s="662" t="s">
        <v>5895</v>
      </c>
      <c r="F464" s="665">
        <v>7</v>
      </c>
      <c r="G464" s="665">
        <v>700</v>
      </c>
      <c r="H464" s="665">
        <v>1</v>
      </c>
      <c r="I464" s="665">
        <v>100</v>
      </c>
      <c r="J464" s="665">
        <v>8</v>
      </c>
      <c r="K464" s="665">
        <v>800</v>
      </c>
      <c r="L464" s="665">
        <v>1.1428571428571428</v>
      </c>
      <c r="M464" s="665">
        <v>100</v>
      </c>
      <c r="N464" s="665">
        <v>8</v>
      </c>
      <c r="O464" s="665">
        <v>800</v>
      </c>
      <c r="P464" s="678">
        <v>1.1428571428571428</v>
      </c>
      <c r="Q464" s="666">
        <v>100</v>
      </c>
    </row>
    <row r="465" spans="1:17" ht="14.4" customHeight="1" x14ac:dyDescent="0.3">
      <c r="A465" s="661" t="s">
        <v>571</v>
      </c>
      <c r="B465" s="662" t="s">
        <v>5728</v>
      </c>
      <c r="C465" s="662" t="s">
        <v>5769</v>
      </c>
      <c r="D465" s="662" t="s">
        <v>5896</v>
      </c>
      <c r="E465" s="662" t="s">
        <v>5889</v>
      </c>
      <c r="F465" s="665">
        <v>106</v>
      </c>
      <c r="G465" s="665">
        <v>107272</v>
      </c>
      <c r="H465" s="665">
        <v>1</v>
      </c>
      <c r="I465" s="665">
        <v>1012</v>
      </c>
      <c r="J465" s="665">
        <v>92</v>
      </c>
      <c r="K465" s="665">
        <v>93428</v>
      </c>
      <c r="L465" s="665">
        <v>0.87094488776195089</v>
      </c>
      <c r="M465" s="665">
        <v>1015.5217391304348</v>
      </c>
      <c r="N465" s="665">
        <v>106</v>
      </c>
      <c r="O465" s="665">
        <v>107908</v>
      </c>
      <c r="P465" s="678">
        <v>1.0059288537549407</v>
      </c>
      <c r="Q465" s="666">
        <v>1018</v>
      </c>
    </row>
    <row r="466" spans="1:17" ht="14.4" customHeight="1" x14ac:dyDescent="0.3">
      <c r="A466" s="661" t="s">
        <v>571</v>
      </c>
      <c r="B466" s="662" t="s">
        <v>5728</v>
      </c>
      <c r="C466" s="662" t="s">
        <v>5769</v>
      </c>
      <c r="D466" s="662" t="s">
        <v>5814</v>
      </c>
      <c r="E466" s="662" t="s">
        <v>5815</v>
      </c>
      <c r="F466" s="665">
        <v>1</v>
      </c>
      <c r="G466" s="665">
        <v>335</v>
      </c>
      <c r="H466" s="665">
        <v>1</v>
      </c>
      <c r="I466" s="665">
        <v>335</v>
      </c>
      <c r="J466" s="665">
        <v>1</v>
      </c>
      <c r="K466" s="665">
        <v>335</v>
      </c>
      <c r="L466" s="665">
        <v>1</v>
      </c>
      <c r="M466" s="665">
        <v>335</v>
      </c>
      <c r="N466" s="665"/>
      <c r="O466" s="665"/>
      <c r="P466" s="678"/>
      <c r="Q466" s="666"/>
    </row>
    <row r="467" spans="1:17" ht="14.4" customHeight="1" x14ac:dyDescent="0.3">
      <c r="A467" s="661" t="s">
        <v>571</v>
      </c>
      <c r="B467" s="662" t="s">
        <v>5728</v>
      </c>
      <c r="C467" s="662" t="s">
        <v>5769</v>
      </c>
      <c r="D467" s="662" t="s">
        <v>5897</v>
      </c>
      <c r="E467" s="662" t="s">
        <v>5889</v>
      </c>
      <c r="F467" s="665">
        <v>27</v>
      </c>
      <c r="G467" s="665">
        <v>23220</v>
      </c>
      <c r="H467" s="665">
        <v>1</v>
      </c>
      <c r="I467" s="665">
        <v>860</v>
      </c>
      <c r="J467" s="665"/>
      <c r="K467" s="665"/>
      <c r="L467" s="665"/>
      <c r="M467" s="665"/>
      <c r="N467" s="665">
        <v>4</v>
      </c>
      <c r="O467" s="665">
        <v>3452</v>
      </c>
      <c r="P467" s="678">
        <v>0.14866494401378122</v>
      </c>
      <c r="Q467" s="666">
        <v>863</v>
      </c>
    </row>
    <row r="468" spans="1:17" ht="14.4" customHeight="1" x14ac:dyDescent="0.3">
      <c r="A468" s="661" t="s">
        <v>571</v>
      </c>
      <c r="B468" s="662" t="s">
        <v>5728</v>
      </c>
      <c r="C468" s="662" t="s">
        <v>5769</v>
      </c>
      <c r="D468" s="662" t="s">
        <v>5911</v>
      </c>
      <c r="E468" s="662" t="s">
        <v>5819</v>
      </c>
      <c r="F468" s="665">
        <v>5</v>
      </c>
      <c r="G468" s="665">
        <v>4005</v>
      </c>
      <c r="H468" s="665">
        <v>1</v>
      </c>
      <c r="I468" s="665">
        <v>801</v>
      </c>
      <c r="J468" s="665">
        <v>28</v>
      </c>
      <c r="K468" s="665">
        <v>22456</v>
      </c>
      <c r="L468" s="665">
        <v>5.606991260923845</v>
      </c>
      <c r="M468" s="665">
        <v>802</v>
      </c>
      <c r="N468" s="665">
        <v>4</v>
      </c>
      <c r="O468" s="665">
        <v>3228</v>
      </c>
      <c r="P468" s="678">
        <v>0.80599250936329592</v>
      </c>
      <c r="Q468" s="666">
        <v>807</v>
      </c>
    </row>
    <row r="469" spans="1:17" ht="14.4" customHeight="1" x14ac:dyDescent="0.3">
      <c r="A469" s="661" t="s">
        <v>571</v>
      </c>
      <c r="B469" s="662" t="s">
        <v>5728</v>
      </c>
      <c r="C469" s="662" t="s">
        <v>5769</v>
      </c>
      <c r="D469" s="662" t="s">
        <v>5912</v>
      </c>
      <c r="E469" s="662" t="s">
        <v>5819</v>
      </c>
      <c r="F469" s="665"/>
      <c r="G469" s="665"/>
      <c r="H469" s="665"/>
      <c r="I469" s="665"/>
      <c r="J469" s="665">
        <v>16</v>
      </c>
      <c r="K469" s="665">
        <v>9424</v>
      </c>
      <c r="L469" s="665"/>
      <c r="M469" s="665">
        <v>589</v>
      </c>
      <c r="N469" s="665">
        <v>4</v>
      </c>
      <c r="O469" s="665">
        <v>2380</v>
      </c>
      <c r="P469" s="678"/>
      <c r="Q469" s="666">
        <v>595</v>
      </c>
    </row>
    <row r="470" spans="1:17" ht="14.4" customHeight="1" x14ac:dyDescent="0.3">
      <c r="A470" s="661" t="s">
        <v>571</v>
      </c>
      <c r="B470" s="662" t="s">
        <v>5728</v>
      </c>
      <c r="C470" s="662" t="s">
        <v>5769</v>
      </c>
      <c r="D470" s="662" t="s">
        <v>5913</v>
      </c>
      <c r="E470" s="662" t="s">
        <v>5889</v>
      </c>
      <c r="F470" s="665">
        <v>2</v>
      </c>
      <c r="G470" s="665">
        <v>1886</v>
      </c>
      <c r="H470" s="665">
        <v>1</v>
      </c>
      <c r="I470" s="665">
        <v>943</v>
      </c>
      <c r="J470" s="665"/>
      <c r="K470" s="665"/>
      <c r="L470" s="665"/>
      <c r="M470" s="665"/>
      <c r="N470" s="665"/>
      <c r="O470" s="665"/>
      <c r="P470" s="678"/>
      <c r="Q470" s="666"/>
    </row>
    <row r="471" spans="1:17" ht="14.4" customHeight="1" x14ac:dyDescent="0.3">
      <c r="A471" s="661" t="s">
        <v>571</v>
      </c>
      <c r="B471" s="662" t="s">
        <v>5728</v>
      </c>
      <c r="C471" s="662" t="s">
        <v>5769</v>
      </c>
      <c r="D471" s="662" t="s">
        <v>5849</v>
      </c>
      <c r="E471" s="662" t="s">
        <v>5829</v>
      </c>
      <c r="F471" s="665"/>
      <c r="G471" s="665"/>
      <c r="H471" s="665"/>
      <c r="I471" s="665"/>
      <c r="J471" s="665"/>
      <c r="K471" s="665"/>
      <c r="L471" s="665"/>
      <c r="M471" s="665"/>
      <c r="N471" s="665">
        <v>5</v>
      </c>
      <c r="O471" s="665">
        <v>1975</v>
      </c>
      <c r="P471" s="678"/>
      <c r="Q471" s="666">
        <v>395</v>
      </c>
    </row>
    <row r="472" spans="1:17" ht="14.4" customHeight="1" x14ac:dyDescent="0.3">
      <c r="A472" s="661" t="s">
        <v>571</v>
      </c>
      <c r="B472" s="662" t="s">
        <v>5728</v>
      </c>
      <c r="C472" s="662" t="s">
        <v>5769</v>
      </c>
      <c r="D472" s="662" t="s">
        <v>5850</v>
      </c>
      <c r="E472" s="662" t="s">
        <v>5851</v>
      </c>
      <c r="F472" s="665">
        <v>2</v>
      </c>
      <c r="G472" s="665">
        <v>1212</v>
      </c>
      <c r="H472" s="665">
        <v>1</v>
      </c>
      <c r="I472" s="665">
        <v>606</v>
      </c>
      <c r="J472" s="665">
        <v>5</v>
      </c>
      <c r="K472" s="665">
        <v>3042</v>
      </c>
      <c r="L472" s="665">
        <v>2.5099009900990099</v>
      </c>
      <c r="M472" s="665">
        <v>608.4</v>
      </c>
      <c r="N472" s="665">
        <v>5</v>
      </c>
      <c r="O472" s="665">
        <v>3055</v>
      </c>
      <c r="P472" s="678">
        <v>2.5206270627062706</v>
      </c>
      <c r="Q472" s="666">
        <v>611</v>
      </c>
    </row>
    <row r="473" spans="1:17" ht="14.4" customHeight="1" x14ac:dyDescent="0.3">
      <c r="A473" s="661" t="s">
        <v>571</v>
      </c>
      <c r="B473" s="662" t="s">
        <v>5728</v>
      </c>
      <c r="C473" s="662" t="s">
        <v>5769</v>
      </c>
      <c r="D473" s="662" t="s">
        <v>5898</v>
      </c>
      <c r="E473" s="662" t="s">
        <v>5851</v>
      </c>
      <c r="F473" s="665">
        <v>3</v>
      </c>
      <c r="G473" s="665">
        <v>1560</v>
      </c>
      <c r="H473" s="665">
        <v>1</v>
      </c>
      <c r="I473" s="665">
        <v>520</v>
      </c>
      <c r="J473" s="665">
        <v>4</v>
      </c>
      <c r="K473" s="665">
        <v>2092</v>
      </c>
      <c r="L473" s="665">
        <v>1.3410256410256409</v>
      </c>
      <c r="M473" s="665">
        <v>523</v>
      </c>
      <c r="N473" s="665"/>
      <c r="O473" s="665"/>
      <c r="P473" s="678"/>
      <c r="Q473" s="666"/>
    </row>
    <row r="474" spans="1:17" ht="14.4" customHeight="1" x14ac:dyDescent="0.3">
      <c r="A474" s="661" t="s">
        <v>571</v>
      </c>
      <c r="B474" s="662" t="s">
        <v>5728</v>
      </c>
      <c r="C474" s="662" t="s">
        <v>5769</v>
      </c>
      <c r="D474" s="662" t="s">
        <v>5921</v>
      </c>
      <c r="E474" s="662" t="s">
        <v>5922</v>
      </c>
      <c r="F474" s="665">
        <v>3</v>
      </c>
      <c r="G474" s="665">
        <v>4098</v>
      </c>
      <c r="H474" s="665">
        <v>1</v>
      </c>
      <c r="I474" s="665">
        <v>1366</v>
      </c>
      <c r="J474" s="665">
        <v>4</v>
      </c>
      <c r="K474" s="665">
        <v>5480</v>
      </c>
      <c r="L474" s="665">
        <v>1.3372376769155685</v>
      </c>
      <c r="M474" s="665">
        <v>1370</v>
      </c>
      <c r="N474" s="665">
        <v>2</v>
      </c>
      <c r="O474" s="665">
        <v>2742</v>
      </c>
      <c r="P474" s="678">
        <v>0.66910688140556374</v>
      </c>
      <c r="Q474" s="666">
        <v>1371</v>
      </c>
    </row>
    <row r="475" spans="1:17" ht="14.4" customHeight="1" x14ac:dyDescent="0.3">
      <c r="A475" s="661" t="s">
        <v>571</v>
      </c>
      <c r="B475" s="662" t="s">
        <v>6272</v>
      </c>
      <c r="C475" s="662" t="s">
        <v>5769</v>
      </c>
      <c r="D475" s="662" t="s">
        <v>5956</v>
      </c>
      <c r="E475" s="662" t="s">
        <v>5957</v>
      </c>
      <c r="F475" s="665"/>
      <c r="G475" s="665"/>
      <c r="H475" s="665"/>
      <c r="I475" s="665"/>
      <c r="J475" s="665"/>
      <c r="K475" s="665"/>
      <c r="L475" s="665"/>
      <c r="M475" s="665"/>
      <c r="N475" s="665">
        <v>1</v>
      </c>
      <c r="O475" s="665">
        <v>819</v>
      </c>
      <c r="P475" s="678"/>
      <c r="Q475" s="666">
        <v>819</v>
      </c>
    </row>
    <row r="476" spans="1:17" ht="14.4" customHeight="1" x14ac:dyDescent="0.3">
      <c r="A476" s="661" t="s">
        <v>571</v>
      </c>
      <c r="B476" s="662" t="s">
        <v>6272</v>
      </c>
      <c r="C476" s="662" t="s">
        <v>5769</v>
      </c>
      <c r="D476" s="662" t="s">
        <v>6273</v>
      </c>
      <c r="E476" s="662" t="s">
        <v>6274</v>
      </c>
      <c r="F476" s="665"/>
      <c r="G476" s="665"/>
      <c r="H476" s="665"/>
      <c r="I476" s="665"/>
      <c r="J476" s="665"/>
      <c r="K476" s="665"/>
      <c r="L476" s="665"/>
      <c r="M476" s="665"/>
      <c r="N476" s="665">
        <v>1</v>
      </c>
      <c r="O476" s="665">
        <v>3904</v>
      </c>
      <c r="P476" s="678"/>
      <c r="Q476" s="666">
        <v>3904</v>
      </c>
    </row>
    <row r="477" spans="1:17" ht="14.4" customHeight="1" x14ac:dyDescent="0.3">
      <c r="A477" s="661" t="s">
        <v>571</v>
      </c>
      <c r="B477" s="662" t="s">
        <v>6275</v>
      </c>
      <c r="C477" s="662" t="s">
        <v>5729</v>
      </c>
      <c r="D477" s="662" t="s">
        <v>6276</v>
      </c>
      <c r="E477" s="662"/>
      <c r="F477" s="665">
        <v>82</v>
      </c>
      <c r="G477" s="665">
        <v>9395.56</v>
      </c>
      <c r="H477" s="665">
        <v>1</v>
      </c>
      <c r="I477" s="665">
        <v>114.58</v>
      </c>
      <c r="J477" s="665"/>
      <c r="K477" s="665"/>
      <c r="L477" s="665"/>
      <c r="M477" s="665"/>
      <c r="N477" s="665"/>
      <c r="O477" s="665"/>
      <c r="P477" s="678"/>
      <c r="Q477" s="666"/>
    </row>
    <row r="478" spans="1:17" ht="14.4" customHeight="1" x14ac:dyDescent="0.3">
      <c r="A478" s="661" t="s">
        <v>571</v>
      </c>
      <c r="B478" s="662" t="s">
        <v>6275</v>
      </c>
      <c r="C478" s="662" t="s">
        <v>5729</v>
      </c>
      <c r="D478" s="662" t="s">
        <v>6277</v>
      </c>
      <c r="E478" s="662" t="s">
        <v>6278</v>
      </c>
      <c r="F478" s="665"/>
      <c r="G478" s="665"/>
      <c r="H478" s="665"/>
      <c r="I478" s="665"/>
      <c r="J478" s="665">
        <v>4.5</v>
      </c>
      <c r="K478" s="665">
        <v>53165.61</v>
      </c>
      <c r="L478" s="665"/>
      <c r="M478" s="665">
        <v>11814.58</v>
      </c>
      <c r="N478" s="665"/>
      <c r="O478" s="665"/>
      <c r="P478" s="678"/>
      <c r="Q478" s="666"/>
    </row>
    <row r="479" spans="1:17" ht="14.4" customHeight="1" x14ac:dyDescent="0.3">
      <c r="A479" s="661" t="s">
        <v>571</v>
      </c>
      <c r="B479" s="662" t="s">
        <v>6275</v>
      </c>
      <c r="C479" s="662" t="s">
        <v>5729</v>
      </c>
      <c r="D479" s="662" t="s">
        <v>6279</v>
      </c>
      <c r="E479" s="662" t="s">
        <v>2952</v>
      </c>
      <c r="F479" s="665">
        <v>52.85</v>
      </c>
      <c r="G479" s="665">
        <v>4402.3999999999996</v>
      </c>
      <c r="H479" s="665">
        <v>1</v>
      </c>
      <c r="I479" s="665">
        <v>83.299905392620616</v>
      </c>
      <c r="J479" s="665">
        <v>71.5</v>
      </c>
      <c r="K479" s="665">
        <v>7038.71</v>
      </c>
      <c r="L479" s="665">
        <v>1.5988347265128113</v>
      </c>
      <c r="M479" s="665">
        <v>98.443496503496505</v>
      </c>
      <c r="N479" s="665">
        <v>190</v>
      </c>
      <c r="O479" s="665">
        <v>18163.11</v>
      </c>
      <c r="P479" s="678">
        <v>4.1257291477375979</v>
      </c>
      <c r="Q479" s="666">
        <v>95.595315789473688</v>
      </c>
    </row>
    <row r="480" spans="1:17" ht="14.4" customHeight="1" x14ac:dyDescent="0.3">
      <c r="A480" s="661" t="s">
        <v>571</v>
      </c>
      <c r="B480" s="662" t="s">
        <v>6275</v>
      </c>
      <c r="C480" s="662" t="s">
        <v>5729</v>
      </c>
      <c r="D480" s="662" t="s">
        <v>6280</v>
      </c>
      <c r="E480" s="662" t="s">
        <v>6281</v>
      </c>
      <c r="F480" s="665">
        <v>5</v>
      </c>
      <c r="G480" s="665">
        <v>5321.5999999999995</v>
      </c>
      <c r="H480" s="665">
        <v>1</v>
      </c>
      <c r="I480" s="665">
        <v>1064.32</v>
      </c>
      <c r="J480" s="665">
        <v>13</v>
      </c>
      <c r="K480" s="665">
        <v>13836.16</v>
      </c>
      <c r="L480" s="665">
        <v>2.6</v>
      </c>
      <c r="M480" s="665">
        <v>1064.32</v>
      </c>
      <c r="N480" s="665">
        <v>17</v>
      </c>
      <c r="O480" s="665">
        <v>14785.24</v>
      </c>
      <c r="P480" s="678">
        <v>2.7783448586891164</v>
      </c>
      <c r="Q480" s="666">
        <v>869.72</v>
      </c>
    </row>
    <row r="481" spans="1:17" ht="14.4" customHeight="1" x14ac:dyDescent="0.3">
      <c r="A481" s="661" t="s">
        <v>571</v>
      </c>
      <c r="B481" s="662" t="s">
        <v>6275</v>
      </c>
      <c r="C481" s="662" t="s">
        <v>5729</v>
      </c>
      <c r="D481" s="662" t="s">
        <v>6282</v>
      </c>
      <c r="E481" s="662" t="s">
        <v>6283</v>
      </c>
      <c r="F481" s="665">
        <v>21</v>
      </c>
      <c r="G481" s="665">
        <v>109511.21999999999</v>
      </c>
      <c r="H481" s="665">
        <v>1</v>
      </c>
      <c r="I481" s="665">
        <v>5214.82</v>
      </c>
      <c r="J481" s="665">
        <v>8</v>
      </c>
      <c r="K481" s="665">
        <v>41718.559999999998</v>
      </c>
      <c r="L481" s="665">
        <v>0.38095238095238099</v>
      </c>
      <c r="M481" s="665">
        <v>5214.82</v>
      </c>
      <c r="N481" s="665">
        <v>31</v>
      </c>
      <c r="O481" s="665">
        <v>154631.27000000002</v>
      </c>
      <c r="P481" s="678">
        <v>1.4120130339156118</v>
      </c>
      <c r="Q481" s="666">
        <v>4988.1054838709688</v>
      </c>
    </row>
    <row r="482" spans="1:17" ht="14.4" customHeight="1" x14ac:dyDescent="0.3">
      <c r="A482" s="661" t="s">
        <v>571</v>
      </c>
      <c r="B482" s="662" t="s">
        <v>6275</v>
      </c>
      <c r="C482" s="662" t="s">
        <v>5729</v>
      </c>
      <c r="D482" s="662" t="s">
        <v>6284</v>
      </c>
      <c r="E482" s="662" t="s">
        <v>6285</v>
      </c>
      <c r="F482" s="665">
        <v>23</v>
      </c>
      <c r="G482" s="665">
        <v>2713.08</v>
      </c>
      <c r="H482" s="665">
        <v>1</v>
      </c>
      <c r="I482" s="665">
        <v>117.96</v>
      </c>
      <c r="J482" s="665">
        <v>56.1</v>
      </c>
      <c r="K482" s="665">
        <v>6617.5500000000011</v>
      </c>
      <c r="L482" s="665">
        <v>2.4391282232739178</v>
      </c>
      <c r="M482" s="665">
        <v>117.95989304812836</v>
      </c>
      <c r="N482" s="665">
        <v>32</v>
      </c>
      <c r="O482" s="665">
        <v>3610.56</v>
      </c>
      <c r="P482" s="678">
        <v>1.3307974700340572</v>
      </c>
      <c r="Q482" s="666">
        <v>112.83</v>
      </c>
    </row>
    <row r="483" spans="1:17" ht="14.4" customHeight="1" x14ac:dyDescent="0.3">
      <c r="A483" s="661" t="s">
        <v>571</v>
      </c>
      <c r="B483" s="662" t="s">
        <v>6275</v>
      </c>
      <c r="C483" s="662" t="s">
        <v>5729</v>
      </c>
      <c r="D483" s="662" t="s">
        <v>6286</v>
      </c>
      <c r="E483" s="662" t="s">
        <v>2964</v>
      </c>
      <c r="F483" s="665"/>
      <c r="G483" s="665"/>
      <c r="H483" s="665"/>
      <c r="I483" s="665"/>
      <c r="J483" s="665">
        <v>0.1</v>
      </c>
      <c r="K483" s="665">
        <v>63.99</v>
      </c>
      <c r="L483" s="665"/>
      <c r="M483" s="665">
        <v>639.9</v>
      </c>
      <c r="N483" s="665"/>
      <c r="O483" s="665"/>
      <c r="P483" s="678"/>
      <c r="Q483" s="666"/>
    </row>
    <row r="484" spans="1:17" ht="14.4" customHeight="1" x14ac:dyDescent="0.3">
      <c r="A484" s="661" t="s">
        <v>571</v>
      </c>
      <c r="B484" s="662" t="s">
        <v>6275</v>
      </c>
      <c r="C484" s="662" t="s">
        <v>5729</v>
      </c>
      <c r="D484" s="662" t="s">
        <v>6287</v>
      </c>
      <c r="E484" s="662" t="s">
        <v>6288</v>
      </c>
      <c r="F484" s="665">
        <v>66</v>
      </c>
      <c r="G484" s="665">
        <v>5549.2800000000007</v>
      </c>
      <c r="H484" s="665">
        <v>1</v>
      </c>
      <c r="I484" s="665">
        <v>84.080000000000013</v>
      </c>
      <c r="J484" s="665">
        <v>100.25</v>
      </c>
      <c r="K484" s="665">
        <v>8429.02</v>
      </c>
      <c r="L484" s="665">
        <v>1.5189393939393938</v>
      </c>
      <c r="M484" s="665">
        <v>84.08</v>
      </c>
      <c r="N484" s="665">
        <v>128.75</v>
      </c>
      <c r="O484" s="665">
        <v>10355.340000000002</v>
      </c>
      <c r="P484" s="678">
        <v>1.8660691116685408</v>
      </c>
      <c r="Q484" s="666">
        <v>80.429825242718465</v>
      </c>
    </row>
    <row r="485" spans="1:17" ht="14.4" customHeight="1" x14ac:dyDescent="0.3">
      <c r="A485" s="661" t="s">
        <v>571</v>
      </c>
      <c r="B485" s="662" t="s">
        <v>6275</v>
      </c>
      <c r="C485" s="662" t="s">
        <v>5729</v>
      </c>
      <c r="D485" s="662" t="s">
        <v>6289</v>
      </c>
      <c r="E485" s="662" t="s">
        <v>2474</v>
      </c>
      <c r="F485" s="665"/>
      <c r="G485" s="665"/>
      <c r="H485" s="665"/>
      <c r="I485" s="665"/>
      <c r="J485" s="665">
        <v>1</v>
      </c>
      <c r="K485" s="665">
        <v>27252.1</v>
      </c>
      <c r="L485" s="665"/>
      <c r="M485" s="665">
        <v>27252.1</v>
      </c>
      <c r="N485" s="665"/>
      <c r="O485" s="665"/>
      <c r="P485" s="678"/>
      <c r="Q485" s="666"/>
    </row>
    <row r="486" spans="1:17" ht="14.4" customHeight="1" x14ac:dyDescent="0.3">
      <c r="A486" s="661" t="s">
        <v>571</v>
      </c>
      <c r="B486" s="662" t="s">
        <v>6275</v>
      </c>
      <c r="C486" s="662" t="s">
        <v>5729</v>
      </c>
      <c r="D486" s="662" t="s">
        <v>6290</v>
      </c>
      <c r="E486" s="662"/>
      <c r="F486" s="665">
        <v>142.9</v>
      </c>
      <c r="G486" s="665">
        <v>154234.41999999998</v>
      </c>
      <c r="H486" s="665">
        <v>1</v>
      </c>
      <c r="I486" s="665">
        <v>1079.3171448565429</v>
      </c>
      <c r="J486" s="665">
        <v>364.6</v>
      </c>
      <c r="K486" s="665">
        <v>307174.40999999997</v>
      </c>
      <c r="L486" s="665">
        <v>1.9916073856925063</v>
      </c>
      <c r="M486" s="665">
        <v>842.49701042238053</v>
      </c>
      <c r="N486" s="665"/>
      <c r="O486" s="665"/>
      <c r="P486" s="678"/>
      <c r="Q486" s="666"/>
    </row>
    <row r="487" spans="1:17" ht="14.4" customHeight="1" x14ac:dyDescent="0.3">
      <c r="A487" s="661" t="s">
        <v>571</v>
      </c>
      <c r="B487" s="662" t="s">
        <v>6275</v>
      </c>
      <c r="C487" s="662" t="s">
        <v>5729</v>
      </c>
      <c r="D487" s="662" t="s">
        <v>6291</v>
      </c>
      <c r="E487" s="662" t="s">
        <v>1667</v>
      </c>
      <c r="F487" s="665"/>
      <c r="G487" s="665"/>
      <c r="H487" s="665"/>
      <c r="I487" s="665"/>
      <c r="J487" s="665"/>
      <c r="K487" s="665"/>
      <c r="L487" s="665"/>
      <c r="M487" s="665"/>
      <c r="N487" s="665">
        <v>0.04</v>
      </c>
      <c r="O487" s="665">
        <v>35.369999999999997</v>
      </c>
      <c r="P487" s="678"/>
      <c r="Q487" s="666">
        <v>884.24999999999989</v>
      </c>
    </row>
    <row r="488" spans="1:17" ht="14.4" customHeight="1" x14ac:dyDescent="0.3">
      <c r="A488" s="661" t="s">
        <v>571</v>
      </c>
      <c r="B488" s="662" t="s">
        <v>6275</v>
      </c>
      <c r="C488" s="662" t="s">
        <v>5729</v>
      </c>
      <c r="D488" s="662" t="s">
        <v>6292</v>
      </c>
      <c r="E488" s="662" t="s">
        <v>1437</v>
      </c>
      <c r="F488" s="665">
        <v>38</v>
      </c>
      <c r="G488" s="665">
        <v>35254.5</v>
      </c>
      <c r="H488" s="665">
        <v>1</v>
      </c>
      <c r="I488" s="665">
        <v>927.75</v>
      </c>
      <c r="J488" s="665">
        <v>16.5</v>
      </c>
      <c r="K488" s="665">
        <v>11952.6</v>
      </c>
      <c r="L488" s="665">
        <v>0.33903756967195681</v>
      </c>
      <c r="M488" s="665">
        <v>724.4</v>
      </c>
      <c r="N488" s="665">
        <v>9.5</v>
      </c>
      <c r="O488" s="665">
        <v>6582.54</v>
      </c>
      <c r="P488" s="678">
        <v>0.18671488746117518</v>
      </c>
      <c r="Q488" s="666">
        <v>692.89894736842109</v>
      </c>
    </row>
    <row r="489" spans="1:17" ht="14.4" customHeight="1" x14ac:dyDescent="0.3">
      <c r="A489" s="661" t="s">
        <v>571</v>
      </c>
      <c r="B489" s="662" t="s">
        <v>6275</v>
      </c>
      <c r="C489" s="662" t="s">
        <v>5729</v>
      </c>
      <c r="D489" s="662" t="s">
        <v>6293</v>
      </c>
      <c r="E489" s="662" t="s">
        <v>2290</v>
      </c>
      <c r="F489" s="665">
        <v>518</v>
      </c>
      <c r="G489" s="665">
        <v>32706.740000000005</v>
      </c>
      <c r="H489" s="665">
        <v>1</v>
      </c>
      <c r="I489" s="665">
        <v>63.140424710424718</v>
      </c>
      <c r="J489" s="665">
        <v>539.20000000000005</v>
      </c>
      <c r="K489" s="665">
        <v>31941.360000000001</v>
      </c>
      <c r="L489" s="665">
        <v>0.97659870717778641</v>
      </c>
      <c r="M489" s="665">
        <v>59.238427299703261</v>
      </c>
      <c r="N489" s="665">
        <v>383.2</v>
      </c>
      <c r="O489" s="665">
        <v>22378.880000000001</v>
      </c>
      <c r="P489" s="678">
        <v>0.68422838839945521</v>
      </c>
      <c r="Q489" s="666">
        <v>58.400000000000006</v>
      </c>
    </row>
    <row r="490" spans="1:17" ht="14.4" customHeight="1" x14ac:dyDescent="0.3">
      <c r="A490" s="661" t="s">
        <v>571</v>
      </c>
      <c r="B490" s="662" t="s">
        <v>6275</v>
      </c>
      <c r="C490" s="662" t="s">
        <v>5729</v>
      </c>
      <c r="D490" s="662" t="s">
        <v>6294</v>
      </c>
      <c r="E490" s="662" t="s">
        <v>6295</v>
      </c>
      <c r="F490" s="665"/>
      <c r="G490" s="665"/>
      <c r="H490" s="665"/>
      <c r="I490" s="665"/>
      <c r="J490" s="665">
        <v>5</v>
      </c>
      <c r="K490" s="665">
        <v>814.55</v>
      </c>
      <c r="L490" s="665"/>
      <c r="M490" s="665">
        <v>162.91</v>
      </c>
      <c r="N490" s="665"/>
      <c r="O490" s="665"/>
      <c r="P490" s="678"/>
      <c r="Q490" s="666"/>
    </row>
    <row r="491" spans="1:17" ht="14.4" customHeight="1" x14ac:dyDescent="0.3">
      <c r="A491" s="661" t="s">
        <v>571</v>
      </c>
      <c r="B491" s="662" t="s">
        <v>6275</v>
      </c>
      <c r="C491" s="662" t="s">
        <v>5729</v>
      </c>
      <c r="D491" s="662" t="s">
        <v>6296</v>
      </c>
      <c r="E491" s="662" t="s">
        <v>2380</v>
      </c>
      <c r="F491" s="665">
        <v>96.53</v>
      </c>
      <c r="G491" s="665">
        <v>78137.459999999992</v>
      </c>
      <c r="H491" s="665">
        <v>1</v>
      </c>
      <c r="I491" s="665">
        <v>809.46296488138398</v>
      </c>
      <c r="J491" s="665">
        <v>126.4</v>
      </c>
      <c r="K491" s="665">
        <v>91481.86</v>
      </c>
      <c r="L491" s="665">
        <v>1.1707810824667197</v>
      </c>
      <c r="M491" s="665">
        <v>723.74889240506332</v>
      </c>
      <c r="N491" s="665">
        <v>113.25</v>
      </c>
      <c r="O491" s="665">
        <v>78407.48</v>
      </c>
      <c r="P491" s="678">
        <v>1.0034557048565438</v>
      </c>
      <c r="Q491" s="666">
        <v>692.33977924944804</v>
      </c>
    </row>
    <row r="492" spans="1:17" ht="14.4" customHeight="1" x14ac:dyDescent="0.3">
      <c r="A492" s="661" t="s">
        <v>571</v>
      </c>
      <c r="B492" s="662" t="s">
        <v>6275</v>
      </c>
      <c r="C492" s="662" t="s">
        <v>5729</v>
      </c>
      <c r="D492" s="662" t="s">
        <v>6297</v>
      </c>
      <c r="E492" s="662" t="s">
        <v>2419</v>
      </c>
      <c r="F492" s="665">
        <v>41</v>
      </c>
      <c r="G492" s="665">
        <v>50517.74</v>
      </c>
      <c r="H492" s="665">
        <v>1</v>
      </c>
      <c r="I492" s="665">
        <v>1232.1399999999999</v>
      </c>
      <c r="J492" s="665">
        <v>26</v>
      </c>
      <c r="K492" s="665">
        <v>30084.86</v>
      </c>
      <c r="L492" s="665">
        <v>0.59553059974575273</v>
      </c>
      <c r="M492" s="665">
        <v>1157.1100000000001</v>
      </c>
      <c r="N492" s="665">
        <v>13</v>
      </c>
      <c r="O492" s="665">
        <v>14388.4</v>
      </c>
      <c r="P492" s="678">
        <v>0.28481875871723478</v>
      </c>
      <c r="Q492" s="666">
        <v>1106.8</v>
      </c>
    </row>
    <row r="493" spans="1:17" ht="14.4" customHeight="1" x14ac:dyDescent="0.3">
      <c r="A493" s="661" t="s">
        <v>571</v>
      </c>
      <c r="B493" s="662" t="s">
        <v>6275</v>
      </c>
      <c r="C493" s="662" t="s">
        <v>5729</v>
      </c>
      <c r="D493" s="662" t="s">
        <v>6298</v>
      </c>
      <c r="E493" s="662"/>
      <c r="F493" s="665">
        <v>2</v>
      </c>
      <c r="G493" s="665">
        <v>41286.82</v>
      </c>
      <c r="H493" s="665">
        <v>1</v>
      </c>
      <c r="I493" s="665">
        <v>20643.41</v>
      </c>
      <c r="J493" s="665"/>
      <c r="K493" s="665"/>
      <c r="L493" s="665"/>
      <c r="M493" s="665"/>
      <c r="N493" s="665"/>
      <c r="O493" s="665"/>
      <c r="P493" s="678"/>
      <c r="Q493" s="666"/>
    </row>
    <row r="494" spans="1:17" ht="14.4" customHeight="1" x14ac:dyDescent="0.3">
      <c r="A494" s="661" t="s">
        <v>571</v>
      </c>
      <c r="B494" s="662" t="s">
        <v>6275</v>
      </c>
      <c r="C494" s="662" t="s">
        <v>5729</v>
      </c>
      <c r="D494" s="662" t="s">
        <v>6299</v>
      </c>
      <c r="E494" s="662" t="s">
        <v>6300</v>
      </c>
      <c r="F494" s="665"/>
      <c r="G494" s="665"/>
      <c r="H494" s="665"/>
      <c r="I494" s="665"/>
      <c r="J494" s="665"/>
      <c r="K494" s="665"/>
      <c r="L494" s="665"/>
      <c r="M494" s="665"/>
      <c r="N494" s="665">
        <v>2</v>
      </c>
      <c r="O494" s="665">
        <v>12377.42</v>
      </c>
      <c r="P494" s="678"/>
      <c r="Q494" s="666">
        <v>6188.71</v>
      </c>
    </row>
    <row r="495" spans="1:17" ht="14.4" customHeight="1" x14ac:dyDescent="0.3">
      <c r="A495" s="661" t="s">
        <v>571</v>
      </c>
      <c r="B495" s="662" t="s">
        <v>6275</v>
      </c>
      <c r="C495" s="662" t="s">
        <v>5729</v>
      </c>
      <c r="D495" s="662" t="s">
        <v>6301</v>
      </c>
      <c r="E495" s="662" t="s">
        <v>6300</v>
      </c>
      <c r="F495" s="665"/>
      <c r="G495" s="665"/>
      <c r="H495" s="665"/>
      <c r="I495" s="665"/>
      <c r="J495" s="665"/>
      <c r="K495" s="665"/>
      <c r="L495" s="665"/>
      <c r="M495" s="665"/>
      <c r="N495" s="665">
        <v>1</v>
      </c>
      <c r="O495" s="665">
        <v>12377.43</v>
      </c>
      <c r="P495" s="678"/>
      <c r="Q495" s="666">
        <v>12377.43</v>
      </c>
    </row>
    <row r="496" spans="1:17" ht="14.4" customHeight="1" x14ac:dyDescent="0.3">
      <c r="A496" s="661" t="s">
        <v>571</v>
      </c>
      <c r="B496" s="662" t="s">
        <v>6275</v>
      </c>
      <c r="C496" s="662" t="s">
        <v>5729</v>
      </c>
      <c r="D496" s="662" t="s">
        <v>6302</v>
      </c>
      <c r="E496" s="662" t="s">
        <v>2318</v>
      </c>
      <c r="F496" s="665">
        <v>7.45</v>
      </c>
      <c r="G496" s="665">
        <v>101311.06</v>
      </c>
      <c r="H496" s="665">
        <v>1</v>
      </c>
      <c r="I496" s="665">
        <v>13598.8</v>
      </c>
      <c r="J496" s="665">
        <v>23.95</v>
      </c>
      <c r="K496" s="665">
        <v>321741.71999999997</v>
      </c>
      <c r="L496" s="665">
        <v>3.175780808136841</v>
      </c>
      <c r="M496" s="665">
        <v>13433.892275574111</v>
      </c>
      <c r="N496" s="665">
        <v>24.3</v>
      </c>
      <c r="O496" s="665">
        <v>291925.62</v>
      </c>
      <c r="P496" s="678">
        <v>2.8814782907216645</v>
      </c>
      <c r="Q496" s="666">
        <v>12013.4</v>
      </c>
    </row>
    <row r="497" spans="1:17" ht="14.4" customHeight="1" x14ac:dyDescent="0.3">
      <c r="A497" s="661" t="s">
        <v>571</v>
      </c>
      <c r="B497" s="662" t="s">
        <v>6275</v>
      </c>
      <c r="C497" s="662" t="s">
        <v>5729</v>
      </c>
      <c r="D497" s="662" t="s">
        <v>6303</v>
      </c>
      <c r="E497" s="662" t="s">
        <v>2478</v>
      </c>
      <c r="F497" s="665">
        <v>116.3</v>
      </c>
      <c r="G497" s="665">
        <v>406660.15</v>
      </c>
      <c r="H497" s="665">
        <v>1</v>
      </c>
      <c r="I497" s="665">
        <v>3496.6478933791918</v>
      </c>
      <c r="J497" s="665">
        <v>233.5</v>
      </c>
      <c r="K497" s="665">
        <v>817812.73</v>
      </c>
      <c r="L497" s="665">
        <v>2.0110471360422206</v>
      </c>
      <c r="M497" s="665">
        <v>3502.4099785867238</v>
      </c>
      <c r="N497" s="665">
        <v>225.4</v>
      </c>
      <c r="O497" s="665">
        <v>755119.26</v>
      </c>
      <c r="P497" s="678">
        <v>1.8568803950915771</v>
      </c>
      <c r="Q497" s="666">
        <v>3350.1298136645964</v>
      </c>
    </row>
    <row r="498" spans="1:17" ht="14.4" customHeight="1" x14ac:dyDescent="0.3">
      <c r="A498" s="661" t="s">
        <v>571</v>
      </c>
      <c r="B498" s="662" t="s">
        <v>6275</v>
      </c>
      <c r="C498" s="662" t="s">
        <v>5729</v>
      </c>
      <c r="D498" s="662" t="s">
        <v>6304</v>
      </c>
      <c r="E498" s="662" t="s">
        <v>6305</v>
      </c>
      <c r="F498" s="665">
        <v>2</v>
      </c>
      <c r="G498" s="665">
        <v>24317.46</v>
      </c>
      <c r="H498" s="665">
        <v>1</v>
      </c>
      <c r="I498" s="665">
        <v>12158.73</v>
      </c>
      <c r="J498" s="665">
        <v>3</v>
      </c>
      <c r="K498" s="665">
        <v>36298.94</v>
      </c>
      <c r="L498" s="665">
        <v>1.4927109985993605</v>
      </c>
      <c r="M498" s="665">
        <v>12099.646666666667</v>
      </c>
      <c r="N498" s="665"/>
      <c r="O498" s="665"/>
      <c r="P498" s="678"/>
      <c r="Q498" s="666"/>
    </row>
    <row r="499" spans="1:17" ht="14.4" customHeight="1" x14ac:dyDescent="0.3">
      <c r="A499" s="661" t="s">
        <v>571</v>
      </c>
      <c r="B499" s="662" t="s">
        <v>6275</v>
      </c>
      <c r="C499" s="662" t="s">
        <v>5729</v>
      </c>
      <c r="D499" s="662" t="s">
        <v>6306</v>
      </c>
      <c r="E499" s="662"/>
      <c r="F499" s="665"/>
      <c r="G499" s="665"/>
      <c r="H499" s="665"/>
      <c r="I499" s="665"/>
      <c r="J499" s="665">
        <v>0.1</v>
      </c>
      <c r="K499" s="665">
        <v>1157.0999999999999</v>
      </c>
      <c r="L499" s="665"/>
      <c r="M499" s="665">
        <v>11570.999999999998</v>
      </c>
      <c r="N499" s="665"/>
      <c r="O499" s="665"/>
      <c r="P499" s="678"/>
      <c r="Q499" s="666"/>
    </row>
    <row r="500" spans="1:17" ht="14.4" customHeight="1" x14ac:dyDescent="0.3">
      <c r="A500" s="661" t="s">
        <v>571</v>
      </c>
      <c r="B500" s="662" t="s">
        <v>6275</v>
      </c>
      <c r="C500" s="662" t="s">
        <v>5729</v>
      </c>
      <c r="D500" s="662" t="s">
        <v>6307</v>
      </c>
      <c r="E500" s="662" t="s">
        <v>6308</v>
      </c>
      <c r="F500" s="665">
        <v>16</v>
      </c>
      <c r="G500" s="665">
        <v>92775.84</v>
      </c>
      <c r="H500" s="665">
        <v>1</v>
      </c>
      <c r="I500" s="665">
        <v>5798.49</v>
      </c>
      <c r="J500" s="665"/>
      <c r="K500" s="665"/>
      <c r="L500" s="665"/>
      <c r="M500" s="665"/>
      <c r="N500" s="665"/>
      <c r="O500" s="665"/>
      <c r="P500" s="678"/>
      <c r="Q500" s="666"/>
    </row>
    <row r="501" spans="1:17" ht="14.4" customHeight="1" x14ac:dyDescent="0.3">
      <c r="A501" s="661" t="s">
        <v>571</v>
      </c>
      <c r="B501" s="662" t="s">
        <v>6275</v>
      </c>
      <c r="C501" s="662" t="s">
        <v>5729</v>
      </c>
      <c r="D501" s="662" t="s">
        <v>6309</v>
      </c>
      <c r="E501" s="662" t="s">
        <v>6310</v>
      </c>
      <c r="F501" s="665"/>
      <c r="G501" s="665"/>
      <c r="H501" s="665"/>
      <c r="I501" s="665"/>
      <c r="J501" s="665"/>
      <c r="K501" s="665"/>
      <c r="L501" s="665"/>
      <c r="M501" s="665"/>
      <c r="N501" s="665">
        <v>1</v>
      </c>
      <c r="O501" s="665">
        <v>11420.87</v>
      </c>
      <c r="P501" s="678"/>
      <c r="Q501" s="666">
        <v>11420.87</v>
      </c>
    </row>
    <row r="502" spans="1:17" ht="14.4" customHeight="1" x14ac:dyDescent="0.3">
      <c r="A502" s="661" t="s">
        <v>571</v>
      </c>
      <c r="B502" s="662" t="s">
        <v>6275</v>
      </c>
      <c r="C502" s="662" t="s">
        <v>5729</v>
      </c>
      <c r="D502" s="662" t="s">
        <v>6311</v>
      </c>
      <c r="E502" s="662" t="s">
        <v>6312</v>
      </c>
      <c r="F502" s="665">
        <v>0.2</v>
      </c>
      <c r="G502" s="665">
        <v>1062.1500000000001</v>
      </c>
      <c r="H502" s="665">
        <v>1</v>
      </c>
      <c r="I502" s="665">
        <v>5310.75</v>
      </c>
      <c r="J502" s="665"/>
      <c r="K502" s="665"/>
      <c r="L502" s="665"/>
      <c r="M502" s="665"/>
      <c r="N502" s="665"/>
      <c r="O502" s="665"/>
      <c r="P502" s="678"/>
      <c r="Q502" s="666"/>
    </row>
    <row r="503" spans="1:17" ht="14.4" customHeight="1" x14ac:dyDescent="0.3">
      <c r="A503" s="661" t="s">
        <v>571</v>
      </c>
      <c r="B503" s="662" t="s">
        <v>6275</v>
      </c>
      <c r="C503" s="662" t="s">
        <v>5729</v>
      </c>
      <c r="D503" s="662" t="s">
        <v>6313</v>
      </c>
      <c r="E503" s="662" t="s">
        <v>6314</v>
      </c>
      <c r="F503" s="665"/>
      <c r="G503" s="665"/>
      <c r="H503" s="665"/>
      <c r="I503" s="665"/>
      <c r="J503" s="665">
        <v>5</v>
      </c>
      <c r="K503" s="665">
        <v>1742.7</v>
      </c>
      <c r="L503" s="665"/>
      <c r="M503" s="665">
        <v>348.54</v>
      </c>
      <c r="N503" s="665">
        <v>3</v>
      </c>
      <c r="O503" s="665">
        <v>1000.17</v>
      </c>
      <c r="P503" s="678"/>
      <c r="Q503" s="666">
        <v>333.39</v>
      </c>
    </row>
    <row r="504" spans="1:17" ht="14.4" customHeight="1" x14ac:dyDescent="0.3">
      <c r="A504" s="661" t="s">
        <v>571</v>
      </c>
      <c r="B504" s="662" t="s">
        <v>6275</v>
      </c>
      <c r="C504" s="662" t="s">
        <v>5729</v>
      </c>
      <c r="D504" s="662" t="s">
        <v>6315</v>
      </c>
      <c r="E504" s="662"/>
      <c r="F504" s="665">
        <v>11.799999999999999</v>
      </c>
      <c r="G504" s="665">
        <v>5202.88</v>
      </c>
      <c r="H504" s="665">
        <v>1</v>
      </c>
      <c r="I504" s="665">
        <v>440.92203389830513</v>
      </c>
      <c r="J504" s="665">
        <v>6.6</v>
      </c>
      <c r="K504" s="665">
        <v>2913.5099999999998</v>
      </c>
      <c r="L504" s="665">
        <v>0.55998024171228233</v>
      </c>
      <c r="M504" s="665">
        <v>441.44090909090909</v>
      </c>
      <c r="N504" s="665">
        <v>3.7</v>
      </c>
      <c r="O504" s="665">
        <v>1633.32</v>
      </c>
      <c r="P504" s="678">
        <v>0.31392613321852508</v>
      </c>
      <c r="Q504" s="666">
        <v>441.43783783783778</v>
      </c>
    </row>
    <row r="505" spans="1:17" ht="14.4" customHeight="1" x14ac:dyDescent="0.3">
      <c r="A505" s="661" t="s">
        <v>571</v>
      </c>
      <c r="B505" s="662" t="s">
        <v>6275</v>
      </c>
      <c r="C505" s="662" t="s">
        <v>5729</v>
      </c>
      <c r="D505" s="662" t="s">
        <v>6316</v>
      </c>
      <c r="E505" s="662" t="s">
        <v>6317</v>
      </c>
      <c r="F505" s="665">
        <v>810.6</v>
      </c>
      <c r="G505" s="665">
        <v>47000.899999999994</v>
      </c>
      <c r="H505" s="665">
        <v>1</v>
      </c>
      <c r="I505" s="665">
        <v>57.9828522082408</v>
      </c>
      <c r="J505" s="665">
        <v>415.59999999999997</v>
      </c>
      <c r="K505" s="665">
        <v>16879.509999999998</v>
      </c>
      <c r="L505" s="665">
        <v>0.3591316336495684</v>
      </c>
      <c r="M505" s="665">
        <v>40.614797882579403</v>
      </c>
      <c r="N505" s="665">
        <v>67</v>
      </c>
      <c r="O505" s="665">
        <v>2586.87</v>
      </c>
      <c r="P505" s="678">
        <v>5.503873330085169E-2</v>
      </c>
      <c r="Q505" s="666">
        <v>38.61</v>
      </c>
    </row>
    <row r="506" spans="1:17" ht="14.4" customHeight="1" x14ac:dyDescent="0.3">
      <c r="A506" s="661" t="s">
        <v>571</v>
      </c>
      <c r="B506" s="662" t="s">
        <v>6275</v>
      </c>
      <c r="C506" s="662" t="s">
        <v>5729</v>
      </c>
      <c r="D506" s="662" t="s">
        <v>6318</v>
      </c>
      <c r="E506" s="662" t="s">
        <v>2387</v>
      </c>
      <c r="F506" s="665">
        <v>11.100000000000001</v>
      </c>
      <c r="G506" s="665">
        <v>4486.7000000000007</v>
      </c>
      <c r="H506" s="665">
        <v>1</v>
      </c>
      <c r="I506" s="665">
        <v>404.2072072072072</v>
      </c>
      <c r="J506" s="665">
        <v>8.4</v>
      </c>
      <c r="K506" s="665">
        <v>3314.44</v>
      </c>
      <c r="L506" s="665">
        <v>0.73872556667483891</v>
      </c>
      <c r="M506" s="665">
        <v>394.57619047619045</v>
      </c>
      <c r="N506" s="665">
        <v>7</v>
      </c>
      <c r="O506" s="665">
        <v>2706.32</v>
      </c>
      <c r="P506" s="678">
        <v>0.60318719771769891</v>
      </c>
      <c r="Q506" s="666">
        <v>386.61714285714288</v>
      </c>
    </row>
    <row r="507" spans="1:17" ht="14.4" customHeight="1" x14ac:dyDescent="0.3">
      <c r="A507" s="661" t="s">
        <v>571</v>
      </c>
      <c r="B507" s="662" t="s">
        <v>6275</v>
      </c>
      <c r="C507" s="662" t="s">
        <v>5729</v>
      </c>
      <c r="D507" s="662" t="s">
        <v>6319</v>
      </c>
      <c r="E507" s="662" t="s">
        <v>6320</v>
      </c>
      <c r="F507" s="665">
        <v>8</v>
      </c>
      <c r="G507" s="665">
        <v>460.08</v>
      </c>
      <c r="H507" s="665">
        <v>1</v>
      </c>
      <c r="I507" s="665">
        <v>57.51</v>
      </c>
      <c r="J507" s="665">
        <v>6.8</v>
      </c>
      <c r="K507" s="665">
        <v>274.44</v>
      </c>
      <c r="L507" s="665">
        <v>0.59650495565988526</v>
      </c>
      <c r="M507" s="665">
        <v>40.358823529411765</v>
      </c>
      <c r="N507" s="665"/>
      <c r="O507" s="665"/>
      <c r="P507" s="678"/>
      <c r="Q507" s="666"/>
    </row>
    <row r="508" spans="1:17" ht="14.4" customHeight="1" x14ac:dyDescent="0.3">
      <c r="A508" s="661" t="s">
        <v>571</v>
      </c>
      <c r="B508" s="662" t="s">
        <v>6275</v>
      </c>
      <c r="C508" s="662" t="s">
        <v>5729</v>
      </c>
      <c r="D508" s="662" t="s">
        <v>2500</v>
      </c>
      <c r="E508" s="662" t="s">
        <v>2505</v>
      </c>
      <c r="F508" s="665">
        <v>17</v>
      </c>
      <c r="G508" s="665">
        <v>117240.5</v>
      </c>
      <c r="H508" s="665">
        <v>1</v>
      </c>
      <c r="I508" s="665">
        <v>6896.5</v>
      </c>
      <c r="J508" s="665">
        <v>40</v>
      </c>
      <c r="K508" s="665">
        <v>346385.10000000003</v>
      </c>
      <c r="L508" s="665">
        <v>2.9544833056836164</v>
      </c>
      <c r="M508" s="665">
        <v>8659.6275000000005</v>
      </c>
      <c r="N508" s="665">
        <v>58</v>
      </c>
      <c r="O508" s="665">
        <v>480243.93</v>
      </c>
      <c r="P508" s="678">
        <v>4.0962289481876999</v>
      </c>
      <c r="Q508" s="666">
        <v>8280.0677586206893</v>
      </c>
    </row>
    <row r="509" spans="1:17" ht="14.4" customHeight="1" x14ac:dyDescent="0.3">
      <c r="A509" s="661" t="s">
        <v>571</v>
      </c>
      <c r="B509" s="662" t="s">
        <v>6275</v>
      </c>
      <c r="C509" s="662" t="s">
        <v>5729</v>
      </c>
      <c r="D509" s="662" t="s">
        <v>6321</v>
      </c>
      <c r="E509" s="662" t="s">
        <v>6322</v>
      </c>
      <c r="F509" s="665"/>
      <c r="G509" s="665"/>
      <c r="H509" s="665"/>
      <c r="I509" s="665"/>
      <c r="J509" s="665"/>
      <c r="K509" s="665"/>
      <c r="L509" s="665"/>
      <c r="M509" s="665"/>
      <c r="N509" s="665">
        <v>1.1000000000000001</v>
      </c>
      <c r="O509" s="665">
        <v>430.98</v>
      </c>
      <c r="P509" s="678"/>
      <c r="Q509" s="666">
        <v>391.8</v>
      </c>
    </row>
    <row r="510" spans="1:17" ht="14.4" customHeight="1" x14ac:dyDescent="0.3">
      <c r="A510" s="661" t="s">
        <v>571</v>
      </c>
      <c r="B510" s="662" t="s">
        <v>6275</v>
      </c>
      <c r="C510" s="662" t="s">
        <v>5729</v>
      </c>
      <c r="D510" s="662" t="s">
        <v>6323</v>
      </c>
      <c r="E510" s="662" t="s">
        <v>6324</v>
      </c>
      <c r="F510" s="665">
        <v>115</v>
      </c>
      <c r="G510" s="665">
        <v>5462.5</v>
      </c>
      <c r="H510" s="665">
        <v>1</v>
      </c>
      <c r="I510" s="665">
        <v>47.5</v>
      </c>
      <c r="J510" s="665">
        <v>125</v>
      </c>
      <c r="K510" s="665">
        <v>5937.5</v>
      </c>
      <c r="L510" s="665">
        <v>1.0869565217391304</v>
      </c>
      <c r="M510" s="665">
        <v>47.5</v>
      </c>
      <c r="N510" s="665">
        <v>29.5</v>
      </c>
      <c r="O510" s="665">
        <v>1329.98</v>
      </c>
      <c r="P510" s="678">
        <v>0.24347459954233411</v>
      </c>
      <c r="Q510" s="666">
        <v>45.084067796610171</v>
      </c>
    </row>
    <row r="511" spans="1:17" ht="14.4" customHeight="1" x14ac:dyDescent="0.3">
      <c r="A511" s="661" t="s">
        <v>571</v>
      </c>
      <c r="B511" s="662" t="s">
        <v>6275</v>
      </c>
      <c r="C511" s="662" t="s">
        <v>5729</v>
      </c>
      <c r="D511" s="662" t="s">
        <v>6325</v>
      </c>
      <c r="E511" s="662" t="s">
        <v>2970</v>
      </c>
      <c r="F511" s="665">
        <v>814.6</v>
      </c>
      <c r="G511" s="665">
        <v>38693.5</v>
      </c>
      <c r="H511" s="665">
        <v>1</v>
      </c>
      <c r="I511" s="665">
        <v>47.5</v>
      </c>
      <c r="J511" s="665">
        <v>1064.2</v>
      </c>
      <c r="K511" s="665">
        <v>50549.5</v>
      </c>
      <c r="L511" s="665">
        <v>1.3064080530321631</v>
      </c>
      <c r="M511" s="665">
        <v>47.5</v>
      </c>
      <c r="N511" s="665">
        <v>452.6</v>
      </c>
      <c r="O511" s="665">
        <v>20577.2</v>
      </c>
      <c r="P511" s="678">
        <v>0.53179991471435772</v>
      </c>
      <c r="Q511" s="666">
        <v>45.464427750773311</v>
      </c>
    </row>
    <row r="512" spans="1:17" ht="14.4" customHeight="1" x14ac:dyDescent="0.3">
      <c r="A512" s="661" t="s">
        <v>571</v>
      </c>
      <c r="B512" s="662" t="s">
        <v>6275</v>
      </c>
      <c r="C512" s="662" t="s">
        <v>5729</v>
      </c>
      <c r="D512" s="662" t="s">
        <v>6326</v>
      </c>
      <c r="E512" s="662" t="s">
        <v>6327</v>
      </c>
      <c r="F512" s="665"/>
      <c r="G512" s="665"/>
      <c r="H512" s="665"/>
      <c r="I512" s="665"/>
      <c r="J512" s="665">
        <v>2</v>
      </c>
      <c r="K512" s="665">
        <v>1035.54</v>
      </c>
      <c r="L512" s="665"/>
      <c r="M512" s="665">
        <v>517.77</v>
      </c>
      <c r="N512" s="665"/>
      <c r="O512" s="665"/>
      <c r="P512" s="678"/>
      <c r="Q512" s="666"/>
    </row>
    <row r="513" spans="1:17" ht="14.4" customHeight="1" x14ac:dyDescent="0.3">
      <c r="A513" s="661" t="s">
        <v>571</v>
      </c>
      <c r="B513" s="662" t="s">
        <v>6275</v>
      </c>
      <c r="C513" s="662" t="s">
        <v>5729</v>
      </c>
      <c r="D513" s="662" t="s">
        <v>6328</v>
      </c>
      <c r="E513" s="662" t="s">
        <v>2406</v>
      </c>
      <c r="F513" s="665">
        <v>192</v>
      </c>
      <c r="G513" s="665">
        <v>22254</v>
      </c>
      <c r="H513" s="665">
        <v>1</v>
      </c>
      <c r="I513" s="665">
        <v>115.90625</v>
      </c>
      <c r="J513" s="665">
        <v>186.2</v>
      </c>
      <c r="K513" s="665">
        <v>15243.51</v>
      </c>
      <c r="L513" s="665">
        <v>0.6849784308438932</v>
      </c>
      <c r="M513" s="665">
        <v>81.866326530612255</v>
      </c>
      <c r="N513" s="665">
        <v>201</v>
      </c>
      <c r="O513" s="665">
        <v>15521.22</v>
      </c>
      <c r="P513" s="678">
        <v>0.69745753572391478</v>
      </c>
      <c r="Q513" s="666">
        <v>77.22</v>
      </c>
    </row>
    <row r="514" spans="1:17" ht="14.4" customHeight="1" x14ac:dyDescent="0.3">
      <c r="A514" s="661" t="s">
        <v>571</v>
      </c>
      <c r="B514" s="662" t="s">
        <v>6275</v>
      </c>
      <c r="C514" s="662" t="s">
        <v>5729</v>
      </c>
      <c r="D514" s="662" t="s">
        <v>6329</v>
      </c>
      <c r="E514" s="662" t="s">
        <v>2924</v>
      </c>
      <c r="F514" s="665">
        <v>260.7</v>
      </c>
      <c r="G514" s="665">
        <v>99000.86</v>
      </c>
      <c r="H514" s="665">
        <v>1</v>
      </c>
      <c r="I514" s="665">
        <v>379.75013425393172</v>
      </c>
      <c r="J514" s="665">
        <v>164</v>
      </c>
      <c r="K514" s="665">
        <v>61975.22</v>
      </c>
      <c r="L514" s="665">
        <v>0.62600688519271452</v>
      </c>
      <c r="M514" s="665">
        <v>377.89768292682925</v>
      </c>
      <c r="N514" s="665">
        <v>33.9</v>
      </c>
      <c r="O514" s="665">
        <v>12373.570000000002</v>
      </c>
      <c r="P514" s="678">
        <v>0.12498446983187825</v>
      </c>
      <c r="Q514" s="666">
        <v>365.0020648967552</v>
      </c>
    </row>
    <row r="515" spans="1:17" ht="14.4" customHeight="1" x14ac:dyDescent="0.3">
      <c r="A515" s="661" t="s">
        <v>571</v>
      </c>
      <c r="B515" s="662" t="s">
        <v>6275</v>
      </c>
      <c r="C515" s="662" t="s">
        <v>5729</v>
      </c>
      <c r="D515" s="662" t="s">
        <v>6330</v>
      </c>
      <c r="E515" s="662" t="s">
        <v>6331</v>
      </c>
      <c r="F515" s="665">
        <v>2</v>
      </c>
      <c r="G515" s="665">
        <v>12515.58</v>
      </c>
      <c r="H515" s="665">
        <v>1</v>
      </c>
      <c r="I515" s="665">
        <v>6257.79</v>
      </c>
      <c r="J515" s="665"/>
      <c r="K515" s="665"/>
      <c r="L515" s="665"/>
      <c r="M515" s="665"/>
      <c r="N515" s="665">
        <v>15</v>
      </c>
      <c r="O515" s="665">
        <v>89785.65</v>
      </c>
      <c r="P515" s="678">
        <v>7.1739104380300391</v>
      </c>
      <c r="Q515" s="666">
        <v>5985.71</v>
      </c>
    </row>
    <row r="516" spans="1:17" ht="14.4" customHeight="1" x14ac:dyDescent="0.3">
      <c r="A516" s="661" t="s">
        <v>571</v>
      </c>
      <c r="B516" s="662" t="s">
        <v>6275</v>
      </c>
      <c r="C516" s="662" t="s">
        <v>5729</v>
      </c>
      <c r="D516" s="662" t="s">
        <v>6332</v>
      </c>
      <c r="E516" s="662" t="s">
        <v>2935</v>
      </c>
      <c r="F516" s="665">
        <v>188</v>
      </c>
      <c r="G516" s="665">
        <v>12392.48</v>
      </c>
      <c r="H516" s="665">
        <v>1</v>
      </c>
      <c r="I516" s="665">
        <v>65.917446808510633</v>
      </c>
      <c r="J516" s="665">
        <v>14</v>
      </c>
      <c r="K516" s="665">
        <v>877.94</v>
      </c>
      <c r="L516" s="665">
        <v>7.0844576711037666E-2</v>
      </c>
      <c r="M516" s="665">
        <v>62.71</v>
      </c>
      <c r="N516" s="665">
        <v>17</v>
      </c>
      <c r="O516" s="665">
        <v>1019.66</v>
      </c>
      <c r="P516" s="678">
        <v>8.2280544330109867E-2</v>
      </c>
      <c r="Q516" s="666">
        <v>59.98</v>
      </c>
    </row>
    <row r="517" spans="1:17" ht="14.4" customHeight="1" x14ac:dyDescent="0.3">
      <c r="A517" s="661" t="s">
        <v>571</v>
      </c>
      <c r="B517" s="662" t="s">
        <v>6275</v>
      </c>
      <c r="C517" s="662" t="s">
        <v>5729</v>
      </c>
      <c r="D517" s="662" t="s">
        <v>6333</v>
      </c>
      <c r="E517" s="662" t="s">
        <v>6334</v>
      </c>
      <c r="F517" s="665">
        <v>71.3</v>
      </c>
      <c r="G517" s="665">
        <v>7543.95</v>
      </c>
      <c r="H517" s="665">
        <v>1</v>
      </c>
      <c r="I517" s="665">
        <v>105.80575035063114</v>
      </c>
      <c r="J517" s="665">
        <v>39</v>
      </c>
      <c r="K517" s="665">
        <v>4176.2400000000007</v>
      </c>
      <c r="L517" s="665">
        <v>0.55358797446960817</v>
      </c>
      <c r="M517" s="665">
        <v>107.08307692307694</v>
      </c>
      <c r="N517" s="665">
        <v>3</v>
      </c>
      <c r="O517" s="665">
        <v>250.83</v>
      </c>
      <c r="P517" s="678">
        <v>3.3249159922852087E-2</v>
      </c>
      <c r="Q517" s="666">
        <v>83.61</v>
      </c>
    </row>
    <row r="518" spans="1:17" ht="14.4" customHeight="1" x14ac:dyDescent="0.3">
      <c r="A518" s="661" t="s">
        <v>571</v>
      </c>
      <c r="B518" s="662" t="s">
        <v>6275</v>
      </c>
      <c r="C518" s="662" t="s">
        <v>5729</v>
      </c>
      <c r="D518" s="662" t="s">
        <v>6335</v>
      </c>
      <c r="E518" s="662" t="s">
        <v>6336</v>
      </c>
      <c r="F518" s="665">
        <v>112</v>
      </c>
      <c r="G518" s="665">
        <v>4586.3999999999996</v>
      </c>
      <c r="H518" s="665">
        <v>1</v>
      </c>
      <c r="I518" s="665">
        <v>40.949999999999996</v>
      </c>
      <c r="J518" s="665">
        <v>109</v>
      </c>
      <c r="K518" s="665">
        <v>6219.21</v>
      </c>
      <c r="L518" s="665">
        <v>1.356011250654108</v>
      </c>
      <c r="M518" s="665">
        <v>57.056972477064221</v>
      </c>
      <c r="N518" s="665">
        <v>21</v>
      </c>
      <c r="O518" s="665">
        <v>1083.24</v>
      </c>
      <c r="P518" s="678">
        <v>0.23618524332810048</v>
      </c>
      <c r="Q518" s="666">
        <v>51.582857142857144</v>
      </c>
    </row>
    <row r="519" spans="1:17" ht="14.4" customHeight="1" x14ac:dyDescent="0.3">
      <c r="A519" s="661" t="s">
        <v>571</v>
      </c>
      <c r="B519" s="662" t="s">
        <v>6275</v>
      </c>
      <c r="C519" s="662" t="s">
        <v>5729</v>
      </c>
      <c r="D519" s="662" t="s">
        <v>6337</v>
      </c>
      <c r="E519" s="662" t="s">
        <v>2254</v>
      </c>
      <c r="F519" s="665">
        <v>62</v>
      </c>
      <c r="G519" s="665">
        <v>4304.9800000000005</v>
      </c>
      <c r="H519" s="665">
        <v>1</v>
      </c>
      <c r="I519" s="665">
        <v>69.435161290322583</v>
      </c>
      <c r="J519" s="665">
        <v>80.3</v>
      </c>
      <c r="K519" s="665">
        <v>5519.8099999999995</v>
      </c>
      <c r="L519" s="665">
        <v>1.2821917871860029</v>
      </c>
      <c r="M519" s="665">
        <v>68.739850560398509</v>
      </c>
      <c r="N519" s="665"/>
      <c r="O519" s="665"/>
      <c r="P519" s="678"/>
      <c r="Q519" s="666"/>
    </row>
    <row r="520" spans="1:17" ht="14.4" customHeight="1" x14ac:dyDescent="0.3">
      <c r="A520" s="661" t="s">
        <v>571</v>
      </c>
      <c r="B520" s="662" t="s">
        <v>6275</v>
      </c>
      <c r="C520" s="662" t="s">
        <v>5729</v>
      </c>
      <c r="D520" s="662" t="s">
        <v>6338</v>
      </c>
      <c r="E520" s="662" t="s">
        <v>6339</v>
      </c>
      <c r="F520" s="665">
        <v>94.699999999999989</v>
      </c>
      <c r="G520" s="665">
        <v>371783.38</v>
      </c>
      <c r="H520" s="665">
        <v>1</v>
      </c>
      <c r="I520" s="665">
        <v>3925.9068637803593</v>
      </c>
      <c r="J520" s="665">
        <v>94.600000000000009</v>
      </c>
      <c r="K520" s="665">
        <v>371391.10000000009</v>
      </c>
      <c r="L520" s="665">
        <v>0.99894486945597216</v>
      </c>
      <c r="M520" s="665">
        <v>3925.9101479915439</v>
      </c>
      <c r="N520" s="665">
        <v>14.5</v>
      </c>
      <c r="O520" s="665">
        <v>53963.119999999995</v>
      </c>
      <c r="P520" s="678">
        <v>0.14514667116104005</v>
      </c>
      <c r="Q520" s="666">
        <v>3721.5944827586204</v>
      </c>
    </row>
    <row r="521" spans="1:17" ht="14.4" customHeight="1" x14ac:dyDescent="0.3">
      <c r="A521" s="661" t="s">
        <v>571</v>
      </c>
      <c r="B521" s="662" t="s">
        <v>6275</v>
      </c>
      <c r="C521" s="662" t="s">
        <v>5729</v>
      </c>
      <c r="D521" s="662" t="s">
        <v>6340</v>
      </c>
      <c r="E521" s="662" t="s">
        <v>6341</v>
      </c>
      <c r="F521" s="665">
        <v>25.2</v>
      </c>
      <c r="G521" s="665">
        <v>163044.5</v>
      </c>
      <c r="H521" s="665">
        <v>1</v>
      </c>
      <c r="I521" s="665">
        <v>6470.0198412698419</v>
      </c>
      <c r="J521" s="665"/>
      <c r="K521" s="665"/>
      <c r="L521" s="665"/>
      <c r="M521" s="665"/>
      <c r="N521" s="665"/>
      <c r="O521" s="665"/>
      <c r="P521" s="678"/>
      <c r="Q521" s="666"/>
    </row>
    <row r="522" spans="1:17" ht="14.4" customHeight="1" x14ac:dyDescent="0.3">
      <c r="A522" s="661" t="s">
        <v>571</v>
      </c>
      <c r="B522" s="662" t="s">
        <v>6275</v>
      </c>
      <c r="C522" s="662" t="s">
        <v>5729</v>
      </c>
      <c r="D522" s="662" t="s">
        <v>6342</v>
      </c>
      <c r="E522" s="662" t="s">
        <v>6341</v>
      </c>
      <c r="F522" s="665">
        <v>1</v>
      </c>
      <c r="G522" s="665">
        <v>12940.04</v>
      </c>
      <c r="H522" s="665">
        <v>1</v>
      </c>
      <c r="I522" s="665">
        <v>12940.04</v>
      </c>
      <c r="J522" s="665">
        <v>1</v>
      </c>
      <c r="K522" s="665">
        <v>12940.04</v>
      </c>
      <c r="L522" s="665">
        <v>1</v>
      </c>
      <c r="M522" s="665">
        <v>12940.04</v>
      </c>
      <c r="N522" s="665"/>
      <c r="O522" s="665"/>
      <c r="P522" s="678"/>
      <c r="Q522" s="666"/>
    </row>
    <row r="523" spans="1:17" ht="14.4" customHeight="1" x14ac:dyDescent="0.3">
      <c r="A523" s="661" t="s">
        <v>571</v>
      </c>
      <c r="B523" s="662" t="s">
        <v>6275</v>
      </c>
      <c r="C523" s="662" t="s">
        <v>5729</v>
      </c>
      <c r="D523" s="662" t="s">
        <v>6343</v>
      </c>
      <c r="E523" s="662" t="s">
        <v>6344</v>
      </c>
      <c r="F523" s="665">
        <v>10</v>
      </c>
      <c r="G523" s="665">
        <v>2705.4</v>
      </c>
      <c r="H523" s="665">
        <v>1</v>
      </c>
      <c r="I523" s="665">
        <v>270.54000000000002</v>
      </c>
      <c r="J523" s="665"/>
      <c r="K523" s="665"/>
      <c r="L523" s="665"/>
      <c r="M523" s="665"/>
      <c r="N523" s="665"/>
      <c r="O523" s="665"/>
      <c r="P523" s="678"/>
      <c r="Q523" s="666"/>
    </row>
    <row r="524" spans="1:17" ht="14.4" customHeight="1" x14ac:dyDescent="0.3">
      <c r="A524" s="661" t="s">
        <v>571</v>
      </c>
      <c r="B524" s="662" t="s">
        <v>6275</v>
      </c>
      <c r="C524" s="662" t="s">
        <v>5729</v>
      </c>
      <c r="D524" s="662" t="s">
        <v>6345</v>
      </c>
      <c r="E524" s="662" t="s">
        <v>6346</v>
      </c>
      <c r="F524" s="665"/>
      <c r="G524" s="665"/>
      <c r="H524" s="665"/>
      <c r="I524" s="665"/>
      <c r="J524" s="665">
        <v>4</v>
      </c>
      <c r="K524" s="665">
        <v>1616.88</v>
      </c>
      <c r="L524" s="665"/>
      <c r="M524" s="665">
        <v>404.22</v>
      </c>
      <c r="N524" s="665"/>
      <c r="O524" s="665"/>
      <c r="P524" s="678"/>
      <c r="Q524" s="666"/>
    </row>
    <row r="525" spans="1:17" ht="14.4" customHeight="1" x14ac:dyDescent="0.3">
      <c r="A525" s="661" t="s">
        <v>571</v>
      </c>
      <c r="B525" s="662" t="s">
        <v>6275</v>
      </c>
      <c r="C525" s="662" t="s">
        <v>5729</v>
      </c>
      <c r="D525" s="662" t="s">
        <v>6347</v>
      </c>
      <c r="E525" s="662" t="s">
        <v>2262</v>
      </c>
      <c r="F525" s="665">
        <v>128.19999999999999</v>
      </c>
      <c r="G525" s="665">
        <v>29378.31</v>
      </c>
      <c r="H525" s="665">
        <v>1</v>
      </c>
      <c r="I525" s="665">
        <v>229.15998439937601</v>
      </c>
      <c r="J525" s="665">
        <v>228.8</v>
      </c>
      <c r="K525" s="665">
        <v>52431.789999999994</v>
      </c>
      <c r="L525" s="665">
        <v>1.7847108972571939</v>
      </c>
      <c r="M525" s="665">
        <v>229.15992132867129</v>
      </c>
      <c r="N525" s="665">
        <v>76.2</v>
      </c>
      <c r="O525" s="665">
        <v>16703.04</v>
      </c>
      <c r="P525" s="678">
        <v>0.5685500629546083</v>
      </c>
      <c r="Q525" s="666">
        <v>219.20000000000002</v>
      </c>
    </row>
    <row r="526" spans="1:17" ht="14.4" customHeight="1" x14ac:dyDescent="0.3">
      <c r="A526" s="661" t="s">
        <v>571</v>
      </c>
      <c r="B526" s="662" t="s">
        <v>6275</v>
      </c>
      <c r="C526" s="662" t="s">
        <v>5729</v>
      </c>
      <c r="D526" s="662" t="s">
        <v>6348</v>
      </c>
      <c r="E526" s="662" t="s">
        <v>6349</v>
      </c>
      <c r="F526" s="665">
        <v>1</v>
      </c>
      <c r="G526" s="665">
        <v>3535.84</v>
      </c>
      <c r="H526" s="665">
        <v>1</v>
      </c>
      <c r="I526" s="665">
        <v>3535.84</v>
      </c>
      <c r="J526" s="665"/>
      <c r="K526" s="665"/>
      <c r="L526" s="665"/>
      <c r="M526" s="665"/>
      <c r="N526" s="665"/>
      <c r="O526" s="665"/>
      <c r="P526" s="678"/>
      <c r="Q526" s="666"/>
    </row>
    <row r="527" spans="1:17" ht="14.4" customHeight="1" x14ac:dyDescent="0.3">
      <c r="A527" s="661" t="s">
        <v>571</v>
      </c>
      <c r="B527" s="662" t="s">
        <v>6275</v>
      </c>
      <c r="C527" s="662" t="s">
        <v>5729</v>
      </c>
      <c r="D527" s="662" t="s">
        <v>6350</v>
      </c>
      <c r="E527" s="662"/>
      <c r="F527" s="665">
        <v>5.7</v>
      </c>
      <c r="G527" s="665">
        <v>5900.76</v>
      </c>
      <c r="H527" s="665">
        <v>1</v>
      </c>
      <c r="I527" s="665">
        <v>1035.2210526315789</v>
      </c>
      <c r="J527" s="665"/>
      <c r="K527" s="665"/>
      <c r="L527" s="665"/>
      <c r="M527" s="665"/>
      <c r="N527" s="665"/>
      <c r="O527" s="665"/>
      <c r="P527" s="678"/>
      <c r="Q527" s="666"/>
    </row>
    <row r="528" spans="1:17" ht="14.4" customHeight="1" x14ac:dyDescent="0.3">
      <c r="A528" s="661" t="s">
        <v>571</v>
      </c>
      <c r="B528" s="662" t="s">
        <v>6275</v>
      </c>
      <c r="C528" s="662" t="s">
        <v>5729</v>
      </c>
      <c r="D528" s="662" t="s">
        <v>6351</v>
      </c>
      <c r="E528" s="662" t="s">
        <v>6352</v>
      </c>
      <c r="F528" s="665"/>
      <c r="G528" s="665"/>
      <c r="H528" s="665"/>
      <c r="I528" s="665"/>
      <c r="J528" s="665"/>
      <c r="K528" s="665"/>
      <c r="L528" s="665"/>
      <c r="M528" s="665"/>
      <c r="N528" s="665">
        <v>2</v>
      </c>
      <c r="O528" s="665">
        <v>21085.82</v>
      </c>
      <c r="P528" s="678"/>
      <c r="Q528" s="666">
        <v>10542.91</v>
      </c>
    </row>
    <row r="529" spans="1:17" ht="14.4" customHeight="1" x14ac:dyDescent="0.3">
      <c r="A529" s="661" t="s">
        <v>571</v>
      </c>
      <c r="B529" s="662" t="s">
        <v>6275</v>
      </c>
      <c r="C529" s="662" t="s">
        <v>5729</v>
      </c>
      <c r="D529" s="662" t="s">
        <v>6353</v>
      </c>
      <c r="E529" s="662" t="s">
        <v>6354</v>
      </c>
      <c r="F529" s="665">
        <v>5.1999999999999993</v>
      </c>
      <c r="G529" s="665">
        <v>1128.02</v>
      </c>
      <c r="H529" s="665">
        <v>1</v>
      </c>
      <c r="I529" s="665">
        <v>216.92692307692312</v>
      </c>
      <c r="J529" s="665">
        <v>8.1000000000000014</v>
      </c>
      <c r="K529" s="665">
        <v>1757.73</v>
      </c>
      <c r="L529" s="665">
        <v>1.5582436481622666</v>
      </c>
      <c r="M529" s="665">
        <v>217.00370370370368</v>
      </c>
      <c r="N529" s="665">
        <v>4.3</v>
      </c>
      <c r="O529" s="665">
        <v>892.46</v>
      </c>
      <c r="P529" s="678">
        <v>0.7911739153561107</v>
      </c>
      <c r="Q529" s="666">
        <v>207.54883720930235</v>
      </c>
    </row>
    <row r="530" spans="1:17" ht="14.4" customHeight="1" x14ac:dyDescent="0.3">
      <c r="A530" s="661" t="s">
        <v>571</v>
      </c>
      <c r="B530" s="662" t="s">
        <v>6275</v>
      </c>
      <c r="C530" s="662" t="s">
        <v>5729</v>
      </c>
      <c r="D530" s="662" t="s">
        <v>6355</v>
      </c>
      <c r="E530" s="662" t="s">
        <v>2433</v>
      </c>
      <c r="F530" s="665"/>
      <c r="G530" s="665"/>
      <c r="H530" s="665"/>
      <c r="I530" s="665"/>
      <c r="J530" s="665"/>
      <c r="K530" s="665"/>
      <c r="L530" s="665"/>
      <c r="M530" s="665"/>
      <c r="N530" s="665">
        <v>44</v>
      </c>
      <c r="O530" s="665">
        <v>2893</v>
      </c>
      <c r="P530" s="678"/>
      <c r="Q530" s="666">
        <v>65.75</v>
      </c>
    </row>
    <row r="531" spans="1:17" ht="14.4" customHeight="1" x14ac:dyDescent="0.3">
      <c r="A531" s="661" t="s">
        <v>571</v>
      </c>
      <c r="B531" s="662" t="s">
        <v>6275</v>
      </c>
      <c r="C531" s="662" t="s">
        <v>5729</v>
      </c>
      <c r="D531" s="662" t="s">
        <v>6356</v>
      </c>
      <c r="E531" s="662" t="s">
        <v>2369</v>
      </c>
      <c r="F531" s="665">
        <v>92.899999999999991</v>
      </c>
      <c r="G531" s="665">
        <v>9005.17</v>
      </c>
      <c r="H531" s="665">
        <v>1</v>
      </c>
      <c r="I531" s="665">
        <v>96.934015069967714</v>
      </c>
      <c r="J531" s="665">
        <v>122.2</v>
      </c>
      <c r="K531" s="665">
        <v>11849.12</v>
      </c>
      <c r="L531" s="665">
        <v>1.3158130274053683</v>
      </c>
      <c r="M531" s="665">
        <v>96.964975450081837</v>
      </c>
      <c r="N531" s="665">
        <v>132.25</v>
      </c>
      <c r="O531" s="665">
        <v>12289.32</v>
      </c>
      <c r="P531" s="678">
        <v>1.3646960579311662</v>
      </c>
      <c r="Q531" s="666">
        <v>92.924914933837428</v>
      </c>
    </row>
    <row r="532" spans="1:17" ht="14.4" customHeight="1" x14ac:dyDescent="0.3">
      <c r="A532" s="661" t="s">
        <v>571</v>
      </c>
      <c r="B532" s="662" t="s">
        <v>6275</v>
      </c>
      <c r="C532" s="662" t="s">
        <v>5729</v>
      </c>
      <c r="D532" s="662" t="s">
        <v>6357</v>
      </c>
      <c r="E532" s="662" t="s">
        <v>2966</v>
      </c>
      <c r="F532" s="665">
        <v>398.8</v>
      </c>
      <c r="G532" s="665">
        <v>25523.200000000001</v>
      </c>
      <c r="H532" s="665">
        <v>1</v>
      </c>
      <c r="I532" s="665">
        <v>64</v>
      </c>
      <c r="J532" s="665">
        <v>438.8</v>
      </c>
      <c r="K532" s="665">
        <v>28083.200000000001</v>
      </c>
      <c r="L532" s="665">
        <v>1.1003009027081243</v>
      </c>
      <c r="M532" s="665">
        <v>64</v>
      </c>
      <c r="N532" s="665">
        <v>439</v>
      </c>
      <c r="O532" s="665">
        <v>29958.13</v>
      </c>
      <c r="P532" s="678">
        <v>1.1737607353309929</v>
      </c>
      <c r="Q532" s="666">
        <v>68.241753986332583</v>
      </c>
    </row>
    <row r="533" spans="1:17" ht="14.4" customHeight="1" x14ac:dyDescent="0.3">
      <c r="A533" s="661" t="s">
        <v>571</v>
      </c>
      <c r="B533" s="662" t="s">
        <v>6275</v>
      </c>
      <c r="C533" s="662" t="s">
        <v>5729</v>
      </c>
      <c r="D533" s="662" t="s">
        <v>6358</v>
      </c>
      <c r="E533" s="662" t="s">
        <v>6359</v>
      </c>
      <c r="F533" s="665"/>
      <c r="G533" s="665"/>
      <c r="H533" s="665"/>
      <c r="I533" s="665"/>
      <c r="J533" s="665">
        <v>1</v>
      </c>
      <c r="K533" s="665">
        <v>672.94</v>
      </c>
      <c r="L533" s="665"/>
      <c r="M533" s="665">
        <v>672.94</v>
      </c>
      <c r="N533" s="665"/>
      <c r="O533" s="665"/>
      <c r="P533" s="678"/>
      <c r="Q533" s="666"/>
    </row>
    <row r="534" spans="1:17" ht="14.4" customHeight="1" x14ac:dyDescent="0.3">
      <c r="A534" s="661" t="s">
        <v>571</v>
      </c>
      <c r="B534" s="662" t="s">
        <v>6275</v>
      </c>
      <c r="C534" s="662" t="s">
        <v>5729</v>
      </c>
      <c r="D534" s="662" t="s">
        <v>6360</v>
      </c>
      <c r="E534" s="662" t="s">
        <v>6359</v>
      </c>
      <c r="F534" s="665">
        <v>36</v>
      </c>
      <c r="G534" s="665">
        <v>48451.68</v>
      </c>
      <c r="H534" s="665">
        <v>1</v>
      </c>
      <c r="I534" s="665">
        <v>1345.88</v>
      </c>
      <c r="J534" s="665">
        <v>50</v>
      </c>
      <c r="K534" s="665">
        <v>67294.000000000015</v>
      </c>
      <c r="L534" s="665">
        <v>1.3888888888888893</v>
      </c>
      <c r="M534" s="665">
        <v>1345.8800000000003</v>
      </c>
      <c r="N534" s="665">
        <v>15</v>
      </c>
      <c r="O534" s="665">
        <v>19310.400000000001</v>
      </c>
      <c r="P534" s="678">
        <v>0.39854964781406965</v>
      </c>
      <c r="Q534" s="666">
        <v>1287.3600000000001</v>
      </c>
    </row>
    <row r="535" spans="1:17" ht="14.4" customHeight="1" x14ac:dyDescent="0.3">
      <c r="A535" s="661" t="s">
        <v>571</v>
      </c>
      <c r="B535" s="662" t="s">
        <v>6275</v>
      </c>
      <c r="C535" s="662" t="s">
        <v>5729</v>
      </c>
      <c r="D535" s="662" t="s">
        <v>6361</v>
      </c>
      <c r="E535" s="662"/>
      <c r="F535" s="665">
        <v>10.95</v>
      </c>
      <c r="G535" s="665">
        <v>7443.5</v>
      </c>
      <c r="H535" s="665">
        <v>1</v>
      </c>
      <c r="I535" s="665">
        <v>679.77168949771692</v>
      </c>
      <c r="J535" s="665">
        <v>5</v>
      </c>
      <c r="K535" s="665">
        <v>3403.35</v>
      </c>
      <c r="L535" s="665">
        <v>0.4572244239940888</v>
      </c>
      <c r="M535" s="665">
        <v>680.67</v>
      </c>
      <c r="N535" s="665"/>
      <c r="O535" s="665"/>
      <c r="P535" s="678"/>
      <c r="Q535" s="666"/>
    </row>
    <row r="536" spans="1:17" ht="14.4" customHeight="1" x14ac:dyDescent="0.3">
      <c r="A536" s="661" t="s">
        <v>571</v>
      </c>
      <c r="B536" s="662" t="s">
        <v>6275</v>
      </c>
      <c r="C536" s="662" t="s">
        <v>5729</v>
      </c>
      <c r="D536" s="662" t="s">
        <v>6362</v>
      </c>
      <c r="E536" s="662" t="s">
        <v>2510</v>
      </c>
      <c r="F536" s="665">
        <v>6</v>
      </c>
      <c r="G536" s="665">
        <v>96903.360000000001</v>
      </c>
      <c r="H536" s="665">
        <v>1</v>
      </c>
      <c r="I536" s="665">
        <v>16150.56</v>
      </c>
      <c r="J536" s="665"/>
      <c r="K536" s="665"/>
      <c r="L536" s="665"/>
      <c r="M536" s="665"/>
      <c r="N536" s="665"/>
      <c r="O536" s="665"/>
      <c r="P536" s="678"/>
      <c r="Q536" s="666"/>
    </row>
    <row r="537" spans="1:17" ht="14.4" customHeight="1" x14ac:dyDescent="0.3">
      <c r="A537" s="661" t="s">
        <v>571</v>
      </c>
      <c r="B537" s="662" t="s">
        <v>6275</v>
      </c>
      <c r="C537" s="662" t="s">
        <v>5729</v>
      </c>
      <c r="D537" s="662" t="s">
        <v>6363</v>
      </c>
      <c r="E537" s="662" t="s">
        <v>6364</v>
      </c>
      <c r="F537" s="665"/>
      <c r="G537" s="665"/>
      <c r="H537" s="665"/>
      <c r="I537" s="665"/>
      <c r="J537" s="665">
        <v>14</v>
      </c>
      <c r="K537" s="665">
        <v>13587</v>
      </c>
      <c r="L537" s="665"/>
      <c r="M537" s="665">
        <v>970.5</v>
      </c>
      <c r="N537" s="665"/>
      <c r="O537" s="665"/>
      <c r="P537" s="678"/>
      <c r="Q537" s="666"/>
    </row>
    <row r="538" spans="1:17" ht="14.4" customHeight="1" x14ac:dyDescent="0.3">
      <c r="A538" s="661" t="s">
        <v>571</v>
      </c>
      <c r="B538" s="662" t="s">
        <v>6275</v>
      </c>
      <c r="C538" s="662" t="s">
        <v>5729</v>
      </c>
      <c r="D538" s="662" t="s">
        <v>6365</v>
      </c>
      <c r="E538" s="662" t="s">
        <v>6366</v>
      </c>
      <c r="F538" s="665"/>
      <c r="G538" s="665"/>
      <c r="H538" s="665"/>
      <c r="I538" s="665"/>
      <c r="J538" s="665">
        <v>1</v>
      </c>
      <c r="K538" s="665">
        <v>1940</v>
      </c>
      <c r="L538" s="665"/>
      <c r="M538" s="665">
        <v>1940</v>
      </c>
      <c r="N538" s="665"/>
      <c r="O538" s="665"/>
      <c r="P538" s="678"/>
      <c r="Q538" s="666"/>
    </row>
    <row r="539" spans="1:17" ht="14.4" customHeight="1" x14ac:dyDescent="0.3">
      <c r="A539" s="661" t="s">
        <v>571</v>
      </c>
      <c r="B539" s="662" t="s">
        <v>6275</v>
      </c>
      <c r="C539" s="662" t="s">
        <v>5729</v>
      </c>
      <c r="D539" s="662" t="s">
        <v>6367</v>
      </c>
      <c r="E539" s="662" t="s">
        <v>6368</v>
      </c>
      <c r="F539" s="665"/>
      <c r="G539" s="665"/>
      <c r="H539" s="665"/>
      <c r="I539" s="665"/>
      <c r="J539" s="665">
        <v>13.600000000000001</v>
      </c>
      <c r="K539" s="665">
        <v>29357.24</v>
      </c>
      <c r="L539" s="665"/>
      <c r="M539" s="665">
        <v>2158.6205882352942</v>
      </c>
      <c r="N539" s="665">
        <v>0.3</v>
      </c>
      <c r="O539" s="665">
        <v>619.42999999999995</v>
      </c>
      <c r="P539" s="678"/>
      <c r="Q539" s="666">
        <v>2064.7666666666664</v>
      </c>
    </row>
    <row r="540" spans="1:17" ht="14.4" customHeight="1" x14ac:dyDescent="0.3">
      <c r="A540" s="661" t="s">
        <v>571</v>
      </c>
      <c r="B540" s="662" t="s">
        <v>6275</v>
      </c>
      <c r="C540" s="662" t="s">
        <v>5729</v>
      </c>
      <c r="D540" s="662" t="s">
        <v>6369</v>
      </c>
      <c r="E540" s="662"/>
      <c r="F540" s="665">
        <v>26</v>
      </c>
      <c r="G540" s="665">
        <v>23462.399999999998</v>
      </c>
      <c r="H540" s="665">
        <v>1</v>
      </c>
      <c r="I540" s="665">
        <v>902.39999999999986</v>
      </c>
      <c r="J540" s="665">
        <v>14</v>
      </c>
      <c r="K540" s="665">
        <v>12633.599999999999</v>
      </c>
      <c r="L540" s="665">
        <v>0.53846153846153844</v>
      </c>
      <c r="M540" s="665">
        <v>902.39999999999986</v>
      </c>
      <c r="N540" s="665">
        <v>6</v>
      </c>
      <c r="O540" s="665">
        <v>5090.24</v>
      </c>
      <c r="P540" s="678">
        <v>0.2169530823786143</v>
      </c>
      <c r="Q540" s="666">
        <v>848.37333333333333</v>
      </c>
    </row>
    <row r="541" spans="1:17" ht="14.4" customHeight="1" x14ac:dyDescent="0.3">
      <c r="A541" s="661" t="s">
        <v>571</v>
      </c>
      <c r="B541" s="662" t="s">
        <v>6275</v>
      </c>
      <c r="C541" s="662" t="s">
        <v>5729</v>
      </c>
      <c r="D541" s="662" t="s">
        <v>6370</v>
      </c>
      <c r="E541" s="662" t="s">
        <v>2933</v>
      </c>
      <c r="F541" s="665"/>
      <c r="G541" s="665"/>
      <c r="H541" s="665"/>
      <c r="I541" s="665"/>
      <c r="J541" s="665">
        <v>34.099999999999994</v>
      </c>
      <c r="K541" s="665">
        <v>20873.710000000003</v>
      </c>
      <c r="L541" s="665"/>
      <c r="M541" s="665">
        <v>612.13225806451635</v>
      </c>
      <c r="N541" s="665">
        <v>36.700000000000003</v>
      </c>
      <c r="O541" s="665">
        <v>22013.23</v>
      </c>
      <c r="P541" s="678"/>
      <c r="Q541" s="666">
        <v>599.81553133514979</v>
      </c>
    </row>
    <row r="542" spans="1:17" ht="14.4" customHeight="1" x14ac:dyDescent="0.3">
      <c r="A542" s="661" t="s">
        <v>571</v>
      </c>
      <c r="B542" s="662" t="s">
        <v>6275</v>
      </c>
      <c r="C542" s="662" t="s">
        <v>5729</v>
      </c>
      <c r="D542" s="662" t="s">
        <v>6371</v>
      </c>
      <c r="E542" s="662" t="s">
        <v>2934</v>
      </c>
      <c r="F542" s="665">
        <v>2.8</v>
      </c>
      <c r="G542" s="665">
        <v>2341.2199999999998</v>
      </c>
      <c r="H542" s="665">
        <v>1</v>
      </c>
      <c r="I542" s="665">
        <v>836.15</v>
      </c>
      <c r="J542" s="665">
        <v>15.15</v>
      </c>
      <c r="K542" s="665">
        <v>12223.02</v>
      </c>
      <c r="L542" s="665">
        <v>5.2207908697174981</v>
      </c>
      <c r="M542" s="665">
        <v>806.8</v>
      </c>
      <c r="N542" s="665">
        <v>1.3</v>
      </c>
      <c r="O542" s="665">
        <v>1039.67</v>
      </c>
      <c r="P542" s="678">
        <v>0.44407189414066178</v>
      </c>
      <c r="Q542" s="666">
        <v>799.7461538461539</v>
      </c>
    </row>
    <row r="543" spans="1:17" ht="14.4" customHeight="1" x14ac:dyDescent="0.3">
      <c r="A543" s="661" t="s">
        <v>571</v>
      </c>
      <c r="B543" s="662" t="s">
        <v>6275</v>
      </c>
      <c r="C543" s="662" t="s">
        <v>5729</v>
      </c>
      <c r="D543" s="662" t="s">
        <v>6372</v>
      </c>
      <c r="E543" s="662" t="s">
        <v>6373</v>
      </c>
      <c r="F543" s="665"/>
      <c r="G543" s="665"/>
      <c r="H543" s="665"/>
      <c r="I543" s="665"/>
      <c r="J543" s="665"/>
      <c r="K543" s="665"/>
      <c r="L543" s="665"/>
      <c r="M543" s="665"/>
      <c r="N543" s="665">
        <v>2</v>
      </c>
      <c r="O543" s="665">
        <v>6764.22</v>
      </c>
      <c r="P543" s="678"/>
      <c r="Q543" s="666">
        <v>3382.11</v>
      </c>
    </row>
    <row r="544" spans="1:17" ht="14.4" customHeight="1" x14ac:dyDescent="0.3">
      <c r="A544" s="661" t="s">
        <v>571</v>
      </c>
      <c r="B544" s="662" t="s">
        <v>6275</v>
      </c>
      <c r="C544" s="662" t="s">
        <v>5729</v>
      </c>
      <c r="D544" s="662" t="s">
        <v>6374</v>
      </c>
      <c r="E544" s="662" t="s">
        <v>2438</v>
      </c>
      <c r="F544" s="665"/>
      <c r="G544" s="665"/>
      <c r="H544" s="665"/>
      <c r="I544" s="665"/>
      <c r="J544" s="665">
        <v>6</v>
      </c>
      <c r="K544" s="665">
        <v>580.14</v>
      </c>
      <c r="L544" s="665"/>
      <c r="M544" s="665">
        <v>96.69</v>
      </c>
      <c r="N544" s="665">
        <v>180</v>
      </c>
      <c r="O544" s="665">
        <v>16648.2</v>
      </c>
      <c r="P544" s="678"/>
      <c r="Q544" s="666">
        <v>92.490000000000009</v>
      </c>
    </row>
    <row r="545" spans="1:17" ht="14.4" customHeight="1" x14ac:dyDescent="0.3">
      <c r="A545" s="661" t="s">
        <v>571</v>
      </c>
      <c r="B545" s="662" t="s">
        <v>6275</v>
      </c>
      <c r="C545" s="662" t="s">
        <v>5729</v>
      </c>
      <c r="D545" s="662" t="s">
        <v>2507</v>
      </c>
      <c r="E545" s="662" t="s">
        <v>2508</v>
      </c>
      <c r="F545" s="665"/>
      <c r="G545" s="665"/>
      <c r="H545" s="665"/>
      <c r="I545" s="665"/>
      <c r="J545" s="665"/>
      <c r="K545" s="665"/>
      <c r="L545" s="665"/>
      <c r="M545" s="665"/>
      <c r="N545" s="665">
        <v>45</v>
      </c>
      <c r="O545" s="665">
        <v>57931.199999999997</v>
      </c>
      <c r="P545" s="678"/>
      <c r="Q545" s="666">
        <v>1287.3599999999999</v>
      </c>
    </row>
    <row r="546" spans="1:17" ht="14.4" customHeight="1" x14ac:dyDescent="0.3">
      <c r="A546" s="661" t="s">
        <v>571</v>
      </c>
      <c r="B546" s="662" t="s">
        <v>6275</v>
      </c>
      <c r="C546" s="662" t="s">
        <v>5729</v>
      </c>
      <c r="D546" s="662" t="s">
        <v>6375</v>
      </c>
      <c r="E546" s="662" t="s">
        <v>2427</v>
      </c>
      <c r="F546" s="665"/>
      <c r="G546" s="665"/>
      <c r="H546" s="665"/>
      <c r="I546" s="665"/>
      <c r="J546" s="665">
        <v>12.700000000000001</v>
      </c>
      <c r="K546" s="665">
        <v>25795.73</v>
      </c>
      <c r="L546" s="665"/>
      <c r="M546" s="665">
        <v>2031.1598425196848</v>
      </c>
      <c r="N546" s="665">
        <v>90.2</v>
      </c>
      <c r="O546" s="665">
        <v>186243.17</v>
      </c>
      <c r="P546" s="678"/>
      <c r="Q546" s="666">
        <v>2064.780155210643</v>
      </c>
    </row>
    <row r="547" spans="1:17" ht="14.4" customHeight="1" x14ac:dyDescent="0.3">
      <c r="A547" s="661" t="s">
        <v>571</v>
      </c>
      <c r="B547" s="662" t="s">
        <v>6275</v>
      </c>
      <c r="C547" s="662" t="s">
        <v>5729</v>
      </c>
      <c r="D547" s="662" t="s">
        <v>6376</v>
      </c>
      <c r="E547" s="662" t="s">
        <v>2441</v>
      </c>
      <c r="F547" s="665"/>
      <c r="G547" s="665"/>
      <c r="H547" s="665"/>
      <c r="I547" s="665"/>
      <c r="J547" s="665"/>
      <c r="K547" s="665"/>
      <c r="L547" s="665"/>
      <c r="M547" s="665"/>
      <c r="N547" s="665">
        <v>2.4000000000000004</v>
      </c>
      <c r="O547" s="665">
        <v>940.32</v>
      </c>
      <c r="P547" s="678"/>
      <c r="Q547" s="666">
        <v>391.79999999999995</v>
      </c>
    </row>
    <row r="548" spans="1:17" ht="14.4" customHeight="1" x14ac:dyDescent="0.3">
      <c r="A548" s="661" t="s">
        <v>571</v>
      </c>
      <c r="B548" s="662" t="s">
        <v>6275</v>
      </c>
      <c r="C548" s="662" t="s">
        <v>5729</v>
      </c>
      <c r="D548" s="662" t="s">
        <v>6377</v>
      </c>
      <c r="E548" s="662" t="s">
        <v>1678</v>
      </c>
      <c r="F548" s="665"/>
      <c r="G548" s="665"/>
      <c r="H548" s="665"/>
      <c r="I548" s="665"/>
      <c r="J548" s="665">
        <v>3.8</v>
      </c>
      <c r="K548" s="665">
        <v>3933.76</v>
      </c>
      <c r="L548" s="665"/>
      <c r="M548" s="665">
        <v>1035.2</v>
      </c>
      <c r="N548" s="665">
        <v>12.299999999999999</v>
      </c>
      <c r="O548" s="665">
        <v>12179.46</v>
      </c>
      <c r="P548" s="678"/>
      <c r="Q548" s="666">
        <v>990.2</v>
      </c>
    </row>
    <row r="549" spans="1:17" ht="14.4" customHeight="1" x14ac:dyDescent="0.3">
      <c r="A549" s="661" t="s">
        <v>571</v>
      </c>
      <c r="B549" s="662" t="s">
        <v>6275</v>
      </c>
      <c r="C549" s="662" t="s">
        <v>5729</v>
      </c>
      <c r="D549" s="662" t="s">
        <v>6378</v>
      </c>
      <c r="E549" s="662" t="s">
        <v>6379</v>
      </c>
      <c r="F549" s="665"/>
      <c r="G549" s="665"/>
      <c r="H549" s="665"/>
      <c r="I549" s="665"/>
      <c r="J549" s="665"/>
      <c r="K549" s="665"/>
      <c r="L549" s="665"/>
      <c r="M549" s="665"/>
      <c r="N549" s="665">
        <v>72</v>
      </c>
      <c r="O549" s="665">
        <v>7891.2000000000007</v>
      </c>
      <c r="P549" s="678"/>
      <c r="Q549" s="666">
        <v>109.60000000000001</v>
      </c>
    </row>
    <row r="550" spans="1:17" ht="14.4" customHeight="1" x14ac:dyDescent="0.3">
      <c r="A550" s="661" t="s">
        <v>571</v>
      </c>
      <c r="B550" s="662" t="s">
        <v>6275</v>
      </c>
      <c r="C550" s="662" t="s">
        <v>5729</v>
      </c>
      <c r="D550" s="662" t="s">
        <v>6380</v>
      </c>
      <c r="E550" s="662" t="s">
        <v>6381</v>
      </c>
      <c r="F550" s="665"/>
      <c r="G550" s="665"/>
      <c r="H550" s="665"/>
      <c r="I550" s="665"/>
      <c r="J550" s="665">
        <v>13</v>
      </c>
      <c r="K550" s="665">
        <v>2979.08</v>
      </c>
      <c r="L550" s="665"/>
      <c r="M550" s="665">
        <v>229.16</v>
      </c>
      <c r="N550" s="665">
        <v>30</v>
      </c>
      <c r="O550" s="665">
        <v>6576</v>
      </c>
      <c r="P550" s="678"/>
      <c r="Q550" s="666">
        <v>219.2</v>
      </c>
    </row>
    <row r="551" spans="1:17" ht="14.4" customHeight="1" x14ac:dyDescent="0.3">
      <c r="A551" s="661" t="s">
        <v>571</v>
      </c>
      <c r="B551" s="662" t="s">
        <v>6275</v>
      </c>
      <c r="C551" s="662" t="s">
        <v>5729</v>
      </c>
      <c r="D551" s="662" t="s">
        <v>6382</v>
      </c>
      <c r="E551" s="662" t="s">
        <v>2306</v>
      </c>
      <c r="F551" s="665"/>
      <c r="G551" s="665"/>
      <c r="H551" s="665"/>
      <c r="I551" s="665"/>
      <c r="J551" s="665">
        <v>7.8</v>
      </c>
      <c r="K551" s="665">
        <v>6296.51</v>
      </c>
      <c r="L551" s="665"/>
      <c r="M551" s="665">
        <v>807.24487179487187</v>
      </c>
      <c r="N551" s="665">
        <v>38.25</v>
      </c>
      <c r="O551" s="665">
        <v>29552.47</v>
      </c>
      <c r="P551" s="678"/>
      <c r="Q551" s="666">
        <v>772.61359477124188</v>
      </c>
    </row>
    <row r="552" spans="1:17" ht="14.4" customHeight="1" x14ac:dyDescent="0.3">
      <c r="A552" s="661" t="s">
        <v>571</v>
      </c>
      <c r="B552" s="662" t="s">
        <v>6275</v>
      </c>
      <c r="C552" s="662" t="s">
        <v>5729</v>
      </c>
      <c r="D552" s="662" t="s">
        <v>6383</v>
      </c>
      <c r="E552" s="662" t="s">
        <v>6384</v>
      </c>
      <c r="F552" s="665">
        <v>65.41</v>
      </c>
      <c r="G552" s="665">
        <v>237307.03999999998</v>
      </c>
      <c r="H552" s="665">
        <v>1</v>
      </c>
      <c r="I552" s="665">
        <v>3627.9932731998165</v>
      </c>
      <c r="J552" s="665">
        <v>131.26</v>
      </c>
      <c r="K552" s="665">
        <v>476216.92</v>
      </c>
      <c r="L552" s="665">
        <v>2.0067542876098408</v>
      </c>
      <c r="M552" s="665">
        <v>3628.0429681548076</v>
      </c>
      <c r="N552" s="665">
        <v>47.510000000000005</v>
      </c>
      <c r="O552" s="665">
        <v>146187.57</v>
      </c>
      <c r="P552" s="678">
        <v>0.61602710985733933</v>
      </c>
      <c r="Q552" s="666">
        <v>3076.9852662597345</v>
      </c>
    </row>
    <row r="553" spans="1:17" ht="14.4" customHeight="1" x14ac:dyDescent="0.3">
      <c r="A553" s="661" t="s">
        <v>571</v>
      </c>
      <c r="B553" s="662" t="s">
        <v>6275</v>
      </c>
      <c r="C553" s="662" t="s">
        <v>5729</v>
      </c>
      <c r="D553" s="662" t="s">
        <v>6385</v>
      </c>
      <c r="E553" s="662" t="s">
        <v>2488</v>
      </c>
      <c r="F553" s="665"/>
      <c r="G553" s="665"/>
      <c r="H553" s="665"/>
      <c r="I553" s="665"/>
      <c r="J553" s="665"/>
      <c r="K553" s="665"/>
      <c r="L553" s="665"/>
      <c r="M553" s="665"/>
      <c r="N553" s="665">
        <v>94.9</v>
      </c>
      <c r="O553" s="665">
        <v>40688.559999999998</v>
      </c>
      <c r="P553" s="678"/>
      <c r="Q553" s="666">
        <v>428.75194942044254</v>
      </c>
    </row>
    <row r="554" spans="1:17" ht="14.4" customHeight="1" x14ac:dyDescent="0.3">
      <c r="A554" s="661" t="s">
        <v>571</v>
      </c>
      <c r="B554" s="662" t="s">
        <v>6275</v>
      </c>
      <c r="C554" s="662" t="s">
        <v>5729</v>
      </c>
      <c r="D554" s="662" t="s">
        <v>6386</v>
      </c>
      <c r="E554" s="662" t="s">
        <v>2448</v>
      </c>
      <c r="F554" s="665"/>
      <c r="G554" s="665"/>
      <c r="H554" s="665"/>
      <c r="I554" s="665"/>
      <c r="J554" s="665"/>
      <c r="K554" s="665"/>
      <c r="L554" s="665"/>
      <c r="M554" s="665"/>
      <c r="N554" s="665">
        <v>176.2</v>
      </c>
      <c r="O554" s="665">
        <v>38623.039999999994</v>
      </c>
      <c r="P554" s="678"/>
      <c r="Q554" s="666">
        <v>219.2</v>
      </c>
    </row>
    <row r="555" spans="1:17" ht="14.4" customHeight="1" x14ac:dyDescent="0.3">
      <c r="A555" s="661" t="s">
        <v>571</v>
      </c>
      <c r="B555" s="662" t="s">
        <v>6275</v>
      </c>
      <c r="C555" s="662" t="s">
        <v>5729</v>
      </c>
      <c r="D555" s="662" t="s">
        <v>6387</v>
      </c>
      <c r="E555" s="662" t="s">
        <v>2474</v>
      </c>
      <c r="F555" s="665"/>
      <c r="G555" s="665"/>
      <c r="H555" s="665"/>
      <c r="I555" s="665"/>
      <c r="J555" s="665"/>
      <c r="K555" s="665"/>
      <c r="L555" s="665"/>
      <c r="M555" s="665"/>
      <c r="N555" s="665">
        <v>4.0999999999999996</v>
      </c>
      <c r="O555" s="665">
        <v>108365.35</v>
      </c>
      <c r="P555" s="678"/>
      <c r="Q555" s="666">
        <v>26430.57317073171</v>
      </c>
    </row>
    <row r="556" spans="1:17" ht="14.4" customHeight="1" x14ac:dyDescent="0.3">
      <c r="A556" s="661" t="s">
        <v>571</v>
      </c>
      <c r="B556" s="662" t="s">
        <v>6275</v>
      </c>
      <c r="C556" s="662" t="s">
        <v>5729</v>
      </c>
      <c r="D556" s="662" t="s">
        <v>6388</v>
      </c>
      <c r="E556" s="662" t="s">
        <v>1793</v>
      </c>
      <c r="F556" s="665"/>
      <c r="G556" s="665"/>
      <c r="H556" s="665"/>
      <c r="I556" s="665"/>
      <c r="J556" s="665"/>
      <c r="K556" s="665"/>
      <c r="L556" s="665"/>
      <c r="M556" s="665"/>
      <c r="N556" s="665">
        <v>0.8</v>
      </c>
      <c r="O556" s="665">
        <v>5804.84</v>
      </c>
      <c r="P556" s="678"/>
      <c r="Q556" s="666">
        <v>7256.05</v>
      </c>
    </row>
    <row r="557" spans="1:17" ht="14.4" customHeight="1" x14ac:dyDescent="0.3">
      <c r="A557" s="661" t="s">
        <v>571</v>
      </c>
      <c r="B557" s="662" t="s">
        <v>6275</v>
      </c>
      <c r="C557" s="662" t="s">
        <v>5729</v>
      </c>
      <c r="D557" s="662" t="s">
        <v>6389</v>
      </c>
      <c r="E557" s="662" t="s">
        <v>2470</v>
      </c>
      <c r="F557" s="665">
        <v>12</v>
      </c>
      <c r="G557" s="665">
        <v>111794.88</v>
      </c>
      <c r="H557" s="665">
        <v>1</v>
      </c>
      <c r="I557" s="665">
        <v>9316.24</v>
      </c>
      <c r="J557" s="665">
        <v>62</v>
      </c>
      <c r="K557" s="665">
        <v>669538.62</v>
      </c>
      <c r="L557" s="665">
        <v>5.9889918035602348</v>
      </c>
      <c r="M557" s="665">
        <v>10799.01</v>
      </c>
      <c r="N557" s="665">
        <v>29</v>
      </c>
      <c r="O557" s="665">
        <v>299555.20999999996</v>
      </c>
      <c r="P557" s="678">
        <v>2.6795074157242258</v>
      </c>
      <c r="Q557" s="666">
        <v>10329.489999999998</v>
      </c>
    </row>
    <row r="558" spans="1:17" ht="14.4" customHeight="1" x14ac:dyDescent="0.3">
      <c r="A558" s="661" t="s">
        <v>571</v>
      </c>
      <c r="B558" s="662" t="s">
        <v>6275</v>
      </c>
      <c r="C558" s="662" t="s">
        <v>5729</v>
      </c>
      <c r="D558" s="662" t="s">
        <v>2514</v>
      </c>
      <c r="E558" s="662" t="s">
        <v>6390</v>
      </c>
      <c r="F558" s="665"/>
      <c r="G558" s="665"/>
      <c r="H558" s="665"/>
      <c r="I558" s="665"/>
      <c r="J558" s="665">
        <v>9</v>
      </c>
      <c r="K558" s="665">
        <v>31530.51</v>
      </c>
      <c r="L558" s="665"/>
      <c r="M558" s="665">
        <v>3503.39</v>
      </c>
      <c r="N558" s="665"/>
      <c r="O558" s="665"/>
      <c r="P558" s="678"/>
      <c r="Q558" s="666"/>
    </row>
    <row r="559" spans="1:17" ht="14.4" customHeight="1" x14ac:dyDescent="0.3">
      <c r="A559" s="661" t="s">
        <v>571</v>
      </c>
      <c r="B559" s="662" t="s">
        <v>6275</v>
      </c>
      <c r="C559" s="662" t="s">
        <v>5729</v>
      </c>
      <c r="D559" s="662" t="s">
        <v>6391</v>
      </c>
      <c r="E559" s="662" t="s">
        <v>2254</v>
      </c>
      <c r="F559" s="665"/>
      <c r="G559" s="665"/>
      <c r="H559" s="665"/>
      <c r="I559" s="665"/>
      <c r="J559" s="665"/>
      <c r="K559" s="665"/>
      <c r="L559" s="665"/>
      <c r="M559" s="665"/>
      <c r="N559" s="665">
        <v>6</v>
      </c>
      <c r="O559" s="665">
        <v>394.5</v>
      </c>
      <c r="P559" s="678"/>
      <c r="Q559" s="666">
        <v>65.75</v>
      </c>
    </row>
    <row r="560" spans="1:17" ht="14.4" customHeight="1" x14ac:dyDescent="0.3">
      <c r="A560" s="661" t="s">
        <v>571</v>
      </c>
      <c r="B560" s="662" t="s">
        <v>6275</v>
      </c>
      <c r="C560" s="662" t="s">
        <v>5729</v>
      </c>
      <c r="D560" s="662" t="s">
        <v>6392</v>
      </c>
      <c r="E560" s="662" t="s">
        <v>6390</v>
      </c>
      <c r="F560" s="665"/>
      <c r="G560" s="665"/>
      <c r="H560" s="665"/>
      <c r="I560" s="665"/>
      <c r="J560" s="665">
        <v>1</v>
      </c>
      <c r="K560" s="665">
        <v>7006.78</v>
      </c>
      <c r="L560" s="665"/>
      <c r="M560" s="665">
        <v>7006.78</v>
      </c>
      <c r="N560" s="665"/>
      <c r="O560" s="665"/>
      <c r="P560" s="678"/>
      <c r="Q560" s="666"/>
    </row>
    <row r="561" spans="1:17" ht="14.4" customHeight="1" x14ac:dyDescent="0.3">
      <c r="A561" s="661" t="s">
        <v>571</v>
      </c>
      <c r="B561" s="662" t="s">
        <v>6275</v>
      </c>
      <c r="C561" s="662" t="s">
        <v>5729</v>
      </c>
      <c r="D561" s="662" t="s">
        <v>6393</v>
      </c>
      <c r="E561" s="662" t="s">
        <v>668</v>
      </c>
      <c r="F561" s="665"/>
      <c r="G561" s="665"/>
      <c r="H561" s="665"/>
      <c r="I561" s="665"/>
      <c r="J561" s="665"/>
      <c r="K561" s="665"/>
      <c r="L561" s="665"/>
      <c r="M561" s="665"/>
      <c r="N561" s="665">
        <v>3</v>
      </c>
      <c r="O561" s="665">
        <v>1751.88</v>
      </c>
      <c r="P561" s="678"/>
      <c r="Q561" s="666">
        <v>583.96</v>
      </c>
    </row>
    <row r="562" spans="1:17" ht="14.4" customHeight="1" x14ac:dyDescent="0.3">
      <c r="A562" s="661" t="s">
        <v>571</v>
      </c>
      <c r="B562" s="662" t="s">
        <v>6275</v>
      </c>
      <c r="C562" s="662" t="s">
        <v>5729</v>
      </c>
      <c r="D562" s="662" t="s">
        <v>6394</v>
      </c>
      <c r="E562" s="662" t="s">
        <v>6373</v>
      </c>
      <c r="F562" s="665"/>
      <c r="G562" s="665"/>
      <c r="H562" s="665"/>
      <c r="I562" s="665"/>
      <c r="J562" s="665">
        <v>1</v>
      </c>
      <c r="K562" s="665">
        <v>7923.52</v>
      </c>
      <c r="L562" s="665"/>
      <c r="M562" s="665">
        <v>7923.52</v>
      </c>
      <c r="N562" s="665"/>
      <c r="O562" s="665"/>
      <c r="P562" s="678"/>
      <c r="Q562" s="666"/>
    </row>
    <row r="563" spans="1:17" ht="14.4" customHeight="1" x14ac:dyDescent="0.3">
      <c r="A563" s="661" t="s">
        <v>571</v>
      </c>
      <c r="B563" s="662" t="s">
        <v>6275</v>
      </c>
      <c r="C563" s="662" t="s">
        <v>5729</v>
      </c>
      <c r="D563" s="662" t="s">
        <v>6395</v>
      </c>
      <c r="E563" s="662" t="s">
        <v>2356</v>
      </c>
      <c r="F563" s="665"/>
      <c r="G563" s="665"/>
      <c r="H563" s="665"/>
      <c r="I563" s="665"/>
      <c r="J563" s="665">
        <v>0.3</v>
      </c>
      <c r="K563" s="665">
        <v>3446.25</v>
      </c>
      <c r="L563" s="665"/>
      <c r="M563" s="665">
        <v>11487.5</v>
      </c>
      <c r="N563" s="665">
        <v>12.9</v>
      </c>
      <c r="O563" s="665">
        <v>141745.99</v>
      </c>
      <c r="P563" s="678"/>
      <c r="Q563" s="666">
        <v>10988.061240310077</v>
      </c>
    </row>
    <row r="564" spans="1:17" ht="14.4" customHeight="1" x14ac:dyDescent="0.3">
      <c r="A564" s="661" t="s">
        <v>571</v>
      </c>
      <c r="B564" s="662" t="s">
        <v>6275</v>
      </c>
      <c r="C564" s="662" t="s">
        <v>5729</v>
      </c>
      <c r="D564" s="662" t="s">
        <v>6396</v>
      </c>
      <c r="E564" s="662" t="s">
        <v>6397</v>
      </c>
      <c r="F564" s="665"/>
      <c r="G564" s="665"/>
      <c r="H564" s="665"/>
      <c r="I564" s="665"/>
      <c r="J564" s="665">
        <v>11</v>
      </c>
      <c r="K564" s="665">
        <v>166932.37</v>
      </c>
      <c r="L564" s="665"/>
      <c r="M564" s="665">
        <v>15175.67</v>
      </c>
      <c r="N564" s="665"/>
      <c r="O564" s="665"/>
      <c r="P564" s="678"/>
      <c r="Q564" s="666"/>
    </row>
    <row r="565" spans="1:17" ht="14.4" customHeight="1" x14ac:dyDescent="0.3">
      <c r="A565" s="661" t="s">
        <v>571</v>
      </c>
      <c r="B565" s="662" t="s">
        <v>6275</v>
      </c>
      <c r="C565" s="662" t="s">
        <v>5729</v>
      </c>
      <c r="D565" s="662" t="s">
        <v>6398</v>
      </c>
      <c r="E565" s="662" t="s">
        <v>2256</v>
      </c>
      <c r="F565" s="665"/>
      <c r="G565" s="665"/>
      <c r="H565" s="665"/>
      <c r="I565" s="665"/>
      <c r="J565" s="665">
        <v>55.900000000000006</v>
      </c>
      <c r="K565" s="665">
        <v>28709.360000000001</v>
      </c>
      <c r="L565" s="665"/>
      <c r="M565" s="665">
        <v>513.58425760286218</v>
      </c>
      <c r="N565" s="665">
        <v>88.24</v>
      </c>
      <c r="O565" s="665">
        <v>43964.7</v>
      </c>
      <c r="P565" s="678"/>
      <c r="Q565" s="666">
        <v>498.2400271985494</v>
      </c>
    </row>
    <row r="566" spans="1:17" ht="14.4" customHeight="1" x14ac:dyDescent="0.3">
      <c r="A566" s="661" t="s">
        <v>571</v>
      </c>
      <c r="B566" s="662" t="s">
        <v>6275</v>
      </c>
      <c r="C566" s="662" t="s">
        <v>5729</v>
      </c>
      <c r="D566" s="662" t="s">
        <v>6399</v>
      </c>
      <c r="E566" s="662" t="s">
        <v>2430</v>
      </c>
      <c r="F566" s="665"/>
      <c r="G566" s="665"/>
      <c r="H566" s="665"/>
      <c r="I566" s="665"/>
      <c r="J566" s="665"/>
      <c r="K566" s="665"/>
      <c r="L566" s="665"/>
      <c r="M566" s="665"/>
      <c r="N566" s="665">
        <v>64.06</v>
      </c>
      <c r="O566" s="665">
        <v>136165.93000000002</v>
      </c>
      <c r="P566" s="678"/>
      <c r="Q566" s="666">
        <v>2125.5999063378085</v>
      </c>
    </row>
    <row r="567" spans="1:17" ht="14.4" customHeight="1" x14ac:dyDescent="0.3">
      <c r="A567" s="661" t="s">
        <v>571</v>
      </c>
      <c r="B567" s="662" t="s">
        <v>6275</v>
      </c>
      <c r="C567" s="662" t="s">
        <v>5729</v>
      </c>
      <c r="D567" s="662" t="s">
        <v>6400</v>
      </c>
      <c r="E567" s="662" t="s">
        <v>2482</v>
      </c>
      <c r="F567" s="665"/>
      <c r="G567" s="665"/>
      <c r="H567" s="665"/>
      <c r="I567" s="665"/>
      <c r="J567" s="665">
        <v>48</v>
      </c>
      <c r="K567" s="665">
        <v>521507.04</v>
      </c>
      <c r="L567" s="665"/>
      <c r="M567" s="665">
        <v>10864.73</v>
      </c>
      <c r="N567" s="665">
        <v>30</v>
      </c>
      <c r="O567" s="665">
        <v>311770.5</v>
      </c>
      <c r="P567" s="678"/>
      <c r="Q567" s="666">
        <v>10392.35</v>
      </c>
    </row>
    <row r="568" spans="1:17" ht="14.4" customHeight="1" x14ac:dyDescent="0.3">
      <c r="A568" s="661" t="s">
        <v>571</v>
      </c>
      <c r="B568" s="662" t="s">
        <v>6275</v>
      </c>
      <c r="C568" s="662" t="s">
        <v>5729</v>
      </c>
      <c r="D568" s="662" t="s">
        <v>6401</v>
      </c>
      <c r="E568" s="662" t="s">
        <v>2363</v>
      </c>
      <c r="F568" s="665"/>
      <c r="G568" s="665"/>
      <c r="H568" s="665"/>
      <c r="I568" s="665"/>
      <c r="J568" s="665">
        <v>56.2</v>
      </c>
      <c r="K568" s="665">
        <v>220636.2</v>
      </c>
      <c r="L568" s="665"/>
      <c r="M568" s="665">
        <v>3925.9110320284699</v>
      </c>
      <c r="N568" s="665">
        <v>114.00000000000001</v>
      </c>
      <c r="O568" s="665">
        <v>426089.1</v>
      </c>
      <c r="P568" s="678"/>
      <c r="Q568" s="666">
        <v>3737.6236842105254</v>
      </c>
    </row>
    <row r="569" spans="1:17" ht="14.4" customHeight="1" x14ac:dyDescent="0.3">
      <c r="A569" s="661" t="s">
        <v>571</v>
      </c>
      <c r="B569" s="662" t="s">
        <v>6275</v>
      </c>
      <c r="C569" s="662" t="s">
        <v>5729</v>
      </c>
      <c r="D569" s="662" t="s">
        <v>6402</v>
      </c>
      <c r="E569" s="662" t="s">
        <v>6403</v>
      </c>
      <c r="F569" s="665"/>
      <c r="G569" s="665"/>
      <c r="H569" s="665"/>
      <c r="I569" s="665"/>
      <c r="J569" s="665">
        <v>4</v>
      </c>
      <c r="K569" s="665">
        <v>103071.48</v>
      </c>
      <c r="L569" s="665"/>
      <c r="M569" s="665">
        <v>25767.87</v>
      </c>
      <c r="N569" s="665"/>
      <c r="O569" s="665"/>
      <c r="P569" s="678"/>
      <c r="Q569" s="666"/>
    </row>
    <row r="570" spans="1:17" ht="14.4" customHeight="1" x14ac:dyDescent="0.3">
      <c r="A570" s="661" t="s">
        <v>571</v>
      </c>
      <c r="B570" s="662" t="s">
        <v>6275</v>
      </c>
      <c r="C570" s="662" t="s">
        <v>5729</v>
      </c>
      <c r="D570" s="662" t="s">
        <v>6404</v>
      </c>
      <c r="E570" s="662" t="s">
        <v>6405</v>
      </c>
      <c r="F570" s="665"/>
      <c r="G570" s="665"/>
      <c r="H570" s="665"/>
      <c r="I570" s="665"/>
      <c r="J570" s="665"/>
      <c r="K570" s="665"/>
      <c r="L570" s="665"/>
      <c r="M570" s="665"/>
      <c r="N570" s="665">
        <v>0.3</v>
      </c>
      <c r="O570" s="665">
        <v>58.77</v>
      </c>
      <c r="P570" s="678"/>
      <c r="Q570" s="666">
        <v>195.9</v>
      </c>
    </row>
    <row r="571" spans="1:17" ht="14.4" customHeight="1" x14ac:dyDescent="0.3">
      <c r="A571" s="661" t="s">
        <v>571</v>
      </c>
      <c r="B571" s="662" t="s">
        <v>6275</v>
      </c>
      <c r="C571" s="662" t="s">
        <v>5729</v>
      </c>
      <c r="D571" s="662" t="s">
        <v>2511</v>
      </c>
      <c r="E571" s="662" t="s">
        <v>2512</v>
      </c>
      <c r="F571" s="665"/>
      <c r="G571" s="665"/>
      <c r="H571" s="665"/>
      <c r="I571" s="665"/>
      <c r="J571" s="665">
        <v>3</v>
      </c>
      <c r="K571" s="665">
        <v>10388.68</v>
      </c>
      <c r="L571" s="665"/>
      <c r="M571" s="665">
        <v>3462.8933333333334</v>
      </c>
      <c r="N571" s="665">
        <v>2</v>
      </c>
      <c r="O571" s="665">
        <v>6345.56</v>
      </c>
      <c r="P571" s="678"/>
      <c r="Q571" s="666">
        <v>3172.78</v>
      </c>
    </row>
    <row r="572" spans="1:17" ht="14.4" customHeight="1" x14ac:dyDescent="0.3">
      <c r="A572" s="661" t="s">
        <v>571</v>
      </c>
      <c r="B572" s="662" t="s">
        <v>6275</v>
      </c>
      <c r="C572" s="662" t="s">
        <v>5729</v>
      </c>
      <c r="D572" s="662" t="s">
        <v>6406</v>
      </c>
      <c r="E572" s="662" t="s">
        <v>2946</v>
      </c>
      <c r="F572" s="665"/>
      <c r="G572" s="665"/>
      <c r="H572" s="665"/>
      <c r="I572" s="665"/>
      <c r="J572" s="665"/>
      <c r="K572" s="665"/>
      <c r="L572" s="665"/>
      <c r="M572" s="665"/>
      <c r="N572" s="665">
        <v>0.6</v>
      </c>
      <c r="O572" s="665">
        <v>687.02</v>
      </c>
      <c r="P572" s="678"/>
      <c r="Q572" s="666">
        <v>1145.0333333333333</v>
      </c>
    </row>
    <row r="573" spans="1:17" ht="14.4" customHeight="1" x14ac:dyDescent="0.3">
      <c r="A573" s="661" t="s">
        <v>571</v>
      </c>
      <c r="B573" s="662" t="s">
        <v>6275</v>
      </c>
      <c r="C573" s="662" t="s">
        <v>5729</v>
      </c>
      <c r="D573" s="662" t="s">
        <v>6407</v>
      </c>
      <c r="E573" s="662" t="s">
        <v>2340</v>
      </c>
      <c r="F573" s="665"/>
      <c r="G573" s="665"/>
      <c r="H573" s="665"/>
      <c r="I573" s="665"/>
      <c r="J573" s="665"/>
      <c r="K573" s="665"/>
      <c r="L573" s="665"/>
      <c r="M573" s="665"/>
      <c r="N573" s="665">
        <v>61.1</v>
      </c>
      <c r="O573" s="665">
        <v>229148.58000000002</v>
      </c>
      <c r="P573" s="678"/>
      <c r="Q573" s="666">
        <v>3750.3859247135842</v>
      </c>
    </row>
    <row r="574" spans="1:17" ht="14.4" customHeight="1" x14ac:dyDescent="0.3">
      <c r="A574" s="661" t="s">
        <v>571</v>
      </c>
      <c r="B574" s="662" t="s">
        <v>6275</v>
      </c>
      <c r="C574" s="662" t="s">
        <v>5729</v>
      </c>
      <c r="D574" s="662" t="s">
        <v>2509</v>
      </c>
      <c r="E574" s="662" t="s">
        <v>2510</v>
      </c>
      <c r="F574" s="665"/>
      <c r="G574" s="665"/>
      <c r="H574" s="665"/>
      <c r="I574" s="665"/>
      <c r="J574" s="665"/>
      <c r="K574" s="665"/>
      <c r="L574" s="665"/>
      <c r="M574" s="665"/>
      <c r="N574" s="665">
        <v>10</v>
      </c>
      <c r="O574" s="665">
        <v>12873.6</v>
      </c>
      <c r="P574" s="678"/>
      <c r="Q574" s="666">
        <v>1287.3600000000001</v>
      </c>
    </row>
    <row r="575" spans="1:17" ht="14.4" customHeight="1" x14ac:dyDescent="0.3">
      <c r="A575" s="661" t="s">
        <v>571</v>
      </c>
      <c r="B575" s="662" t="s">
        <v>6275</v>
      </c>
      <c r="C575" s="662" t="s">
        <v>5729</v>
      </c>
      <c r="D575" s="662" t="s">
        <v>6408</v>
      </c>
      <c r="E575" s="662" t="s">
        <v>6281</v>
      </c>
      <c r="F575" s="665"/>
      <c r="G575" s="665"/>
      <c r="H575" s="665"/>
      <c r="I575" s="665"/>
      <c r="J575" s="665"/>
      <c r="K575" s="665"/>
      <c r="L575" s="665"/>
      <c r="M575" s="665"/>
      <c r="N575" s="665">
        <v>3</v>
      </c>
      <c r="O575" s="665">
        <v>2609.16</v>
      </c>
      <c r="P575" s="678"/>
      <c r="Q575" s="666">
        <v>869.71999999999991</v>
      </c>
    </row>
    <row r="576" spans="1:17" ht="14.4" customHeight="1" x14ac:dyDescent="0.3">
      <c r="A576" s="661" t="s">
        <v>571</v>
      </c>
      <c r="B576" s="662" t="s">
        <v>6275</v>
      </c>
      <c r="C576" s="662" t="s">
        <v>5729</v>
      </c>
      <c r="D576" s="662" t="s">
        <v>6409</v>
      </c>
      <c r="E576" s="662" t="s">
        <v>2446</v>
      </c>
      <c r="F576" s="665"/>
      <c r="G576" s="665"/>
      <c r="H576" s="665"/>
      <c r="I576" s="665"/>
      <c r="J576" s="665"/>
      <c r="K576" s="665"/>
      <c r="L576" s="665"/>
      <c r="M576" s="665"/>
      <c r="N576" s="665">
        <v>29</v>
      </c>
      <c r="O576" s="665">
        <v>3178.3999999999996</v>
      </c>
      <c r="P576" s="678"/>
      <c r="Q576" s="666">
        <v>109.6</v>
      </c>
    </row>
    <row r="577" spans="1:17" ht="14.4" customHeight="1" x14ac:dyDescent="0.3">
      <c r="A577" s="661" t="s">
        <v>571</v>
      </c>
      <c r="B577" s="662" t="s">
        <v>6275</v>
      </c>
      <c r="C577" s="662" t="s">
        <v>5729</v>
      </c>
      <c r="D577" s="662" t="s">
        <v>6410</v>
      </c>
      <c r="E577" s="662" t="s">
        <v>2259</v>
      </c>
      <c r="F577" s="665"/>
      <c r="G577" s="665"/>
      <c r="H577" s="665"/>
      <c r="I577" s="665"/>
      <c r="J577" s="665"/>
      <c r="K577" s="665"/>
      <c r="L577" s="665"/>
      <c r="M577" s="665"/>
      <c r="N577" s="665">
        <v>0.1</v>
      </c>
      <c r="O577" s="665">
        <v>33.14</v>
      </c>
      <c r="P577" s="678"/>
      <c r="Q577" s="666">
        <v>331.4</v>
      </c>
    </row>
    <row r="578" spans="1:17" ht="14.4" customHeight="1" x14ac:dyDescent="0.3">
      <c r="A578" s="661" t="s">
        <v>571</v>
      </c>
      <c r="B578" s="662" t="s">
        <v>6275</v>
      </c>
      <c r="C578" s="662" t="s">
        <v>5729</v>
      </c>
      <c r="D578" s="662" t="s">
        <v>6411</v>
      </c>
      <c r="E578" s="662" t="s">
        <v>2435</v>
      </c>
      <c r="F578" s="665"/>
      <c r="G578" s="665"/>
      <c r="H578" s="665"/>
      <c r="I578" s="665"/>
      <c r="J578" s="665"/>
      <c r="K578" s="665"/>
      <c r="L578" s="665"/>
      <c r="M578" s="665"/>
      <c r="N578" s="665">
        <v>1.7</v>
      </c>
      <c r="O578" s="665">
        <v>19199.54</v>
      </c>
      <c r="P578" s="678"/>
      <c r="Q578" s="666">
        <v>11293.84705882353</v>
      </c>
    </row>
    <row r="579" spans="1:17" ht="14.4" customHeight="1" x14ac:dyDescent="0.3">
      <c r="A579" s="661" t="s">
        <v>571</v>
      </c>
      <c r="B579" s="662" t="s">
        <v>6275</v>
      </c>
      <c r="C579" s="662" t="s">
        <v>5729</v>
      </c>
      <c r="D579" s="662" t="s">
        <v>6412</v>
      </c>
      <c r="E579" s="662" t="s">
        <v>6413</v>
      </c>
      <c r="F579" s="665"/>
      <c r="G579" s="665"/>
      <c r="H579" s="665"/>
      <c r="I579" s="665"/>
      <c r="J579" s="665"/>
      <c r="K579" s="665"/>
      <c r="L579" s="665"/>
      <c r="M579" s="665"/>
      <c r="N579" s="665">
        <v>4</v>
      </c>
      <c r="O579" s="665">
        <v>45175.48</v>
      </c>
      <c r="P579" s="678"/>
      <c r="Q579" s="666">
        <v>11293.87</v>
      </c>
    </row>
    <row r="580" spans="1:17" ht="14.4" customHeight="1" x14ac:dyDescent="0.3">
      <c r="A580" s="661" t="s">
        <v>571</v>
      </c>
      <c r="B580" s="662" t="s">
        <v>6275</v>
      </c>
      <c r="C580" s="662" t="s">
        <v>5729</v>
      </c>
      <c r="D580" s="662" t="s">
        <v>6414</v>
      </c>
      <c r="E580" s="662" t="s">
        <v>2154</v>
      </c>
      <c r="F580" s="665"/>
      <c r="G580" s="665"/>
      <c r="H580" s="665"/>
      <c r="I580" s="665"/>
      <c r="J580" s="665"/>
      <c r="K580" s="665"/>
      <c r="L580" s="665"/>
      <c r="M580" s="665"/>
      <c r="N580" s="665">
        <v>6</v>
      </c>
      <c r="O580" s="665">
        <v>202721.76</v>
      </c>
      <c r="P580" s="678"/>
      <c r="Q580" s="666">
        <v>33786.959999999999</v>
      </c>
    </row>
    <row r="581" spans="1:17" ht="14.4" customHeight="1" x14ac:dyDescent="0.3">
      <c r="A581" s="661" t="s">
        <v>571</v>
      </c>
      <c r="B581" s="662" t="s">
        <v>6275</v>
      </c>
      <c r="C581" s="662" t="s">
        <v>5729</v>
      </c>
      <c r="D581" s="662" t="s">
        <v>6415</v>
      </c>
      <c r="E581" s="662" t="s">
        <v>2269</v>
      </c>
      <c r="F581" s="665"/>
      <c r="G581" s="665"/>
      <c r="H581" s="665"/>
      <c r="I581" s="665"/>
      <c r="J581" s="665"/>
      <c r="K581" s="665"/>
      <c r="L581" s="665"/>
      <c r="M581" s="665"/>
      <c r="N581" s="665">
        <v>17</v>
      </c>
      <c r="O581" s="665">
        <v>9927.32</v>
      </c>
      <c r="P581" s="678"/>
      <c r="Q581" s="666">
        <v>583.96</v>
      </c>
    </row>
    <row r="582" spans="1:17" ht="14.4" customHeight="1" x14ac:dyDescent="0.3">
      <c r="A582" s="661" t="s">
        <v>571</v>
      </c>
      <c r="B582" s="662" t="s">
        <v>6275</v>
      </c>
      <c r="C582" s="662" t="s">
        <v>5729</v>
      </c>
      <c r="D582" s="662" t="s">
        <v>6416</v>
      </c>
      <c r="E582" s="662" t="s">
        <v>2269</v>
      </c>
      <c r="F582" s="665"/>
      <c r="G582" s="665"/>
      <c r="H582" s="665"/>
      <c r="I582" s="665"/>
      <c r="J582" s="665"/>
      <c r="K582" s="665"/>
      <c r="L582" s="665"/>
      <c r="M582" s="665"/>
      <c r="N582" s="665">
        <v>1.4</v>
      </c>
      <c r="O582" s="665">
        <v>817.51</v>
      </c>
      <c r="P582" s="678"/>
      <c r="Q582" s="666">
        <v>583.93571428571431</v>
      </c>
    </row>
    <row r="583" spans="1:17" ht="14.4" customHeight="1" x14ac:dyDescent="0.3">
      <c r="A583" s="661" t="s">
        <v>571</v>
      </c>
      <c r="B583" s="662" t="s">
        <v>6275</v>
      </c>
      <c r="C583" s="662" t="s">
        <v>6417</v>
      </c>
      <c r="D583" s="662" t="s">
        <v>6418</v>
      </c>
      <c r="E583" s="662" t="s">
        <v>6419</v>
      </c>
      <c r="F583" s="665">
        <v>1</v>
      </c>
      <c r="G583" s="665">
        <v>1215.8499999999999</v>
      </c>
      <c r="H583" s="665">
        <v>1</v>
      </c>
      <c r="I583" s="665">
        <v>1215.8499999999999</v>
      </c>
      <c r="J583" s="665"/>
      <c r="K583" s="665"/>
      <c r="L583" s="665"/>
      <c r="M583" s="665"/>
      <c r="N583" s="665"/>
      <c r="O583" s="665"/>
      <c r="P583" s="678"/>
      <c r="Q583" s="666"/>
    </row>
    <row r="584" spans="1:17" ht="14.4" customHeight="1" x14ac:dyDescent="0.3">
      <c r="A584" s="661" t="s">
        <v>571</v>
      </c>
      <c r="B584" s="662" t="s">
        <v>6275</v>
      </c>
      <c r="C584" s="662" t="s">
        <v>6417</v>
      </c>
      <c r="D584" s="662" t="s">
        <v>6420</v>
      </c>
      <c r="E584" s="662" t="s">
        <v>6421</v>
      </c>
      <c r="F584" s="665">
        <v>1</v>
      </c>
      <c r="G584" s="665">
        <v>1215.8499999999999</v>
      </c>
      <c r="H584" s="665">
        <v>1</v>
      </c>
      <c r="I584" s="665">
        <v>1215.8499999999999</v>
      </c>
      <c r="J584" s="665">
        <v>1</v>
      </c>
      <c r="K584" s="665">
        <v>1215.8499999999999</v>
      </c>
      <c r="L584" s="665">
        <v>1</v>
      </c>
      <c r="M584" s="665">
        <v>1215.8499999999999</v>
      </c>
      <c r="N584" s="665">
        <v>2</v>
      </c>
      <c r="O584" s="665">
        <v>2431.6999999999998</v>
      </c>
      <c r="P584" s="678">
        <v>2</v>
      </c>
      <c r="Q584" s="666">
        <v>1215.8499999999999</v>
      </c>
    </row>
    <row r="585" spans="1:17" ht="14.4" customHeight="1" x14ac:dyDescent="0.3">
      <c r="A585" s="661" t="s">
        <v>571</v>
      </c>
      <c r="B585" s="662" t="s">
        <v>6275</v>
      </c>
      <c r="C585" s="662" t="s">
        <v>6417</v>
      </c>
      <c r="D585" s="662" t="s">
        <v>6422</v>
      </c>
      <c r="E585" s="662" t="s">
        <v>6423</v>
      </c>
      <c r="F585" s="665">
        <v>455</v>
      </c>
      <c r="G585" s="665">
        <v>843071.22000000009</v>
      </c>
      <c r="H585" s="665">
        <v>1</v>
      </c>
      <c r="I585" s="665">
        <v>1852.9037802197804</v>
      </c>
      <c r="J585" s="665">
        <v>748</v>
      </c>
      <c r="K585" s="665">
        <v>1391722.68</v>
      </c>
      <c r="L585" s="665">
        <v>1.6507771193992362</v>
      </c>
      <c r="M585" s="665">
        <v>1860.5918181818181</v>
      </c>
      <c r="N585" s="665">
        <v>659</v>
      </c>
      <c r="O585" s="665">
        <v>1229417.22</v>
      </c>
      <c r="P585" s="678">
        <v>1.4582602167347141</v>
      </c>
      <c r="Q585" s="666">
        <v>1865.58</v>
      </c>
    </row>
    <row r="586" spans="1:17" ht="14.4" customHeight="1" x14ac:dyDescent="0.3">
      <c r="A586" s="661" t="s">
        <v>571</v>
      </c>
      <c r="B586" s="662" t="s">
        <v>6275</v>
      </c>
      <c r="C586" s="662" t="s">
        <v>6417</v>
      </c>
      <c r="D586" s="662" t="s">
        <v>6424</v>
      </c>
      <c r="E586" s="662" t="s">
        <v>6425</v>
      </c>
      <c r="F586" s="665">
        <v>23</v>
      </c>
      <c r="G586" s="665">
        <v>62472.06</v>
      </c>
      <c r="H586" s="665">
        <v>1</v>
      </c>
      <c r="I586" s="665">
        <v>2716.1765217391303</v>
      </c>
      <c r="J586" s="665">
        <v>46</v>
      </c>
      <c r="K586" s="665">
        <v>114605.82</v>
      </c>
      <c r="L586" s="665">
        <v>1.8345132207902222</v>
      </c>
      <c r="M586" s="665">
        <v>2491.4308695652176</v>
      </c>
      <c r="N586" s="665">
        <v>93</v>
      </c>
      <c r="O586" s="665">
        <v>246806.71</v>
      </c>
      <c r="P586" s="678">
        <v>3.950673469067612</v>
      </c>
      <c r="Q586" s="666">
        <v>2653.8355913978494</v>
      </c>
    </row>
    <row r="587" spans="1:17" ht="14.4" customHeight="1" x14ac:dyDescent="0.3">
      <c r="A587" s="661" t="s">
        <v>571</v>
      </c>
      <c r="B587" s="662" t="s">
        <v>6275</v>
      </c>
      <c r="C587" s="662" t="s">
        <v>6417</v>
      </c>
      <c r="D587" s="662" t="s">
        <v>6426</v>
      </c>
      <c r="E587" s="662" t="s">
        <v>6425</v>
      </c>
      <c r="F587" s="665">
        <v>1</v>
      </c>
      <c r="G587" s="665">
        <v>1614.05</v>
      </c>
      <c r="H587" s="665">
        <v>1</v>
      </c>
      <c r="I587" s="665">
        <v>1614.05</v>
      </c>
      <c r="J587" s="665"/>
      <c r="K587" s="665"/>
      <c r="L587" s="665"/>
      <c r="M587" s="665"/>
      <c r="N587" s="665">
        <v>1</v>
      </c>
      <c r="O587" s="665">
        <v>1469.22</v>
      </c>
      <c r="P587" s="678">
        <v>0.9102691985997956</v>
      </c>
      <c r="Q587" s="666">
        <v>1469.22</v>
      </c>
    </row>
    <row r="588" spans="1:17" ht="14.4" customHeight="1" x14ac:dyDescent="0.3">
      <c r="A588" s="661" t="s">
        <v>571</v>
      </c>
      <c r="B588" s="662" t="s">
        <v>6275</v>
      </c>
      <c r="C588" s="662" t="s">
        <v>6417</v>
      </c>
      <c r="D588" s="662" t="s">
        <v>6427</v>
      </c>
      <c r="E588" s="662" t="s">
        <v>6428</v>
      </c>
      <c r="F588" s="665">
        <v>6</v>
      </c>
      <c r="G588" s="665">
        <v>11193.48</v>
      </c>
      <c r="H588" s="665">
        <v>1</v>
      </c>
      <c r="I588" s="665">
        <v>1865.58</v>
      </c>
      <c r="J588" s="665">
        <v>4</v>
      </c>
      <c r="K588" s="665">
        <v>7462.32</v>
      </c>
      <c r="L588" s="665">
        <v>0.66666666666666663</v>
      </c>
      <c r="M588" s="665">
        <v>1865.58</v>
      </c>
      <c r="N588" s="665">
        <v>4</v>
      </c>
      <c r="O588" s="665">
        <v>7462.32</v>
      </c>
      <c r="P588" s="678">
        <v>0.66666666666666663</v>
      </c>
      <c r="Q588" s="666">
        <v>1865.58</v>
      </c>
    </row>
    <row r="589" spans="1:17" ht="14.4" customHeight="1" x14ac:dyDescent="0.3">
      <c r="A589" s="661" t="s">
        <v>571</v>
      </c>
      <c r="B589" s="662" t="s">
        <v>6275</v>
      </c>
      <c r="C589" s="662" t="s">
        <v>6417</v>
      </c>
      <c r="D589" s="662" t="s">
        <v>6429</v>
      </c>
      <c r="E589" s="662" t="s">
        <v>6430</v>
      </c>
      <c r="F589" s="665">
        <v>8</v>
      </c>
      <c r="G589" s="665">
        <v>65533.04</v>
      </c>
      <c r="H589" s="665">
        <v>1</v>
      </c>
      <c r="I589" s="665">
        <v>8191.63</v>
      </c>
      <c r="J589" s="665">
        <v>1</v>
      </c>
      <c r="K589" s="665">
        <v>8191.63</v>
      </c>
      <c r="L589" s="665">
        <v>0.125</v>
      </c>
      <c r="M589" s="665">
        <v>8191.63</v>
      </c>
      <c r="N589" s="665"/>
      <c r="O589" s="665"/>
      <c r="P589" s="678"/>
      <c r="Q589" s="666"/>
    </row>
    <row r="590" spans="1:17" ht="14.4" customHeight="1" x14ac:dyDescent="0.3">
      <c r="A590" s="661" t="s">
        <v>571</v>
      </c>
      <c r="B590" s="662" t="s">
        <v>6275</v>
      </c>
      <c r="C590" s="662" t="s">
        <v>6417</v>
      </c>
      <c r="D590" s="662" t="s">
        <v>6431</v>
      </c>
      <c r="E590" s="662" t="s">
        <v>6432</v>
      </c>
      <c r="F590" s="665">
        <v>25</v>
      </c>
      <c r="G590" s="665">
        <v>200378.09999999998</v>
      </c>
      <c r="H590" s="665">
        <v>1</v>
      </c>
      <c r="I590" s="665">
        <v>8015.1239999999989</v>
      </c>
      <c r="J590" s="665">
        <v>24</v>
      </c>
      <c r="K590" s="665">
        <v>193784.64</v>
      </c>
      <c r="L590" s="665">
        <v>0.96709490707816892</v>
      </c>
      <c r="M590" s="665">
        <v>8074.3600000000006</v>
      </c>
      <c r="N590" s="665">
        <v>58</v>
      </c>
      <c r="O590" s="665">
        <v>468312.88</v>
      </c>
      <c r="P590" s="678">
        <v>2.337146025438908</v>
      </c>
      <c r="Q590" s="666">
        <v>8074.36</v>
      </c>
    </row>
    <row r="591" spans="1:17" ht="14.4" customHeight="1" x14ac:dyDescent="0.3">
      <c r="A591" s="661" t="s">
        <v>571</v>
      </c>
      <c r="B591" s="662" t="s">
        <v>6275</v>
      </c>
      <c r="C591" s="662" t="s">
        <v>6417</v>
      </c>
      <c r="D591" s="662" t="s">
        <v>6433</v>
      </c>
      <c r="E591" s="662" t="s">
        <v>6434</v>
      </c>
      <c r="F591" s="665">
        <v>44</v>
      </c>
      <c r="G591" s="665">
        <v>424037.95</v>
      </c>
      <c r="H591" s="665">
        <v>1</v>
      </c>
      <c r="I591" s="665">
        <v>9637.2261363636371</v>
      </c>
      <c r="J591" s="665">
        <v>91</v>
      </c>
      <c r="K591" s="665">
        <v>881435.1</v>
      </c>
      <c r="L591" s="665">
        <v>2.0786703171260967</v>
      </c>
      <c r="M591" s="665">
        <v>9686.1</v>
      </c>
      <c r="N591" s="665">
        <v>111</v>
      </c>
      <c r="O591" s="665">
        <v>1075157.1000000001</v>
      </c>
      <c r="P591" s="678">
        <v>2.5355209362746898</v>
      </c>
      <c r="Q591" s="666">
        <v>9686.1</v>
      </c>
    </row>
    <row r="592" spans="1:17" ht="14.4" customHeight="1" x14ac:dyDescent="0.3">
      <c r="A592" s="661" t="s">
        <v>571</v>
      </c>
      <c r="B592" s="662" t="s">
        <v>6275</v>
      </c>
      <c r="C592" s="662" t="s">
        <v>6417</v>
      </c>
      <c r="D592" s="662" t="s">
        <v>6435</v>
      </c>
      <c r="E592" s="662" t="s">
        <v>6436</v>
      </c>
      <c r="F592" s="665">
        <v>428</v>
      </c>
      <c r="G592" s="665">
        <v>392991.19999999995</v>
      </c>
      <c r="H592" s="665">
        <v>1</v>
      </c>
      <c r="I592" s="665">
        <v>918.20373831775692</v>
      </c>
      <c r="J592" s="665">
        <v>650</v>
      </c>
      <c r="K592" s="665">
        <v>601620.50000000012</v>
      </c>
      <c r="L592" s="665">
        <v>1.5308752460614898</v>
      </c>
      <c r="M592" s="665">
        <v>925.57000000000016</v>
      </c>
      <c r="N592" s="665">
        <v>548</v>
      </c>
      <c r="O592" s="665">
        <v>507212.36000000004</v>
      </c>
      <c r="P592" s="678">
        <v>1.2906455920641482</v>
      </c>
      <c r="Q592" s="666">
        <v>925.57</v>
      </c>
    </row>
    <row r="593" spans="1:17" ht="14.4" customHeight="1" x14ac:dyDescent="0.3">
      <c r="A593" s="661" t="s">
        <v>571</v>
      </c>
      <c r="B593" s="662" t="s">
        <v>6275</v>
      </c>
      <c r="C593" s="662" t="s">
        <v>6417</v>
      </c>
      <c r="D593" s="662" t="s">
        <v>6437</v>
      </c>
      <c r="E593" s="662" t="s">
        <v>6438</v>
      </c>
      <c r="F593" s="665"/>
      <c r="G593" s="665"/>
      <c r="H593" s="665"/>
      <c r="I593" s="665"/>
      <c r="J593" s="665"/>
      <c r="K593" s="665"/>
      <c r="L593" s="665"/>
      <c r="M593" s="665"/>
      <c r="N593" s="665">
        <v>4</v>
      </c>
      <c r="O593" s="665">
        <v>57854.68</v>
      </c>
      <c r="P593" s="678"/>
      <c r="Q593" s="666">
        <v>14463.67</v>
      </c>
    </row>
    <row r="594" spans="1:17" ht="14.4" customHeight="1" x14ac:dyDescent="0.3">
      <c r="A594" s="661" t="s">
        <v>571</v>
      </c>
      <c r="B594" s="662" t="s">
        <v>6275</v>
      </c>
      <c r="C594" s="662" t="s">
        <v>6417</v>
      </c>
      <c r="D594" s="662" t="s">
        <v>6439</v>
      </c>
      <c r="E594" s="662" t="s">
        <v>6440</v>
      </c>
      <c r="F594" s="665">
        <v>10</v>
      </c>
      <c r="G594" s="665">
        <v>2386.8000000000002</v>
      </c>
      <c r="H594" s="665">
        <v>1</v>
      </c>
      <c r="I594" s="665">
        <v>238.68</v>
      </c>
      <c r="J594" s="665">
        <v>29</v>
      </c>
      <c r="K594" s="665">
        <v>6921.7199999999993</v>
      </c>
      <c r="L594" s="665">
        <v>2.8999999999999995</v>
      </c>
      <c r="M594" s="665">
        <v>238.67999999999998</v>
      </c>
      <c r="N594" s="665">
        <v>133</v>
      </c>
      <c r="O594" s="665">
        <v>31744.44</v>
      </c>
      <c r="P594" s="678">
        <v>13.299999999999999</v>
      </c>
      <c r="Q594" s="666">
        <v>238.67999999999998</v>
      </c>
    </row>
    <row r="595" spans="1:17" ht="14.4" customHeight="1" x14ac:dyDescent="0.3">
      <c r="A595" s="661" t="s">
        <v>571</v>
      </c>
      <c r="B595" s="662" t="s">
        <v>6275</v>
      </c>
      <c r="C595" s="662" t="s">
        <v>5758</v>
      </c>
      <c r="D595" s="662" t="s">
        <v>6441</v>
      </c>
      <c r="E595" s="662" t="s">
        <v>6442</v>
      </c>
      <c r="F595" s="665">
        <v>6</v>
      </c>
      <c r="G595" s="665">
        <v>1979.88</v>
      </c>
      <c r="H595" s="665">
        <v>1</v>
      </c>
      <c r="I595" s="665">
        <v>329.98</v>
      </c>
      <c r="J595" s="665">
        <v>7</v>
      </c>
      <c r="K595" s="665">
        <v>2309.86</v>
      </c>
      <c r="L595" s="665">
        <v>1.1666666666666667</v>
      </c>
      <c r="M595" s="665">
        <v>329.98</v>
      </c>
      <c r="N595" s="665">
        <v>15</v>
      </c>
      <c r="O595" s="665">
        <v>4949.7</v>
      </c>
      <c r="P595" s="678">
        <v>2.4999999999999996</v>
      </c>
      <c r="Q595" s="666">
        <v>329.97999999999996</v>
      </c>
    </row>
    <row r="596" spans="1:17" ht="14.4" customHeight="1" x14ac:dyDescent="0.3">
      <c r="A596" s="661" t="s">
        <v>571</v>
      </c>
      <c r="B596" s="662" t="s">
        <v>6275</v>
      </c>
      <c r="C596" s="662" t="s">
        <v>5758</v>
      </c>
      <c r="D596" s="662" t="s">
        <v>6443</v>
      </c>
      <c r="E596" s="662" t="s">
        <v>6442</v>
      </c>
      <c r="F596" s="665"/>
      <c r="G596" s="665"/>
      <c r="H596" s="665"/>
      <c r="I596" s="665"/>
      <c r="J596" s="665">
        <v>7</v>
      </c>
      <c r="K596" s="665">
        <v>3033.87</v>
      </c>
      <c r="L596" s="665"/>
      <c r="M596" s="665">
        <v>433.40999999999997</v>
      </c>
      <c r="N596" s="665">
        <v>6</v>
      </c>
      <c r="O596" s="665">
        <v>2600.46</v>
      </c>
      <c r="P596" s="678"/>
      <c r="Q596" s="666">
        <v>433.41</v>
      </c>
    </row>
    <row r="597" spans="1:17" ht="14.4" customHeight="1" x14ac:dyDescent="0.3">
      <c r="A597" s="661" t="s">
        <v>571</v>
      </c>
      <c r="B597" s="662" t="s">
        <v>6275</v>
      </c>
      <c r="C597" s="662" t="s">
        <v>5758</v>
      </c>
      <c r="D597" s="662" t="s">
        <v>6444</v>
      </c>
      <c r="E597" s="662" t="s">
        <v>6445</v>
      </c>
      <c r="F597" s="665">
        <v>1</v>
      </c>
      <c r="G597" s="665">
        <v>1435.36</v>
      </c>
      <c r="H597" s="665">
        <v>1</v>
      </c>
      <c r="I597" s="665">
        <v>1435.36</v>
      </c>
      <c r="J597" s="665"/>
      <c r="K597" s="665"/>
      <c r="L597" s="665"/>
      <c r="M597" s="665"/>
      <c r="N597" s="665">
        <v>1</v>
      </c>
      <c r="O597" s="665">
        <v>1435.36</v>
      </c>
      <c r="P597" s="678">
        <v>1</v>
      </c>
      <c r="Q597" s="666">
        <v>1435.36</v>
      </c>
    </row>
    <row r="598" spans="1:17" ht="14.4" customHeight="1" x14ac:dyDescent="0.3">
      <c r="A598" s="661" t="s">
        <v>571</v>
      </c>
      <c r="B598" s="662" t="s">
        <v>6275</v>
      </c>
      <c r="C598" s="662" t="s">
        <v>5758</v>
      </c>
      <c r="D598" s="662" t="s">
        <v>6446</v>
      </c>
      <c r="E598" s="662" t="s">
        <v>6447</v>
      </c>
      <c r="F598" s="665"/>
      <c r="G598" s="665"/>
      <c r="H598" s="665"/>
      <c r="I598" s="665"/>
      <c r="J598" s="665">
        <v>2</v>
      </c>
      <c r="K598" s="665">
        <v>174.1</v>
      </c>
      <c r="L598" s="665"/>
      <c r="M598" s="665">
        <v>87.05</v>
      </c>
      <c r="N598" s="665"/>
      <c r="O598" s="665"/>
      <c r="P598" s="678"/>
      <c r="Q598" s="666"/>
    </row>
    <row r="599" spans="1:17" ht="14.4" customHeight="1" x14ac:dyDescent="0.3">
      <c r="A599" s="661" t="s">
        <v>571</v>
      </c>
      <c r="B599" s="662" t="s">
        <v>6275</v>
      </c>
      <c r="C599" s="662" t="s">
        <v>5758</v>
      </c>
      <c r="D599" s="662" t="s">
        <v>6448</v>
      </c>
      <c r="E599" s="662" t="s">
        <v>6449</v>
      </c>
      <c r="F599" s="665">
        <v>0.6</v>
      </c>
      <c r="G599" s="665">
        <v>577.66</v>
      </c>
      <c r="H599" s="665">
        <v>1</v>
      </c>
      <c r="I599" s="665">
        <v>962.76666666666665</v>
      </c>
      <c r="J599" s="665">
        <v>2.2000000000000002</v>
      </c>
      <c r="K599" s="665">
        <v>2118.09</v>
      </c>
      <c r="L599" s="665">
        <v>3.6666724370737116</v>
      </c>
      <c r="M599" s="665">
        <v>962.7681818181818</v>
      </c>
      <c r="N599" s="665">
        <v>1.2</v>
      </c>
      <c r="O599" s="665">
        <v>1155.33</v>
      </c>
      <c r="P599" s="678">
        <v>2.0000173112211335</v>
      </c>
      <c r="Q599" s="666">
        <v>962.77499999999998</v>
      </c>
    </row>
    <row r="600" spans="1:17" ht="14.4" customHeight="1" x14ac:dyDescent="0.3">
      <c r="A600" s="661" t="s">
        <v>571</v>
      </c>
      <c r="B600" s="662" t="s">
        <v>6275</v>
      </c>
      <c r="C600" s="662" t="s">
        <v>5758</v>
      </c>
      <c r="D600" s="662" t="s">
        <v>6450</v>
      </c>
      <c r="E600" s="662" t="s">
        <v>6449</v>
      </c>
      <c r="F600" s="665"/>
      <c r="G600" s="665"/>
      <c r="H600" s="665"/>
      <c r="I600" s="665"/>
      <c r="J600" s="665">
        <v>0.1</v>
      </c>
      <c r="K600" s="665">
        <v>11.46</v>
      </c>
      <c r="L600" s="665"/>
      <c r="M600" s="665">
        <v>114.60000000000001</v>
      </c>
      <c r="N600" s="665">
        <v>0.3</v>
      </c>
      <c r="O600" s="665">
        <v>34.380000000000003</v>
      </c>
      <c r="P600" s="678"/>
      <c r="Q600" s="666">
        <v>114.60000000000001</v>
      </c>
    </row>
    <row r="601" spans="1:17" ht="14.4" customHeight="1" x14ac:dyDescent="0.3">
      <c r="A601" s="661" t="s">
        <v>571</v>
      </c>
      <c r="B601" s="662" t="s">
        <v>6275</v>
      </c>
      <c r="C601" s="662" t="s">
        <v>5758</v>
      </c>
      <c r="D601" s="662" t="s">
        <v>6451</v>
      </c>
      <c r="E601" s="662" t="s">
        <v>6449</v>
      </c>
      <c r="F601" s="665"/>
      <c r="G601" s="665"/>
      <c r="H601" s="665"/>
      <c r="I601" s="665"/>
      <c r="J601" s="665">
        <v>0.1</v>
      </c>
      <c r="K601" s="665">
        <v>13.79</v>
      </c>
      <c r="L601" s="665"/>
      <c r="M601" s="665">
        <v>137.89999999999998</v>
      </c>
      <c r="N601" s="665">
        <v>0.1</v>
      </c>
      <c r="O601" s="665">
        <v>13.79</v>
      </c>
      <c r="P601" s="678"/>
      <c r="Q601" s="666">
        <v>137.89999999999998</v>
      </c>
    </row>
    <row r="602" spans="1:17" ht="14.4" customHeight="1" x14ac:dyDescent="0.3">
      <c r="A602" s="661" t="s">
        <v>571</v>
      </c>
      <c r="B602" s="662" t="s">
        <v>6275</v>
      </c>
      <c r="C602" s="662" t="s">
        <v>5758</v>
      </c>
      <c r="D602" s="662" t="s">
        <v>6452</v>
      </c>
      <c r="E602" s="662" t="s">
        <v>6449</v>
      </c>
      <c r="F602" s="665">
        <v>2.4000000000000004</v>
      </c>
      <c r="G602" s="665">
        <v>1511.01</v>
      </c>
      <c r="H602" s="665">
        <v>1</v>
      </c>
      <c r="I602" s="665">
        <v>629.58749999999986</v>
      </c>
      <c r="J602" s="665">
        <v>4.2</v>
      </c>
      <c r="K602" s="665">
        <v>2644.26</v>
      </c>
      <c r="L602" s="665">
        <v>1.7499950364325849</v>
      </c>
      <c r="M602" s="665">
        <v>629.58571428571429</v>
      </c>
      <c r="N602" s="665">
        <v>7.2</v>
      </c>
      <c r="O602" s="665">
        <v>4533.0200000000004</v>
      </c>
      <c r="P602" s="678">
        <v>2.9999933819101132</v>
      </c>
      <c r="Q602" s="666">
        <v>629.58611111111111</v>
      </c>
    </row>
    <row r="603" spans="1:17" ht="14.4" customHeight="1" x14ac:dyDescent="0.3">
      <c r="A603" s="661" t="s">
        <v>571</v>
      </c>
      <c r="B603" s="662" t="s">
        <v>6275</v>
      </c>
      <c r="C603" s="662" t="s">
        <v>5758</v>
      </c>
      <c r="D603" s="662" t="s">
        <v>6453</v>
      </c>
      <c r="E603" s="662" t="s">
        <v>6454</v>
      </c>
      <c r="F603" s="665"/>
      <c r="G603" s="665"/>
      <c r="H603" s="665"/>
      <c r="I603" s="665"/>
      <c r="J603" s="665"/>
      <c r="K603" s="665"/>
      <c r="L603" s="665"/>
      <c r="M603" s="665"/>
      <c r="N603" s="665">
        <v>1</v>
      </c>
      <c r="O603" s="665">
        <v>1169.8499999999999</v>
      </c>
      <c r="P603" s="678"/>
      <c r="Q603" s="666">
        <v>1169.8499999999999</v>
      </c>
    </row>
    <row r="604" spans="1:17" ht="14.4" customHeight="1" x14ac:dyDescent="0.3">
      <c r="A604" s="661" t="s">
        <v>571</v>
      </c>
      <c r="B604" s="662" t="s">
        <v>6275</v>
      </c>
      <c r="C604" s="662" t="s">
        <v>5758</v>
      </c>
      <c r="D604" s="662" t="s">
        <v>6455</v>
      </c>
      <c r="E604" s="662" t="s">
        <v>6456</v>
      </c>
      <c r="F604" s="665"/>
      <c r="G604" s="665"/>
      <c r="H604" s="665"/>
      <c r="I604" s="665"/>
      <c r="J604" s="665"/>
      <c r="K604" s="665"/>
      <c r="L604" s="665"/>
      <c r="M604" s="665"/>
      <c r="N604" s="665">
        <v>1</v>
      </c>
      <c r="O604" s="665">
        <v>2111.8000000000002</v>
      </c>
      <c r="P604" s="678"/>
      <c r="Q604" s="666">
        <v>2111.8000000000002</v>
      </c>
    </row>
    <row r="605" spans="1:17" ht="14.4" customHeight="1" x14ac:dyDescent="0.3">
      <c r="A605" s="661" t="s">
        <v>571</v>
      </c>
      <c r="B605" s="662" t="s">
        <v>6275</v>
      </c>
      <c r="C605" s="662" t="s">
        <v>5758</v>
      </c>
      <c r="D605" s="662" t="s">
        <v>6457</v>
      </c>
      <c r="E605" s="662" t="s">
        <v>6458</v>
      </c>
      <c r="F605" s="665"/>
      <c r="G605" s="665"/>
      <c r="H605" s="665"/>
      <c r="I605" s="665"/>
      <c r="J605" s="665">
        <v>9</v>
      </c>
      <c r="K605" s="665">
        <v>9896.2199999999993</v>
      </c>
      <c r="L605" s="665"/>
      <c r="M605" s="665">
        <v>1099.58</v>
      </c>
      <c r="N605" s="665"/>
      <c r="O605" s="665"/>
      <c r="P605" s="678"/>
      <c r="Q605" s="666"/>
    </row>
    <row r="606" spans="1:17" ht="14.4" customHeight="1" x14ac:dyDescent="0.3">
      <c r="A606" s="661" t="s">
        <v>571</v>
      </c>
      <c r="B606" s="662" t="s">
        <v>6275</v>
      </c>
      <c r="C606" s="662" t="s">
        <v>5758</v>
      </c>
      <c r="D606" s="662" t="s">
        <v>6459</v>
      </c>
      <c r="E606" s="662" t="s">
        <v>6458</v>
      </c>
      <c r="F606" s="665"/>
      <c r="G606" s="665"/>
      <c r="H606" s="665"/>
      <c r="I606" s="665"/>
      <c r="J606" s="665">
        <v>2</v>
      </c>
      <c r="K606" s="665">
        <v>2360.84</v>
      </c>
      <c r="L606" s="665"/>
      <c r="M606" s="665">
        <v>1180.42</v>
      </c>
      <c r="N606" s="665"/>
      <c r="O606" s="665"/>
      <c r="P606" s="678"/>
      <c r="Q606" s="666"/>
    </row>
    <row r="607" spans="1:17" ht="14.4" customHeight="1" x14ac:dyDescent="0.3">
      <c r="A607" s="661" t="s">
        <v>571</v>
      </c>
      <c r="B607" s="662" t="s">
        <v>6275</v>
      </c>
      <c r="C607" s="662" t="s">
        <v>5758</v>
      </c>
      <c r="D607" s="662" t="s">
        <v>6460</v>
      </c>
      <c r="E607" s="662" t="s">
        <v>6458</v>
      </c>
      <c r="F607" s="665"/>
      <c r="G607" s="665"/>
      <c r="H607" s="665"/>
      <c r="I607" s="665"/>
      <c r="J607" s="665">
        <v>4</v>
      </c>
      <c r="K607" s="665">
        <v>4991.12</v>
      </c>
      <c r="L607" s="665"/>
      <c r="M607" s="665">
        <v>1247.78</v>
      </c>
      <c r="N607" s="665"/>
      <c r="O607" s="665"/>
      <c r="P607" s="678"/>
      <c r="Q607" s="666"/>
    </row>
    <row r="608" spans="1:17" ht="14.4" customHeight="1" x14ac:dyDescent="0.3">
      <c r="A608" s="661" t="s">
        <v>571</v>
      </c>
      <c r="B608" s="662" t="s">
        <v>6275</v>
      </c>
      <c r="C608" s="662" t="s">
        <v>5758</v>
      </c>
      <c r="D608" s="662" t="s">
        <v>6461</v>
      </c>
      <c r="E608" s="662" t="s">
        <v>6462</v>
      </c>
      <c r="F608" s="665">
        <v>2</v>
      </c>
      <c r="G608" s="665">
        <v>1374</v>
      </c>
      <c r="H608" s="665">
        <v>1</v>
      </c>
      <c r="I608" s="665">
        <v>687</v>
      </c>
      <c r="J608" s="665"/>
      <c r="K608" s="665"/>
      <c r="L608" s="665"/>
      <c r="M608" s="665"/>
      <c r="N608" s="665"/>
      <c r="O608" s="665"/>
      <c r="P608" s="678"/>
      <c r="Q608" s="666"/>
    </row>
    <row r="609" spans="1:17" ht="14.4" customHeight="1" x14ac:dyDescent="0.3">
      <c r="A609" s="661" t="s">
        <v>571</v>
      </c>
      <c r="B609" s="662" t="s">
        <v>6275</v>
      </c>
      <c r="C609" s="662" t="s">
        <v>5758</v>
      </c>
      <c r="D609" s="662" t="s">
        <v>6463</v>
      </c>
      <c r="E609" s="662" t="s">
        <v>6464</v>
      </c>
      <c r="F609" s="665"/>
      <c r="G609" s="665"/>
      <c r="H609" s="665"/>
      <c r="I609" s="665"/>
      <c r="J609" s="665"/>
      <c r="K609" s="665"/>
      <c r="L609" s="665"/>
      <c r="M609" s="665"/>
      <c r="N609" s="665">
        <v>4</v>
      </c>
      <c r="O609" s="665">
        <v>1998.12</v>
      </c>
      <c r="P609" s="678"/>
      <c r="Q609" s="666">
        <v>499.53</v>
      </c>
    </row>
    <row r="610" spans="1:17" ht="14.4" customHeight="1" x14ac:dyDescent="0.3">
      <c r="A610" s="661" t="s">
        <v>571</v>
      </c>
      <c r="B610" s="662" t="s">
        <v>6275</v>
      </c>
      <c r="C610" s="662" t="s">
        <v>5758</v>
      </c>
      <c r="D610" s="662" t="s">
        <v>6465</v>
      </c>
      <c r="E610" s="662" t="s">
        <v>6466</v>
      </c>
      <c r="F610" s="665"/>
      <c r="G610" s="665"/>
      <c r="H610" s="665"/>
      <c r="I610" s="665"/>
      <c r="J610" s="665"/>
      <c r="K610" s="665"/>
      <c r="L610" s="665"/>
      <c r="M610" s="665"/>
      <c r="N610" s="665">
        <v>1</v>
      </c>
      <c r="O610" s="665">
        <v>9657.8700000000008</v>
      </c>
      <c r="P610" s="678"/>
      <c r="Q610" s="666">
        <v>9657.8700000000008</v>
      </c>
    </row>
    <row r="611" spans="1:17" ht="14.4" customHeight="1" x14ac:dyDescent="0.3">
      <c r="A611" s="661" t="s">
        <v>571</v>
      </c>
      <c r="B611" s="662" t="s">
        <v>6275</v>
      </c>
      <c r="C611" s="662" t="s">
        <v>5758</v>
      </c>
      <c r="D611" s="662" t="s">
        <v>6467</v>
      </c>
      <c r="E611" s="662" t="s">
        <v>6447</v>
      </c>
      <c r="F611" s="665">
        <v>4</v>
      </c>
      <c r="G611" s="665">
        <v>276.08</v>
      </c>
      <c r="H611" s="665">
        <v>1</v>
      </c>
      <c r="I611" s="665">
        <v>69.02</v>
      </c>
      <c r="J611" s="665"/>
      <c r="K611" s="665"/>
      <c r="L611" s="665"/>
      <c r="M611" s="665"/>
      <c r="N611" s="665"/>
      <c r="O611" s="665"/>
      <c r="P611" s="678"/>
      <c r="Q611" s="666"/>
    </row>
    <row r="612" spans="1:17" ht="14.4" customHeight="1" x14ac:dyDescent="0.3">
      <c r="A612" s="661" t="s">
        <v>571</v>
      </c>
      <c r="B612" s="662" t="s">
        <v>6275</v>
      </c>
      <c r="C612" s="662" t="s">
        <v>5758</v>
      </c>
      <c r="D612" s="662" t="s">
        <v>6468</v>
      </c>
      <c r="E612" s="662" t="s">
        <v>6469</v>
      </c>
      <c r="F612" s="665">
        <v>10</v>
      </c>
      <c r="G612" s="665">
        <v>2400</v>
      </c>
      <c r="H612" s="665">
        <v>1</v>
      </c>
      <c r="I612" s="665">
        <v>240</v>
      </c>
      <c r="J612" s="665"/>
      <c r="K612" s="665"/>
      <c r="L612" s="665"/>
      <c r="M612" s="665"/>
      <c r="N612" s="665"/>
      <c r="O612" s="665"/>
      <c r="P612" s="678"/>
      <c r="Q612" s="666"/>
    </row>
    <row r="613" spans="1:17" ht="14.4" customHeight="1" x14ac:dyDescent="0.3">
      <c r="A613" s="661" t="s">
        <v>571</v>
      </c>
      <c r="B613" s="662" t="s">
        <v>6275</v>
      </c>
      <c r="C613" s="662" t="s">
        <v>5758</v>
      </c>
      <c r="D613" s="662" t="s">
        <v>6470</v>
      </c>
      <c r="E613" s="662" t="s">
        <v>6469</v>
      </c>
      <c r="F613" s="665">
        <v>0.38</v>
      </c>
      <c r="G613" s="665">
        <v>462.08000000000004</v>
      </c>
      <c r="H613" s="665">
        <v>1</v>
      </c>
      <c r="I613" s="665">
        <v>1216</v>
      </c>
      <c r="J613" s="665"/>
      <c r="K613" s="665"/>
      <c r="L613" s="665"/>
      <c r="M613" s="665"/>
      <c r="N613" s="665"/>
      <c r="O613" s="665"/>
      <c r="P613" s="678"/>
      <c r="Q613" s="666"/>
    </row>
    <row r="614" spans="1:17" ht="14.4" customHeight="1" x14ac:dyDescent="0.3">
      <c r="A614" s="661" t="s">
        <v>571</v>
      </c>
      <c r="B614" s="662" t="s">
        <v>6275</v>
      </c>
      <c r="C614" s="662" t="s">
        <v>5758</v>
      </c>
      <c r="D614" s="662" t="s">
        <v>6471</v>
      </c>
      <c r="E614" s="662" t="s">
        <v>6472</v>
      </c>
      <c r="F614" s="665">
        <v>2</v>
      </c>
      <c r="G614" s="665">
        <v>8696.9599999999991</v>
      </c>
      <c r="H614" s="665">
        <v>1</v>
      </c>
      <c r="I614" s="665">
        <v>4348.4799999999996</v>
      </c>
      <c r="J614" s="665"/>
      <c r="K614" s="665"/>
      <c r="L614" s="665"/>
      <c r="M614" s="665"/>
      <c r="N614" s="665"/>
      <c r="O614" s="665"/>
      <c r="P614" s="678"/>
      <c r="Q614" s="666"/>
    </row>
    <row r="615" spans="1:17" ht="14.4" customHeight="1" x14ac:dyDescent="0.3">
      <c r="A615" s="661" t="s">
        <v>571</v>
      </c>
      <c r="B615" s="662" t="s">
        <v>6275</v>
      </c>
      <c r="C615" s="662" t="s">
        <v>5758</v>
      </c>
      <c r="D615" s="662" t="s">
        <v>6473</v>
      </c>
      <c r="E615" s="662" t="s">
        <v>6474</v>
      </c>
      <c r="F615" s="665">
        <v>2</v>
      </c>
      <c r="G615" s="665">
        <v>10881.82</v>
      </c>
      <c r="H615" s="665">
        <v>1</v>
      </c>
      <c r="I615" s="665">
        <v>5440.91</v>
      </c>
      <c r="J615" s="665"/>
      <c r="K615" s="665"/>
      <c r="L615" s="665"/>
      <c r="M615" s="665"/>
      <c r="N615" s="665"/>
      <c r="O615" s="665"/>
      <c r="P615" s="678"/>
      <c r="Q615" s="666"/>
    </row>
    <row r="616" spans="1:17" ht="14.4" customHeight="1" x14ac:dyDescent="0.3">
      <c r="A616" s="661" t="s">
        <v>571</v>
      </c>
      <c r="B616" s="662" t="s">
        <v>6275</v>
      </c>
      <c r="C616" s="662" t="s">
        <v>5758</v>
      </c>
      <c r="D616" s="662" t="s">
        <v>6475</v>
      </c>
      <c r="E616" s="662" t="s">
        <v>6476</v>
      </c>
      <c r="F616" s="665"/>
      <c r="G616" s="665"/>
      <c r="H616" s="665"/>
      <c r="I616" s="665"/>
      <c r="J616" s="665">
        <v>3</v>
      </c>
      <c r="K616" s="665">
        <v>19711.650000000001</v>
      </c>
      <c r="L616" s="665"/>
      <c r="M616" s="665">
        <v>6570.55</v>
      </c>
      <c r="N616" s="665">
        <v>1</v>
      </c>
      <c r="O616" s="665">
        <v>6570.55</v>
      </c>
      <c r="P616" s="678"/>
      <c r="Q616" s="666">
        <v>6570.55</v>
      </c>
    </row>
    <row r="617" spans="1:17" ht="14.4" customHeight="1" x14ac:dyDescent="0.3">
      <c r="A617" s="661" t="s">
        <v>571</v>
      </c>
      <c r="B617" s="662" t="s">
        <v>6275</v>
      </c>
      <c r="C617" s="662" t="s">
        <v>5758</v>
      </c>
      <c r="D617" s="662" t="s">
        <v>6477</v>
      </c>
      <c r="E617" s="662" t="s">
        <v>6478</v>
      </c>
      <c r="F617" s="665"/>
      <c r="G617" s="665"/>
      <c r="H617" s="665"/>
      <c r="I617" s="665"/>
      <c r="J617" s="665"/>
      <c r="K617" s="665"/>
      <c r="L617" s="665"/>
      <c r="M617" s="665"/>
      <c r="N617" s="665">
        <v>2</v>
      </c>
      <c r="O617" s="665">
        <v>1426.04</v>
      </c>
      <c r="P617" s="678"/>
      <c r="Q617" s="666">
        <v>713.02</v>
      </c>
    </row>
    <row r="618" spans="1:17" ht="14.4" customHeight="1" x14ac:dyDescent="0.3">
      <c r="A618" s="661" t="s">
        <v>571</v>
      </c>
      <c r="B618" s="662" t="s">
        <v>6275</v>
      </c>
      <c r="C618" s="662" t="s">
        <v>5758</v>
      </c>
      <c r="D618" s="662" t="s">
        <v>6479</v>
      </c>
      <c r="E618" s="662" t="s">
        <v>6480</v>
      </c>
      <c r="F618" s="665"/>
      <c r="G618" s="665"/>
      <c r="H618" s="665"/>
      <c r="I618" s="665"/>
      <c r="J618" s="665"/>
      <c r="K618" s="665"/>
      <c r="L618" s="665"/>
      <c r="M618" s="665"/>
      <c r="N618" s="665">
        <v>3</v>
      </c>
      <c r="O618" s="665">
        <v>690.21</v>
      </c>
      <c r="P618" s="678"/>
      <c r="Q618" s="666">
        <v>230.07000000000002</v>
      </c>
    </row>
    <row r="619" spans="1:17" ht="14.4" customHeight="1" x14ac:dyDescent="0.3">
      <c r="A619" s="661" t="s">
        <v>571</v>
      </c>
      <c r="B619" s="662" t="s">
        <v>6275</v>
      </c>
      <c r="C619" s="662" t="s">
        <v>5758</v>
      </c>
      <c r="D619" s="662" t="s">
        <v>6481</v>
      </c>
      <c r="E619" s="662" t="s">
        <v>6482</v>
      </c>
      <c r="F619" s="665"/>
      <c r="G619" s="665"/>
      <c r="H619" s="665"/>
      <c r="I619" s="665"/>
      <c r="J619" s="665">
        <v>1</v>
      </c>
      <c r="K619" s="665">
        <v>123.33</v>
      </c>
      <c r="L619" s="665"/>
      <c r="M619" s="665">
        <v>123.33</v>
      </c>
      <c r="N619" s="665"/>
      <c r="O619" s="665"/>
      <c r="P619" s="678"/>
      <c r="Q619" s="666"/>
    </row>
    <row r="620" spans="1:17" ht="14.4" customHeight="1" x14ac:dyDescent="0.3">
      <c r="A620" s="661" t="s">
        <v>571</v>
      </c>
      <c r="B620" s="662" t="s">
        <v>6275</v>
      </c>
      <c r="C620" s="662" t="s">
        <v>5758</v>
      </c>
      <c r="D620" s="662" t="s">
        <v>6483</v>
      </c>
      <c r="E620" s="662" t="s">
        <v>6484</v>
      </c>
      <c r="F620" s="665">
        <v>1</v>
      </c>
      <c r="G620" s="665">
        <v>217.64</v>
      </c>
      <c r="H620" s="665">
        <v>1</v>
      </c>
      <c r="I620" s="665">
        <v>217.64</v>
      </c>
      <c r="J620" s="665"/>
      <c r="K620" s="665"/>
      <c r="L620" s="665"/>
      <c r="M620" s="665"/>
      <c r="N620" s="665">
        <v>2</v>
      </c>
      <c r="O620" s="665">
        <v>435.28</v>
      </c>
      <c r="P620" s="678">
        <v>2</v>
      </c>
      <c r="Q620" s="666">
        <v>217.64</v>
      </c>
    </row>
    <row r="621" spans="1:17" ht="14.4" customHeight="1" x14ac:dyDescent="0.3">
      <c r="A621" s="661" t="s">
        <v>571</v>
      </c>
      <c r="B621" s="662" t="s">
        <v>6275</v>
      </c>
      <c r="C621" s="662" t="s">
        <v>5758</v>
      </c>
      <c r="D621" s="662" t="s">
        <v>6485</v>
      </c>
      <c r="E621" s="662" t="s">
        <v>6484</v>
      </c>
      <c r="F621" s="665">
        <v>1</v>
      </c>
      <c r="G621" s="665">
        <v>265.31</v>
      </c>
      <c r="H621" s="665">
        <v>1</v>
      </c>
      <c r="I621" s="665">
        <v>265.31</v>
      </c>
      <c r="J621" s="665">
        <v>1</v>
      </c>
      <c r="K621" s="665">
        <v>265.31</v>
      </c>
      <c r="L621" s="665">
        <v>1</v>
      </c>
      <c r="M621" s="665">
        <v>265.31</v>
      </c>
      <c r="N621" s="665"/>
      <c r="O621" s="665"/>
      <c r="P621" s="678"/>
      <c r="Q621" s="666"/>
    </row>
    <row r="622" spans="1:17" ht="14.4" customHeight="1" x14ac:dyDescent="0.3">
      <c r="A622" s="661" t="s">
        <v>571</v>
      </c>
      <c r="B622" s="662" t="s">
        <v>6275</v>
      </c>
      <c r="C622" s="662" t="s">
        <v>5758</v>
      </c>
      <c r="D622" s="662" t="s">
        <v>6486</v>
      </c>
      <c r="E622" s="662" t="s">
        <v>6487</v>
      </c>
      <c r="F622" s="665"/>
      <c r="G622" s="665"/>
      <c r="H622" s="665"/>
      <c r="I622" s="665"/>
      <c r="J622" s="665"/>
      <c r="K622" s="665"/>
      <c r="L622" s="665"/>
      <c r="M622" s="665"/>
      <c r="N622" s="665">
        <v>2</v>
      </c>
      <c r="O622" s="665">
        <v>1036.3599999999999</v>
      </c>
      <c r="P622" s="678"/>
      <c r="Q622" s="666">
        <v>518.17999999999995</v>
      </c>
    </row>
    <row r="623" spans="1:17" ht="14.4" customHeight="1" x14ac:dyDescent="0.3">
      <c r="A623" s="661" t="s">
        <v>571</v>
      </c>
      <c r="B623" s="662" t="s">
        <v>6275</v>
      </c>
      <c r="C623" s="662" t="s">
        <v>5758</v>
      </c>
      <c r="D623" s="662" t="s">
        <v>6488</v>
      </c>
      <c r="E623" s="662" t="s">
        <v>6447</v>
      </c>
      <c r="F623" s="665"/>
      <c r="G623" s="665"/>
      <c r="H623" s="665"/>
      <c r="I623" s="665"/>
      <c r="J623" s="665">
        <v>10</v>
      </c>
      <c r="K623" s="665">
        <v>963.8</v>
      </c>
      <c r="L623" s="665"/>
      <c r="M623" s="665">
        <v>96.38</v>
      </c>
      <c r="N623" s="665">
        <v>5</v>
      </c>
      <c r="O623" s="665">
        <v>481.9</v>
      </c>
      <c r="P623" s="678"/>
      <c r="Q623" s="666">
        <v>96.38</v>
      </c>
    </row>
    <row r="624" spans="1:17" ht="14.4" customHeight="1" x14ac:dyDescent="0.3">
      <c r="A624" s="661" t="s">
        <v>571</v>
      </c>
      <c r="B624" s="662" t="s">
        <v>6275</v>
      </c>
      <c r="C624" s="662" t="s">
        <v>5758</v>
      </c>
      <c r="D624" s="662" t="s">
        <v>6489</v>
      </c>
      <c r="E624" s="662" t="s">
        <v>6447</v>
      </c>
      <c r="F624" s="665">
        <v>4</v>
      </c>
      <c r="G624" s="665">
        <v>485</v>
      </c>
      <c r="H624" s="665">
        <v>1</v>
      </c>
      <c r="I624" s="665">
        <v>121.25</v>
      </c>
      <c r="J624" s="665">
        <v>12</v>
      </c>
      <c r="K624" s="665">
        <v>1455</v>
      </c>
      <c r="L624" s="665">
        <v>3</v>
      </c>
      <c r="M624" s="665">
        <v>121.25</v>
      </c>
      <c r="N624" s="665">
        <v>8</v>
      </c>
      <c r="O624" s="665">
        <v>970</v>
      </c>
      <c r="P624" s="678">
        <v>2</v>
      </c>
      <c r="Q624" s="666">
        <v>121.25</v>
      </c>
    </row>
    <row r="625" spans="1:17" ht="14.4" customHeight="1" x14ac:dyDescent="0.3">
      <c r="A625" s="661" t="s">
        <v>571</v>
      </c>
      <c r="B625" s="662" t="s">
        <v>6275</v>
      </c>
      <c r="C625" s="662" t="s">
        <v>5758</v>
      </c>
      <c r="D625" s="662" t="s">
        <v>6490</v>
      </c>
      <c r="E625" s="662" t="s">
        <v>6447</v>
      </c>
      <c r="F625" s="665"/>
      <c r="G625" s="665"/>
      <c r="H625" s="665"/>
      <c r="I625" s="665"/>
      <c r="J625" s="665">
        <v>4</v>
      </c>
      <c r="K625" s="665">
        <v>360.64</v>
      </c>
      <c r="L625" s="665"/>
      <c r="M625" s="665">
        <v>90.16</v>
      </c>
      <c r="N625" s="665">
        <v>4</v>
      </c>
      <c r="O625" s="665">
        <v>360.64</v>
      </c>
      <c r="P625" s="678"/>
      <c r="Q625" s="666">
        <v>90.16</v>
      </c>
    </row>
    <row r="626" spans="1:17" ht="14.4" customHeight="1" x14ac:dyDescent="0.3">
      <c r="A626" s="661" t="s">
        <v>571</v>
      </c>
      <c r="B626" s="662" t="s">
        <v>6275</v>
      </c>
      <c r="C626" s="662" t="s">
        <v>5758</v>
      </c>
      <c r="D626" s="662" t="s">
        <v>6491</v>
      </c>
      <c r="E626" s="662" t="s">
        <v>6492</v>
      </c>
      <c r="F626" s="665">
        <v>2</v>
      </c>
      <c r="G626" s="665">
        <v>9980</v>
      </c>
      <c r="H626" s="665">
        <v>1</v>
      </c>
      <c r="I626" s="665">
        <v>4990</v>
      </c>
      <c r="J626" s="665"/>
      <c r="K626" s="665"/>
      <c r="L626" s="665"/>
      <c r="M626" s="665"/>
      <c r="N626" s="665"/>
      <c r="O626" s="665"/>
      <c r="P626" s="678"/>
      <c r="Q626" s="666"/>
    </row>
    <row r="627" spans="1:17" ht="14.4" customHeight="1" x14ac:dyDescent="0.3">
      <c r="A627" s="661" t="s">
        <v>571</v>
      </c>
      <c r="B627" s="662" t="s">
        <v>6275</v>
      </c>
      <c r="C627" s="662" t="s">
        <v>5758</v>
      </c>
      <c r="D627" s="662" t="s">
        <v>6493</v>
      </c>
      <c r="E627" s="662" t="s">
        <v>6494</v>
      </c>
      <c r="F627" s="665"/>
      <c r="G627" s="665"/>
      <c r="H627" s="665"/>
      <c r="I627" s="665"/>
      <c r="J627" s="665">
        <v>2</v>
      </c>
      <c r="K627" s="665">
        <v>2495.56</v>
      </c>
      <c r="L627" s="665"/>
      <c r="M627" s="665">
        <v>1247.78</v>
      </c>
      <c r="N627" s="665">
        <v>3</v>
      </c>
      <c r="O627" s="665">
        <v>3743.34</v>
      </c>
      <c r="P627" s="678"/>
      <c r="Q627" s="666">
        <v>1247.78</v>
      </c>
    </row>
    <row r="628" spans="1:17" ht="14.4" customHeight="1" x14ac:dyDescent="0.3">
      <c r="A628" s="661" t="s">
        <v>571</v>
      </c>
      <c r="B628" s="662" t="s">
        <v>6275</v>
      </c>
      <c r="C628" s="662" t="s">
        <v>5758</v>
      </c>
      <c r="D628" s="662" t="s">
        <v>6495</v>
      </c>
      <c r="E628" s="662" t="s">
        <v>6494</v>
      </c>
      <c r="F628" s="665"/>
      <c r="G628" s="665"/>
      <c r="H628" s="665"/>
      <c r="I628" s="665"/>
      <c r="J628" s="665">
        <v>7</v>
      </c>
      <c r="K628" s="665">
        <v>9953.23</v>
      </c>
      <c r="L628" s="665"/>
      <c r="M628" s="665">
        <v>1421.8899999999999</v>
      </c>
      <c r="N628" s="665">
        <v>5</v>
      </c>
      <c r="O628" s="665">
        <v>7109.45</v>
      </c>
      <c r="P628" s="678"/>
      <c r="Q628" s="666">
        <v>1421.8899999999999</v>
      </c>
    </row>
    <row r="629" spans="1:17" ht="14.4" customHeight="1" x14ac:dyDescent="0.3">
      <c r="A629" s="661" t="s">
        <v>571</v>
      </c>
      <c r="B629" s="662" t="s">
        <v>6275</v>
      </c>
      <c r="C629" s="662" t="s">
        <v>5758</v>
      </c>
      <c r="D629" s="662" t="s">
        <v>6496</v>
      </c>
      <c r="E629" s="662" t="s">
        <v>6494</v>
      </c>
      <c r="F629" s="665">
        <v>3</v>
      </c>
      <c r="G629" s="665">
        <v>4968.33</v>
      </c>
      <c r="H629" s="665">
        <v>1</v>
      </c>
      <c r="I629" s="665">
        <v>1656.11</v>
      </c>
      <c r="J629" s="665">
        <v>4</v>
      </c>
      <c r="K629" s="665">
        <v>6624.44</v>
      </c>
      <c r="L629" s="665">
        <v>1.3333333333333333</v>
      </c>
      <c r="M629" s="665">
        <v>1656.11</v>
      </c>
      <c r="N629" s="665">
        <v>5</v>
      </c>
      <c r="O629" s="665">
        <v>8280.5499999999993</v>
      </c>
      <c r="P629" s="678">
        <v>1.6666666666666665</v>
      </c>
      <c r="Q629" s="666">
        <v>1656.11</v>
      </c>
    </row>
    <row r="630" spans="1:17" ht="14.4" customHeight="1" x14ac:dyDescent="0.3">
      <c r="A630" s="661" t="s">
        <v>571</v>
      </c>
      <c r="B630" s="662" t="s">
        <v>6275</v>
      </c>
      <c r="C630" s="662" t="s">
        <v>5758</v>
      </c>
      <c r="D630" s="662" t="s">
        <v>6497</v>
      </c>
      <c r="E630" s="662" t="s">
        <v>6498</v>
      </c>
      <c r="F630" s="665"/>
      <c r="G630" s="665"/>
      <c r="H630" s="665"/>
      <c r="I630" s="665"/>
      <c r="J630" s="665">
        <v>2</v>
      </c>
      <c r="K630" s="665">
        <v>2839.64</v>
      </c>
      <c r="L630" s="665"/>
      <c r="M630" s="665">
        <v>1419.82</v>
      </c>
      <c r="N630" s="665">
        <v>1</v>
      </c>
      <c r="O630" s="665">
        <v>1419.82</v>
      </c>
      <c r="P630" s="678"/>
      <c r="Q630" s="666">
        <v>1419.82</v>
      </c>
    </row>
    <row r="631" spans="1:17" ht="14.4" customHeight="1" x14ac:dyDescent="0.3">
      <c r="A631" s="661" t="s">
        <v>571</v>
      </c>
      <c r="B631" s="662" t="s">
        <v>6275</v>
      </c>
      <c r="C631" s="662" t="s">
        <v>5758</v>
      </c>
      <c r="D631" s="662" t="s">
        <v>6499</v>
      </c>
      <c r="E631" s="662" t="s">
        <v>6498</v>
      </c>
      <c r="F631" s="665"/>
      <c r="G631" s="665"/>
      <c r="H631" s="665"/>
      <c r="I631" s="665"/>
      <c r="J631" s="665">
        <v>2</v>
      </c>
      <c r="K631" s="665">
        <v>3094.58</v>
      </c>
      <c r="L631" s="665"/>
      <c r="M631" s="665">
        <v>1547.29</v>
      </c>
      <c r="N631" s="665">
        <v>4</v>
      </c>
      <c r="O631" s="665">
        <v>6189.16</v>
      </c>
      <c r="P631" s="678"/>
      <c r="Q631" s="666">
        <v>1547.29</v>
      </c>
    </row>
    <row r="632" spans="1:17" ht="14.4" customHeight="1" x14ac:dyDescent="0.3">
      <c r="A632" s="661" t="s">
        <v>571</v>
      </c>
      <c r="B632" s="662" t="s">
        <v>6275</v>
      </c>
      <c r="C632" s="662" t="s">
        <v>5758</v>
      </c>
      <c r="D632" s="662" t="s">
        <v>6500</v>
      </c>
      <c r="E632" s="662" t="s">
        <v>6498</v>
      </c>
      <c r="F632" s="665"/>
      <c r="G632" s="665"/>
      <c r="H632" s="665"/>
      <c r="I632" s="665"/>
      <c r="J632" s="665">
        <v>1</v>
      </c>
      <c r="K632" s="665">
        <v>1644.71</v>
      </c>
      <c r="L632" s="665"/>
      <c r="M632" s="665">
        <v>1644.71</v>
      </c>
      <c r="N632" s="665"/>
      <c r="O632" s="665"/>
      <c r="P632" s="678"/>
      <c r="Q632" s="666"/>
    </row>
    <row r="633" spans="1:17" ht="14.4" customHeight="1" x14ac:dyDescent="0.3">
      <c r="A633" s="661" t="s">
        <v>571</v>
      </c>
      <c r="B633" s="662" t="s">
        <v>6275</v>
      </c>
      <c r="C633" s="662" t="s">
        <v>5758</v>
      </c>
      <c r="D633" s="662" t="s">
        <v>6501</v>
      </c>
      <c r="E633" s="662" t="s">
        <v>6502</v>
      </c>
      <c r="F633" s="665"/>
      <c r="G633" s="665"/>
      <c r="H633" s="665"/>
      <c r="I633" s="665"/>
      <c r="J633" s="665"/>
      <c r="K633" s="665"/>
      <c r="L633" s="665"/>
      <c r="M633" s="665"/>
      <c r="N633" s="665">
        <v>1</v>
      </c>
      <c r="O633" s="665">
        <v>789.29</v>
      </c>
      <c r="P633" s="678"/>
      <c r="Q633" s="666">
        <v>789.29</v>
      </c>
    </row>
    <row r="634" spans="1:17" ht="14.4" customHeight="1" x14ac:dyDescent="0.3">
      <c r="A634" s="661" t="s">
        <v>571</v>
      </c>
      <c r="B634" s="662" t="s">
        <v>6275</v>
      </c>
      <c r="C634" s="662" t="s">
        <v>5758</v>
      </c>
      <c r="D634" s="662" t="s">
        <v>6503</v>
      </c>
      <c r="E634" s="662" t="s">
        <v>6504</v>
      </c>
      <c r="F634" s="665">
        <v>1</v>
      </c>
      <c r="G634" s="665">
        <v>8342.6200000000008</v>
      </c>
      <c r="H634" s="665">
        <v>1</v>
      </c>
      <c r="I634" s="665">
        <v>8342.6200000000008</v>
      </c>
      <c r="J634" s="665"/>
      <c r="K634" s="665"/>
      <c r="L634" s="665"/>
      <c r="M634" s="665"/>
      <c r="N634" s="665"/>
      <c r="O634" s="665"/>
      <c r="P634" s="678"/>
      <c r="Q634" s="666"/>
    </row>
    <row r="635" spans="1:17" ht="14.4" customHeight="1" x14ac:dyDescent="0.3">
      <c r="A635" s="661" t="s">
        <v>571</v>
      </c>
      <c r="B635" s="662" t="s">
        <v>6275</v>
      </c>
      <c r="C635" s="662" t="s">
        <v>5758</v>
      </c>
      <c r="D635" s="662" t="s">
        <v>6505</v>
      </c>
      <c r="E635" s="662" t="s">
        <v>6506</v>
      </c>
      <c r="F635" s="665"/>
      <c r="G635" s="665"/>
      <c r="H635" s="665"/>
      <c r="I635" s="665"/>
      <c r="J635" s="665">
        <v>1</v>
      </c>
      <c r="K635" s="665">
        <v>12640.53</v>
      </c>
      <c r="L635" s="665"/>
      <c r="M635" s="665">
        <v>12640.53</v>
      </c>
      <c r="N635" s="665"/>
      <c r="O635" s="665"/>
      <c r="P635" s="678"/>
      <c r="Q635" s="666"/>
    </row>
    <row r="636" spans="1:17" ht="14.4" customHeight="1" x14ac:dyDescent="0.3">
      <c r="A636" s="661" t="s">
        <v>571</v>
      </c>
      <c r="B636" s="662" t="s">
        <v>6275</v>
      </c>
      <c r="C636" s="662" t="s">
        <v>5758</v>
      </c>
      <c r="D636" s="662" t="s">
        <v>6507</v>
      </c>
      <c r="E636" s="662" t="s">
        <v>6508</v>
      </c>
      <c r="F636" s="665"/>
      <c r="G636" s="665"/>
      <c r="H636" s="665"/>
      <c r="I636" s="665"/>
      <c r="J636" s="665"/>
      <c r="K636" s="665"/>
      <c r="L636" s="665"/>
      <c r="M636" s="665"/>
      <c r="N636" s="665">
        <v>1</v>
      </c>
      <c r="O636" s="665">
        <v>12451.91</v>
      </c>
      <c r="P636" s="678"/>
      <c r="Q636" s="666">
        <v>12451.91</v>
      </c>
    </row>
    <row r="637" spans="1:17" ht="14.4" customHeight="1" x14ac:dyDescent="0.3">
      <c r="A637" s="661" t="s">
        <v>571</v>
      </c>
      <c r="B637" s="662" t="s">
        <v>6275</v>
      </c>
      <c r="C637" s="662" t="s">
        <v>5758</v>
      </c>
      <c r="D637" s="662" t="s">
        <v>6509</v>
      </c>
      <c r="E637" s="662" t="s">
        <v>6508</v>
      </c>
      <c r="F637" s="665">
        <v>1</v>
      </c>
      <c r="G637" s="665">
        <v>13282.04</v>
      </c>
      <c r="H637" s="665">
        <v>1</v>
      </c>
      <c r="I637" s="665">
        <v>13282.04</v>
      </c>
      <c r="J637" s="665"/>
      <c r="K637" s="665"/>
      <c r="L637" s="665"/>
      <c r="M637" s="665"/>
      <c r="N637" s="665"/>
      <c r="O637" s="665"/>
      <c r="P637" s="678"/>
      <c r="Q637" s="666"/>
    </row>
    <row r="638" spans="1:17" ht="14.4" customHeight="1" x14ac:dyDescent="0.3">
      <c r="A638" s="661" t="s">
        <v>571</v>
      </c>
      <c r="B638" s="662" t="s">
        <v>6275</v>
      </c>
      <c r="C638" s="662" t="s">
        <v>5758</v>
      </c>
      <c r="D638" s="662" t="s">
        <v>6510</v>
      </c>
      <c r="E638" s="662" t="s">
        <v>6511</v>
      </c>
      <c r="F638" s="665"/>
      <c r="G638" s="665"/>
      <c r="H638" s="665"/>
      <c r="I638" s="665"/>
      <c r="J638" s="665">
        <v>1</v>
      </c>
      <c r="K638" s="665">
        <v>10628.95</v>
      </c>
      <c r="L638" s="665"/>
      <c r="M638" s="665">
        <v>10628.95</v>
      </c>
      <c r="N638" s="665"/>
      <c r="O638" s="665"/>
      <c r="P638" s="678"/>
      <c r="Q638" s="666"/>
    </row>
    <row r="639" spans="1:17" ht="14.4" customHeight="1" x14ac:dyDescent="0.3">
      <c r="A639" s="661" t="s">
        <v>571</v>
      </c>
      <c r="B639" s="662" t="s">
        <v>6275</v>
      </c>
      <c r="C639" s="662" t="s">
        <v>5758</v>
      </c>
      <c r="D639" s="662" t="s">
        <v>6512</v>
      </c>
      <c r="E639" s="662" t="s">
        <v>6513</v>
      </c>
      <c r="F639" s="665">
        <v>1</v>
      </c>
      <c r="G639" s="665">
        <v>1095.23</v>
      </c>
      <c r="H639" s="665">
        <v>1</v>
      </c>
      <c r="I639" s="665">
        <v>1095.23</v>
      </c>
      <c r="J639" s="665"/>
      <c r="K639" s="665"/>
      <c r="L639" s="665"/>
      <c r="M639" s="665"/>
      <c r="N639" s="665"/>
      <c r="O639" s="665"/>
      <c r="P639" s="678"/>
      <c r="Q639" s="666"/>
    </row>
    <row r="640" spans="1:17" ht="14.4" customHeight="1" x14ac:dyDescent="0.3">
      <c r="A640" s="661" t="s">
        <v>571</v>
      </c>
      <c r="B640" s="662" t="s">
        <v>6275</v>
      </c>
      <c r="C640" s="662" t="s">
        <v>5758</v>
      </c>
      <c r="D640" s="662" t="s">
        <v>6514</v>
      </c>
      <c r="E640" s="662" t="s">
        <v>6515</v>
      </c>
      <c r="F640" s="665">
        <v>2</v>
      </c>
      <c r="G640" s="665">
        <v>1805.34</v>
      </c>
      <c r="H640" s="665">
        <v>1</v>
      </c>
      <c r="I640" s="665">
        <v>902.67</v>
      </c>
      <c r="J640" s="665"/>
      <c r="K640" s="665"/>
      <c r="L640" s="665"/>
      <c r="M640" s="665"/>
      <c r="N640" s="665"/>
      <c r="O640" s="665"/>
      <c r="P640" s="678"/>
      <c r="Q640" s="666"/>
    </row>
    <row r="641" spans="1:17" ht="14.4" customHeight="1" x14ac:dyDescent="0.3">
      <c r="A641" s="661" t="s">
        <v>571</v>
      </c>
      <c r="B641" s="662" t="s">
        <v>6275</v>
      </c>
      <c r="C641" s="662" t="s">
        <v>5758</v>
      </c>
      <c r="D641" s="662" t="s">
        <v>6516</v>
      </c>
      <c r="E641" s="662" t="s">
        <v>6515</v>
      </c>
      <c r="F641" s="665"/>
      <c r="G641" s="665"/>
      <c r="H641" s="665"/>
      <c r="I641" s="665"/>
      <c r="J641" s="665"/>
      <c r="K641" s="665"/>
      <c r="L641" s="665"/>
      <c r="M641" s="665"/>
      <c r="N641" s="665">
        <v>18</v>
      </c>
      <c r="O641" s="665">
        <v>18529.559999999998</v>
      </c>
      <c r="P641" s="678"/>
      <c r="Q641" s="666">
        <v>1029.4199999999998</v>
      </c>
    </row>
    <row r="642" spans="1:17" ht="14.4" customHeight="1" x14ac:dyDescent="0.3">
      <c r="A642" s="661" t="s">
        <v>571</v>
      </c>
      <c r="B642" s="662" t="s">
        <v>6275</v>
      </c>
      <c r="C642" s="662" t="s">
        <v>5758</v>
      </c>
      <c r="D642" s="662" t="s">
        <v>6517</v>
      </c>
      <c r="E642" s="662" t="s">
        <v>6518</v>
      </c>
      <c r="F642" s="665">
        <v>2</v>
      </c>
      <c r="G642" s="665">
        <v>2074.38</v>
      </c>
      <c r="H642" s="665">
        <v>1</v>
      </c>
      <c r="I642" s="665">
        <v>1037.19</v>
      </c>
      <c r="J642" s="665"/>
      <c r="K642" s="665"/>
      <c r="L642" s="665"/>
      <c r="M642" s="665"/>
      <c r="N642" s="665"/>
      <c r="O642" s="665"/>
      <c r="P642" s="678"/>
      <c r="Q642" s="666"/>
    </row>
    <row r="643" spans="1:17" ht="14.4" customHeight="1" x14ac:dyDescent="0.3">
      <c r="A643" s="661" t="s">
        <v>571</v>
      </c>
      <c r="B643" s="662" t="s">
        <v>6275</v>
      </c>
      <c r="C643" s="662" t="s">
        <v>5758</v>
      </c>
      <c r="D643" s="662" t="s">
        <v>6519</v>
      </c>
      <c r="E643" s="662" t="s">
        <v>6520</v>
      </c>
      <c r="F643" s="665">
        <v>1</v>
      </c>
      <c r="G643" s="665">
        <v>9504.49</v>
      </c>
      <c r="H643" s="665">
        <v>1</v>
      </c>
      <c r="I643" s="665">
        <v>9504.49</v>
      </c>
      <c r="J643" s="665"/>
      <c r="K643" s="665"/>
      <c r="L643" s="665"/>
      <c r="M643" s="665"/>
      <c r="N643" s="665"/>
      <c r="O643" s="665"/>
      <c r="P643" s="678"/>
      <c r="Q643" s="666"/>
    </row>
    <row r="644" spans="1:17" ht="14.4" customHeight="1" x14ac:dyDescent="0.3">
      <c r="A644" s="661" t="s">
        <v>571</v>
      </c>
      <c r="B644" s="662" t="s">
        <v>6275</v>
      </c>
      <c r="C644" s="662" t="s">
        <v>5758</v>
      </c>
      <c r="D644" s="662" t="s">
        <v>6521</v>
      </c>
      <c r="E644" s="662" t="s">
        <v>6522</v>
      </c>
      <c r="F644" s="665"/>
      <c r="G644" s="665"/>
      <c r="H644" s="665"/>
      <c r="I644" s="665"/>
      <c r="J644" s="665">
        <v>2</v>
      </c>
      <c r="K644" s="665">
        <v>6848.4</v>
      </c>
      <c r="L644" s="665"/>
      <c r="M644" s="665">
        <v>3424.2</v>
      </c>
      <c r="N644" s="665"/>
      <c r="O644" s="665"/>
      <c r="P644" s="678"/>
      <c r="Q644" s="666"/>
    </row>
    <row r="645" spans="1:17" ht="14.4" customHeight="1" x14ac:dyDescent="0.3">
      <c r="A645" s="661" t="s">
        <v>571</v>
      </c>
      <c r="B645" s="662" t="s">
        <v>6275</v>
      </c>
      <c r="C645" s="662" t="s">
        <v>5758</v>
      </c>
      <c r="D645" s="662" t="s">
        <v>6523</v>
      </c>
      <c r="E645" s="662" t="s">
        <v>6524</v>
      </c>
      <c r="F645" s="665">
        <v>1</v>
      </c>
      <c r="G645" s="665">
        <v>12468</v>
      </c>
      <c r="H645" s="665">
        <v>1</v>
      </c>
      <c r="I645" s="665">
        <v>12468</v>
      </c>
      <c r="J645" s="665"/>
      <c r="K645" s="665"/>
      <c r="L645" s="665"/>
      <c r="M645" s="665"/>
      <c r="N645" s="665"/>
      <c r="O645" s="665"/>
      <c r="P645" s="678"/>
      <c r="Q645" s="666"/>
    </row>
    <row r="646" spans="1:17" ht="14.4" customHeight="1" x14ac:dyDescent="0.3">
      <c r="A646" s="661" t="s">
        <v>571</v>
      </c>
      <c r="B646" s="662" t="s">
        <v>6275</v>
      </c>
      <c r="C646" s="662" t="s">
        <v>5758</v>
      </c>
      <c r="D646" s="662" t="s">
        <v>6525</v>
      </c>
      <c r="E646" s="662" t="s">
        <v>6524</v>
      </c>
      <c r="F646" s="665"/>
      <c r="G646" s="665"/>
      <c r="H646" s="665"/>
      <c r="I646" s="665"/>
      <c r="J646" s="665">
        <v>2</v>
      </c>
      <c r="K646" s="665">
        <v>57900</v>
      </c>
      <c r="L646" s="665"/>
      <c r="M646" s="665">
        <v>28950</v>
      </c>
      <c r="N646" s="665"/>
      <c r="O646" s="665"/>
      <c r="P646" s="678"/>
      <c r="Q646" s="666"/>
    </row>
    <row r="647" spans="1:17" ht="14.4" customHeight="1" x14ac:dyDescent="0.3">
      <c r="A647" s="661" t="s">
        <v>571</v>
      </c>
      <c r="B647" s="662" t="s">
        <v>6275</v>
      </c>
      <c r="C647" s="662" t="s">
        <v>5758</v>
      </c>
      <c r="D647" s="662" t="s">
        <v>6526</v>
      </c>
      <c r="E647" s="662" t="s">
        <v>6527</v>
      </c>
      <c r="F647" s="665">
        <v>1</v>
      </c>
      <c r="G647" s="665">
        <v>595</v>
      </c>
      <c r="H647" s="665">
        <v>1</v>
      </c>
      <c r="I647" s="665">
        <v>595</v>
      </c>
      <c r="J647" s="665">
        <v>2</v>
      </c>
      <c r="K647" s="665">
        <v>1190</v>
      </c>
      <c r="L647" s="665">
        <v>2</v>
      </c>
      <c r="M647" s="665">
        <v>595</v>
      </c>
      <c r="N647" s="665">
        <v>7</v>
      </c>
      <c r="O647" s="665">
        <v>4165</v>
      </c>
      <c r="P647" s="678">
        <v>7</v>
      </c>
      <c r="Q647" s="666">
        <v>595</v>
      </c>
    </row>
    <row r="648" spans="1:17" ht="14.4" customHeight="1" x14ac:dyDescent="0.3">
      <c r="A648" s="661" t="s">
        <v>571</v>
      </c>
      <c r="B648" s="662" t="s">
        <v>6275</v>
      </c>
      <c r="C648" s="662" t="s">
        <v>5758</v>
      </c>
      <c r="D648" s="662" t="s">
        <v>6528</v>
      </c>
      <c r="E648" s="662" t="s">
        <v>6529</v>
      </c>
      <c r="F648" s="665"/>
      <c r="G648" s="665"/>
      <c r="H648" s="665"/>
      <c r="I648" s="665"/>
      <c r="J648" s="665">
        <v>1</v>
      </c>
      <c r="K648" s="665">
        <v>15998.9</v>
      </c>
      <c r="L648" s="665"/>
      <c r="M648" s="665">
        <v>15998.9</v>
      </c>
      <c r="N648" s="665"/>
      <c r="O648" s="665"/>
      <c r="P648" s="678"/>
      <c r="Q648" s="666"/>
    </row>
    <row r="649" spans="1:17" ht="14.4" customHeight="1" x14ac:dyDescent="0.3">
      <c r="A649" s="661" t="s">
        <v>571</v>
      </c>
      <c r="B649" s="662" t="s">
        <v>6275</v>
      </c>
      <c r="C649" s="662" t="s">
        <v>5758</v>
      </c>
      <c r="D649" s="662" t="s">
        <v>6530</v>
      </c>
      <c r="E649" s="662" t="s">
        <v>6531</v>
      </c>
      <c r="F649" s="665"/>
      <c r="G649" s="665"/>
      <c r="H649" s="665"/>
      <c r="I649" s="665"/>
      <c r="J649" s="665">
        <v>1</v>
      </c>
      <c r="K649" s="665">
        <v>11201.4</v>
      </c>
      <c r="L649" s="665"/>
      <c r="M649" s="665">
        <v>11201.4</v>
      </c>
      <c r="N649" s="665"/>
      <c r="O649" s="665"/>
      <c r="P649" s="678"/>
      <c r="Q649" s="666"/>
    </row>
    <row r="650" spans="1:17" ht="14.4" customHeight="1" x14ac:dyDescent="0.3">
      <c r="A650" s="661" t="s">
        <v>571</v>
      </c>
      <c r="B650" s="662" t="s">
        <v>6275</v>
      </c>
      <c r="C650" s="662" t="s">
        <v>5758</v>
      </c>
      <c r="D650" s="662" t="s">
        <v>6532</v>
      </c>
      <c r="E650" s="662" t="s">
        <v>6533</v>
      </c>
      <c r="F650" s="665">
        <v>1</v>
      </c>
      <c r="G650" s="665">
        <v>9701</v>
      </c>
      <c r="H650" s="665">
        <v>1</v>
      </c>
      <c r="I650" s="665">
        <v>9701</v>
      </c>
      <c r="J650" s="665"/>
      <c r="K650" s="665"/>
      <c r="L650" s="665"/>
      <c r="M650" s="665"/>
      <c r="N650" s="665"/>
      <c r="O650" s="665"/>
      <c r="P650" s="678"/>
      <c r="Q650" s="666"/>
    </row>
    <row r="651" spans="1:17" ht="14.4" customHeight="1" x14ac:dyDescent="0.3">
      <c r="A651" s="661" t="s">
        <v>571</v>
      </c>
      <c r="B651" s="662" t="s">
        <v>6275</v>
      </c>
      <c r="C651" s="662" t="s">
        <v>5758</v>
      </c>
      <c r="D651" s="662" t="s">
        <v>6534</v>
      </c>
      <c r="E651" s="662" t="s">
        <v>6535</v>
      </c>
      <c r="F651" s="665">
        <v>1</v>
      </c>
      <c r="G651" s="665">
        <v>23608.2</v>
      </c>
      <c r="H651" s="665">
        <v>1</v>
      </c>
      <c r="I651" s="665">
        <v>23608.2</v>
      </c>
      <c r="J651" s="665">
        <v>1</v>
      </c>
      <c r="K651" s="665">
        <v>23608.2</v>
      </c>
      <c r="L651" s="665">
        <v>1</v>
      </c>
      <c r="M651" s="665">
        <v>23608.2</v>
      </c>
      <c r="N651" s="665">
        <v>1</v>
      </c>
      <c r="O651" s="665">
        <v>23608.2</v>
      </c>
      <c r="P651" s="678">
        <v>1</v>
      </c>
      <c r="Q651" s="666">
        <v>23608.2</v>
      </c>
    </row>
    <row r="652" spans="1:17" ht="14.4" customHeight="1" x14ac:dyDescent="0.3">
      <c r="A652" s="661" t="s">
        <v>571</v>
      </c>
      <c r="B652" s="662" t="s">
        <v>6275</v>
      </c>
      <c r="C652" s="662" t="s">
        <v>5758</v>
      </c>
      <c r="D652" s="662" t="s">
        <v>6536</v>
      </c>
      <c r="E652" s="662" t="s">
        <v>6537</v>
      </c>
      <c r="F652" s="665">
        <v>4</v>
      </c>
      <c r="G652" s="665">
        <v>895.4</v>
      </c>
      <c r="H652" s="665">
        <v>1</v>
      </c>
      <c r="I652" s="665">
        <v>223.85</v>
      </c>
      <c r="J652" s="665">
        <v>2</v>
      </c>
      <c r="K652" s="665">
        <v>447.7</v>
      </c>
      <c r="L652" s="665">
        <v>0.5</v>
      </c>
      <c r="M652" s="665">
        <v>223.85</v>
      </c>
      <c r="N652" s="665">
        <v>1</v>
      </c>
      <c r="O652" s="665">
        <v>223.85</v>
      </c>
      <c r="P652" s="678">
        <v>0.25</v>
      </c>
      <c r="Q652" s="666">
        <v>223.85</v>
      </c>
    </row>
    <row r="653" spans="1:17" ht="14.4" customHeight="1" x14ac:dyDescent="0.3">
      <c r="A653" s="661" t="s">
        <v>571</v>
      </c>
      <c r="B653" s="662" t="s">
        <v>6275</v>
      </c>
      <c r="C653" s="662" t="s">
        <v>5758</v>
      </c>
      <c r="D653" s="662" t="s">
        <v>6538</v>
      </c>
      <c r="E653" s="662" t="s">
        <v>6539</v>
      </c>
      <c r="F653" s="665">
        <v>1</v>
      </c>
      <c r="G653" s="665">
        <v>9375.98</v>
      </c>
      <c r="H653" s="665">
        <v>1</v>
      </c>
      <c r="I653" s="665">
        <v>9375.98</v>
      </c>
      <c r="J653" s="665"/>
      <c r="K653" s="665"/>
      <c r="L653" s="665"/>
      <c r="M653" s="665"/>
      <c r="N653" s="665">
        <v>1</v>
      </c>
      <c r="O653" s="665">
        <v>9375.98</v>
      </c>
      <c r="P653" s="678">
        <v>1</v>
      </c>
      <c r="Q653" s="666">
        <v>9375.98</v>
      </c>
    </row>
    <row r="654" spans="1:17" ht="14.4" customHeight="1" x14ac:dyDescent="0.3">
      <c r="A654" s="661" t="s">
        <v>571</v>
      </c>
      <c r="B654" s="662" t="s">
        <v>6275</v>
      </c>
      <c r="C654" s="662" t="s">
        <v>5758</v>
      </c>
      <c r="D654" s="662" t="s">
        <v>6540</v>
      </c>
      <c r="E654" s="662" t="s">
        <v>6541</v>
      </c>
      <c r="F654" s="665">
        <v>4</v>
      </c>
      <c r="G654" s="665">
        <v>26388.32</v>
      </c>
      <c r="H654" s="665">
        <v>1</v>
      </c>
      <c r="I654" s="665">
        <v>6597.08</v>
      </c>
      <c r="J654" s="665"/>
      <c r="K654" s="665"/>
      <c r="L654" s="665"/>
      <c r="M654" s="665"/>
      <c r="N654" s="665">
        <v>6</v>
      </c>
      <c r="O654" s="665">
        <v>39582.480000000003</v>
      </c>
      <c r="P654" s="678">
        <v>1.5000000000000002</v>
      </c>
      <c r="Q654" s="666">
        <v>6597.0800000000008</v>
      </c>
    </row>
    <row r="655" spans="1:17" ht="14.4" customHeight="1" x14ac:dyDescent="0.3">
      <c r="A655" s="661" t="s">
        <v>571</v>
      </c>
      <c r="B655" s="662" t="s">
        <v>6275</v>
      </c>
      <c r="C655" s="662" t="s">
        <v>5758</v>
      </c>
      <c r="D655" s="662" t="s">
        <v>6542</v>
      </c>
      <c r="E655" s="662" t="s">
        <v>6543</v>
      </c>
      <c r="F655" s="665"/>
      <c r="G655" s="665"/>
      <c r="H655" s="665"/>
      <c r="I655" s="665"/>
      <c r="J655" s="665">
        <v>1</v>
      </c>
      <c r="K655" s="665">
        <v>7099.51</v>
      </c>
      <c r="L655" s="665"/>
      <c r="M655" s="665">
        <v>7099.51</v>
      </c>
      <c r="N655" s="665"/>
      <c r="O655" s="665"/>
      <c r="P655" s="678"/>
      <c r="Q655" s="666"/>
    </row>
    <row r="656" spans="1:17" ht="14.4" customHeight="1" x14ac:dyDescent="0.3">
      <c r="A656" s="661" t="s">
        <v>571</v>
      </c>
      <c r="B656" s="662" t="s">
        <v>6275</v>
      </c>
      <c r="C656" s="662" t="s">
        <v>5758</v>
      </c>
      <c r="D656" s="662" t="s">
        <v>6544</v>
      </c>
      <c r="E656" s="662" t="s">
        <v>6545</v>
      </c>
      <c r="F656" s="665"/>
      <c r="G656" s="665"/>
      <c r="H656" s="665"/>
      <c r="I656" s="665"/>
      <c r="J656" s="665">
        <v>1</v>
      </c>
      <c r="K656" s="665">
        <v>10124.24</v>
      </c>
      <c r="L656" s="665"/>
      <c r="M656" s="665">
        <v>10124.24</v>
      </c>
      <c r="N656" s="665"/>
      <c r="O656" s="665"/>
      <c r="P656" s="678"/>
      <c r="Q656" s="666"/>
    </row>
    <row r="657" spans="1:17" ht="14.4" customHeight="1" x14ac:dyDescent="0.3">
      <c r="A657" s="661" t="s">
        <v>571</v>
      </c>
      <c r="B657" s="662" t="s">
        <v>6275</v>
      </c>
      <c r="C657" s="662" t="s">
        <v>5758</v>
      </c>
      <c r="D657" s="662" t="s">
        <v>6546</v>
      </c>
      <c r="E657" s="662" t="s">
        <v>6547</v>
      </c>
      <c r="F657" s="665">
        <v>2</v>
      </c>
      <c r="G657" s="665">
        <v>138457.98000000001</v>
      </c>
      <c r="H657" s="665">
        <v>1</v>
      </c>
      <c r="I657" s="665">
        <v>69228.990000000005</v>
      </c>
      <c r="J657" s="665"/>
      <c r="K657" s="665"/>
      <c r="L657" s="665"/>
      <c r="M657" s="665"/>
      <c r="N657" s="665">
        <v>2</v>
      </c>
      <c r="O657" s="665">
        <v>138457.98000000001</v>
      </c>
      <c r="P657" s="678">
        <v>1</v>
      </c>
      <c r="Q657" s="666">
        <v>69228.990000000005</v>
      </c>
    </row>
    <row r="658" spans="1:17" ht="14.4" customHeight="1" x14ac:dyDescent="0.3">
      <c r="A658" s="661" t="s">
        <v>571</v>
      </c>
      <c r="B658" s="662" t="s">
        <v>6275</v>
      </c>
      <c r="C658" s="662" t="s">
        <v>5758</v>
      </c>
      <c r="D658" s="662" t="s">
        <v>6548</v>
      </c>
      <c r="E658" s="662" t="s">
        <v>6549</v>
      </c>
      <c r="F658" s="665"/>
      <c r="G658" s="665"/>
      <c r="H658" s="665"/>
      <c r="I658" s="665"/>
      <c r="J658" s="665">
        <v>2</v>
      </c>
      <c r="K658" s="665">
        <v>3592</v>
      </c>
      <c r="L658" s="665"/>
      <c r="M658" s="665">
        <v>1796</v>
      </c>
      <c r="N658" s="665"/>
      <c r="O658" s="665"/>
      <c r="P658" s="678"/>
      <c r="Q658" s="666"/>
    </row>
    <row r="659" spans="1:17" ht="14.4" customHeight="1" x14ac:dyDescent="0.3">
      <c r="A659" s="661" t="s">
        <v>571</v>
      </c>
      <c r="B659" s="662" t="s">
        <v>6275</v>
      </c>
      <c r="C659" s="662" t="s">
        <v>5758</v>
      </c>
      <c r="D659" s="662" t="s">
        <v>6550</v>
      </c>
      <c r="E659" s="662" t="s">
        <v>6551</v>
      </c>
      <c r="F659" s="665">
        <v>2</v>
      </c>
      <c r="G659" s="665">
        <v>3592</v>
      </c>
      <c r="H659" s="665">
        <v>1</v>
      </c>
      <c r="I659" s="665">
        <v>1796</v>
      </c>
      <c r="J659" s="665">
        <v>2</v>
      </c>
      <c r="K659" s="665">
        <v>3592</v>
      </c>
      <c r="L659" s="665">
        <v>1</v>
      </c>
      <c r="M659" s="665">
        <v>1796</v>
      </c>
      <c r="N659" s="665">
        <v>1</v>
      </c>
      <c r="O659" s="665">
        <v>1796</v>
      </c>
      <c r="P659" s="678">
        <v>0.5</v>
      </c>
      <c r="Q659" s="666">
        <v>1796</v>
      </c>
    </row>
    <row r="660" spans="1:17" ht="14.4" customHeight="1" x14ac:dyDescent="0.3">
      <c r="A660" s="661" t="s">
        <v>571</v>
      </c>
      <c r="B660" s="662" t="s">
        <v>6275</v>
      </c>
      <c r="C660" s="662" t="s">
        <v>5758</v>
      </c>
      <c r="D660" s="662" t="s">
        <v>6552</v>
      </c>
      <c r="E660" s="662" t="s">
        <v>6553</v>
      </c>
      <c r="F660" s="665">
        <v>1</v>
      </c>
      <c r="G660" s="665">
        <v>1796</v>
      </c>
      <c r="H660" s="665">
        <v>1</v>
      </c>
      <c r="I660" s="665">
        <v>1796</v>
      </c>
      <c r="J660" s="665"/>
      <c r="K660" s="665"/>
      <c r="L660" s="665"/>
      <c r="M660" s="665"/>
      <c r="N660" s="665"/>
      <c r="O660" s="665"/>
      <c r="P660" s="678"/>
      <c r="Q660" s="666"/>
    </row>
    <row r="661" spans="1:17" ht="14.4" customHeight="1" x14ac:dyDescent="0.3">
      <c r="A661" s="661" t="s">
        <v>571</v>
      </c>
      <c r="B661" s="662" t="s">
        <v>6275</v>
      </c>
      <c r="C661" s="662" t="s">
        <v>5758</v>
      </c>
      <c r="D661" s="662" t="s">
        <v>6554</v>
      </c>
      <c r="E661" s="662" t="s">
        <v>6555</v>
      </c>
      <c r="F661" s="665">
        <v>1</v>
      </c>
      <c r="G661" s="665">
        <v>3360</v>
      </c>
      <c r="H661" s="665">
        <v>1</v>
      </c>
      <c r="I661" s="665">
        <v>3360</v>
      </c>
      <c r="J661" s="665"/>
      <c r="K661" s="665"/>
      <c r="L661" s="665"/>
      <c r="M661" s="665"/>
      <c r="N661" s="665"/>
      <c r="O661" s="665"/>
      <c r="P661" s="678"/>
      <c r="Q661" s="666"/>
    </row>
    <row r="662" spans="1:17" ht="14.4" customHeight="1" x14ac:dyDescent="0.3">
      <c r="A662" s="661" t="s">
        <v>571</v>
      </c>
      <c r="B662" s="662" t="s">
        <v>6275</v>
      </c>
      <c r="C662" s="662" t="s">
        <v>5758</v>
      </c>
      <c r="D662" s="662" t="s">
        <v>6556</v>
      </c>
      <c r="E662" s="662" t="s">
        <v>6557</v>
      </c>
      <c r="F662" s="665"/>
      <c r="G662" s="665"/>
      <c r="H662" s="665"/>
      <c r="I662" s="665"/>
      <c r="J662" s="665">
        <v>1</v>
      </c>
      <c r="K662" s="665">
        <v>3360</v>
      </c>
      <c r="L662" s="665"/>
      <c r="M662" s="665">
        <v>3360</v>
      </c>
      <c r="N662" s="665"/>
      <c r="O662" s="665"/>
      <c r="P662" s="678"/>
      <c r="Q662" s="666"/>
    </row>
    <row r="663" spans="1:17" ht="14.4" customHeight="1" x14ac:dyDescent="0.3">
      <c r="A663" s="661" t="s">
        <v>571</v>
      </c>
      <c r="B663" s="662" t="s">
        <v>6275</v>
      </c>
      <c r="C663" s="662" t="s">
        <v>5758</v>
      </c>
      <c r="D663" s="662" t="s">
        <v>6558</v>
      </c>
      <c r="E663" s="662" t="s">
        <v>6559</v>
      </c>
      <c r="F663" s="665"/>
      <c r="G663" s="665"/>
      <c r="H663" s="665"/>
      <c r="I663" s="665"/>
      <c r="J663" s="665">
        <v>1</v>
      </c>
      <c r="K663" s="665">
        <v>3159.87</v>
      </c>
      <c r="L663" s="665"/>
      <c r="M663" s="665">
        <v>3159.87</v>
      </c>
      <c r="N663" s="665"/>
      <c r="O663" s="665"/>
      <c r="P663" s="678"/>
      <c r="Q663" s="666"/>
    </row>
    <row r="664" spans="1:17" ht="14.4" customHeight="1" x14ac:dyDescent="0.3">
      <c r="A664" s="661" t="s">
        <v>571</v>
      </c>
      <c r="B664" s="662" t="s">
        <v>6275</v>
      </c>
      <c r="C664" s="662" t="s">
        <v>5758</v>
      </c>
      <c r="D664" s="662" t="s">
        <v>6560</v>
      </c>
      <c r="E664" s="662" t="s">
        <v>6561</v>
      </c>
      <c r="F664" s="665">
        <v>1</v>
      </c>
      <c r="G664" s="665">
        <v>10980.7</v>
      </c>
      <c r="H664" s="665">
        <v>1</v>
      </c>
      <c r="I664" s="665">
        <v>10980.7</v>
      </c>
      <c r="J664" s="665"/>
      <c r="K664" s="665"/>
      <c r="L664" s="665"/>
      <c r="M664" s="665"/>
      <c r="N664" s="665">
        <v>1</v>
      </c>
      <c r="O664" s="665">
        <v>10980.7</v>
      </c>
      <c r="P664" s="678">
        <v>1</v>
      </c>
      <c r="Q664" s="666">
        <v>10980.7</v>
      </c>
    </row>
    <row r="665" spans="1:17" ht="14.4" customHeight="1" x14ac:dyDescent="0.3">
      <c r="A665" s="661" t="s">
        <v>571</v>
      </c>
      <c r="B665" s="662" t="s">
        <v>6275</v>
      </c>
      <c r="C665" s="662" t="s">
        <v>5758</v>
      </c>
      <c r="D665" s="662" t="s">
        <v>6562</v>
      </c>
      <c r="E665" s="662" t="s">
        <v>6563</v>
      </c>
      <c r="F665" s="665"/>
      <c r="G665" s="665"/>
      <c r="H665" s="665"/>
      <c r="I665" s="665"/>
      <c r="J665" s="665"/>
      <c r="K665" s="665"/>
      <c r="L665" s="665"/>
      <c r="M665" s="665"/>
      <c r="N665" s="665">
        <v>1</v>
      </c>
      <c r="O665" s="665">
        <v>10980.7</v>
      </c>
      <c r="P665" s="678"/>
      <c r="Q665" s="666">
        <v>10980.7</v>
      </c>
    </row>
    <row r="666" spans="1:17" ht="14.4" customHeight="1" x14ac:dyDescent="0.3">
      <c r="A666" s="661" t="s">
        <v>571</v>
      </c>
      <c r="B666" s="662" t="s">
        <v>6275</v>
      </c>
      <c r="C666" s="662" t="s">
        <v>5758</v>
      </c>
      <c r="D666" s="662" t="s">
        <v>6564</v>
      </c>
      <c r="E666" s="662" t="s">
        <v>6565</v>
      </c>
      <c r="F666" s="665"/>
      <c r="G666" s="665"/>
      <c r="H666" s="665"/>
      <c r="I666" s="665"/>
      <c r="J666" s="665">
        <v>1</v>
      </c>
      <c r="K666" s="665">
        <v>9261.7000000000007</v>
      </c>
      <c r="L666" s="665"/>
      <c r="M666" s="665">
        <v>9261.7000000000007</v>
      </c>
      <c r="N666" s="665"/>
      <c r="O666" s="665"/>
      <c r="P666" s="678"/>
      <c r="Q666" s="666"/>
    </row>
    <row r="667" spans="1:17" ht="14.4" customHeight="1" x14ac:dyDescent="0.3">
      <c r="A667" s="661" t="s">
        <v>571</v>
      </c>
      <c r="B667" s="662" t="s">
        <v>6275</v>
      </c>
      <c r="C667" s="662" t="s">
        <v>5758</v>
      </c>
      <c r="D667" s="662" t="s">
        <v>6566</v>
      </c>
      <c r="E667" s="662" t="s">
        <v>6567</v>
      </c>
      <c r="F667" s="665">
        <v>10</v>
      </c>
      <c r="G667" s="665">
        <v>15082.2</v>
      </c>
      <c r="H667" s="665">
        <v>1</v>
      </c>
      <c r="I667" s="665">
        <v>1508.22</v>
      </c>
      <c r="J667" s="665"/>
      <c r="K667" s="665"/>
      <c r="L667" s="665"/>
      <c r="M667" s="665"/>
      <c r="N667" s="665"/>
      <c r="O667" s="665"/>
      <c r="P667" s="678"/>
      <c r="Q667" s="666"/>
    </row>
    <row r="668" spans="1:17" ht="14.4" customHeight="1" x14ac:dyDescent="0.3">
      <c r="A668" s="661" t="s">
        <v>571</v>
      </c>
      <c r="B668" s="662" t="s">
        <v>6275</v>
      </c>
      <c r="C668" s="662" t="s">
        <v>5758</v>
      </c>
      <c r="D668" s="662" t="s">
        <v>6568</v>
      </c>
      <c r="E668" s="662" t="s">
        <v>6569</v>
      </c>
      <c r="F668" s="665">
        <v>1</v>
      </c>
      <c r="G668" s="665">
        <v>31052.560000000001</v>
      </c>
      <c r="H668" s="665">
        <v>1</v>
      </c>
      <c r="I668" s="665">
        <v>31052.560000000001</v>
      </c>
      <c r="J668" s="665"/>
      <c r="K668" s="665"/>
      <c r="L668" s="665"/>
      <c r="M668" s="665"/>
      <c r="N668" s="665"/>
      <c r="O668" s="665"/>
      <c r="P668" s="678"/>
      <c r="Q668" s="666"/>
    </row>
    <row r="669" spans="1:17" ht="14.4" customHeight="1" x14ac:dyDescent="0.3">
      <c r="A669" s="661" t="s">
        <v>571</v>
      </c>
      <c r="B669" s="662" t="s">
        <v>6275</v>
      </c>
      <c r="C669" s="662" t="s">
        <v>5758</v>
      </c>
      <c r="D669" s="662" t="s">
        <v>6570</v>
      </c>
      <c r="E669" s="662" t="s">
        <v>6571</v>
      </c>
      <c r="F669" s="665">
        <v>3</v>
      </c>
      <c r="G669" s="665">
        <v>25527</v>
      </c>
      <c r="H669" s="665">
        <v>1</v>
      </c>
      <c r="I669" s="665">
        <v>8509</v>
      </c>
      <c r="J669" s="665"/>
      <c r="K669" s="665"/>
      <c r="L669" s="665"/>
      <c r="M669" s="665"/>
      <c r="N669" s="665"/>
      <c r="O669" s="665"/>
      <c r="P669" s="678"/>
      <c r="Q669" s="666"/>
    </row>
    <row r="670" spans="1:17" ht="14.4" customHeight="1" x14ac:dyDescent="0.3">
      <c r="A670" s="661" t="s">
        <v>571</v>
      </c>
      <c r="B670" s="662" t="s">
        <v>6275</v>
      </c>
      <c r="C670" s="662" t="s">
        <v>5758</v>
      </c>
      <c r="D670" s="662" t="s">
        <v>6572</v>
      </c>
      <c r="E670" s="662" t="s">
        <v>6573</v>
      </c>
      <c r="F670" s="665">
        <v>2</v>
      </c>
      <c r="G670" s="665">
        <v>11344</v>
      </c>
      <c r="H670" s="665">
        <v>1</v>
      </c>
      <c r="I670" s="665">
        <v>5672</v>
      </c>
      <c r="J670" s="665"/>
      <c r="K670" s="665"/>
      <c r="L670" s="665"/>
      <c r="M670" s="665"/>
      <c r="N670" s="665"/>
      <c r="O670" s="665"/>
      <c r="P670" s="678"/>
      <c r="Q670" s="666"/>
    </row>
    <row r="671" spans="1:17" ht="14.4" customHeight="1" x14ac:dyDescent="0.3">
      <c r="A671" s="661" t="s">
        <v>571</v>
      </c>
      <c r="B671" s="662" t="s">
        <v>6275</v>
      </c>
      <c r="C671" s="662" t="s">
        <v>5758</v>
      </c>
      <c r="D671" s="662" t="s">
        <v>6574</v>
      </c>
      <c r="E671" s="662" t="s">
        <v>6575</v>
      </c>
      <c r="F671" s="665">
        <v>1</v>
      </c>
      <c r="G671" s="665">
        <v>3353.67</v>
      </c>
      <c r="H671" s="665">
        <v>1</v>
      </c>
      <c r="I671" s="665">
        <v>3353.67</v>
      </c>
      <c r="J671" s="665"/>
      <c r="K671" s="665"/>
      <c r="L671" s="665"/>
      <c r="M671" s="665"/>
      <c r="N671" s="665"/>
      <c r="O671" s="665"/>
      <c r="P671" s="678"/>
      <c r="Q671" s="666"/>
    </row>
    <row r="672" spans="1:17" ht="14.4" customHeight="1" x14ac:dyDescent="0.3">
      <c r="A672" s="661" t="s">
        <v>571</v>
      </c>
      <c r="B672" s="662" t="s">
        <v>6275</v>
      </c>
      <c r="C672" s="662" t="s">
        <v>5758</v>
      </c>
      <c r="D672" s="662" t="s">
        <v>6576</v>
      </c>
      <c r="E672" s="662" t="s">
        <v>6577</v>
      </c>
      <c r="F672" s="665"/>
      <c r="G672" s="665"/>
      <c r="H672" s="665"/>
      <c r="I672" s="665"/>
      <c r="J672" s="665"/>
      <c r="K672" s="665"/>
      <c r="L672" s="665"/>
      <c r="M672" s="665"/>
      <c r="N672" s="665">
        <v>1</v>
      </c>
      <c r="O672" s="665">
        <v>4300.91</v>
      </c>
      <c r="P672" s="678"/>
      <c r="Q672" s="666">
        <v>4300.91</v>
      </c>
    </row>
    <row r="673" spans="1:17" ht="14.4" customHeight="1" x14ac:dyDescent="0.3">
      <c r="A673" s="661" t="s">
        <v>571</v>
      </c>
      <c r="B673" s="662" t="s">
        <v>6275</v>
      </c>
      <c r="C673" s="662" t="s">
        <v>5758</v>
      </c>
      <c r="D673" s="662" t="s">
        <v>6578</v>
      </c>
      <c r="E673" s="662" t="s">
        <v>6577</v>
      </c>
      <c r="F673" s="665"/>
      <c r="G673" s="665"/>
      <c r="H673" s="665"/>
      <c r="I673" s="665"/>
      <c r="J673" s="665">
        <v>3</v>
      </c>
      <c r="K673" s="665">
        <v>1085.07</v>
      </c>
      <c r="L673" s="665"/>
      <c r="M673" s="665">
        <v>361.69</v>
      </c>
      <c r="N673" s="665">
        <v>1</v>
      </c>
      <c r="O673" s="665">
        <v>361.69</v>
      </c>
      <c r="P673" s="678"/>
      <c r="Q673" s="666">
        <v>361.69</v>
      </c>
    </row>
    <row r="674" spans="1:17" ht="14.4" customHeight="1" x14ac:dyDescent="0.3">
      <c r="A674" s="661" t="s">
        <v>571</v>
      </c>
      <c r="B674" s="662" t="s">
        <v>6275</v>
      </c>
      <c r="C674" s="662" t="s">
        <v>5758</v>
      </c>
      <c r="D674" s="662" t="s">
        <v>6579</v>
      </c>
      <c r="E674" s="662" t="s">
        <v>6580</v>
      </c>
      <c r="F674" s="665">
        <v>2</v>
      </c>
      <c r="G674" s="665">
        <v>9236</v>
      </c>
      <c r="H674" s="665">
        <v>1</v>
      </c>
      <c r="I674" s="665">
        <v>4618</v>
      </c>
      <c r="J674" s="665"/>
      <c r="K674" s="665"/>
      <c r="L674" s="665"/>
      <c r="M674" s="665"/>
      <c r="N674" s="665"/>
      <c r="O674" s="665"/>
      <c r="P674" s="678"/>
      <c r="Q674" s="666"/>
    </row>
    <row r="675" spans="1:17" ht="14.4" customHeight="1" x14ac:dyDescent="0.3">
      <c r="A675" s="661" t="s">
        <v>571</v>
      </c>
      <c r="B675" s="662" t="s">
        <v>6275</v>
      </c>
      <c r="C675" s="662" t="s">
        <v>5758</v>
      </c>
      <c r="D675" s="662" t="s">
        <v>6581</v>
      </c>
      <c r="E675" s="662" t="s">
        <v>6582</v>
      </c>
      <c r="F675" s="665">
        <v>1</v>
      </c>
      <c r="G675" s="665">
        <v>4676</v>
      </c>
      <c r="H675" s="665">
        <v>1</v>
      </c>
      <c r="I675" s="665">
        <v>4676</v>
      </c>
      <c r="J675" s="665"/>
      <c r="K675" s="665"/>
      <c r="L675" s="665"/>
      <c r="M675" s="665"/>
      <c r="N675" s="665"/>
      <c r="O675" s="665"/>
      <c r="P675" s="678"/>
      <c r="Q675" s="666"/>
    </row>
    <row r="676" spans="1:17" ht="14.4" customHeight="1" x14ac:dyDescent="0.3">
      <c r="A676" s="661" t="s">
        <v>571</v>
      </c>
      <c r="B676" s="662" t="s">
        <v>6275</v>
      </c>
      <c r="C676" s="662" t="s">
        <v>5758</v>
      </c>
      <c r="D676" s="662" t="s">
        <v>6583</v>
      </c>
      <c r="E676" s="662" t="s">
        <v>6584</v>
      </c>
      <c r="F676" s="665">
        <v>4</v>
      </c>
      <c r="G676" s="665">
        <v>2368</v>
      </c>
      <c r="H676" s="665">
        <v>1</v>
      </c>
      <c r="I676" s="665">
        <v>592</v>
      </c>
      <c r="J676" s="665"/>
      <c r="K676" s="665"/>
      <c r="L676" s="665"/>
      <c r="M676" s="665"/>
      <c r="N676" s="665"/>
      <c r="O676" s="665"/>
      <c r="P676" s="678"/>
      <c r="Q676" s="666"/>
    </row>
    <row r="677" spans="1:17" ht="14.4" customHeight="1" x14ac:dyDescent="0.3">
      <c r="A677" s="661" t="s">
        <v>571</v>
      </c>
      <c r="B677" s="662" t="s">
        <v>6275</v>
      </c>
      <c r="C677" s="662" t="s">
        <v>5758</v>
      </c>
      <c r="D677" s="662" t="s">
        <v>6585</v>
      </c>
      <c r="E677" s="662" t="s">
        <v>6586</v>
      </c>
      <c r="F677" s="665">
        <v>1</v>
      </c>
      <c r="G677" s="665">
        <v>13091</v>
      </c>
      <c r="H677" s="665">
        <v>1</v>
      </c>
      <c r="I677" s="665">
        <v>13091</v>
      </c>
      <c r="J677" s="665"/>
      <c r="K677" s="665"/>
      <c r="L677" s="665"/>
      <c r="M677" s="665"/>
      <c r="N677" s="665"/>
      <c r="O677" s="665"/>
      <c r="P677" s="678"/>
      <c r="Q677" s="666"/>
    </row>
    <row r="678" spans="1:17" ht="14.4" customHeight="1" x14ac:dyDescent="0.3">
      <c r="A678" s="661" t="s">
        <v>571</v>
      </c>
      <c r="B678" s="662" t="s">
        <v>6275</v>
      </c>
      <c r="C678" s="662" t="s">
        <v>5758</v>
      </c>
      <c r="D678" s="662" t="s">
        <v>6587</v>
      </c>
      <c r="E678" s="662" t="s">
        <v>6588</v>
      </c>
      <c r="F678" s="665">
        <v>1</v>
      </c>
      <c r="G678" s="665">
        <v>4959</v>
      </c>
      <c r="H678" s="665">
        <v>1</v>
      </c>
      <c r="I678" s="665">
        <v>4959</v>
      </c>
      <c r="J678" s="665"/>
      <c r="K678" s="665"/>
      <c r="L678" s="665"/>
      <c r="M678" s="665"/>
      <c r="N678" s="665"/>
      <c r="O678" s="665"/>
      <c r="P678" s="678"/>
      <c r="Q678" s="666"/>
    </row>
    <row r="679" spans="1:17" ht="14.4" customHeight="1" x14ac:dyDescent="0.3">
      <c r="A679" s="661" t="s">
        <v>571</v>
      </c>
      <c r="B679" s="662" t="s">
        <v>6275</v>
      </c>
      <c r="C679" s="662" t="s">
        <v>5758</v>
      </c>
      <c r="D679" s="662" t="s">
        <v>6589</v>
      </c>
      <c r="E679" s="662" t="s">
        <v>6590</v>
      </c>
      <c r="F679" s="665">
        <v>8</v>
      </c>
      <c r="G679" s="665">
        <v>49306</v>
      </c>
      <c r="H679" s="665">
        <v>1</v>
      </c>
      <c r="I679" s="665">
        <v>6163.25</v>
      </c>
      <c r="J679" s="665"/>
      <c r="K679" s="665"/>
      <c r="L679" s="665"/>
      <c r="M679" s="665"/>
      <c r="N679" s="665">
        <v>8</v>
      </c>
      <c r="O679" s="665">
        <v>49306</v>
      </c>
      <c r="P679" s="678">
        <v>1</v>
      </c>
      <c r="Q679" s="666">
        <v>6163.25</v>
      </c>
    </row>
    <row r="680" spans="1:17" ht="14.4" customHeight="1" x14ac:dyDescent="0.3">
      <c r="A680" s="661" t="s">
        <v>571</v>
      </c>
      <c r="B680" s="662" t="s">
        <v>6275</v>
      </c>
      <c r="C680" s="662" t="s">
        <v>5758</v>
      </c>
      <c r="D680" s="662" t="s">
        <v>6591</v>
      </c>
      <c r="E680" s="662" t="s">
        <v>6590</v>
      </c>
      <c r="F680" s="665">
        <v>10</v>
      </c>
      <c r="G680" s="665">
        <v>10716</v>
      </c>
      <c r="H680" s="665">
        <v>1</v>
      </c>
      <c r="I680" s="665">
        <v>1071.5999999999999</v>
      </c>
      <c r="J680" s="665"/>
      <c r="K680" s="665"/>
      <c r="L680" s="665"/>
      <c r="M680" s="665"/>
      <c r="N680" s="665">
        <v>8</v>
      </c>
      <c r="O680" s="665">
        <v>8572.7999999999993</v>
      </c>
      <c r="P680" s="678">
        <v>0.79999999999999993</v>
      </c>
      <c r="Q680" s="666">
        <v>1071.5999999999999</v>
      </c>
    </row>
    <row r="681" spans="1:17" ht="14.4" customHeight="1" x14ac:dyDescent="0.3">
      <c r="A681" s="661" t="s">
        <v>571</v>
      </c>
      <c r="B681" s="662" t="s">
        <v>6275</v>
      </c>
      <c r="C681" s="662" t="s">
        <v>5758</v>
      </c>
      <c r="D681" s="662" t="s">
        <v>6592</v>
      </c>
      <c r="E681" s="662" t="s">
        <v>6593</v>
      </c>
      <c r="F681" s="665">
        <v>1</v>
      </c>
      <c r="G681" s="665">
        <v>556.5</v>
      </c>
      <c r="H681" s="665">
        <v>1</v>
      </c>
      <c r="I681" s="665">
        <v>556.5</v>
      </c>
      <c r="J681" s="665">
        <v>1</v>
      </c>
      <c r="K681" s="665">
        <v>556.5</v>
      </c>
      <c r="L681" s="665">
        <v>1</v>
      </c>
      <c r="M681" s="665">
        <v>556.5</v>
      </c>
      <c r="N681" s="665">
        <v>1</v>
      </c>
      <c r="O681" s="665">
        <v>556.5</v>
      </c>
      <c r="P681" s="678">
        <v>1</v>
      </c>
      <c r="Q681" s="666">
        <v>556.5</v>
      </c>
    </row>
    <row r="682" spans="1:17" ht="14.4" customHeight="1" x14ac:dyDescent="0.3">
      <c r="A682" s="661" t="s">
        <v>571</v>
      </c>
      <c r="B682" s="662" t="s">
        <v>6275</v>
      </c>
      <c r="C682" s="662" t="s">
        <v>5758</v>
      </c>
      <c r="D682" s="662" t="s">
        <v>6594</v>
      </c>
      <c r="E682" s="662" t="s">
        <v>6595</v>
      </c>
      <c r="F682" s="665"/>
      <c r="G682" s="665"/>
      <c r="H682" s="665"/>
      <c r="I682" s="665"/>
      <c r="J682" s="665"/>
      <c r="K682" s="665"/>
      <c r="L682" s="665"/>
      <c r="M682" s="665"/>
      <c r="N682" s="665">
        <v>5</v>
      </c>
      <c r="O682" s="665">
        <v>4261.5499999999993</v>
      </c>
      <c r="P682" s="678"/>
      <c r="Q682" s="666">
        <v>852.30999999999983</v>
      </c>
    </row>
    <row r="683" spans="1:17" ht="14.4" customHeight="1" x14ac:dyDescent="0.3">
      <c r="A683" s="661" t="s">
        <v>571</v>
      </c>
      <c r="B683" s="662" t="s">
        <v>6275</v>
      </c>
      <c r="C683" s="662" t="s">
        <v>5758</v>
      </c>
      <c r="D683" s="662" t="s">
        <v>6596</v>
      </c>
      <c r="E683" s="662" t="s">
        <v>6597</v>
      </c>
      <c r="F683" s="665"/>
      <c r="G683" s="665"/>
      <c r="H683" s="665"/>
      <c r="I683" s="665"/>
      <c r="J683" s="665"/>
      <c r="K683" s="665"/>
      <c r="L683" s="665"/>
      <c r="M683" s="665"/>
      <c r="N683" s="665">
        <v>1</v>
      </c>
      <c r="O683" s="665">
        <v>12873.29</v>
      </c>
      <c r="P683" s="678"/>
      <c r="Q683" s="666">
        <v>12873.29</v>
      </c>
    </row>
    <row r="684" spans="1:17" ht="14.4" customHeight="1" x14ac:dyDescent="0.3">
      <c r="A684" s="661" t="s">
        <v>571</v>
      </c>
      <c r="B684" s="662" t="s">
        <v>6275</v>
      </c>
      <c r="C684" s="662" t="s">
        <v>5758</v>
      </c>
      <c r="D684" s="662" t="s">
        <v>6598</v>
      </c>
      <c r="E684" s="662" t="s">
        <v>6599</v>
      </c>
      <c r="F684" s="665"/>
      <c r="G684" s="665"/>
      <c r="H684" s="665"/>
      <c r="I684" s="665"/>
      <c r="J684" s="665"/>
      <c r="K684" s="665"/>
      <c r="L684" s="665"/>
      <c r="M684" s="665"/>
      <c r="N684" s="665">
        <v>1</v>
      </c>
      <c r="O684" s="665">
        <v>750.33</v>
      </c>
      <c r="P684" s="678"/>
      <c r="Q684" s="666">
        <v>750.33</v>
      </c>
    </row>
    <row r="685" spans="1:17" ht="14.4" customHeight="1" x14ac:dyDescent="0.3">
      <c r="A685" s="661" t="s">
        <v>571</v>
      </c>
      <c r="B685" s="662" t="s">
        <v>6275</v>
      </c>
      <c r="C685" s="662" t="s">
        <v>5758</v>
      </c>
      <c r="D685" s="662" t="s">
        <v>6600</v>
      </c>
      <c r="E685" s="662" t="s">
        <v>6601</v>
      </c>
      <c r="F685" s="665"/>
      <c r="G685" s="665"/>
      <c r="H685" s="665"/>
      <c r="I685" s="665"/>
      <c r="J685" s="665">
        <v>0.2</v>
      </c>
      <c r="K685" s="665">
        <v>490.76</v>
      </c>
      <c r="L685" s="665"/>
      <c r="M685" s="665">
        <v>2453.7999999999997</v>
      </c>
      <c r="N685" s="665"/>
      <c r="O685" s="665"/>
      <c r="P685" s="678"/>
      <c r="Q685" s="666"/>
    </row>
    <row r="686" spans="1:17" ht="14.4" customHeight="1" x14ac:dyDescent="0.3">
      <c r="A686" s="661" t="s">
        <v>571</v>
      </c>
      <c r="B686" s="662" t="s">
        <v>6275</v>
      </c>
      <c r="C686" s="662" t="s">
        <v>5758</v>
      </c>
      <c r="D686" s="662" t="s">
        <v>6602</v>
      </c>
      <c r="E686" s="662" t="s">
        <v>6601</v>
      </c>
      <c r="F686" s="665"/>
      <c r="G686" s="665"/>
      <c r="H686" s="665"/>
      <c r="I686" s="665"/>
      <c r="J686" s="665">
        <v>0.1</v>
      </c>
      <c r="K686" s="665">
        <v>70.36</v>
      </c>
      <c r="L686" s="665"/>
      <c r="M686" s="665">
        <v>703.59999999999991</v>
      </c>
      <c r="N686" s="665"/>
      <c r="O686" s="665"/>
      <c r="P686" s="678"/>
      <c r="Q686" s="666"/>
    </row>
    <row r="687" spans="1:17" ht="14.4" customHeight="1" x14ac:dyDescent="0.3">
      <c r="A687" s="661" t="s">
        <v>571</v>
      </c>
      <c r="B687" s="662" t="s">
        <v>6275</v>
      </c>
      <c r="C687" s="662" t="s">
        <v>5758</v>
      </c>
      <c r="D687" s="662" t="s">
        <v>6603</v>
      </c>
      <c r="E687" s="662" t="s">
        <v>6601</v>
      </c>
      <c r="F687" s="665"/>
      <c r="G687" s="665"/>
      <c r="H687" s="665"/>
      <c r="I687" s="665"/>
      <c r="J687" s="665">
        <v>0.4</v>
      </c>
      <c r="K687" s="665">
        <v>615.6</v>
      </c>
      <c r="L687" s="665"/>
      <c r="M687" s="665">
        <v>1539</v>
      </c>
      <c r="N687" s="665"/>
      <c r="O687" s="665"/>
      <c r="P687" s="678"/>
      <c r="Q687" s="666"/>
    </row>
    <row r="688" spans="1:17" ht="14.4" customHeight="1" x14ac:dyDescent="0.3">
      <c r="A688" s="661" t="s">
        <v>571</v>
      </c>
      <c r="B688" s="662" t="s">
        <v>6275</v>
      </c>
      <c r="C688" s="662" t="s">
        <v>5758</v>
      </c>
      <c r="D688" s="662" t="s">
        <v>6604</v>
      </c>
      <c r="E688" s="662" t="s">
        <v>6601</v>
      </c>
      <c r="F688" s="665"/>
      <c r="G688" s="665"/>
      <c r="H688" s="665"/>
      <c r="I688" s="665"/>
      <c r="J688" s="665">
        <v>0.3</v>
      </c>
      <c r="K688" s="665">
        <v>531.92999999999995</v>
      </c>
      <c r="L688" s="665"/>
      <c r="M688" s="665">
        <v>1773.1</v>
      </c>
      <c r="N688" s="665"/>
      <c r="O688" s="665"/>
      <c r="P688" s="678"/>
      <c r="Q688" s="666"/>
    </row>
    <row r="689" spans="1:17" ht="14.4" customHeight="1" x14ac:dyDescent="0.3">
      <c r="A689" s="661" t="s">
        <v>571</v>
      </c>
      <c r="B689" s="662" t="s">
        <v>6275</v>
      </c>
      <c r="C689" s="662" t="s">
        <v>5758</v>
      </c>
      <c r="D689" s="662" t="s">
        <v>6605</v>
      </c>
      <c r="E689" s="662" t="s">
        <v>6449</v>
      </c>
      <c r="F689" s="665">
        <v>1.2000000000000002</v>
      </c>
      <c r="G689" s="665">
        <v>302.44</v>
      </c>
      <c r="H689" s="665">
        <v>1</v>
      </c>
      <c r="I689" s="665">
        <v>252.0333333333333</v>
      </c>
      <c r="J689" s="665">
        <v>2.9000000000000004</v>
      </c>
      <c r="K689" s="665">
        <v>730.9</v>
      </c>
      <c r="L689" s="665">
        <v>2.41667768813649</v>
      </c>
      <c r="M689" s="665">
        <v>252.03448275862064</v>
      </c>
      <c r="N689" s="665">
        <v>4</v>
      </c>
      <c r="O689" s="665">
        <v>1008.12</v>
      </c>
      <c r="P689" s="678">
        <v>3.3332892474540405</v>
      </c>
      <c r="Q689" s="666">
        <v>252.03</v>
      </c>
    </row>
    <row r="690" spans="1:17" ht="14.4" customHeight="1" x14ac:dyDescent="0.3">
      <c r="A690" s="661" t="s">
        <v>571</v>
      </c>
      <c r="B690" s="662" t="s">
        <v>6275</v>
      </c>
      <c r="C690" s="662" t="s">
        <v>5758</v>
      </c>
      <c r="D690" s="662" t="s">
        <v>6606</v>
      </c>
      <c r="E690" s="662" t="s">
        <v>6607</v>
      </c>
      <c r="F690" s="665"/>
      <c r="G690" s="665"/>
      <c r="H690" s="665"/>
      <c r="I690" s="665"/>
      <c r="J690" s="665">
        <v>3</v>
      </c>
      <c r="K690" s="665">
        <v>1685.13</v>
      </c>
      <c r="L690" s="665"/>
      <c r="M690" s="665">
        <v>561.71</v>
      </c>
      <c r="N690" s="665"/>
      <c r="O690" s="665"/>
      <c r="P690" s="678"/>
      <c r="Q690" s="666"/>
    </row>
    <row r="691" spans="1:17" ht="14.4" customHeight="1" x14ac:dyDescent="0.3">
      <c r="A691" s="661" t="s">
        <v>571</v>
      </c>
      <c r="B691" s="662" t="s">
        <v>6275</v>
      </c>
      <c r="C691" s="662" t="s">
        <v>5758</v>
      </c>
      <c r="D691" s="662" t="s">
        <v>6608</v>
      </c>
      <c r="E691" s="662" t="s">
        <v>6449</v>
      </c>
      <c r="F691" s="665">
        <v>4</v>
      </c>
      <c r="G691" s="665">
        <v>2188.8000000000002</v>
      </c>
      <c r="H691" s="665">
        <v>1</v>
      </c>
      <c r="I691" s="665">
        <v>547.20000000000005</v>
      </c>
      <c r="J691" s="665"/>
      <c r="K691" s="665"/>
      <c r="L691" s="665"/>
      <c r="M691" s="665"/>
      <c r="N691" s="665">
        <v>8</v>
      </c>
      <c r="O691" s="665">
        <v>4377.6000000000004</v>
      </c>
      <c r="P691" s="678">
        <v>2</v>
      </c>
      <c r="Q691" s="666">
        <v>547.20000000000005</v>
      </c>
    </row>
    <row r="692" spans="1:17" ht="14.4" customHeight="1" x14ac:dyDescent="0.3">
      <c r="A692" s="661" t="s">
        <v>571</v>
      </c>
      <c r="B692" s="662" t="s">
        <v>6275</v>
      </c>
      <c r="C692" s="662" t="s">
        <v>5758</v>
      </c>
      <c r="D692" s="662" t="s">
        <v>6609</v>
      </c>
      <c r="E692" s="662" t="s">
        <v>6449</v>
      </c>
      <c r="F692" s="665">
        <v>8</v>
      </c>
      <c r="G692" s="665">
        <v>14790.96</v>
      </c>
      <c r="H692" s="665">
        <v>1</v>
      </c>
      <c r="I692" s="665">
        <v>1848.87</v>
      </c>
      <c r="J692" s="665">
        <v>25</v>
      </c>
      <c r="K692" s="665">
        <v>46221.75</v>
      </c>
      <c r="L692" s="665">
        <v>3.125</v>
      </c>
      <c r="M692" s="665">
        <v>1848.87</v>
      </c>
      <c r="N692" s="665">
        <v>33</v>
      </c>
      <c r="O692" s="665">
        <v>61012.71</v>
      </c>
      <c r="P692" s="678">
        <v>4.125</v>
      </c>
      <c r="Q692" s="666">
        <v>1848.87</v>
      </c>
    </row>
    <row r="693" spans="1:17" ht="14.4" customHeight="1" x14ac:dyDescent="0.3">
      <c r="A693" s="661" t="s">
        <v>571</v>
      </c>
      <c r="B693" s="662" t="s">
        <v>6275</v>
      </c>
      <c r="C693" s="662" t="s">
        <v>5758</v>
      </c>
      <c r="D693" s="662" t="s">
        <v>6610</v>
      </c>
      <c r="E693" s="662" t="s">
        <v>6611</v>
      </c>
      <c r="F693" s="665"/>
      <c r="G693" s="665"/>
      <c r="H693" s="665"/>
      <c r="I693" s="665"/>
      <c r="J693" s="665"/>
      <c r="K693" s="665"/>
      <c r="L693" s="665"/>
      <c r="M693" s="665"/>
      <c r="N693" s="665">
        <v>2</v>
      </c>
      <c r="O693" s="665">
        <v>4767.28</v>
      </c>
      <c r="P693" s="678"/>
      <c r="Q693" s="666">
        <v>2383.64</v>
      </c>
    </row>
    <row r="694" spans="1:17" ht="14.4" customHeight="1" x14ac:dyDescent="0.3">
      <c r="A694" s="661" t="s">
        <v>571</v>
      </c>
      <c r="B694" s="662" t="s">
        <v>6275</v>
      </c>
      <c r="C694" s="662" t="s">
        <v>5758</v>
      </c>
      <c r="D694" s="662" t="s">
        <v>6612</v>
      </c>
      <c r="E694" s="662" t="s">
        <v>6613</v>
      </c>
      <c r="F694" s="665"/>
      <c r="G694" s="665"/>
      <c r="H694" s="665"/>
      <c r="I694" s="665"/>
      <c r="J694" s="665"/>
      <c r="K694" s="665"/>
      <c r="L694" s="665"/>
      <c r="M694" s="665"/>
      <c r="N694" s="665">
        <v>4</v>
      </c>
      <c r="O694" s="665">
        <v>7378.92</v>
      </c>
      <c r="P694" s="678"/>
      <c r="Q694" s="666">
        <v>1844.73</v>
      </c>
    </row>
    <row r="695" spans="1:17" ht="14.4" customHeight="1" x14ac:dyDescent="0.3">
      <c r="A695" s="661" t="s">
        <v>571</v>
      </c>
      <c r="B695" s="662" t="s">
        <v>6275</v>
      </c>
      <c r="C695" s="662" t="s">
        <v>5758</v>
      </c>
      <c r="D695" s="662" t="s">
        <v>6614</v>
      </c>
      <c r="E695" s="662" t="s">
        <v>6615</v>
      </c>
      <c r="F695" s="665"/>
      <c r="G695" s="665"/>
      <c r="H695" s="665"/>
      <c r="I695" s="665"/>
      <c r="J695" s="665"/>
      <c r="K695" s="665"/>
      <c r="L695" s="665"/>
      <c r="M695" s="665"/>
      <c r="N695" s="665">
        <v>2</v>
      </c>
      <c r="O695" s="665">
        <v>45687.06</v>
      </c>
      <c r="P695" s="678"/>
      <c r="Q695" s="666">
        <v>22843.53</v>
      </c>
    </row>
    <row r="696" spans="1:17" ht="14.4" customHeight="1" x14ac:dyDescent="0.3">
      <c r="A696" s="661" t="s">
        <v>571</v>
      </c>
      <c r="B696" s="662" t="s">
        <v>6275</v>
      </c>
      <c r="C696" s="662" t="s">
        <v>5758</v>
      </c>
      <c r="D696" s="662" t="s">
        <v>6616</v>
      </c>
      <c r="E696" s="662" t="s">
        <v>6617</v>
      </c>
      <c r="F696" s="665"/>
      <c r="G696" s="665"/>
      <c r="H696" s="665"/>
      <c r="I696" s="665"/>
      <c r="J696" s="665"/>
      <c r="K696" s="665"/>
      <c r="L696" s="665"/>
      <c r="M696" s="665"/>
      <c r="N696" s="665">
        <v>1</v>
      </c>
      <c r="O696" s="665">
        <v>9229.85</v>
      </c>
      <c r="P696" s="678"/>
      <c r="Q696" s="666">
        <v>9229.85</v>
      </c>
    </row>
    <row r="697" spans="1:17" ht="14.4" customHeight="1" x14ac:dyDescent="0.3">
      <c r="A697" s="661" t="s">
        <v>571</v>
      </c>
      <c r="B697" s="662" t="s">
        <v>6275</v>
      </c>
      <c r="C697" s="662" t="s">
        <v>5758</v>
      </c>
      <c r="D697" s="662" t="s">
        <v>6618</v>
      </c>
      <c r="E697" s="662" t="s">
        <v>6619</v>
      </c>
      <c r="F697" s="665"/>
      <c r="G697" s="665"/>
      <c r="H697" s="665"/>
      <c r="I697" s="665"/>
      <c r="J697" s="665"/>
      <c r="K697" s="665"/>
      <c r="L697" s="665"/>
      <c r="M697" s="665"/>
      <c r="N697" s="665">
        <v>9</v>
      </c>
      <c r="O697" s="665">
        <v>26993.159999999996</v>
      </c>
      <c r="P697" s="678"/>
      <c r="Q697" s="666">
        <v>2999.24</v>
      </c>
    </row>
    <row r="698" spans="1:17" ht="14.4" customHeight="1" x14ac:dyDescent="0.3">
      <c r="A698" s="661" t="s">
        <v>571</v>
      </c>
      <c r="B698" s="662" t="s">
        <v>6275</v>
      </c>
      <c r="C698" s="662" t="s">
        <v>5758</v>
      </c>
      <c r="D698" s="662" t="s">
        <v>6620</v>
      </c>
      <c r="E698" s="662" t="s">
        <v>6621</v>
      </c>
      <c r="F698" s="665"/>
      <c r="G698" s="665"/>
      <c r="H698" s="665"/>
      <c r="I698" s="665"/>
      <c r="J698" s="665"/>
      <c r="K698" s="665"/>
      <c r="L698" s="665"/>
      <c r="M698" s="665"/>
      <c r="N698" s="665">
        <v>2</v>
      </c>
      <c r="O698" s="665">
        <v>2466.54</v>
      </c>
      <c r="P698" s="678"/>
      <c r="Q698" s="666">
        <v>1233.27</v>
      </c>
    </row>
    <row r="699" spans="1:17" ht="14.4" customHeight="1" x14ac:dyDescent="0.3">
      <c r="A699" s="661" t="s">
        <v>571</v>
      </c>
      <c r="B699" s="662" t="s">
        <v>6275</v>
      </c>
      <c r="C699" s="662" t="s">
        <v>5758</v>
      </c>
      <c r="D699" s="662" t="s">
        <v>6622</v>
      </c>
      <c r="E699" s="662" t="s">
        <v>6623</v>
      </c>
      <c r="F699" s="665"/>
      <c r="G699" s="665"/>
      <c r="H699" s="665"/>
      <c r="I699" s="665"/>
      <c r="J699" s="665"/>
      <c r="K699" s="665"/>
      <c r="L699" s="665"/>
      <c r="M699" s="665"/>
      <c r="N699" s="665">
        <v>1</v>
      </c>
      <c r="O699" s="665">
        <v>8704.42</v>
      </c>
      <c r="P699" s="678"/>
      <c r="Q699" s="666">
        <v>8704.42</v>
      </c>
    </row>
    <row r="700" spans="1:17" ht="14.4" customHeight="1" x14ac:dyDescent="0.3">
      <c r="A700" s="661" t="s">
        <v>571</v>
      </c>
      <c r="B700" s="662" t="s">
        <v>6275</v>
      </c>
      <c r="C700" s="662" t="s">
        <v>5758</v>
      </c>
      <c r="D700" s="662" t="s">
        <v>6624</v>
      </c>
      <c r="E700" s="662" t="s">
        <v>6625</v>
      </c>
      <c r="F700" s="665"/>
      <c r="G700" s="665"/>
      <c r="H700" s="665"/>
      <c r="I700" s="665"/>
      <c r="J700" s="665"/>
      <c r="K700" s="665"/>
      <c r="L700" s="665"/>
      <c r="M700" s="665"/>
      <c r="N700" s="665">
        <v>1</v>
      </c>
      <c r="O700" s="665">
        <v>1664.4</v>
      </c>
      <c r="P700" s="678"/>
      <c r="Q700" s="666">
        <v>1664.4</v>
      </c>
    </row>
    <row r="701" spans="1:17" ht="14.4" customHeight="1" x14ac:dyDescent="0.3">
      <c r="A701" s="661" t="s">
        <v>571</v>
      </c>
      <c r="B701" s="662" t="s">
        <v>6275</v>
      </c>
      <c r="C701" s="662" t="s">
        <v>5758</v>
      </c>
      <c r="D701" s="662" t="s">
        <v>6626</v>
      </c>
      <c r="E701" s="662" t="s">
        <v>6627</v>
      </c>
      <c r="F701" s="665">
        <v>3</v>
      </c>
      <c r="G701" s="665">
        <v>32337.659999999996</v>
      </c>
      <c r="H701" s="665">
        <v>1</v>
      </c>
      <c r="I701" s="665">
        <v>10779.22</v>
      </c>
      <c r="J701" s="665"/>
      <c r="K701" s="665"/>
      <c r="L701" s="665"/>
      <c r="M701" s="665"/>
      <c r="N701" s="665"/>
      <c r="O701" s="665"/>
      <c r="P701" s="678"/>
      <c r="Q701" s="666"/>
    </row>
    <row r="702" spans="1:17" ht="14.4" customHeight="1" x14ac:dyDescent="0.3">
      <c r="A702" s="661" t="s">
        <v>571</v>
      </c>
      <c r="B702" s="662" t="s">
        <v>6275</v>
      </c>
      <c r="C702" s="662" t="s">
        <v>5758</v>
      </c>
      <c r="D702" s="662" t="s">
        <v>6628</v>
      </c>
      <c r="E702" s="662" t="s">
        <v>6629</v>
      </c>
      <c r="F702" s="665">
        <v>7</v>
      </c>
      <c r="G702" s="665">
        <v>8574.86</v>
      </c>
      <c r="H702" s="665">
        <v>1</v>
      </c>
      <c r="I702" s="665">
        <v>1224.98</v>
      </c>
      <c r="J702" s="665"/>
      <c r="K702" s="665"/>
      <c r="L702" s="665"/>
      <c r="M702" s="665"/>
      <c r="N702" s="665"/>
      <c r="O702" s="665"/>
      <c r="P702" s="678"/>
      <c r="Q702" s="666"/>
    </row>
    <row r="703" spans="1:17" ht="14.4" customHeight="1" x14ac:dyDescent="0.3">
      <c r="A703" s="661" t="s">
        <v>571</v>
      </c>
      <c r="B703" s="662" t="s">
        <v>6275</v>
      </c>
      <c r="C703" s="662" t="s">
        <v>5758</v>
      </c>
      <c r="D703" s="662" t="s">
        <v>6630</v>
      </c>
      <c r="E703" s="662" t="s">
        <v>6629</v>
      </c>
      <c r="F703" s="665">
        <v>10</v>
      </c>
      <c r="G703" s="665">
        <v>19017.3</v>
      </c>
      <c r="H703" s="665">
        <v>1</v>
      </c>
      <c r="I703" s="665">
        <v>1901.73</v>
      </c>
      <c r="J703" s="665"/>
      <c r="K703" s="665"/>
      <c r="L703" s="665"/>
      <c r="M703" s="665"/>
      <c r="N703" s="665"/>
      <c r="O703" s="665"/>
      <c r="P703" s="678"/>
      <c r="Q703" s="666"/>
    </row>
    <row r="704" spans="1:17" ht="14.4" customHeight="1" x14ac:dyDescent="0.3">
      <c r="A704" s="661" t="s">
        <v>571</v>
      </c>
      <c r="B704" s="662" t="s">
        <v>6275</v>
      </c>
      <c r="C704" s="662" t="s">
        <v>5758</v>
      </c>
      <c r="D704" s="662" t="s">
        <v>6631</v>
      </c>
      <c r="E704" s="662" t="s">
        <v>6632</v>
      </c>
      <c r="F704" s="665">
        <v>2</v>
      </c>
      <c r="G704" s="665">
        <v>2760</v>
      </c>
      <c r="H704" s="665">
        <v>1</v>
      </c>
      <c r="I704" s="665">
        <v>1380</v>
      </c>
      <c r="J704" s="665">
        <v>1</v>
      </c>
      <c r="K704" s="665">
        <v>1380</v>
      </c>
      <c r="L704" s="665">
        <v>0.5</v>
      </c>
      <c r="M704" s="665">
        <v>1380</v>
      </c>
      <c r="N704" s="665"/>
      <c r="O704" s="665"/>
      <c r="P704" s="678"/>
      <c r="Q704" s="666"/>
    </row>
    <row r="705" spans="1:17" ht="14.4" customHeight="1" x14ac:dyDescent="0.3">
      <c r="A705" s="661" t="s">
        <v>571</v>
      </c>
      <c r="B705" s="662" t="s">
        <v>6275</v>
      </c>
      <c r="C705" s="662" t="s">
        <v>5758</v>
      </c>
      <c r="D705" s="662" t="s">
        <v>6633</v>
      </c>
      <c r="E705" s="662" t="s">
        <v>6634</v>
      </c>
      <c r="F705" s="665">
        <v>1</v>
      </c>
      <c r="G705" s="665">
        <v>1038</v>
      </c>
      <c r="H705" s="665">
        <v>1</v>
      </c>
      <c r="I705" s="665">
        <v>1038</v>
      </c>
      <c r="J705" s="665">
        <v>3</v>
      </c>
      <c r="K705" s="665">
        <v>3114</v>
      </c>
      <c r="L705" s="665">
        <v>3</v>
      </c>
      <c r="M705" s="665">
        <v>1038</v>
      </c>
      <c r="N705" s="665">
        <v>2</v>
      </c>
      <c r="O705" s="665">
        <v>2076</v>
      </c>
      <c r="P705" s="678">
        <v>2</v>
      </c>
      <c r="Q705" s="666">
        <v>1038</v>
      </c>
    </row>
    <row r="706" spans="1:17" ht="14.4" customHeight="1" x14ac:dyDescent="0.3">
      <c r="A706" s="661" t="s">
        <v>571</v>
      </c>
      <c r="B706" s="662" t="s">
        <v>6275</v>
      </c>
      <c r="C706" s="662" t="s">
        <v>5758</v>
      </c>
      <c r="D706" s="662" t="s">
        <v>6635</v>
      </c>
      <c r="E706" s="662" t="s">
        <v>6636</v>
      </c>
      <c r="F706" s="665">
        <v>12</v>
      </c>
      <c r="G706" s="665">
        <v>15744</v>
      </c>
      <c r="H706" s="665">
        <v>1</v>
      </c>
      <c r="I706" s="665">
        <v>1312</v>
      </c>
      <c r="J706" s="665">
        <v>3</v>
      </c>
      <c r="K706" s="665">
        <v>3936</v>
      </c>
      <c r="L706" s="665">
        <v>0.25</v>
      </c>
      <c r="M706" s="665">
        <v>1312</v>
      </c>
      <c r="N706" s="665">
        <v>1</v>
      </c>
      <c r="O706" s="665">
        <v>1312</v>
      </c>
      <c r="P706" s="678">
        <v>8.3333333333333329E-2</v>
      </c>
      <c r="Q706" s="666">
        <v>1312</v>
      </c>
    </row>
    <row r="707" spans="1:17" ht="14.4" customHeight="1" x14ac:dyDescent="0.3">
      <c r="A707" s="661" t="s">
        <v>571</v>
      </c>
      <c r="B707" s="662" t="s">
        <v>6275</v>
      </c>
      <c r="C707" s="662" t="s">
        <v>5758</v>
      </c>
      <c r="D707" s="662" t="s">
        <v>6637</v>
      </c>
      <c r="E707" s="662" t="s">
        <v>6638</v>
      </c>
      <c r="F707" s="665">
        <v>4</v>
      </c>
      <c r="G707" s="665">
        <v>6240</v>
      </c>
      <c r="H707" s="665">
        <v>1</v>
      </c>
      <c r="I707" s="665">
        <v>1560</v>
      </c>
      <c r="J707" s="665">
        <v>3</v>
      </c>
      <c r="K707" s="665">
        <v>4680</v>
      </c>
      <c r="L707" s="665">
        <v>0.75</v>
      </c>
      <c r="M707" s="665">
        <v>1560</v>
      </c>
      <c r="N707" s="665">
        <v>1</v>
      </c>
      <c r="O707" s="665">
        <v>1560</v>
      </c>
      <c r="P707" s="678">
        <v>0.25</v>
      </c>
      <c r="Q707" s="666">
        <v>1560</v>
      </c>
    </row>
    <row r="708" spans="1:17" ht="14.4" customHeight="1" x14ac:dyDescent="0.3">
      <c r="A708" s="661" t="s">
        <v>571</v>
      </c>
      <c r="B708" s="662" t="s">
        <v>6275</v>
      </c>
      <c r="C708" s="662" t="s">
        <v>5758</v>
      </c>
      <c r="D708" s="662" t="s">
        <v>6639</v>
      </c>
      <c r="E708" s="662" t="s">
        <v>6640</v>
      </c>
      <c r="F708" s="665">
        <v>3</v>
      </c>
      <c r="G708" s="665">
        <v>4842</v>
      </c>
      <c r="H708" s="665">
        <v>1</v>
      </c>
      <c r="I708" s="665">
        <v>1614</v>
      </c>
      <c r="J708" s="665"/>
      <c r="K708" s="665"/>
      <c r="L708" s="665"/>
      <c r="M708" s="665"/>
      <c r="N708" s="665">
        <v>2</v>
      </c>
      <c r="O708" s="665">
        <v>3228</v>
      </c>
      <c r="P708" s="678">
        <v>0.66666666666666663</v>
      </c>
      <c r="Q708" s="666">
        <v>1614</v>
      </c>
    </row>
    <row r="709" spans="1:17" ht="14.4" customHeight="1" x14ac:dyDescent="0.3">
      <c r="A709" s="661" t="s">
        <v>571</v>
      </c>
      <c r="B709" s="662" t="s">
        <v>6275</v>
      </c>
      <c r="C709" s="662" t="s">
        <v>5758</v>
      </c>
      <c r="D709" s="662" t="s">
        <v>6641</v>
      </c>
      <c r="E709" s="662" t="s">
        <v>6642</v>
      </c>
      <c r="F709" s="665"/>
      <c r="G709" s="665"/>
      <c r="H709" s="665"/>
      <c r="I709" s="665"/>
      <c r="J709" s="665"/>
      <c r="K709" s="665"/>
      <c r="L709" s="665"/>
      <c r="M709" s="665"/>
      <c r="N709" s="665">
        <v>2</v>
      </c>
      <c r="O709" s="665">
        <v>193.2</v>
      </c>
      <c r="P709" s="678"/>
      <c r="Q709" s="666">
        <v>96.6</v>
      </c>
    </row>
    <row r="710" spans="1:17" ht="14.4" customHeight="1" x14ac:dyDescent="0.3">
      <c r="A710" s="661" t="s">
        <v>571</v>
      </c>
      <c r="B710" s="662" t="s">
        <v>6275</v>
      </c>
      <c r="C710" s="662" t="s">
        <v>5758</v>
      </c>
      <c r="D710" s="662" t="s">
        <v>6643</v>
      </c>
      <c r="E710" s="662"/>
      <c r="F710" s="665">
        <v>1</v>
      </c>
      <c r="G710" s="665">
        <v>70</v>
      </c>
      <c r="H710" s="665">
        <v>1</v>
      </c>
      <c r="I710" s="665">
        <v>70</v>
      </c>
      <c r="J710" s="665"/>
      <c r="K710" s="665"/>
      <c r="L710" s="665"/>
      <c r="M710" s="665"/>
      <c r="N710" s="665"/>
      <c r="O710" s="665"/>
      <c r="P710" s="678"/>
      <c r="Q710" s="666"/>
    </row>
    <row r="711" spans="1:17" ht="14.4" customHeight="1" x14ac:dyDescent="0.3">
      <c r="A711" s="661" t="s">
        <v>571</v>
      </c>
      <c r="B711" s="662" t="s">
        <v>6275</v>
      </c>
      <c r="C711" s="662" t="s">
        <v>5758</v>
      </c>
      <c r="D711" s="662" t="s">
        <v>6644</v>
      </c>
      <c r="E711" s="662" t="s">
        <v>6645</v>
      </c>
      <c r="F711" s="665"/>
      <c r="G711" s="665"/>
      <c r="H711" s="665"/>
      <c r="I711" s="665"/>
      <c r="J711" s="665"/>
      <c r="K711" s="665"/>
      <c r="L711" s="665"/>
      <c r="M711" s="665"/>
      <c r="N711" s="665">
        <v>2</v>
      </c>
      <c r="O711" s="665">
        <v>5594.3</v>
      </c>
      <c r="P711" s="678"/>
      <c r="Q711" s="666">
        <v>2797.15</v>
      </c>
    </row>
    <row r="712" spans="1:17" ht="14.4" customHeight="1" x14ac:dyDescent="0.3">
      <c r="A712" s="661" t="s">
        <v>571</v>
      </c>
      <c r="B712" s="662" t="s">
        <v>6275</v>
      </c>
      <c r="C712" s="662" t="s">
        <v>5758</v>
      </c>
      <c r="D712" s="662" t="s">
        <v>6646</v>
      </c>
      <c r="E712" s="662" t="s">
        <v>6647</v>
      </c>
      <c r="F712" s="665"/>
      <c r="G712" s="665"/>
      <c r="H712" s="665"/>
      <c r="I712" s="665"/>
      <c r="J712" s="665">
        <v>1</v>
      </c>
      <c r="K712" s="665">
        <v>3278.02</v>
      </c>
      <c r="L712" s="665"/>
      <c r="M712" s="665">
        <v>3278.02</v>
      </c>
      <c r="N712" s="665"/>
      <c r="O712" s="665"/>
      <c r="P712" s="678"/>
      <c r="Q712" s="666"/>
    </row>
    <row r="713" spans="1:17" ht="14.4" customHeight="1" x14ac:dyDescent="0.3">
      <c r="A713" s="661" t="s">
        <v>571</v>
      </c>
      <c r="B713" s="662" t="s">
        <v>6275</v>
      </c>
      <c r="C713" s="662" t="s">
        <v>5758</v>
      </c>
      <c r="D713" s="662" t="s">
        <v>6648</v>
      </c>
      <c r="E713" s="662" t="s">
        <v>6649</v>
      </c>
      <c r="F713" s="665"/>
      <c r="G713" s="665"/>
      <c r="H713" s="665"/>
      <c r="I713" s="665"/>
      <c r="J713" s="665">
        <v>1</v>
      </c>
      <c r="K713" s="665">
        <v>6968.51</v>
      </c>
      <c r="L713" s="665"/>
      <c r="M713" s="665">
        <v>6968.51</v>
      </c>
      <c r="N713" s="665"/>
      <c r="O713" s="665"/>
      <c r="P713" s="678"/>
      <c r="Q713" s="666"/>
    </row>
    <row r="714" spans="1:17" ht="14.4" customHeight="1" x14ac:dyDescent="0.3">
      <c r="A714" s="661" t="s">
        <v>571</v>
      </c>
      <c r="B714" s="662" t="s">
        <v>6275</v>
      </c>
      <c r="C714" s="662" t="s">
        <v>5758</v>
      </c>
      <c r="D714" s="662" t="s">
        <v>6650</v>
      </c>
      <c r="E714" s="662" t="s">
        <v>6649</v>
      </c>
      <c r="F714" s="665"/>
      <c r="G714" s="665"/>
      <c r="H714" s="665"/>
      <c r="I714" s="665"/>
      <c r="J714" s="665"/>
      <c r="K714" s="665"/>
      <c r="L714" s="665"/>
      <c r="M714" s="665"/>
      <c r="N714" s="665">
        <v>1</v>
      </c>
      <c r="O714" s="665">
        <v>8342.73</v>
      </c>
      <c r="P714" s="678"/>
      <c r="Q714" s="666">
        <v>8342.73</v>
      </c>
    </row>
    <row r="715" spans="1:17" ht="14.4" customHeight="1" x14ac:dyDescent="0.3">
      <c r="A715" s="661" t="s">
        <v>571</v>
      </c>
      <c r="B715" s="662" t="s">
        <v>6275</v>
      </c>
      <c r="C715" s="662" t="s">
        <v>5758</v>
      </c>
      <c r="D715" s="662" t="s">
        <v>6651</v>
      </c>
      <c r="E715" s="662" t="s">
        <v>6652</v>
      </c>
      <c r="F715" s="665"/>
      <c r="G715" s="665"/>
      <c r="H715" s="665"/>
      <c r="I715" s="665"/>
      <c r="J715" s="665">
        <v>3</v>
      </c>
      <c r="K715" s="665">
        <v>34153.350000000006</v>
      </c>
      <c r="L715" s="665"/>
      <c r="M715" s="665">
        <v>11384.450000000003</v>
      </c>
      <c r="N715" s="665"/>
      <c r="O715" s="665"/>
      <c r="P715" s="678"/>
      <c r="Q715" s="666"/>
    </row>
    <row r="716" spans="1:17" ht="14.4" customHeight="1" x14ac:dyDescent="0.3">
      <c r="A716" s="661" t="s">
        <v>571</v>
      </c>
      <c r="B716" s="662" t="s">
        <v>6275</v>
      </c>
      <c r="C716" s="662" t="s">
        <v>5758</v>
      </c>
      <c r="D716" s="662" t="s">
        <v>6653</v>
      </c>
      <c r="E716" s="662" t="s">
        <v>6654</v>
      </c>
      <c r="F716" s="665">
        <v>2</v>
      </c>
      <c r="G716" s="665">
        <v>2723.56</v>
      </c>
      <c r="H716" s="665">
        <v>1</v>
      </c>
      <c r="I716" s="665">
        <v>1361.78</v>
      </c>
      <c r="J716" s="665"/>
      <c r="K716" s="665"/>
      <c r="L716" s="665"/>
      <c r="M716" s="665"/>
      <c r="N716" s="665"/>
      <c r="O716" s="665"/>
      <c r="P716" s="678"/>
      <c r="Q716" s="666"/>
    </row>
    <row r="717" spans="1:17" ht="14.4" customHeight="1" x14ac:dyDescent="0.3">
      <c r="A717" s="661" t="s">
        <v>571</v>
      </c>
      <c r="B717" s="662" t="s">
        <v>6275</v>
      </c>
      <c r="C717" s="662" t="s">
        <v>5758</v>
      </c>
      <c r="D717" s="662" t="s">
        <v>6655</v>
      </c>
      <c r="E717" s="662" t="s">
        <v>6656</v>
      </c>
      <c r="F717" s="665"/>
      <c r="G717" s="665"/>
      <c r="H717" s="665"/>
      <c r="I717" s="665"/>
      <c r="J717" s="665">
        <v>1</v>
      </c>
      <c r="K717" s="665">
        <v>13666.42</v>
      </c>
      <c r="L717" s="665"/>
      <c r="M717" s="665">
        <v>13666.42</v>
      </c>
      <c r="N717" s="665"/>
      <c r="O717" s="665"/>
      <c r="P717" s="678"/>
      <c r="Q717" s="666"/>
    </row>
    <row r="718" spans="1:17" ht="14.4" customHeight="1" x14ac:dyDescent="0.3">
      <c r="A718" s="661" t="s">
        <v>571</v>
      </c>
      <c r="B718" s="662" t="s">
        <v>6275</v>
      </c>
      <c r="C718" s="662" t="s">
        <v>5758</v>
      </c>
      <c r="D718" s="662" t="s">
        <v>6657</v>
      </c>
      <c r="E718" s="662" t="s">
        <v>6658</v>
      </c>
      <c r="F718" s="665"/>
      <c r="G718" s="665"/>
      <c r="H718" s="665"/>
      <c r="I718" s="665"/>
      <c r="J718" s="665">
        <v>1</v>
      </c>
      <c r="K718" s="665">
        <v>6653.25</v>
      </c>
      <c r="L718" s="665"/>
      <c r="M718" s="665">
        <v>6653.25</v>
      </c>
      <c r="N718" s="665"/>
      <c r="O718" s="665"/>
      <c r="P718" s="678"/>
      <c r="Q718" s="666"/>
    </row>
    <row r="719" spans="1:17" ht="14.4" customHeight="1" x14ac:dyDescent="0.3">
      <c r="A719" s="661" t="s">
        <v>571</v>
      </c>
      <c r="B719" s="662" t="s">
        <v>6275</v>
      </c>
      <c r="C719" s="662" t="s">
        <v>5758</v>
      </c>
      <c r="D719" s="662" t="s">
        <v>6659</v>
      </c>
      <c r="E719" s="662" t="s">
        <v>6660</v>
      </c>
      <c r="F719" s="665">
        <v>1</v>
      </c>
      <c r="G719" s="665">
        <v>15980.73</v>
      </c>
      <c r="H719" s="665">
        <v>1</v>
      </c>
      <c r="I719" s="665">
        <v>15980.73</v>
      </c>
      <c r="J719" s="665"/>
      <c r="K719" s="665"/>
      <c r="L719" s="665"/>
      <c r="M719" s="665"/>
      <c r="N719" s="665"/>
      <c r="O719" s="665"/>
      <c r="P719" s="678"/>
      <c r="Q719" s="666"/>
    </row>
    <row r="720" spans="1:17" ht="14.4" customHeight="1" x14ac:dyDescent="0.3">
      <c r="A720" s="661" t="s">
        <v>571</v>
      </c>
      <c r="B720" s="662" t="s">
        <v>6275</v>
      </c>
      <c r="C720" s="662" t="s">
        <v>5758</v>
      </c>
      <c r="D720" s="662" t="s">
        <v>6661</v>
      </c>
      <c r="E720" s="662" t="s">
        <v>6660</v>
      </c>
      <c r="F720" s="665">
        <v>4</v>
      </c>
      <c r="G720" s="665">
        <v>3283.2</v>
      </c>
      <c r="H720" s="665">
        <v>1</v>
      </c>
      <c r="I720" s="665">
        <v>820.8</v>
      </c>
      <c r="J720" s="665"/>
      <c r="K720" s="665"/>
      <c r="L720" s="665"/>
      <c r="M720" s="665"/>
      <c r="N720" s="665"/>
      <c r="O720" s="665"/>
      <c r="P720" s="678"/>
      <c r="Q720" s="666"/>
    </row>
    <row r="721" spans="1:17" ht="14.4" customHeight="1" x14ac:dyDescent="0.3">
      <c r="A721" s="661" t="s">
        <v>571</v>
      </c>
      <c r="B721" s="662" t="s">
        <v>6275</v>
      </c>
      <c r="C721" s="662" t="s">
        <v>5758</v>
      </c>
      <c r="D721" s="662" t="s">
        <v>6662</v>
      </c>
      <c r="E721" s="662" t="s">
        <v>6660</v>
      </c>
      <c r="F721" s="665">
        <v>2</v>
      </c>
      <c r="G721" s="665">
        <v>13630.26</v>
      </c>
      <c r="H721" s="665">
        <v>1</v>
      </c>
      <c r="I721" s="665">
        <v>6815.13</v>
      </c>
      <c r="J721" s="665"/>
      <c r="K721" s="665"/>
      <c r="L721" s="665"/>
      <c r="M721" s="665"/>
      <c r="N721" s="665"/>
      <c r="O721" s="665"/>
      <c r="P721" s="678"/>
      <c r="Q721" s="666"/>
    </row>
    <row r="722" spans="1:17" ht="14.4" customHeight="1" x14ac:dyDescent="0.3">
      <c r="A722" s="661" t="s">
        <v>571</v>
      </c>
      <c r="B722" s="662" t="s">
        <v>6275</v>
      </c>
      <c r="C722" s="662" t="s">
        <v>5758</v>
      </c>
      <c r="D722" s="662" t="s">
        <v>6663</v>
      </c>
      <c r="E722" s="662" t="s">
        <v>6664</v>
      </c>
      <c r="F722" s="665"/>
      <c r="G722" s="665"/>
      <c r="H722" s="665"/>
      <c r="I722" s="665"/>
      <c r="J722" s="665"/>
      <c r="K722" s="665"/>
      <c r="L722" s="665"/>
      <c r="M722" s="665"/>
      <c r="N722" s="665">
        <v>1</v>
      </c>
      <c r="O722" s="665">
        <v>4142.3500000000004</v>
      </c>
      <c r="P722" s="678"/>
      <c r="Q722" s="666">
        <v>4142.3500000000004</v>
      </c>
    </row>
    <row r="723" spans="1:17" ht="14.4" customHeight="1" x14ac:dyDescent="0.3">
      <c r="A723" s="661" t="s">
        <v>571</v>
      </c>
      <c r="B723" s="662" t="s">
        <v>6275</v>
      </c>
      <c r="C723" s="662" t="s">
        <v>5758</v>
      </c>
      <c r="D723" s="662" t="s">
        <v>6665</v>
      </c>
      <c r="E723" s="662" t="s">
        <v>6666</v>
      </c>
      <c r="F723" s="665"/>
      <c r="G723" s="665"/>
      <c r="H723" s="665"/>
      <c r="I723" s="665"/>
      <c r="J723" s="665">
        <v>1</v>
      </c>
      <c r="K723" s="665">
        <v>11571</v>
      </c>
      <c r="L723" s="665"/>
      <c r="M723" s="665">
        <v>11571</v>
      </c>
      <c r="N723" s="665"/>
      <c r="O723" s="665"/>
      <c r="P723" s="678"/>
      <c r="Q723" s="666"/>
    </row>
    <row r="724" spans="1:17" ht="14.4" customHeight="1" x14ac:dyDescent="0.3">
      <c r="A724" s="661" t="s">
        <v>571</v>
      </c>
      <c r="B724" s="662" t="s">
        <v>6275</v>
      </c>
      <c r="C724" s="662" t="s">
        <v>5758</v>
      </c>
      <c r="D724" s="662" t="s">
        <v>6667</v>
      </c>
      <c r="E724" s="662" t="s">
        <v>6498</v>
      </c>
      <c r="F724" s="665"/>
      <c r="G724" s="665"/>
      <c r="H724" s="665"/>
      <c r="I724" s="665"/>
      <c r="J724" s="665">
        <v>2</v>
      </c>
      <c r="K724" s="665">
        <v>2719.42</v>
      </c>
      <c r="L724" s="665"/>
      <c r="M724" s="665">
        <v>1359.71</v>
      </c>
      <c r="N724" s="665"/>
      <c r="O724" s="665"/>
      <c r="P724" s="678"/>
      <c r="Q724" s="666"/>
    </row>
    <row r="725" spans="1:17" ht="14.4" customHeight="1" x14ac:dyDescent="0.3">
      <c r="A725" s="661" t="s">
        <v>571</v>
      </c>
      <c r="B725" s="662" t="s">
        <v>6275</v>
      </c>
      <c r="C725" s="662" t="s">
        <v>5758</v>
      </c>
      <c r="D725" s="662" t="s">
        <v>6668</v>
      </c>
      <c r="E725" s="662" t="s">
        <v>6669</v>
      </c>
      <c r="F725" s="665"/>
      <c r="G725" s="665"/>
      <c r="H725" s="665"/>
      <c r="I725" s="665"/>
      <c r="J725" s="665">
        <v>3</v>
      </c>
      <c r="K725" s="665">
        <v>4271.88</v>
      </c>
      <c r="L725" s="665"/>
      <c r="M725" s="665">
        <v>1423.96</v>
      </c>
      <c r="N725" s="665"/>
      <c r="O725" s="665"/>
      <c r="P725" s="678"/>
      <c r="Q725" s="666"/>
    </row>
    <row r="726" spans="1:17" ht="14.4" customHeight="1" x14ac:dyDescent="0.3">
      <c r="A726" s="661" t="s">
        <v>571</v>
      </c>
      <c r="B726" s="662" t="s">
        <v>6275</v>
      </c>
      <c r="C726" s="662" t="s">
        <v>5758</v>
      </c>
      <c r="D726" s="662" t="s">
        <v>6670</v>
      </c>
      <c r="E726" s="662" t="s">
        <v>6671</v>
      </c>
      <c r="F726" s="665"/>
      <c r="G726" s="665"/>
      <c r="H726" s="665"/>
      <c r="I726" s="665"/>
      <c r="J726" s="665">
        <v>2</v>
      </c>
      <c r="K726" s="665">
        <v>437.34</v>
      </c>
      <c r="L726" s="665"/>
      <c r="M726" s="665">
        <v>218.67</v>
      </c>
      <c r="N726" s="665">
        <v>1</v>
      </c>
      <c r="O726" s="665">
        <v>218.67</v>
      </c>
      <c r="P726" s="678"/>
      <c r="Q726" s="666">
        <v>218.67</v>
      </c>
    </row>
    <row r="727" spans="1:17" ht="14.4" customHeight="1" x14ac:dyDescent="0.3">
      <c r="A727" s="661" t="s">
        <v>571</v>
      </c>
      <c r="B727" s="662" t="s">
        <v>6275</v>
      </c>
      <c r="C727" s="662" t="s">
        <v>5758</v>
      </c>
      <c r="D727" s="662" t="s">
        <v>6672</v>
      </c>
      <c r="E727" s="662" t="s">
        <v>6673</v>
      </c>
      <c r="F727" s="665"/>
      <c r="G727" s="665"/>
      <c r="H727" s="665"/>
      <c r="I727" s="665"/>
      <c r="J727" s="665">
        <v>1</v>
      </c>
      <c r="K727" s="665">
        <v>11338</v>
      </c>
      <c r="L727" s="665"/>
      <c r="M727" s="665">
        <v>11338</v>
      </c>
      <c r="N727" s="665"/>
      <c r="O727" s="665"/>
      <c r="P727" s="678"/>
      <c r="Q727" s="666"/>
    </row>
    <row r="728" spans="1:17" ht="14.4" customHeight="1" x14ac:dyDescent="0.3">
      <c r="A728" s="661" t="s">
        <v>571</v>
      </c>
      <c r="B728" s="662" t="s">
        <v>6275</v>
      </c>
      <c r="C728" s="662" t="s">
        <v>5758</v>
      </c>
      <c r="D728" s="662" t="s">
        <v>6674</v>
      </c>
      <c r="E728" s="662" t="s">
        <v>6675</v>
      </c>
      <c r="F728" s="665"/>
      <c r="G728" s="665"/>
      <c r="H728" s="665"/>
      <c r="I728" s="665"/>
      <c r="J728" s="665">
        <v>1</v>
      </c>
      <c r="K728" s="665">
        <v>2707</v>
      </c>
      <c r="L728" s="665"/>
      <c r="M728" s="665">
        <v>2707</v>
      </c>
      <c r="N728" s="665"/>
      <c r="O728" s="665"/>
      <c r="P728" s="678"/>
      <c r="Q728" s="666"/>
    </row>
    <row r="729" spans="1:17" ht="14.4" customHeight="1" x14ac:dyDescent="0.3">
      <c r="A729" s="661" t="s">
        <v>571</v>
      </c>
      <c r="B729" s="662" t="s">
        <v>6275</v>
      </c>
      <c r="C729" s="662" t="s">
        <v>5758</v>
      </c>
      <c r="D729" s="662" t="s">
        <v>6676</v>
      </c>
      <c r="E729" s="662" t="s">
        <v>6677</v>
      </c>
      <c r="F729" s="665"/>
      <c r="G729" s="665"/>
      <c r="H729" s="665"/>
      <c r="I729" s="665"/>
      <c r="J729" s="665">
        <v>1</v>
      </c>
      <c r="K729" s="665">
        <v>4608</v>
      </c>
      <c r="L729" s="665"/>
      <c r="M729" s="665">
        <v>4608</v>
      </c>
      <c r="N729" s="665"/>
      <c r="O729" s="665"/>
      <c r="P729" s="678"/>
      <c r="Q729" s="666"/>
    </row>
    <row r="730" spans="1:17" ht="14.4" customHeight="1" x14ac:dyDescent="0.3">
      <c r="A730" s="661" t="s">
        <v>571</v>
      </c>
      <c r="B730" s="662" t="s">
        <v>6275</v>
      </c>
      <c r="C730" s="662" t="s">
        <v>5758</v>
      </c>
      <c r="D730" s="662" t="s">
        <v>6678</v>
      </c>
      <c r="E730" s="662" t="s">
        <v>6513</v>
      </c>
      <c r="F730" s="665"/>
      <c r="G730" s="665"/>
      <c r="H730" s="665"/>
      <c r="I730" s="665"/>
      <c r="J730" s="665"/>
      <c r="K730" s="665"/>
      <c r="L730" s="665"/>
      <c r="M730" s="665"/>
      <c r="N730" s="665">
        <v>5</v>
      </c>
      <c r="O730" s="665">
        <v>6933.25</v>
      </c>
      <c r="P730" s="678"/>
      <c r="Q730" s="666">
        <v>1386.65</v>
      </c>
    </row>
    <row r="731" spans="1:17" ht="14.4" customHeight="1" x14ac:dyDescent="0.3">
      <c r="A731" s="661" t="s">
        <v>571</v>
      </c>
      <c r="B731" s="662" t="s">
        <v>6275</v>
      </c>
      <c r="C731" s="662" t="s">
        <v>5758</v>
      </c>
      <c r="D731" s="662" t="s">
        <v>6679</v>
      </c>
      <c r="E731" s="662" t="s">
        <v>6680</v>
      </c>
      <c r="F731" s="665"/>
      <c r="G731" s="665"/>
      <c r="H731" s="665"/>
      <c r="I731" s="665"/>
      <c r="J731" s="665"/>
      <c r="K731" s="665"/>
      <c r="L731" s="665"/>
      <c r="M731" s="665"/>
      <c r="N731" s="665">
        <v>6</v>
      </c>
      <c r="O731" s="665">
        <v>54838.14</v>
      </c>
      <c r="P731" s="678"/>
      <c r="Q731" s="666">
        <v>9139.69</v>
      </c>
    </row>
    <row r="732" spans="1:17" ht="14.4" customHeight="1" x14ac:dyDescent="0.3">
      <c r="A732" s="661" t="s">
        <v>571</v>
      </c>
      <c r="B732" s="662" t="s">
        <v>6275</v>
      </c>
      <c r="C732" s="662" t="s">
        <v>5758</v>
      </c>
      <c r="D732" s="662" t="s">
        <v>6681</v>
      </c>
      <c r="E732" s="662" t="s">
        <v>6682</v>
      </c>
      <c r="F732" s="665"/>
      <c r="G732" s="665"/>
      <c r="H732" s="665"/>
      <c r="I732" s="665"/>
      <c r="J732" s="665"/>
      <c r="K732" s="665"/>
      <c r="L732" s="665"/>
      <c r="M732" s="665"/>
      <c r="N732" s="665">
        <v>1</v>
      </c>
      <c r="O732" s="665">
        <v>2129.73</v>
      </c>
      <c r="P732" s="678"/>
      <c r="Q732" s="666">
        <v>2129.73</v>
      </c>
    </row>
    <row r="733" spans="1:17" ht="14.4" customHeight="1" x14ac:dyDescent="0.3">
      <c r="A733" s="661" t="s">
        <v>571</v>
      </c>
      <c r="B733" s="662" t="s">
        <v>6275</v>
      </c>
      <c r="C733" s="662" t="s">
        <v>5758</v>
      </c>
      <c r="D733" s="662" t="s">
        <v>6683</v>
      </c>
      <c r="E733" s="662" t="s">
        <v>6682</v>
      </c>
      <c r="F733" s="665"/>
      <c r="G733" s="665"/>
      <c r="H733" s="665"/>
      <c r="I733" s="665"/>
      <c r="J733" s="665">
        <v>1</v>
      </c>
      <c r="K733" s="665">
        <v>2342.1799999999998</v>
      </c>
      <c r="L733" s="665"/>
      <c r="M733" s="665">
        <v>2342.1799999999998</v>
      </c>
      <c r="N733" s="665"/>
      <c r="O733" s="665"/>
      <c r="P733" s="678"/>
      <c r="Q733" s="666"/>
    </row>
    <row r="734" spans="1:17" ht="14.4" customHeight="1" x14ac:dyDescent="0.3">
      <c r="A734" s="661" t="s">
        <v>571</v>
      </c>
      <c r="B734" s="662" t="s">
        <v>6275</v>
      </c>
      <c r="C734" s="662" t="s">
        <v>5758</v>
      </c>
      <c r="D734" s="662" t="s">
        <v>6684</v>
      </c>
      <c r="E734" s="662" t="s">
        <v>6685</v>
      </c>
      <c r="F734" s="665"/>
      <c r="G734" s="665"/>
      <c r="H734" s="665"/>
      <c r="I734" s="665"/>
      <c r="J734" s="665"/>
      <c r="K734" s="665"/>
      <c r="L734" s="665"/>
      <c r="M734" s="665"/>
      <c r="N734" s="665">
        <v>1</v>
      </c>
      <c r="O734" s="665">
        <v>9341.16</v>
      </c>
      <c r="P734" s="678"/>
      <c r="Q734" s="666">
        <v>9341.16</v>
      </c>
    </row>
    <row r="735" spans="1:17" ht="14.4" customHeight="1" x14ac:dyDescent="0.3">
      <c r="A735" s="661" t="s">
        <v>571</v>
      </c>
      <c r="B735" s="662" t="s">
        <v>6275</v>
      </c>
      <c r="C735" s="662" t="s">
        <v>5758</v>
      </c>
      <c r="D735" s="662" t="s">
        <v>6686</v>
      </c>
      <c r="E735" s="662" t="s">
        <v>6687</v>
      </c>
      <c r="F735" s="665">
        <v>4</v>
      </c>
      <c r="G735" s="665">
        <v>50827.4</v>
      </c>
      <c r="H735" s="665">
        <v>1</v>
      </c>
      <c r="I735" s="665">
        <v>12706.85</v>
      </c>
      <c r="J735" s="665"/>
      <c r="K735" s="665"/>
      <c r="L735" s="665"/>
      <c r="M735" s="665"/>
      <c r="N735" s="665"/>
      <c r="O735" s="665"/>
      <c r="P735" s="678"/>
      <c r="Q735" s="666"/>
    </row>
    <row r="736" spans="1:17" ht="14.4" customHeight="1" x14ac:dyDescent="0.3">
      <c r="A736" s="661" t="s">
        <v>571</v>
      </c>
      <c r="B736" s="662" t="s">
        <v>6275</v>
      </c>
      <c r="C736" s="662" t="s">
        <v>5758</v>
      </c>
      <c r="D736" s="662" t="s">
        <v>6688</v>
      </c>
      <c r="E736" s="662" t="s">
        <v>6687</v>
      </c>
      <c r="F736" s="665">
        <v>2</v>
      </c>
      <c r="G736" s="665">
        <v>18391.3</v>
      </c>
      <c r="H736" s="665">
        <v>1</v>
      </c>
      <c r="I736" s="665">
        <v>9195.65</v>
      </c>
      <c r="J736" s="665"/>
      <c r="K736" s="665"/>
      <c r="L736" s="665"/>
      <c r="M736" s="665"/>
      <c r="N736" s="665"/>
      <c r="O736" s="665"/>
      <c r="P736" s="678"/>
      <c r="Q736" s="666"/>
    </row>
    <row r="737" spans="1:17" ht="14.4" customHeight="1" x14ac:dyDescent="0.3">
      <c r="A737" s="661" t="s">
        <v>571</v>
      </c>
      <c r="B737" s="662" t="s">
        <v>6275</v>
      </c>
      <c r="C737" s="662" t="s">
        <v>5758</v>
      </c>
      <c r="D737" s="662" t="s">
        <v>6689</v>
      </c>
      <c r="E737" s="662" t="s">
        <v>6690</v>
      </c>
      <c r="F737" s="665">
        <v>53</v>
      </c>
      <c r="G737" s="665">
        <v>44326.55</v>
      </c>
      <c r="H737" s="665">
        <v>1</v>
      </c>
      <c r="I737" s="665">
        <v>836.35</v>
      </c>
      <c r="J737" s="665"/>
      <c r="K737" s="665"/>
      <c r="L737" s="665"/>
      <c r="M737" s="665"/>
      <c r="N737" s="665"/>
      <c r="O737" s="665"/>
      <c r="P737" s="678"/>
      <c r="Q737" s="666"/>
    </row>
    <row r="738" spans="1:17" ht="14.4" customHeight="1" x14ac:dyDescent="0.3">
      <c r="A738" s="661" t="s">
        <v>571</v>
      </c>
      <c r="B738" s="662" t="s">
        <v>6275</v>
      </c>
      <c r="C738" s="662" t="s">
        <v>5758</v>
      </c>
      <c r="D738" s="662" t="s">
        <v>6691</v>
      </c>
      <c r="E738" s="662" t="s">
        <v>6527</v>
      </c>
      <c r="F738" s="665">
        <v>1</v>
      </c>
      <c r="G738" s="665">
        <v>17329.2</v>
      </c>
      <c r="H738" s="665">
        <v>1</v>
      </c>
      <c r="I738" s="665">
        <v>17329.2</v>
      </c>
      <c r="J738" s="665">
        <v>2</v>
      </c>
      <c r="K738" s="665">
        <v>34658.400000000001</v>
      </c>
      <c r="L738" s="665">
        <v>2</v>
      </c>
      <c r="M738" s="665">
        <v>17329.2</v>
      </c>
      <c r="N738" s="665">
        <v>7</v>
      </c>
      <c r="O738" s="665">
        <v>121304.4</v>
      </c>
      <c r="P738" s="678">
        <v>6.9999999999999991</v>
      </c>
      <c r="Q738" s="666">
        <v>17329.2</v>
      </c>
    </row>
    <row r="739" spans="1:17" ht="14.4" customHeight="1" x14ac:dyDescent="0.3">
      <c r="A739" s="661" t="s">
        <v>571</v>
      </c>
      <c r="B739" s="662" t="s">
        <v>6275</v>
      </c>
      <c r="C739" s="662" t="s">
        <v>5758</v>
      </c>
      <c r="D739" s="662" t="s">
        <v>6692</v>
      </c>
      <c r="E739" s="662" t="s">
        <v>6693</v>
      </c>
      <c r="F739" s="665"/>
      <c r="G739" s="665"/>
      <c r="H739" s="665"/>
      <c r="I739" s="665"/>
      <c r="J739" s="665">
        <v>4</v>
      </c>
      <c r="K739" s="665">
        <v>56660.08</v>
      </c>
      <c r="L739" s="665"/>
      <c r="M739" s="665">
        <v>14165.02</v>
      </c>
      <c r="N739" s="665"/>
      <c r="O739" s="665"/>
      <c r="P739" s="678"/>
      <c r="Q739" s="666"/>
    </row>
    <row r="740" spans="1:17" ht="14.4" customHeight="1" x14ac:dyDescent="0.3">
      <c r="A740" s="661" t="s">
        <v>571</v>
      </c>
      <c r="B740" s="662" t="s">
        <v>6275</v>
      </c>
      <c r="C740" s="662" t="s">
        <v>5758</v>
      </c>
      <c r="D740" s="662" t="s">
        <v>6694</v>
      </c>
      <c r="E740" s="662" t="s">
        <v>6693</v>
      </c>
      <c r="F740" s="665"/>
      <c r="G740" s="665"/>
      <c r="H740" s="665"/>
      <c r="I740" s="665"/>
      <c r="J740" s="665">
        <v>4</v>
      </c>
      <c r="K740" s="665">
        <v>12855.04</v>
      </c>
      <c r="L740" s="665"/>
      <c r="M740" s="665">
        <v>3213.76</v>
      </c>
      <c r="N740" s="665"/>
      <c r="O740" s="665"/>
      <c r="P740" s="678"/>
      <c r="Q740" s="666"/>
    </row>
    <row r="741" spans="1:17" ht="14.4" customHeight="1" x14ac:dyDescent="0.3">
      <c r="A741" s="661" t="s">
        <v>571</v>
      </c>
      <c r="B741" s="662" t="s">
        <v>6275</v>
      </c>
      <c r="C741" s="662" t="s">
        <v>5758</v>
      </c>
      <c r="D741" s="662" t="s">
        <v>6695</v>
      </c>
      <c r="E741" s="662" t="s">
        <v>6693</v>
      </c>
      <c r="F741" s="665"/>
      <c r="G741" s="665"/>
      <c r="H741" s="665"/>
      <c r="I741" s="665"/>
      <c r="J741" s="665">
        <v>2</v>
      </c>
      <c r="K741" s="665">
        <v>8570.7199999999993</v>
      </c>
      <c r="L741" s="665"/>
      <c r="M741" s="665">
        <v>4285.3599999999997</v>
      </c>
      <c r="N741" s="665"/>
      <c r="O741" s="665"/>
      <c r="P741" s="678"/>
      <c r="Q741" s="666"/>
    </row>
    <row r="742" spans="1:17" ht="14.4" customHeight="1" x14ac:dyDescent="0.3">
      <c r="A742" s="661" t="s">
        <v>571</v>
      </c>
      <c r="B742" s="662" t="s">
        <v>6275</v>
      </c>
      <c r="C742" s="662" t="s">
        <v>5758</v>
      </c>
      <c r="D742" s="662" t="s">
        <v>6696</v>
      </c>
      <c r="E742" s="662" t="s">
        <v>6697</v>
      </c>
      <c r="F742" s="665">
        <v>2</v>
      </c>
      <c r="G742" s="665">
        <v>312.98</v>
      </c>
      <c r="H742" s="665">
        <v>1</v>
      </c>
      <c r="I742" s="665">
        <v>156.49</v>
      </c>
      <c r="J742" s="665"/>
      <c r="K742" s="665"/>
      <c r="L742" s="665"/>
      <c r="M742" s="665"/>
      <c r="N742" s="665"/>
      <c r="O742" s="665"/>
      <c r="P742" s="678"/>
      <c r="Q742" s="666"/>
    </row>
    <row r="743" spans="1:17" ht="14.4" customHeight="1" x14ac:dyDescent="0.3">
      <c r="A743" s="661" t="s">
        <v>571</v>
      </c>
      <c r="B743" s="662" t="s">
        <v>6275</v>
      </c>
      <c r="C743" s="662" t="s">
        <v>5758</v>
      </c>
      <c r="D743" s="662" t="s">
        <v>6698</v>
      </c>
      <c r="E743" s="662" t="s">
        <v>6699</v>
      </c>
      <c r="F743" s="665">
        <v>55</v>
      </c>
      <c r="G743" s="665">
        <v>8606.9500000000007</v>
      </c>
      <c r="H743" s="665">
        <v>1</v>
      </c>
      <c r="I743" s="665">
        <v>156.49</v>
      </c>
      <c r="J743" s="665"/>
      <c r="K743" s="665"/>
      <c r="L743" s="665"/>
      <c r="M743" s="665"/>
      <c r="N743" s="665"/>
      <c r="O743" s="665"/>
      <c r="P743" s="678"/>
      <c r="Q743" s="666"/>
    </row>
    <row r="744" spans="1:17" ht="14.4" customHeight="1" x14ac:dyDescent="0.3">
      <c r="A744" s="661" t="s">
        <v>571</v>
      </c>
      <c r="B744" s="662" t="s">
        <v>6275</v>
      </c>
      <c r="C744" s="662" t="s">
        <v>5758</v>
      </c>
      <c r="D744" s="662" t="s">
        <v>6700</v>
      </c>
      <c r="E744" s="662" t="s">
        <v>6699</v>
      </c>
      <c r="F744" s="665">
        <v>25</v>
      </c>
      <c r="G744" s="665">
        <v>4301</v>
      </c>
      <c r="H744" s="665">
        <v>1</v>
      </c>
      <c r="I744" s="665">
        <v>172.04</v>
      </c>
      <c r="J744" s="665"/>
      <c r="K744" s="665"/>
      <c r="L744" s="665"/>
      <c r="M744" s="665"/>
      <c r="N744" s="665"/>
      <c r="O744" s="665"/>
      <c r="P744" s="678"/>
      <c r="Q744" s="666"/>
    </row>
    <row r="745" spans="1:17" ht="14.4" customHeight="1" x14ac:dyDescent="0.3">
      <c r="A745" s="661" t="s">
        <v>571</v>
      </c>
      <c r="B745" s="662" t="s">
        <v>6275</v>
      </c>
      <c r="C745" s="662" t="s">
        <v>5758</v>
      </c>
      <c r="D745" s="662" t="s">
        <v>6701</v>
      </c>
      <c r="E745" s="662" t="s">
        <v>6699</v>
      </c>
      <c r="F745" s="665">
        <v>3</v>
      </c>
      <c r="G745" s="665">
        <v>590.73</v>
      </c>
      <c r="H745" s="665">
        <v>1</v>
      </c>
      <c r="I745" s="665">
        <v>196.91</v>
      </c>
      <c r="J745" s="665">
        <v>1</v>
      </c>
      <c r="K745" s="665">
        <v>196.91</v>
      </c>
      <c r="L745" s="665">
        <v>0.33333333333333331</v>
      </c>
      <c r="M745" s="665">
        <v>196.91</v>
      </c>
      <c r="N745" s="665"/>
      <c r="O745" s="665"/>
      <c r="P745" s="678"/>
      <c r="Q745" s="666"/>
    </row>
    <row r="746" spans="1:17" ht="14.4" customHeight="1" x14ac:dyDescent="0.3">
      <c r="A746" s="661" t="s">
        <v>571</v>
      </c>
      <c r="B746" s="662" t="s">
        <v>6275</v>
      </c>
      <c r="C746" s="662" t="s">
        <v>5758</v>
      </c>
      <c r="D746" s="662" t="s">
        <v>6702</v>
      </c>
      <c r="E746" s="662" t="s">
        <v>6699</v>
      </c>
      <c r="F746" s="665">
        <v>4</v>
      </c>
      <c r="G746" s="665">
        <v>1251.92</v>
      </c>
      <c r="H746" s="665">
        <v>1</v>
      </c>
      <c r="I746" s="665">
        <v>312.98</v>
      </c>
      <c r="J746" s="665"/>
      <c r="K746" s="665"/>
      <c r="L746" s="665"/>
      <c r="M746" s="665"/>
      <c r="N746" s="665"/>
      <c r="O746" s="665"/>
      <c r="P746" s="678"/>
      <c r="Q746" s="666"/>
    </row>
    <row r="747" spans="1:17" ht="14.4" customHeight="1" x14ac:dyDescent="0.3">
      <c r="A747" s="661" t="s">
        <v>571</v>
      </c>
      <c r="B747" s="662" t="s">
        <v>6275</v>
      </c>
      <c r="C747" s="662" t="s">
        <v>5758</v>
      </c>
      <c r="D747" s="662" t="s">
        <v>6703</v>
      </c>
      <c r="E747" s="662" t="s">
        <v>6699</v>
      </c>
      <c r="F747" s="665">
        <v>11</v>
      </c>
      <c r="G747" s="665">
        <v>4126.76</v>
      </c>
      <c r="H747" s="665">
        <v>1</v>
      </c>
      <c r="I747" s="665">
        <v>375.16</v>
      </c>
      <c r="J747" s="665"/>
      <c r="K747" s="665"/>
      <c r="L747" s="665"/>
      <c r="M747" s="665"/>
      <c r="N747" s="665"/>
      <c r="O747" s="665"/>
      <c r="P747" s="678"/>
      <c r="Q747" s="666"/>
    </row>
    <row r="748" spans="1:17" ht="14.4" customHeight="1" x14ac:dyDescent="0.3">
      <c r="A748" s="661" t="s">
        <v>571</v>
      </c>
      <c r="B748" s="662" t="s">
        <v>6275</v>
      </c>
      <c r="C748" s="662" t="s">
        <v>5758</v>
      </c>
      <c r="D748" s="662" t="s">
        <v>6704</v>
      </c>
      <c r="E748" s="662" t="s">
        <v>6699</v>
      </c>
      <c r="F748" s="665">
        <v>1</v>
      </c>
      <c r="G748" s="665">
        <v>418.69</v>
      </c>
      <c r="H748" s="665">
        <v>1</v>
      </c>
      <c r="I748" s="665">
        <v>418.69</v>
      </c>
      <c r="J748" s="665"/>
      <c r="K748" s="665"/>
      <c r="L748" s="665"/>
      <c r="M748" s="665"/>
      <c r="N748" s="665"/>
      <c r="O748" s="665"/>
      <c r="P748" s="678"/>
      <c r="Q748" s="666"/>
    </row>
    <row r="749" spans="1:17" ht="14.4" customHeight="1" x14ac:dyDescent="0.3">
      <c r="A749" s="661" t="s">
        <v>571</v>
      </c>
      <c r="B749" s="662" t="s">
        <v>6275</v>
      </c>
      <c r="C749" s="662" t="s">
        <v>5758</v>
      </c>
      <c r="D749" s="662" t="s">
        <v>6705</v>
      </c>
      <c r="E749" s="662" t="s">
        <v>6699</v>
      </c>
      <c r="F749" s="665">
        <v>2</v>
      </c>
      <c r="G749" s="665">
        <v>835.3</v>
      </c>
      <c r="H749" s="665">
        <v>1</v>
      </c>
      <c r="I749" s="665">
        <v>417.65</v>
      </c>
      <c r="J749" s="665"/>
      <c r="K749" s="665"/>
      <c r="L749" s="665"/>
      <c r="M749" s="665"/>
      <c r="N749" s="665"/>
      <c r="O749" s="665"/>
      <c r="P749" s="678"/>
      <c r="Q749" s="666"/>
    </row>
    <row r="750" spans="1:17" ht="14.4" customHeight="1" x14ac:dyDescent="0.3">
      <c r="A750" s="661" t="s">
        <v>571</v>
      </c>
      <c r="B750" s="662" t="s">
        <v>6275</v>
      </c>
      <c r="C750" s="662" t="s">
        <v>5758</v>
      </c>
      <c r="D750" s="662" t="s">
        <v>6706</v>
      </c>
      <c r="E750" s="662" t="s">
        <v>6699</v>
      </c>
      <c r="F750" s="665">
        <v>2</v>
      </c>
      <c r="G750" s="665">
        <v>1110.98</v>
      </c>
      <c r="H750" s="665">
        <v>1</v>
      </c>
      <c r="I750" s="665">
        <v>555.49</v>
      </c>
      <c r="J750" s="665"/>
      <c r="K750" s="665"/>
      <c r="L750" s="665"/>
      <c r="M750" s="665"/>
      <c r="N750" s="665"/>
      <c r="O750" s="665"/>
      <c r="P750" s="678"/>
      <c r="Q750" s="666"/>
    </row>
    <row r="751" spans="1:17" ht="14.4" customHeight="1" x14ac:dyDescent="0.3">
      <c r="A751" s="661" t="s">
        <v>571</v>
      </c>
      <c r="B751" s="662" t="s">
        <v>6275</v>
      </c>
      <c r="C751" s="662" t="s">
        <v>5758</v>
      </c>
      <c r="D751" s="662" t="s">
        <v>6707</v>
      </c>
      <c r="E751" s="662" t="s">
        <v>6708</v>
      </c>
      <c r="F751" s="665"/>
      <c r="G751" s="665"/>
      <c r="H751" s="665"/>
      <c r="I751" s="665"/>
      <c r="J751" s="665">
        <v>1</v>
      </c>
      <c r="K751" s="665">
        <v>2706.67</v>
      </c>
      <c r="L751" s="665"/>
      <c r="M751" s="665">
        <v>2706.67</v>
      </c>
      <c r="N751" s="665"/>
      <c r="O751" s="665"/>
      <c r="P751" s="678"/>
      <c r="Q751" s="666"/>
    </row>
    <row r="752" spans="1:17" ht="14.4" customHeight="1" x14ac:dyDescent="0.3">
      <c r="A752" s="661" t="s">
        <v>571</v>
      </c>
      <c r="B752" s="662" t="s">
        <v>6275</v>
      </c>
      <c r="C752" s="662" t="s">
        <v>5758</v>
      </c>
      <c r="D752" s="662" t="s">
        <v>6709</v>
      </c>
      <c r="E752" s="662" t="s">
        <v>6710</v>
      </c>
      <c r="F752" s="665"/>
      <c r="G752" s="665"/>
      <c r="H752" s="665"/>
      <c r="I752" s="665"/>
      <c r="J752" s="665"/>
      <c r="K752" s="665"/>
      <c r="L752" s="665"/>
      <c r="M752" s="665"/>
      <c r="N752" s="665">
        <v>1</v>
      </c>
      <c r="O752" s="665">
        <v>563</v>
      </c>
      <c r="P752" s="678"/>
      <c r="Q752" s="666">
        <v>563</v>
      </c>
    </row>
    <row r="753" spans="1:17" ht="14.4" customHeight="1" x14ac:dyDescent="0.3">
      <c r="A753" s="661" t="s">
        <v>571</v>
      </c>
      <c r="B753" s="662" t="s">
        <v>6275</v>
      </c>
      <c r="C753" s="662" t="s">
        <v>5758</v>
      </c>
      <c r="D753" s="662" t="s">
        <v>6711</v>
      </c>
      <c r="E753" s="662" t="s">
        <v>6454</v>
      </c>
      <c r="F753" s="665"/>
      <c r="G753" s="665"/>
      <c r="H753" s="665"/>
      <c r="I753" s="665"/>
      <c r="J753" s="665">
        <v>3</v>
      </c>
      <c r="K753" s="665">
        <v>2813.73</v>
      </c>
      <c r="L753" s="665"/>
      <c r="M753" s="665">
        <v>937.91</v>
      </c>
      <c r="N753" s="665">
        <v>2</v>
      </c>
      <c r="O753" s="665">
        <v>1875.82</v>
      </c>
      <c r="P753" s="678"/>
      <c r="Q753" s="666">
        <v>937.91</v>
      </c>
    </row>
    <row r="754" spans="1:17" ht="14.4" customHeight="1" x14ac:dyDescent="0.3">
      <c r="A754" s="661" t="s">
        <v>571</v>
      </c>
      <c r="B754" s="662" t="s">
        <v>6275</v>
      </c>
      <c r="C754" s="662" t="s">
        <v>5758</v>
      </c>
      <c r="D754" s="662" t="s">
        <v>6712</v>
      </c>
      <c r="E754" s="662" t="s">
        <v>6713</v>
      </c>
      <c r="F754" s="665"/>
      <c r="G754" s="665"/>
      <c r="H754" s="665"/>
      <c r="I754" s="665"/>
      <c r="J754" s="665">
        <v>1</v>
      </c>
      <c r="K754" s="665">
        <v>5486</v>
      </c>
      <c r="L754" s="665"/>
      <c r="M754" s="665">
        <v>5486</v>
      </c>
      <c r="N754" s="665"/>
      <c r="O754" s="665"/>
      <c r="P754" s="678"/>
      <c r="Q754" s="666"/>
    </row>
    <row r="755" spans="1:17" ht="14.4" customHeight="1" x14ac:dyDescent="0.3">
      <c r="A755" s="661" t="s">
        <v>571</v>
      </c>
      <c r="B755" s="662" t="s">
        <v>6275</v>
      </c>
      <c r="C755" s="662" t="s">
        <v>5758</v>
      </c>
      <c r="D755" s="662" t="s">
        <v>6714</v>
      </c>
      <c r="E755" s="662" t="s">
        <v>6715</v>
      </c>
      <c r="F755" s="665"/>
      <c r="G755" s="665"/>
      <c r="H755" s="665"/>
      <c r="I755" s="665"/>
      <c r="J755" s="665"/>
      <c r="K755" s="665"/>
      <c r="L755" s="665"/>
      <c r="M755" s="665"/>
      <c r="N755" s="665">
        <v>4</v>
      </c>
      <c r="O755" s="665">
        <v>4120</v>
      </c>
      <c r="P755" s="678"/>
      <c r="Q755" s="666">
        <v>1030</v>
      </c>
    </row>
    <row r="756" spans="1:17" ht="14.4" customHeight="1" x14ac:dyDescent="0.3">
      <c r="A756" s="661" t="s">
        <v>571</v>
      </c>
      <c r="B756" s="662" t="s">
        <v>6275</v>
      </c>
      <c r="C756" s="662" t="s">
        <v>5758</v>
      </c>
      <c r="D756" s="662" t="s">
        <v>6716</v>
      </c>
      <c r="E756" s="662" t="s">
        <v>6717</v>
      </c>
      <c r="F756" s="665"/>
      <c r="G756" s="665"/>
      <c r="H756" s="665"/>
      <c r="I756" s="665"/>
      <c r="J756" s="665"/>
      <c r="K756" s="665"/>
      <c r="L756" s="665"/>
      <c r="M756" s="665"/>
      <c r="N756" s="665">
        <v>5</v>
      </c>
      <c r="O756" s="665">
        <v>2580</v>
      </c>
      <c r="P756" s="678"/>
      <c r="Q756" s="666">
        <v>516</v>
      </c>
    </row>
    <row r="757" spans="1:17" ht="14.4" customHeight="1" x14ac:dyDescent="0.3">
      <c r="A757" s="661" t="s">
        <v>571</v>
      </c>
      <c r="B757" s="662" t="s">
        <v>6275</v>
      </c>
      <c r="C757" s="662" t="s">
        <v>5758</v>
      </c>
      <c r="D757" s="662" t="s">
        <v>6718</v>
      </c>
      <c r="E757" s="662" t="s">
        <v>6719</v>
      </c>
      <c r="F757" s="665"/>
      <c r="G757" s="665"/>
      <c r="H757" s="665"/>
      <c r="I757" s="665"/>
      <c r="J757" s="665"/>
      <c r="K757" s="665"/>
      <c r="L757" s="665"/>
      <c r="M757" s="665"/>
      <c r="N757" s="665">
        <v>4</v>
      </c>
      <c r="O757" s="665">
        <v>1648</v>
      </c>
      <c r="P757" s="678"/>
      <c r="Q757" s="666">
        <v>412</v>
      </c>
    </row>
    <row r="758" spans="1:17" ht="14.4" customHeight="1" x14ac:dyDescent="0.3">
      <c r="A758" s="661" t="s">
        <v>571</v>
      </c>
      <c r="B758" s="662" t="s">
        <v>6275</v>
      </c>
      <c r="C758" s="662" t="s">
        <v>5758</v>
      </c>
      <c r="D758" s="662" t="s">
        <v>6720</v>
      </c>
      <c r="E758" s="662" t="s">
        <v>6721</v>
      </c>
      <c r="F758" s="665"/>
      <c r="G758" s="665"/>
      <c r="H758" s="665"/>
      <c r="I758" s="665"/>
      <c r="J758" s="665"/>
      <c r="K758" s="665"/>
      <c r="L758" s="665"/>
      <c r="M758" s="665"/>
      <c r="N758" s="665">
        <v>4</v>
      </c>
      <c r="O758" s="665">
        <v>33816</v>
      </c>
      <c r="P758" s="678"/>
      <c r="Q758" s="666">
        <v>8454</v>
      </c>
    </row>
    <row r="759" spans="1:17" ht="14.4" customHeight="1" x14ac:dyDescent="0.3">
      <c r="A759" s="661" t="s">
        <v>571</v>
      </c>
      <c r="B759" s="662" t="s">
        <v>6275</v>
      </c>
      <c r="C759" s="662" t="s">
        <v>5758</v>
      </c>
      <c r="D759" s="662" t="s">
        <v>6722</v>
      </c>
      <c r="E759" s="662" t="s">
        <v>6723</v>
      </c>
      <c r="F759" s="665"/>
      <c r="G759" s="665"/>
      <c r="H759" s="665"/>
      <c r="I759" s="665"/>
      <c r="J759" s="665"/>
      <c r="K759" s="665"/>
      <c r="L759" s="665"/>
      <c r="M759" s="665"/>
      <c r="N759" s="665">
        <v>3</v>
      </c>
      <c r="O759" s="665">
        <v>4079.13</v>
      </c>
      <c r="P759" s="678"/>
      <c r="Q759" s="666">
        <v>1359.71</v>
      </c>
    </row>
    <row r="760" spans="1:17" ht="14.4" customHeight="1" x14ac:dyDescent="0.3">
      <c r="A760" s="661" t="s">
        <v>571</v>
      </c>
      <c r="B760" s="662" t="s">
        <v>6275</v>
      </c>
      <c r="C760" s="662" t="s">
        <v>5758</v>
      </c>
      <c r="D760" s="662" t="s">
        <v>6724</v>
      </c>
      <c r="E760" s="662" t="s">
        <v>6725</v>
      </c>
      <c r="F760" s="665"/>
      <c r="G760" s="665"/>
      <c r="H760" s="665"/>
      <c r="I760" s="665"/>
      <c r="J760" s="665"/>
      <c r="K760" s="665"/>
      <c r="L760" s="665"/>
      <c r="M760" s="665"/>
      <c r="N760" s="665">
        <v>4</v>
      </c>
      <c r="O760" s="665">
        <v>28361.119999999999</v>
      </c>
      <c r="P760" s="678"/>
      <c r="Q760" s="666">
        <v>7090.28</v>
      </c>
    </row>
    <row r="761" spans="1:17" ht="14.4" customHeight="1" x14ac:dyDescent="0.3">
      <c r="A761" s="661" t="s">
        <v>571</v>
      </c>
      <c r="B761" s="662" t="s">
        <v>6275</v>
      </c>
      <c r="C761" s="662" t="s">
        <v>5758</v>
      </c>
      <c r="D761" s="662" t="s">
        <v>6726</v>
      </c>
      <c r="E761" s="662" t="s">
        <v>6727</v>
      </c>
      <c r="F761" s="665"/>
      <c r="G761" s="665"/>
      <c r="H761" s="665"/>
      <c r="I761" s="665"/>
      <c r="J761" s="665">
        <v>1</v>
      </c>
      <c r="K761" s="665">
        <v>14750.56</v>
      </c>
      <c r="L761" s="665"/>
      <c r="M761" s="665">
        <v>14750.56</v>
      </c>
      <c r="N761" s="665"/>
      <c r="O761" s="665"/>
      <c r="P761" s="678"/>
      <c r="Q761" s="666"/>
    </row>
    <row r="762" spans="1:17" ht="14.4" customHeight="1" x14ac:dyDescent="0.3">
      <c r="A762" s="661" t="s">
        <v>571</v>
      </c>
      <c r="B762" s="662" t="s">
        <v>6275</v>
      </c>
      <c r="C762" s="662" t="s">
        <v>5758</v>
      </c>
      <c r="D762" s="662" t="s">
        <v>6728</v>
      </c>
      <c r="E762" s="662" t="s">
        <v>6699</v>
      </c>
      <c r="F762" s="665">
        <v>2</v>
      </c>
      <c r="G762" s="665">
        <v>835.3</v>
      </c>
      <c r="H762" s="665">
        <v>1</v>
      </c>
      <c r="I762" s="665">
        <v>417.65</v>
      </c>
      <c r="J762" s="665"/>
      <c r="K762" s="665"/>
      <c r="L762" s="665"/>
      <c r="M762" s="665"/>
      <c r="N762" s="665"/>
      <c r="O762" s="665"/>
      <c r="P762" s="678"/>
      <c r="Q762" s="666"/>
    </row>
    <row r="763" spans="1:17" ht="14.4" customHeight="1" x14ac:dyDescent="0.3">
      <c r="A763" s="661" t="s">
        <v>571</v>
      </c>
      <c r="B763" s="662" t="s">
        <v>6275</v>
      </c>
      <c r="C763" s="662" t="s">
        <v>5758</v>
      </c>
      <c r="D763" s="662" t="s">
        <v>6729</v>
      </c>
      <c r="E763" s="662" t="s">
        <v>6699</v>
      </c>
      <c r="F763" s="665">
        <v>2</v>
      </c>
      <c r="G763" s="665">
        <v>1214.6199999999999</v>
      </c>
      <c r="H763" s="665">
        <v>1</v>
      </c>
      <c r="I763" s="665">
        <v>607.30999999999995</v>
      </c>
      <c r="J763" s="665"/>
      <c r="K763" s="665"/>
      <c r="L763" s="665"/>
      <c r="M763" s="665"/>
      <c r="N763" s="665"/>
      <c r="O763" s="665"/>
      <c r="P763" s="678"/>
      <c r="Q763" s="666"/>
    </row>
    <row r="764" spans="1:17" ht="14.4" customHeight="1" x14ac:dyDescent="0.3">
      <c r="A764" s="661" t="s">
        <v>571</v>
      </c>
      <c r="B764" s="662" t="s">
        <v>6275</v>
      </c>
      <c r="C764" s="662" t="s">
        <v>5758</v>
      </c>
      <c r="D764" s="662" t="s">
        <v>6730</v>
      </c>
      <c r="E764" s="662" t="s">
        <v>6731</v>
      </c>
      <c r="F764" s="665"/>
      <c r="G764" s="665"/>
      <c r="H764" s="665"/>
      <c r="I764" s="665"/>
      <c r="J764" s="665">
        <v>1</v>
      </c>
      <c r="K764" s="665">
        <v>10033.799999999999</v>
      </c>
      <c r="L764" s="665"/>
      <c r="M764" s="665">
        <v>10033.799999999999</v>
      </c>
      <c r="N764" s="665"/>
      <c r="O764" s="665"/>
      <c r="P764" s="678"/>
      <c r="Q764" s="666"/>
    </row>
    <row r="765" spans="1:17" ht="14.4" customHeight="1" x14ac:dyDescent="0.3">
      <c r="A765" s="661" t="s">
        <v>571</v>
      </c>
      <c r="B765" s="662" t="s">
        <v>6275</v>
      </c>
      <c r="C765" s="662" t="s">
        <v>5758</v>
      </c>
      <c r="D765" s="662" t="s">
        <v>6732</v>
      </c>
      <c r="E765" s="662" t="s">
        <v>6733</v>
      </c>
      <c r="F765" s="665"/>
      <c r="G765" s="665"/>
      <c r="H765" s="665"/>
      <c r="I765" s="665"/>
      <c r="J765" s="665">
        <v>1</v>
      </c>
      <c r="K765" s="665">
        <v>27300</v>
      </c>
      <c r="L765" s="665"/>
      <c r="M765" s="665">
        <v>27300</v>
      </c>
      <c r="N765" s="665"/>
      <c r="O765" s="665"/>
      <c r="P765" s="678"/>
      <c r="Q765" s="666"/>
    </row>
    <row r="766" spans="1:17" ht="14.4" customHeight="1" x14ac:dyDescent="0.3">
      <c r="A766" s="661" t="s">
        <v>571</v>
      </c>
      <c r="B766" s="662" t="s">
        <v>6275</v>
      </c>
      <c r="C766" s="662" t="s">
        <v>5758</v>
      </c>
      <c r="D766" s="662" t="s">
        <v>6734</v>
      </c>
      <c r="E766" s="662" t="s">
        <v>6735</v>
      </c>
      <c r="F766" s="665"/>
      <c r="G766" s="665"/>
      <c r="H766" s="665"/>
      <c r="I766" s="665"/>
      <c r="J766" s="665"/>
      <c r="K766" s="665"/>
      <c r="L766" s="665"/>
      <c r="M766" s="665"/>
      <c r="N766" s="665">
        <v>4</v>
      </c>
      <c r="O766" s="665">
        <v>4303</v>
      </c>
      <c r="P766" s="678"/>
      <c r="Q766" s="666">
        <v>1075.75</v>
      </c>
    </row>
    <row r="767" spans="1:17" ht="14.4" customHeight="1" x14ac:dyDescent="0.3">
      <c r="A767" s="661" t="s">
        <v>571</v>
      </c>
      <c r="B767" s="662" t="s">
        <v>6275</v>
      </c>
      <c r="C767" s="662" t="s">
        <v>5758</v>
      </c>
      <c r="D767" s="662" t="s">
        <v>6736</v>
      </c>
      <c r="E767" s="662" t="s">
        <v>6737</v>
      </c>
      <c r="F767" s="665"/>
      <c r="G767" s="665"/>
      <c r="H767" s="665"/>
      <c r="I767" s="665"/>
      <c r="J767" s="665"/>
      <c r="K767" s="665"/>
      <c r="L767" s="665"/>
      <c r="M767" s="665"/>
      <c r="N767" s="665">
        <v>1</v>
      </c>
      <c r="O767" s="665">
        <v>7438</v>
      </c>
      <c r="P767" s="678"/>
      <c r="Q767" s="666">
        <v>7438</v>
      </c>
    </row>
    <row r="768" spans="1:17" ht="14.4" customHeight="1" x14ac:dyDescent="0.3">
      <c r="A768" s="661" t="s">
        <v>571</v>
      </c>
      <c r="B768" s="662" t="s">
        <v>6275</v>
      </c>
      <c r="C768" s="662" t="s">
        <v>5758</v>
      </c>
      <c r="D768" s="662" t="s">
        <v>6738</v>
      </c>
      <c r="E768" s="662" t="s">
        <v>6739</v>
      </c>
      <c r="F768" s="665"/>
      <c r="G768" s="665"/>
      <c r="H768" s="665"/>
      <c r="I768" s="665"/>
      <c r="J768" s="665"/>
      <c r="K768" s="665"/>
      <c r="L768" s="665"/>
      <c r="M768" s="665"/>
      <c r="N768" s="665">
        <v>11</v>
      </c>
      <c r="O768" s="665">
        <v>17784.03</v>
      </c>
      <c r="P768" s="678"/>
      <c r="Q768" s="666">
        <v>1616.7299999999998</v>
      </c>
    </row>
    <row r="769" spans="1:17" ht="14.4" customHeight="1" x14ac:dyDescent="0.3">
      <c r="A769" s="661" t="s">
        <v>571</v>
      </c>
      <c r="B769" s="662" t="s">
        <v>6275</v>
      </c>
      <c r="C769" s="662" t="s">
        <v>5758</v>
      </c>
      <c r="D769" s="662" t="s">
        <v>6740</v>
      </c>
      <c r="E769" s="662" t="s">
        <v>6741</v>
      </c>
      <c r="F769" s="665"/>
      <c r="G769" s="665"/>
      <c r="H769" s="665"/>
      <c r="I769" s="665"/>
      <c r="J769" s="665"/>
      <c r="K769" s="665"/>
      <c r="L769" s="665"/>
      <c r="M769" s="665"/>
      <c r="N769" s="665">
        <v>1</v>
      </c>
      <c r="O769" s="665">
        <v>248.73</v>
      </c>
      <c r="P769" s="678"/>
      <c r="Q769" s="666">
        <v>248.73</v>
      </c>
    </row>
    <row r="770" spans="1:17" ht="14.4" customHeight="1" x14ac:dyDescent="0.3">
      <c r="A770" s="661" t="s">
        <v>571</v>
      </c>
      <c r="B770" s="662" t="s">
        <v>6275</v>
      </c>
      <c r="C770" s="662" t="s">
        <v>5758</v>
      </c>
      <c r="D770" s="662" t="s">
        <v>6742</v>
      </c>
      <c r="E770" s="662" t="s">
        <v>6743</v>
      </c>
      <c r="F770" s="665"/>
      <c r="G770" s="665"/>
      <c r="H770" s="665"/>
      <c r="I770" s="665"/>
      <c r="J770" s="665"/>
      <c r="K770" s="665"/>
      <c r="L770" s="665"/>
      <c r="M770" s="665"/>
      <c r="N770" s="665">
        <v>1</v>
      </c>
      <c r="O770" s="665">
        <v>10707.71</v>
      </c>
      <c r="P770" s="678"/>
      <c r="Q770" s="666">
        <v>10707.71</v>
      </c>
    </row>
    <row r="771" spans="1:17" ht="14.4" customHeight="1" x14ac:dyDescent="0.3">
      <c r="A771" s="661" t="s">
        <v>571</v>
      </c>
      <c r="B771" s="662" t="s">
        <v>6275</v>
      </c>
      <c r="C771" s="662" t="s">
        <v>5758</v>
      </c>
      <c r="D771" s="662" t="s">
        <v>6744</v>
      </c>
      <c r="E771" s="662" t="s">
        <v>6745</v>
      </c>
      <c r="F771" s="665"/>
      <c r="G771" s="665"/>
      <c r="H771" s="665"/>
      <c r="I771" s="665"/>
      <c r="J771" s="665"/>
      <c r="K771" s="665"/>
      <c r="L771" s="665"/>
      <c r="M771" s="665"/>
      <c r="N771" s="665">
        <v>2</v>
      </c>
      <c r="O771" s="665">
        <v>2553.6</v>
      </c>
      <c r="P771" s="678"/>
      <c r="Q771" s="666">
        <v>1276.8</v>
      </c>
    </row>
    <row r="772" spans="1:17" ht="14.4" customHeight="1" x14ac:dyDescent="0.3">
      <c r="A772" s="661" t="s">
        <v>571</v>
      </c>
      <c r="B772" s="662" t="s">
        <v>6275</v>
      </c>
      <c r="C772" s="662" t="s">
        <v>5758</v>
      </c>
      <c r="D772" s="662" t="s">
        <v>6746</v>
      </c>
      <c r="E772" s="662" t="s">
        <v>6747</v>
      </c>
      <c r="F772" s="665"/>
      <c r="G772" s="665"/>
      <c r="H772" s="665"/>
      <c r="I772" s="665"/>
      <c r="J772" s="665"/>
      <c r="K772" s="665"/>
      <c r="L772" s="665"/>
      <c r="M772" s="665"/>
      <c r="N772" s="665">
        <v>1</v>
      </c>
      <c r="O772" s="665">
        <v>39232</v>
      </c>
      <c r="P772" s="678"/>
      <c r="Q772" s="666">
        <v>39232</v>
      </c>
    </row>
    <row r="773" spans="1:17" ht="14.4" customHeight="1" x14ac:dyDescent="0.3">
      <c r="A773" s="661" t="s">
        <v>571</v>
      </c>
      <c r="B773" s="662" t="s">
        <v>6275</v>
      </c>
      <c r="C773" s="662" t="s">
        <v>5758</v>
      </c>
      <c r="D773" s="662" t="s">
        <v>6748</v>
      </c>
      <c r="E773" s="662" t="s">
        <v>6749</v>
      </c>
      <c r="F773" s="665">
        <v>2</v>
      </c>
      <c r="G773" s="665">
        <v>14538.8</v>
      </c>
      <c r="H773" s="665">
        <v>1</v>
      </c>
      <c r="I773" s="665">
        <v>7269.4</v>
      </c>
      <c r="J773" s="665"/>
      <c r="K773" s="665"/>
      <c r="L773" s="665"/>
      <c r="M773" s="665"/>
      <c r="N773" s="665"/>
      <c r="O773" s="665"/>
      <c r="P773" s="678"/>
      <c r="Q773" s="666"/>
    </row>
    <row r="774" spans="1:17" ht="14.4" customHeight="1" x14ac:dyDescent="0.3">
      <c r="A774" s="661" t="s">
        <v>571</v>
      </c>
      <c r="B774" s="662" t="s">
        <v>6275</v>
      </c>
      <c r="C774" s="662" t="s">
        <v>5758</v>
      </c>
      <c r="D774" s="662" t="s">
        <v>6750</v>
      </c>
      <c r="E774" s="662" t="s">
        <v>6751</v>
      </c>
      <c r="F774" s="665"/>
      <c r="G774" s="665"/>
      <c r="H774" s="665"/>
      <c r="I774" s="665"/>
      <c r="J774" s="665"/>
      <c r="K774" s="665"/>
      <c r="L774" s="665"/>
      <c r="M774" s="665"/>
      <c r="N774" s="665">
        <v>1.2000000000000002</v>
      </c>
      <c r="O774" s="665">
        <v>80.400000000000006</v>
      </c>
      <c r="P774" s="678"/>
      <c r="Q774" s="666">
        <v>67</v>
      </c>
    </row>
    <row r="775" spans="1:17" ht="14.4" customHeight="1" x14ac:dyDescent="0.3">
      <c r="A775" s="661" t="s">
        <v>571</v>
      </c>
      <c r="B775" s="662" t="s">
        <v>6275</v>
      </c>
      <c r="C775" s="662" t="s">
        <v>5758</v>
      </c>
      <c r="D775" s="662" t="s">
        <v>6752</v>
      </c>
      <c r="E775" s="662" t="s">
        <v>6577</v>
      </c>
      <c r="F775" s="665"/>
      <c r="G775" s="665"/>
      <c r="H775" s="665"/>
      <c r="I775" s="665"/>
      <c r="J775" s="665"/>
      <c r="K775" s="665"/>
      <c r="L775" s="665"/>
      <c r="M775" s="665"/>
      <c r="N775" s="665">
        <v>2</v>
      </c>
      <c r="O775" s="665">
        <v>10753.3</v>
      </c>
      <c r="P775" s="678"/>
      <c r="Q775" s="666">
        <v>5376.65</v>
      </c>
    </row>
    <row r="776" spans="1:17" ht="14.4" customHeight="1" x14ac:dyDescent="0.3">
      <c r="A776" s="661" t="s">
        <v>571</v>
      </c>
      <c r="B776" s="662" t="s">
        <v>6275</v>
      </c>
      <c r="C776" s="662" t="s">
        <v>5758</v>
      </c>
      <c r="D776" s="662" t="s">
        <v>6753</v>
      </c>
      <c r="E776" s="662" t="s">
        <v>6697</v>
      </c>
      <c r="F776" s="665">
        <v>1</v>
      </c>
      <c r="G776" s="665">
        <v>236.29</v>
      </c>
      <c r="H776" s="665">
        <v>1</v>
      </c>
      <c r="I776" s="665">
        <v>236.29</v>
      </c>
      <c r="J776" s="665"/>
      <c r="K776" s="665"/>
      <c r="L776" s="665"/>
      <c r="M776" s="665"/>
      <c r="N776" s="665"/>
      <c r="O776" s="665"/>
      <c r="P776" s="678"/>
      <c r="Q776" s="666"/>
    </row>
    <row r="777" spans="1:17" ht="14.4" customHeight="1" x14ac:dyDescent="0.3">
      <c r="A777" s="661" t="s">
        <v>571</v>
      </c>
      <c r="B777" s="662" t="s">
        <v>6275</v>
      </c>
      <c r="C777" s="662" t="s">
        <v>5769</v>
      </c>
      <c r="D777" s="662" t="s">
        <v>6754</v>
      </c>
      <c r="E777" s="662" t="s">
        <v>6755</v>
      </c>
      <c r="F777" s="665">
        <v>266</v>
      </c>
      <c r="G777" s="665">
        <v>8502932</v>
      </c>
      <c r="H777" s="665">
        <v>1</v>
      </c>
      <c r="I777" s="665">
        <v>31965.909774436092</v>
      </c>
      <c r="J777" s="665">
        <v>381</v>
      </c>
      <c r="K777" s="665">
        <v>11283998</v>
      </c>
      <c r="L777" s="665">
        <v>1.3270714148954736</v>
      </c>
      <c r="M777" s="665">
        <v>29616.792650918636</v>
      </c>
      <c r="N777" s="665">
        <v>432</v>
      </c>
      <c r="O777" s="665">
        <v>13809312</v>
      </c>
      <c r="P777" s="678">
        <v>1.6240647343763304</v>
      </c>
      <c r="Q777" s="666">
        <v>31966</v>
      </c>
    </row>
    <row r="778" spans="1:17" ht="14.4" customHeight="1" x14ac:dyDescent="0.3">
      <c r="A778" s="661" t="s">
        <v>571</v>
      </c>
      <c r="B778" s="662" t="s">
        <v>6275</v>
      </c>
      <c r="C778" s="662" t="s">
        <v>5769</v>
      </c>
      <c r="D778" s="662" t="s">
        <v>6756</v>
      </c>
      <c r="E778" s="662" t="s">
        <v>6757</v>
      </c>
      <c r="F778" s="665">
        <v>89</v>
      </c>
      <c r="G778" s="665">
        <v>1058827</v>
      </c>
      <c r="H778" s="665">
        <v>1</v>
      </c>
      <c r="I778" s="665">
        <v>11896.932584269663</v>
      </c>
      <c r="J778" s="665">
        <v>96</v>
      </c>
      <c r="K778" s="665">
        <v>1142112</v>
      </c>
      <c r="L778" s="665">
        <v>1.078657797732774</v>
      </c>
      <c r="M778" s="665">
        <v>11897</v>
      </c>
      <c r="N778" s="665">
        <v>72</v>
      </c>
      <c r="O778" s="665">
        <v>856584</v>
      </c>
      <c r="P778" s="678">
        <v>0.80899334829958058</v>
      </c>
      <c r="Q778" s="666">
        <v>11897</v>
      </c>
    </row>
    <row r="779" spans="1:17" ht="14.4" customHeight="1" x14ac:dyDescent="0.3">
      <c r="A779" s="661" t="s">
        <v>571</v>
      </c>
      <c r="B779" s="662" t="s">
        <v>6275</v>
      </c>
      <c r="C779" s="662" t="s">
        <v>5769</v>
      </c>
      <c r="D779" s="662" t="s">
        <v>6758</v>
      </c>
      <c r="E779" s="662" t="s">
        <v>6759</v>
      </c>
      <c r="F779" s="665"/>
      <c r="G779" s="665"/>
      <c r="H779" s="665"/>
      <c r="I779" s="665"/>
      <c r="J779" s="665">
        <v>2</v>
      </c>
      <c r="K779" s="665">
        <v>4588</v>
      </c>
      <c r="L779" s="665"/>
      <c r="M779" s="665">
        <v>2294</v>
      </c>
      <c r="N779" s="665"/>
      <c r="O779" s="665"/>
      <c r="P779" s="678"/>
      <c r="Q779" s="666"/>
    </row>
    <row r="780" spans="1:17" ht="14.4" customHeight="1" x14ac:dyDescent="0.3">
      <c r="A780" s="661" t="s">
        <v>571</v>
      </c>
      <c r="B780" s="662" t="s">
        <v>6275</v>
      </c>
      <c r="C780" s="662" t="s">
        <v>5769</v>
      </c>
      <c r="D780" s="662" t="s">
        <v>5956</v>
      </c>
      <c r="E780" s="662" t="s">
        <v>5957</v>
      </c>
      <c r="F780" s="665">
        <v>33</v>
      </c>
      <c r="G780" s="665">
        <v>26598</v>
      </c>
      <c r="H780" s="665">
        <v>1</v>
      </c>
      <c r="I780" s="665">
        <v>806</v>
      </c>
      <c r="J780" s="665">
        <v>45</v>
      </c>
      <c r="K780" s="665">
        <v>36549</v>
      </c>
      <c r="L780" s="665">
        <v>1.3741258741258742</v>
      </c>
      <c r="M780" s="665">
        <v>812.2</v>
      </c>
      <c r="N780" s="665">
        <v>45</v>
      </c>
      <c r="O780" s="665">
        <v>36847</v>
      </c>
      <c r="P780" s="678">
        <v>1.3853297240394014</v>
      </c>
      <c r="Q780" s="666">
        <v>818.82222222222219</v>
      </c>
    </row>
    <row r="781" spans="1:17" ht="14.4" customHeight="1" x14ac:dyDescent="0.3">
      <c r="A781" s="661" t="s">
        <v>571</v>
      </c>
      <c r="B781" s="662" t="s">
        <v>6275</v>
      </c>
      <c r="C781" s="662" t="s">
        <v>5769</v>
      </c>
      <c r="D781" s="662" t="s">
        <v>5780</v>
      </c>
      <c r="E781" s="662" t="s">
        <v>5781</v>
      </c>
      <c r="F781" s="665">
        <v>327</v>
      </c>
      <c r="G781" s="665">
        <v>75862</v>
      </c>
      <c r="H781" s="665">
        <v>1</v>
      </c>
      <c r="I781" s="665">
        <v>231.99388379204893</v>
      </c>
      <c r="J781" s="665">
        <v>300</v>
      </c>
      <c r="K781" s="665">
        <v>66764</v>
      </c>
      <c r="L781" s="665">
        <v>0.88007170915609922</v>
      </c>
      <c r="M781" s="665">
        <v>222.54666666666665</v>
      </c>
      <c r="N781" s="665">
        <v>309</v>
      </c>
      <c r="O781" s="665">
        <v>72615</v>
      </c>
      <c r="P781" s="678">
        <v>0.95719859745327041</v>
      </c>
      <c r="Q781" s="666">
        <v>235</v>
      </c>
    </row>
    <row r="782" spans="1:17" ht="14.4" customHeight="1" x14ac:dyDescent="0.3">
      <c r="A782" s="661" t="s">
        <v>571</v>
      </c>
      <c r="B782" s="662" t="s">
        <v>6275</v>
      </c>
      <c r="C782" s="662" t="s">
        <v>5769</v>
      </c>
      <c r="D782" s="662" t="s">
        <v>6760</v>
      </c>
      <c r="E782" s="662" t="s">
        <v>6761</v>
      </c>
      <c r="F782" s="665">
        <v>88</v>
      </c>
      <c r="G782" s="665">
        <v>820160</v>
      </c>
      <c r="H782" s="665">
        <v>1</v>
      </c>
      <c r="I782" s="665">
        <v>9320</v>
      </c>
      <c r="J782" s="665">
        <v>196</v>
      </c>
      <c r="K782" s="665">
        <v>1826720</v>
      </c>
      <c r="L782" s="665">
        <v>2.2272727272727271</v>
      </c>
      <c r="M782" s="665">
        <v>9320</v>
      </c>
      <c r="N782" s="665">
        <v>242</v>
      </c>
      <c r="O782" s="665">
        <v>2255440</v>
      </c>
      <c r="P782" s="678">
        <v>2.75</v>
      </c>
      <c r="Q782" s="666">
        <v>9320</v>
      </c>
    </row>
    <row r="783" spans="1:17" ht="14.4" customHeight="1" x14ac:dyDescent="0.3">
      <c r="A783" s="661" t="s">
        <v>571</v>
      </c>
      <c r="B783" s="662" t="s">
        <v>6275</v>
      </c>
      <c r="C783" s="662" t="s">
        <v>5769</v>
      </c>
      <c r="D783" s="662" t="s">
        <v>6762</v>
      </c>
      <c r="E783" s="662" t="s">
        <v>6763</v>
      </c>
      <c r="F783" s="665">
        <v>0</v>
      </c>
      <c r="G783" s="665">
        <v>0</v>
      </c>
      <c r="H783" s="665"/>
      <c r="I783" s="665"/>
      <c r="J783" s="665">
        <v>0</v>
      </c>
      <c r="K783" s="665">
        <v>0</v>
      </c>
      <c r="L783" s="665"/>
      <c r="M783" s="665"/>
      <c r="N783" s="665">
        <v>0</v>
      </c>
      <c r="O783" s="665">
        <v>0</v>
      </c>
      <c r="P783" s="678"/>
      <c r="Q783" s="666"/>
    </row>
    <row r="784" spans="1:17" ht="14.4" customHeight="1" x14ac:dyDescent="0.3">
      <c r="A784" s="661" t="s">
        <v>571</v>
      </c>
      <c r="B784" s="662" t="s">
        <v>6275</v>
      </c>
      <c r="C784" s="662" t="s">
        <v>5769</v>
      </c>
      <c r="D784" s="662" t="s">
        <v>6764</v>
      </c>
      <c r="E784" s="662" t="s">
        <v>6765</v>
      </c>
      <c r="F784" s="665">
        <v>374</v>
      </c>
      <c r="G784" s="665">
        <v>0</v>
      </c>
      <c r="H784" s="665"/>
      <c r="I784" s="665">
        <v>0</v>
      </c>
      <c r="J784" s="665">
        <v>359</v>
      </c>
      <c r="K784" s="665">
        <v>0</v>
      </c>
      <c r="L784" s="665"/>
      <c r="M784" s="665">
        <v>0</v>
      </c>
      <c r="N784" s="665">
        <v>381</v>
      </c>
      <c r="O784" s="665">
        <v>0</v>
      </c>
      <c r="P784" s="678"/>
      <c r="Q784" s="666">
        <v>0</v>
      </c>
    </row>
    <row r="785" spans="1:17" ht="14.4" customHeight="1" x14ac:dyDescent="0.3">
      <c r="A785" s="661" t="s">
        <v>571</v>
      </c>
      <c r="B785" s="662" t="s">
        <v>6275</v>
      </c>
      <c r="C785" s="662" t="s">
        <v>5769</v>
      </c>
      <c r="D785" s="662" t="s">
        <v>5788</v>
      </c>
      <c r="E785" s="662" t="s">
        <v>5789</v>
      </c>
      <c r="F785" s="665">
        <v>11</v>
      </c>
      <c r="G785" s="665">
        <v>0</v>
      </c>
      <c r="H785" s="665"/>
      <c r="I785" s="665">
        <v>0</v>
      </c>
      <c r="J785" s="665"/>
      <c r="K785" s="665"/>
      <c r="L785" s="665"/>
      <c r="M785" s="665"/>
      <c r="N785" s="665"/>
      <c r="O785" s="665"/>
      <c r="P785" s="678"/>
      <c r="Q785" s="666"/>
    </row>
    <row r="786" spans="1:17" ht="14.4" customHeight="1" x14ac:dyDescent="0.3">
      <c r="A786" s="661" t="s">
        <v>571</v>
      </c>
      <c r="B786" s="662" t="s">
        <v>6275</v>
      </c>
      <c r="C786" s="662" t="s">
        <v>5769</v>
      </c>
      <c r="D786" s="662" t="s">
        <v>6766</v>
      </c>
      <c r="E786" s="662" t="s">
        <v>6767</v>
      </c>
      <c r="F786" s="665">
        <v>92</v>
      </c>
      <c r="G786" s="665">
        <v>0</v>
      </c>
      <c r="H786" s="665"/>
      <c r="I786" s="665">
        <v>0</v>
      </c>
      <c r="J786" s="665">
        <v>82</v>
      </c>
      <c r="K786" s="665">
        <v>0</v>
      </c>
      <c r="L786" s="665"/>
      <c r="M786" s="665">
        <v>0</v>
      </c>
      <c r="N786" s="665">
        <v>63</v>
      </c>
      <c r="O786" s="665">
        <v>0</v>
      </c>
      <c r="P786" s="678"/>
      <c r="Q786" s="666">
        <v>0</v>
      </c>
    </row>
    <row r="787" spans="1:17" ht="14.4" customHeight="1" x14ac:dyDescent="0.3">
      <c r="A787" s="661" t="s">
        <v>571</v>
      </c>
      <c r="B787" s="662" t="s">
        <v>6275</v>
      </c>
      <c r="C787" s="662" t="s">
        <v>5769</v>
      </c>
      <c r="D787" s="662" t="s">
        <v>6768</v>
      </c>
      <c r="E787" s="662" t="s">
        <v>6769</v>
      </c>
      <c r="F787" s="665">
        <v>105</v>
      </c>
      <c r="G787" s="665">
        <v>0</v>
      </c>
      <c r="H787" s="665"/>
      <c r="I787" s="665">
        <v>0</v>
      </c>
      <c r="J787" s="665">
        <v>80</v>
      </c>
      <c r="K787" s="665">
        <v>0</v>
      </c>
      <c r="L787" s="665"/>
      <c r="M787" s="665">
        <v>0</v>
      </c>
      <c r="N787" s="665">
        <v>90</v>
      </c>
      <c r="O787" s="665">
        <v>0</v>
      </c>
      <c r="P787" s="678"/>
      <c r="Q787" s="666">
        <v>0</v>
      </c>
    </row>
    <row r="788" spans="1:17" ht="14.4" customHeight="1" x14ac:dyDescent="0.3">
      <c r="A788" s="661" t="s">
        <v>571</v>
      </c>
      <c r="B788" s="662" t="s">
        <v>6275</v>
      </c>
      <c r="C788" s="662" t="s">
        <v>5769</v>
      </c>
      <c r="D788" s="662" t="s">
        <v>6770</v>
      </c>
      <c r="E788" s="662" t="s">
        <v>6771</v>
      </c>
      <c r="F788" s="665">
        <v>9</v>
      </c>
      <c r="G788" s="665">
        <v>0</v>
      </c>
      <c r="H788" s="665"/>
      <c r="I788" s="665">
        <v>0</v>
      </c>
      <c r="J788" s="665">
        <v>7</v>
      </c>
      <c r="K788" s="665">
        <v>0</v>
      </c>
      <c r="L788" s="665"/>
      <c r="M788" s="665">
        <v>0</v>
      </c>
      <c r="N788" s="665">
        <v>4</v>
      </c>
      <c r="O788" s="665">
        <v>0</v>
      </c>
      <c r="P788" s="678"/>
      <c r="Q788" s="666">
        <v>0</v>
      </c>
    </row>
    <row r="789" spans="1:17" ht="14.4" customHeight="1" x14ac:dyDescent="0.3">
      <c r="A789" s="661" t="s">
        <v>571</v>
      </c>
      <c r="B789" s="662" t="s">
        <v>6275</v>
      </c>
      <c r="C789" s="662" t="s">
        <v>5769</v>
      </c>
      <c r="D789" s="662" t="s">
        <v>6772</v>
      </c>
      <c r="E789" s="662" t="s">
        <v>6773</v>
      </c>
      <c r="F789" s="665">
        <v>982</v>
      </c>
      <c r="G789" s="665">
        <v>0</v>
      </c>
      <c r="H789" s="665"/>
      <c r="I789" s="665">
        <v>0</v>
      </c>
      <c r="J789" s="665"/>
      <c r="K789" s="665"/>
      <c r="L789" s="665"/>
      <c r="M789" s="665"/>
      <c r="N789" s="665"/>
      <c r="O789" s="665"/>
      <c r="P789" s="678"/>
      <c r="Q789" s="666"/>
    </row>
    <row r="790" spans="1:17" ht="14.4" customHeight="1" x14ac:dyDescent="0.3">
      <c r="A790" s="661" t="s">
        <v>571</v>
      </c>
      <c r="B790" s="662" t="s">
        <v>6275</v>
      </c>
      <c r="C790" s="662" t="s">
        <v>5769</v>
      </c>
      <c r="D790" s="662" t="s">
        <v>6774</v>
      </c>
      <c r="E790" s="662" t="s">
        <v>6769</v>
      </c>
      <c r="F790" s="665">
        <v>83</v>
      </c>
      <c r="G790" s="665">
        <v>0</v>
      </c>
      <c r="H790" s="665"/>
      <c r="I790" s="665">
        <v>0</v>
      </c>
      <c r="J790" s="665">
        <v>87</v>
      </c>
      <c r="K790" s="665">
        <v>0</v>
      </c>
      <c r="L790" s="665"/>
      <c r="M790" s="665">
        <v>0</v>
      </c>
      <c r="N790" s="665">
        <v>80</v>
      </c>
      <c r="O790" s="665">
        <v>0</v>
      </c>
      <c r="P790" s="678"/>
      <c r="Q790" s="666">
        <v>0</v>
      </c>
    </row>
    <row r="791" spans="1:17" ht="14.4" customHeight="1" x14ac:dyDescent="0.3">
      <c r="A791" s="661" t="s">
        <v>571</v>
      </c>
      <c r="B791" s="662" t="s">
        <v>6275</v>
      </c>
      <c r="C791" s="662" t="s">
        <v>5769</v>
      </c>
      <c r="D791" s="662" t="s">
        <v>6775</v>
      </c>
      <c r="E791" s="662" t="s">
        <v>6776</v>
      </c>
      <c r="F791" s="665">
        <v>1</v>
      </c>
      <c r="G791" s="665">
        <v>5476</v>
      </c>
      <c r="H791" s="665">
        <v>1</v>
      </c>
      <c r="I791" s="665">
        <v>5476</v>
      </c>
      <c r="J791" s="665">
        <v>2</v>
      </c>
      <c r="K791" s="665">
        <v>10952</v>
      </c>
      <c r="L791" s="665">
        <v>2</v>
      </c>
      <c r="M791" s="665">
        <v>5476</v>
      </c>
      <c r="N791" s="665">
        <v>18</v>
      </c>
      <c r="O791" s="665">
        <v>98568</v>
      </c>
      <c r="P791" s="678">
        <v>18</v>
      </c>
      <c r="Q791" s="666">
        <v>5476</v>
      </c>
    </row>
    <row r="792" spans="1:17" ht="14.4" customHeight="1" x14ac:dyDescent="0.3">
      <c r="A792" s="661" t="s">
        <v>571</v>
      </c>
      <c r="B792" s="662" t="s">
        <v>6275</v>
      </c>
      <c r="C792" s="662" t="s">
        <v>5769</v>
      </c>
      <c r="D792" s="662" t="s">
        <v>6777</v>
      </c>
      <c r="E792" s="662" t="s">
        <v>6778</v>
      </c>
      <c r="F792" s="665">
        <v>677</v>
      </c>
      <c r="G792" s="665">
        <v>16224858</v>
      </c>
      <c r="H792" s="665">
        <v>1</v>
      </c>
      <c r="I792" s="665">
        <v>23965.816838995568</v>
      </c>
      <c r="J792" s="665">
        <v>591</v>
      </c>
      <c r="K792" s="665">
        <v>13876314</v>
      </c>
      <c r="L792" s="665">
        <v>0.85525025858469761</v>
      </c>
      <c r="M792" s="665">
        <v>23479.380710659898</v>
      </c>
      <c r="N792" s="665">
        <v>635</v>
      </c>
      <c r="O792" s="665">
        <v>15218410</v>
      </c>
      <c r="P792" s="678">
        <v>0.93796876373278582</v>
      </c>
      <c r="Q792" s="666">
        <v>23966</v>
      </c>
    </row>
    <row r="793" spans="1:17" ht="14.4" customHeight="1" x14ac:dyDescent="0.3">
      <c r="A793" s="661" t="s">
        <v>571</v>
      </c>
      <c r="B793" s="662" t="s">
        <v>6275</v>
      </c>
      <c r="C793" s="662" t="s">
        <v>5769</v>
      </c>
      <c r="D793" s="662" t="s">
        <v>6779</v>
      </c>
      <c r="E793" s="662" t="s">
        <v>6780</v>
      </c>
      <c r="F793" s="665">
        <v>16</v>
      </c>
      <c r="G793" s="665">
        <v>106798</v>
      </c>
      <c r="H793" s="665">
        <v>1</v>
      </c>
      <c r="I793" s="665">
        <v>6674.875</v>
      </c>
      <c r="J793" s="665">
        <v>8</v>
      </c>
      <c r="K793" s="665">
        <v>53408</v>
      </c>
      <c r="L793" s="665">
        <v>0.50008427124103449</v>
      </c>
      <c r="M793" s="665">
        <v>6676</v>
      </c>
      <c r="N793" s="665">
        <v>6</v>
      </c>
      <c r="O793" s="665">
        <v>40056</v>
      </c>
      <c r="P793" s="678">
        <v>0.37506320343077587</v>
      </c>
      <c r="Q793" s="666">
        <v>6676</v>
      </c>
    </row>
    <row r="794" spans="1:17" ht="14.4" customHeight="1" x14ac:dyDescent="0.3">
      <c r="A794" s="661" t="s">
        <v>571</v>
      </c>
      <c r="B794" s="662" t="s">
        <v>6275</v>
      </c>
      <c r="C794" s="662" t="s">
        <v>5769</v>
      </c>
      <c r="D794" s="662" t="s">
        <v>6781</v>
      </c>
      <c r="E794" s="662" t="s">
        <v>6769</v>
      </c>
      <c r="F794" s="665">
        <v>31</v>
      </c>
      <c r="G794" s="665">
        <v>0</v>
      </c>
      <c r="H794" s="665"/>
      <c r="I794" s="665">
        <v>0</v>
      </c>
      <c r="J794" s="665">
        <v>47</v>
      </c>
      <c r="K794" s="665">
        <v>0</v>
      </c>
      <c r="L794" s="665"/>
      <c r="M794" s="665">
        <v>0</v>
      </c>
      <c r="N794" s="665">
        <v>40</v>
      </c>
      <c r="O794" s="665">
        <v>0</v>
      </c>
      <c r="P794" s="678"/>
      <c r="Q794" s="666">
        <v>0</v>
      </c>
    </row>
    <row r="795" spans="1:17" ht="14.4" customHeight="1" x14ac:dyDescent="0.3">
      <c r="A795" s="661" t="s">
        <v>571</v>
      </c>
      <c r="B795" s="662" t="s">
        <v>6275</v>
      </c>
      <c r="C795" s="662" t="s">
        <v>5769</v>
      </c>
      <c r="D795" s="662" t="s">
        <v>6782</v>
      </c>
      <c r="E795" s="662" t="s">
        <v>6783</v>
      </c>
      <c r="F795" s="665">
        <v>860</v>
      </c>
      <c r="G795" s="665">
        <v>24050578</v>
      </c>
      <c r="H795" s="665">
        <v>1</v>
      </c>
      <c r="I795" s="665">
        <v>27965.788372093022</v>
      </c>
      <c r="J795" s="665">
        <v>1133</v>
      </c>
      <c r="K795" s="665">
        <v>30287178</v>
      </c>
      <c r="L795" s="665">
        <v>1.2593118552078042</v>
      </c>
      <c r="M795" s="665">
        <v>26731.842894969108</v>
      </c>
      <c r="N795" s="665">
        <v>904</v>
      </c>
      <c r="O795" s="665">
        <v>25281264</v>
      </c>
      <c r="P795" s="678">
        <v>1.0511707452519437</v>
      </c>
      <c r="Q795" s="666">
        <v>27966</v>
      </c>
    </row>
    <row r="796" spans="1:17" ht="14.4" customHeight="1" x14ac:dyDescent="0.3">
      <c r="A796" s="661" t="s">
        <v>571</v>
      </c>
      <c r="B796" s="662" t="s">
        <v>6275</v>
      </c>
      <c r="C796" s="662" t="s">
        <v>5769</v>
      </c>
      <c r="D796" s="662" t="s">
        <v>6784</v>
      </c>
      <c r="E796" s="662" t="s">
        <v>6785</v>
      </c>
      <c r="F796" s="665">
        <v>51</v>
      </c>
      <c r="G796" s="665">
        <v>56610</v>
      </c>
      <c r="H796" s="665">
        <v>1</v>
      </c>
      <c r="I796" s="665">
        <v>1110</v>
      </c>
      <c r="J796" s="665">
        <v>193</v>
      </c>
      <c r="K796" s="665">
        <v>85967</v>
      </c>
      <c r="L796" s="665">
        <v>1.5185832891715245</v>
      </c>
      <c r="M796" s="665">
        <v>445.42487046632124</v>
      </c>
      <c r="N796" s="665">
        <v>94</v>
      </c>
      <c r="O796" s="665">
        <v>105280</v>
      </c>
      <c r="P796" s="678">
        <v>1.8597420950362127</v>
      </c>
      <c r="Q796" s="666">
        <v>1120</v>
      </c>
    </row>
    <row r="797" spans="1:17" ht="14.4" customHeight="1" x14ac:dyDescent="0.3">
      <c r="A797" s="661" t="s">
        <v>571</v>
      </c>
      <c r="B797" s="662" t="s">
        <v>6275</v>
      </c>
      <c r="C797" s="662" t="s">
        <v>5769</v>
      </c>
      <c r="D797" s="662" t="s">
        <v>6786</v>
      </c>
      <c r="E797" s="662" t="s">
        <v>6787</v>
      </c>
      <c r="F797" s="665">
        <v>23</v>
      </c>
      <c r="G797" s="665">
        <v>0</v>
      </c>
      <c r="H797" s="665"/>
      <c r="I797" s="665">
        <v>0</v>
      </c>
      <c r="J797" s="665">
        <v>31</v>
      </c>
      <c r="K797" s="665">
        <v>0</v>
      </c>
      <c r="L797" s="665"/>
      <c r="M797" s="665">
        <v>0</v>
      </c>
      <c r="N797" s="665">
        <v>21</v>
      </c>
      <c r="O797" s="665">
        <v>0</v>
      </c>
      <c r="P797" s="678"/>
      <c r="Q797" s="666">
        <v>0</v>
      </c>
    </row>
    <row r="798" spans="1:17" ht="14.4" customHeight="1" x14ac:dyDescent="0.3">
      <c r="A798" s="661" t="s">
        <v>571</v>
      </c>
      <c r="B798" s="662" t="s">
        <v>6275</v>
      </c>
      <c r="C798" s="662" t="s">
        <v>5769</v>
      </c>
      <c r="D798" s="662" t="s">
        <v>6788</v>
      </c>
      <c r="E798" s="662" t="s">
        <v>6789</v>
      </c>
      <c r="F798" s="665">
        <v>266</v>
      </c>
      <c r="G798" s="665">
        <v>91492</v>
      </c>
      <c r="H798" s="665">
        <v>1</v>
      </c>
      <c r="I798" s="665">
        <v>343.95488721804509</v>
      </c>
      <c r="J798" s="665">
        <v>269</v>
      </c>
      <c r="K798" s="665">
        <v>87768</v>
      </c>
      <c r="L798" s="665">
        <v>0.9592969877147729</v>
      </c>
      <c r="M798" s="665">
        <v>326.27509293680299</v>
      </c>
      <c r="N798" s="665">
        <v>254</v>
      </c>
      <c r="O798" s="665">
        <v>88639</v>
      </c>
      <c r="P798" s="678">
        <v>0.96881694574389021</v>
      </c>
      <c r="Q798" s="666">
        <v>348.9724409448819</v>
      </c>
    </row>
    <row r="799" spans="1:17" ht="14.4" customHeight="1" x14ac:dyDescent="0.3">
      <c r="A799" s="661" t="s">
        <v>571</v>
      </c>
      <c r="B799" s="662" t="s">
        <v>6275</v>
      </c>
      <c r="C799" s="662" t="s">
        <v>5769</v>
      </c>
      <c r="D799" s="662" t="s">
        <v>5850</v>
      </c>
      <c r="E799" s="662" t="s">
        <v>5851</v>
      </c>
      <c r="F799" s="665">
        <v>17</v>
      </c>
      <c r="G799" s="665">
        <v>10302</v>
      </c>
      <c r="H799" s="665">
        <v>1</v>
      </c>
      <c r="I799" s="665">
        <v>606</v>
      </c>
      <c r="J799" s="665">
        <v>17</v>
      </c>
      <c r="K799" s="665">
        <v>9134</v>
      </c>
      <c r="L799" s="665">
        <v>0.88662395651329839</v>
      </c>
      <c r="M799" s="665">
        <v>537.29411764705878</v>
      </c>
      <c r="N799" s="665">
        <v>17</v>
      </c>
      <c r="O799" s="665">
        <v>10386</v>
      </c>
      <c r="P799" s="678">
        <v>1.0081537565521257</v>
      </c>
      <c r="Q799" s="666">
        <v>610.94117647058829</v>
      </c>
    </row>
    <row r="800" spans="1:17" ht="14.4" customHeight="1" x14ac:dyDescent="0.3">
      <c r="A800" s="661" t="s">
        <v>571</v>
      </c>
      <c r="B800" s="662" t="s">
        <v>6275</v>
      </c>
      <c r="C800" s="662" t="s">
        <v>5769</v>
      </c>
      <c r="D800" s="662" t="s">
        <v>5898</v>
      </c>
      <c r="E800" s="662" t="s">
        <v>5851</v>
      </c>
      <c r="F800" s="665">
        <v>2</v>
      </c>
      <c r="G800" s="665">
        <v>1040</v>
      </c>
      <c r="H800" s="665">
        <v>1</v>
      </c>
      <c r="I800" s="665">
        <v>520</v>
      </c>
      <c r="J800" s="665">
        <v>3</v>
      </c>
      <c r="K800" s="665">
        <v>1572</v>
      </c>
      <c r="L800" s="665">
        <v>1.5115384615384615</v>
      </c>
      <c r="M800" s="665">
        <v>524</v>
      </c>
      <c r="N800" s="665">
        <v>6</v>
      </c>
      <c r="O800" s="665">
        <v>3150</v>
      </c>
      <c r="P800" s="678">
        <v>3.0288461538461537</v>
      </c>
      <c r="Q800" s="666">
        <v>525</v>
      </c>
    </row>
    <row r="801" spans="1:17" ht="14.4" customHeight="1" x14ac:dyDescent="0.3">
      <c r="A801" s="661" t="s">
        <v>571</v>
      </c>
      <c r="B801" s="662" t="s">
        <v>6275</v>
      </c>
      <c r="C801" s="662" t="s">
        <v>5769</v>
      </c>
      <c r="D801" s="662" t="s">
        <v>6790</v>
      </c>
      <c r="E801" s="662" t="s">
        <v>6769</v>
      </c>
      <c r="F801" s="665">
        <v>7</v>
      </c>
      <c r="G801" s="665">
        <v>0</v>
      </c>
      <c r="H801" s="665"/>
      <c r="I801" s="665">
        <v>0</v>
      </c>
      <c r="J801" s="665">
        <v>7</v>
      </c>
      <c r="K801" s="665">
        <v>0</v>
      </c>
      <c r="L801" s="665"/>
      <c r="M801" s="665">
        <v>0</v>
      </c>
      <c r="N801" s="665">
        <v>14</v>
      </c>
      <c r="O801" s="665">
        <v>0</v>
      </c>
      <c r="P801" s="678"/>
      <c r="Q801" s="666">
        <v>0</v>
      </c>
    </row>
    <row r="802" spans="1:17" ht="14.4" customHeight="1" x14ac:dyDescent="0.3">
      <c r="A802" s="661" t="s">
        <v>571</v>
      </c>
      <c r="B802" s="662" t="s">
        <v>6791</v>
      </c>
      <c r="C802" s="662" t="s">
        <v>5769</v>
      </c>
      <c r="D802" s="662" t="s">
        <v>5790</v>
      </c>
      <c r="E802" s="662" t="s">
        <v>5791</v>
      </c>
      <c r="F802" s="665">
        <v>1</v>
      </c>
      <c r="G802" s="665">
        <v>742</v>
      </c>
      <c r="H802" s="665">
        <v>1</v>
      </c>
      <c r="I802" s="665">
        <v>742</v>
      </c>
      <c r="J802" s="665"/>
      <c r="K802" s="665"/>
      <c r="L802" s="665"/>
      <c r="M802" s="665"/>
      <c r="N802" s="665"/>
      <c r="O802" s="665"/>
      <c r="P802" s="678"/>
      <c r="Q802" s="666"/>
    </row>
    <row r="803" spans="1:17" ht="14.4" customHeight="1" x14ac:dyDescent="0.3">
      <c r="A803" s="661" t="s">
        <v>6792</v>
      </c>
      <c r="B803" s="662" t="s">
        <v>5728</v>
      </c>
      <c r="C803" s="662" t="s">
        <v>5758</v>
      </c>
      <c r="D803" s="662" t="s">
        <v>5884</v>
      </c>
      <c r="E803" s="662" t="s">
        <v>5885</v>
      </c>
      <c r="F803" s="665">
        <v>165</v>
      </c>
      <c r="G803" s="665">
        <v>149283.75</v>
      </c>
      <c r="H803" s="665">
        <v>1</v>
      </c>
      <c r="I803" s="665">
        <v>904.75</v>
      </c>
      <c r="J803" s="665">
        <v>289</v>
      </c>
      <c r="K803" s="665">
        <v>261472.75</v>
      </c>
      <c r="L803" s="665">
        <v>1.7515151515151515</v>
      </c>
      <c r="M803" s="665">
        <v>904.75</v>
      </c>
      <c r="N803" s="665">
        <v>7628</v>
      </c>
      <c r="O803" s="665">
        <v>6901433</v>
      </c>
      <c r="P803" s="678">
        <v>46.230303030303027</v>
      </c>
      <c r="Q803" s="666">
        <v>904.75</v>
      </c>
    </row>
    <row r="804" spans="1:17" ht="14.4" customHeight="1" x14ac:dyDescent="0.3">
      <c r="A804" s="661" t="s">
        <v>6792</v>
      </c>
      <c r="B804" s="662" t="s">
        <v>5728</v>
      </c>
      <c r="C804" s="662" t="s">
        <v>5769</v>
      </c>
      <c r="D804" s="662" t="s">
        <v>5900</v>
      </c>
      <c r="E804" s="662" t="s">
        <v>5901</v>
      </c>
      <c r="F804" s="665">
        <v>4</v>
      </c>
      <c r="G804" s="665">
        <v>740</v>
      </c>
      <c r="H804" s="665">
        <v>1</v>
      </c>
      <c r="I804" s="665">
        <v>185</v>
      </c>
      <c r="J804" s="665">
        <v>2</v>
      </c>
      <c r="K804" s="665">
        <v>376</v>
      </c>
      <c r="L804" s="665">
        <v>0.50810810810810814</v>
      </c>
      <c r="M804" s="665">
        <v>188</v>
      </c>
      <c r="N804" s="665">
        <v>5</v>
      </c>
      <c r="O804" s="665">
        <v>945</v>
      </c>
      <c r="P804" s="678">
        <v>1.277027027027027</v>
      </c>
      <c r="Q804" s="666">
        <v>189</v>
      </c>
    </row>
    <row r="805" spans="1:17" ht="14.4" customHeight="1" x14ac:dyDescent="0.3">
      <c r="A805" s="661" t="s">
        <v>6792</v>
      </c>
      <c r="B805" s="662" t="s">
        <v>5728</v>
      </c>
      <c r="C805" s="662" t="s">
        <v>5769</v>
      </c>
      <c r="D805" s="662" t="s">
        <v>5774</v>
      </c>
      <c r="E805" s="662" t="s">
        <v>5775</v>
      </c>
      <c r="F805" s="665">
        <v>1</v>
      </c>
      <c r="G805" s="665">
        <v>34</v>
      </c>
      <c r="H805" s="665">
        <v>1</v>
      </c>
      <c r="I805" s="665">
        <v>34</v>
      </c>
      <c r="J805" s="665">
        <v>1</v>
      </c>
      <c r="K805" s="665">
        <v>35</v>
      </c>
      <c r="L805" s="665">
        <v>1.0294117647058822</v>
      </c>
      <c r="M805" s="665">
        <v>35</v>
      </c>
      <c r="N805" s="665"/>
      <c r="O805" s="665"/>
      <c r="P805" s="678"/>
      <c r="Q805" s="666"/>
    </row>
    <row r="806" spans="1:17" ht="14.4" customHeight="1" x14ac:dyDescent="0.3">
      <c r="A806" s="661" t="s">
        <v>6792</v>
      </c>
      <c r="B806" s="662" t="s">
        <v>5728</v>
      </c>
      <c r="C806" s="662" t="s">
        <v>5769</v>
      </c>
      <c r="D806" s="662" t="s">
        <v>5780</v>
      </c>
      <c r="E806" s="662" t="s">
        <v>5781</v>
      </c>
      <c r="F806" s="665">
        <v>2099</v>
      </c>
      <c r="G806" s="665">
        <v>486968</v>
      </c>
      <c r="H806" s="665">
        <v>1</v>
      </c>
      <c r="I806" s="665">
        <v>232</v>
      </c>
      <c r="J806" s="665">
        <v>2508</v>
      </c>
      <c r="K806" s="665">
        <v>582016</v>
      </c>
      <c r="L806" s="665">
        <v>1.1951832563946707</v>
      </c>
      <c r="M806" s="665">
        <v>232.06379585326954</v>
      </c>
      <c r="N806" s="665">
        <v>2383</v>
      </c>
      <c r="O806" s="665">
        <v>560005</v>
      </c>
      <c r="P806" s="678">
        <v>1.1499831611112024</v>
      </c>
      <c r="Q806" s="666">
        <v>235</v>
      </c>
    </row>
    <row r="807" spans="1:17" ht="14.4" customHeight="1" x14ac:dyDescent="0.3">
      <c r="A807" s="661" t="s">
        <v>6792</v>
      </c>
      <c r="B807" s="662" t="s">
        <v>5728</v>
      </c>
      <c r="C807" s="662" t="s">
        <v>5769</v>
      </c>
      <c r="D807" s="662" t="s">
        <v>5826</v>
      </c>
      <c r="E807" s="662" t="s">
        <v>5827</v>
      </c>
      <c r="F807" s="665">
        <v>1363</v>
      </c>
      <c r="G807" s="665">
        <v>158108</v>
      </c>
      <c r="H807" s="665">
        <v>1</v>
      </c>
      <c r="I807" s="665">
        <v>116</v>
      </c>
      <c r="J807" s="665">
        <v>1374</v>
      </c>
      <c r="K807" s="665">
        <v>159368</v>
      </c>
      <c r="L807" s="665">
        <v>1.0079692362182813</v>
      </c>
      <c r="M807" s="665">
        <v>115.98835516739447</v>
      </c>
      <c r="N807" s="665">
        <v>1427</v>
      </c>
      <c r="O807" s="665">
        <v>168386</v>
      </c>
      <c r="P807" s="678">
        <v>1.0650061982948364</v>
      </c>
      <c r="Q807" s="666">
        <v>118</v>
      </c>
    </row>
    <row r="808" spans="1:17" ht="14.4" customHeight="1" x14ac:dyDescent="0.3">
      <c r="A808" s="661" t="s">
        <v>6792</v>
      </c>
      <c r="B808" s="662" t="s">
        <v>5728</v>
      </c>
      <c r="C808" s="662" t="s">
        <v>5769</v>
      </c>
      <c r="D808" s="662" t="s">
        <v>5828</v>
      </c>
      <c r="E808" s="662" t="s">
        <v>5829</v>
      </c>
      <c r="F808" s="665">
        <v>1</v>
      </c>
      <c r="G808" s="665">
        <v>320</v>
      </c>
      <c r="H808" s="665">
        <v>1</v>
      </c>
      <c r="I808" s="665">
        <v>320</v>
      </c>
      <c r="J808" s="665"/>
      <c r="K808" s="665"/>
      <c r="L808" s="665"/>
      <c r="M808" s="665"/>
      <c r="N808" s="665">
        <v>1</v>
      </c>
      <c r="O808" s="665">
        <v>323</v>
      </c>
      <c r="P808" s="678">
        <v>1.0093749999999999</v>
      </c>
      <c r="Q808" s="666">
        <v>323</v>
      </c>
    </row>
    <row r="809" spans="1:17" ht="14.4" customHeight="1" x14ac:dyDescent="0.3">
      <c r="A809" s="661" t="s">
        <v>6792</v>
      </c>
      <c r="B809" s="662" t="s">
        <v>5728</v>
      </c>
      <c r="C809" s="662" t="s">
        <v>5769</v>
      </c>
      <c r="D809" s="662" t="s">
        <v>5830</v>
      </c>
      <c r="E809" s="662" t="s">
        <v>5831</v>
      </c>
      <c r="F809" s="665">
        <v>160</v>
      </c>
      <c r="G809" s="665">
        <v>77440</v>
      </c>
      <c r="H809" s="665">
        <v>1</v>
      </c>
      <c r="I809" s="665">
        <v>484</v>
      </c>
      <c r="J809" s="665">
        <v>95</v>
      </c>
      <c r="K809" s="665">
        <v>46110</v>
      </c>
      <c r="L809" s="665">
        <v>0.59542871900826444</v>
      </c>
      <c r="M809" s="665">
        <v>485.36842105263156</v>
      </c>
      <c r="N809" s="665">
        <v>160</v>
      </c>
      <c r="O809" s="665">
        <v>77920</v>
      </c>
      <c r="P809" s="678">
        <v>1.0061983471074381</v>
      </c>
      <c r="Q809" s="666">
        <v>487</v>
      </c>
    </row>
    <row r="810" spans="1:17" ht="14.4" customHeight="1" x14ac:dyDescent="0.3">
      <c r="A810" s="661" t="s">
        <v>6792</v>
      </c>
      <c r="B810" s="662" t="s">
        <v>5728</v>
      </c>
      <c r="C810" s="662" t="s">
        <v>5769</v>
      </c>
      <c r="D810" s="662" t="s">
        <v>5832</v>
      </c>
      <c r="E810" s="662" t="s">
        <v>5833</v>
      </c>
      <c r="F810" s="665">
        <v>41</v>
      </c>
      <c r="G810" s="665">
        <v>27757</v>
      </c>
      <c r="H810" s="665">
        <v>1</v>
      </c>
      <c r="I810" s="665">
        <v>677</v>
      </c>
      <c r="J810" s="665">
        <v>34</v>
      </c>
      <c r="K810" s="665">
        <v>23078</v>
      </c>
      <c r="L810" s="665">
        <v>0.83142990957236007</v>
      </c>
      <c r="M810" s="665">
        <v>678.76470588235293</v>
      </c>
      <c r="N810" s="665">
        <v>34</v>
      </c>
      <c r="O810" s="665">
        <v>23120</v>
      </c>
      <c r="P810" s="678">
        <v>0.83294304139496345</v>
      </c>
      <c r="Q810" s="666">
        <v>680</v>
      </c>
    </row>
    <row r="811" spans="1:17" ht="14.4" customHeight="1" x14ac:dyDescent="0.3">
      <c r="A811" s="661" t="s">
        <v>6792</v>
      </c>
      <c r="B811" s="662" t="s">
        <v>5728</v>
      </c>
      <c r="C811" s="662" t="s">
        <v>5769</v>
      </c>
      <c r="D811" s="662" t="s">
        <v>5782</v>
      </c>
      <c r="E811" s="662" t="s">
        <v>5783</v>
      </c>
      <c r="F811" s="665">
        <v>198</v>
      </c>
      <c r="G811" s="665">
        <v>148302</v>
      </c>
      <c r="H811" s="665">
        <v>1</v>
      </c>
      <c r="I811" s="665">
        <v>749</v>
      </c>
      <c r="J811" s="665">
        <v>414</v>
      </c>
      <c r="K811" s="665">
        <v>303232</v>
      </c>
      <c r="L811" s="665">
        <v>2.0446925867486616</v>
      </c>
      <c r="M811" s="665">
        <v>732.44444444444446</v>
      </c>
      <c r="N811" s="665">
        <v>375</v>
      </c>
      <c r="O811" s="665">
        <v>282000</v>
      </c>
      <c r="P811" s="678">
        <v>1.9015252660112474</v>
      </c>
      <c r="Q811" s="666">
        <v>752</v>
      </c>
    </row>
    <row r="812" spans="1:17" ht="14.4" customHeight="1" x14ac:dyDescent="0.3">
      <c r="A812" s="661" t="s">
        <v>6792</v>
      </c>
      <c r="B812" s="662" t="s">
        <v>5728</v>
      </c>
      <c r="C812" s="662" t="s">
        <v>5769</v>
      </c>
      <c r="D812" s="662" t="s">
        <v>5834</v>
      </c>
      <c r="E812" s="662" t="s">
        <v>5831</v>
      </c>
      <c r="F812" s="665">
        <v>450</v>
      </c>
      <c r="G812" s="665">
        <v>248850</v>
      </c>
      <c r="H812" s="665">
        <v>1</v>
      </c>
      <c r="I812" s="665">
        <v>553</v>
      </c>
      <c r="J812" s="665">
        <v>413</v>
      </c>
      <c r="K812" s="665">
        <v>229413</v>
      </c>
      <c r="L812" s="665">
        <v>0.92189270644966848</v>
      </c>
      <c r="M812" s="665">
        <v>555.47941888619857</v>
      </c>
      <c r="N812" s="665">
        <v>311</v>
      </c>
      <c r="O812" s="665">
        <v>173849</v>
      </c>
      <c r="P812" s="678">
        <v>0.69860960417922446</v>
      </c>
      <c r="Q812" s="666">
        <v>559</v>
      </c>
    </row>
    <row r="813" spans="1:17" ht="14.4" customHeight="1" x14ac:dyDescent="0.3">
      <c r="A813" s="661" t="s">
        <v>6792</v>
      </c>
      <c r="B813" s="662" t="s">
        <v>5728</v>
      </c>
      <c r="C813" s="662" t="s">
        <v>5769</v>
      </c>
      <c r="D813" s="662" t="s">
        <v>5835</v>
      </c>
      <c r="E813" s="662" t="s">
        <v>5833</v>
      </c>
      <c r="F813" s="665">
        <v>64</v>
      </c>
      <c r="G813" s="665">
        <v>47744</v>
      </c>
      <c r="H813" s="665">
        <v>1</v>
      </c>
      <c r="I813" s="665">
        <v>746</v>
      </c>
      <c r="J813" s="665">
        <v>102</v>
      </c>
      <c r="K813" s="665">
        <v>74904</v>
      </c>
      <c r="L813" s="665">
        <v>1.5688672922252012</v>
      </c>
      <c r="M813" s="665">
        <v>734.35294117647061</v>
      </c>
      <c r="N813" s="665">
        <v>145</v>
      </c>
      <c r="O813" s="665">
        <v>109040</v>
      </c>
      <c r="P813" s="678">
        <v>2.2838471849865951</v>
      </c>
      <c r="Q813" s="666">
        <v>752</v>
      </c>
    </row>
    <row r="814" spans="1:17" ht="14.4" customHeight="1" x14ac:dyDescent="0.3">
      <c r="A814" s="661" t="s">
        <v>6792</v>
      </c>
      <c r="B814" s="662" t="s">
        <v>5728</v>
      </c>
      <c r="C814" s="662" t="s">
        <v>5769</v>
      </c>
      <c r="D814" s="662" t="s">
        <v>5888</v>
      </c>
      <c r="E814" s="662" t="s">
        <v>5889</v>
      </c>
      <c r="F814" s="665">
        <v>1588</v>
      </c>
      <c r="G814" s="665">
        <v>1275164</v>
      </c>
      <c r="H814" s="665">
        <v>1</v>
      </c>
      <c r="I814" s="665">
        <v>803</v>
      </c>
      <c r="J814" s="665">
        <v>1779</v>
      </c>
      <c r="K814" s="665">
        <v>1421575</v>
      </c>
      <c r="L814" s="665">
        <v>1.1148173881947734</v>
      </c>
      <c r="M814" s="665">
        <v>799.08656548622821</v>
      </c>
      <c r="N814" s="665">
        <v>1849</v>
      </c>
      <c r="O814" s="665">
        <v>1495841</v>
      </c>
      <c r="P814" s="678">
        <v>1.1730577400240283</v>
      </c>
      <c r="Q814" s="666">
        <v>809</v>
      </c>
    </row>
    <row r="815" spans="1:17" ht="14.4" customHeight="1" x14ac:dyDescent="0.3">
      <c r="A815" s="661" t="s">
        <v>6792</v>
      </c>
      <c r="B815" s="662" t="s">
        <v>5728</v>
      </c>
      <c r="C815" s="662" t="s">
        <v>5769</v>
      </c>
      <c r="D815" s="662" t="s">
        <v>5836</v>
      </c>
      <c r="E815" s="662" t="s">
        <v>5815</v>
      </c>
      <c r="F815" s="665">
        <v>13</v>
      </c>
      <c r="G815" s="665">
        <v>5707</v>
      </c>
      <c r="H815" s="665">
        <v>1</v>
      </c>
      <c r="I815" s="665">
        <v>439</v>
      </c>
      <c r="J815" s="665">
        <v>4</v>
      </c>
      <c r="K815" s="665">
        <v>1784</v>
      </c>
      <c r="L815" s="665">
        <v>0.31259856316803925</v>
      </c>
      <c r="M815" s="665">
        <v>446</v>
      </c>
      <c r="N815" s="665">
        <v>6</v>
      </c>
      <c r="O815" s="665">
        <v>2694</v>
      </c>
      <c r="P815" s="678">
        <v>0.47205186612931488</v>
      </c>
      <c r="Q815" s="666">
        <v>449</v>
      </c>
    </row>
    <row r="816" spans="1:17" ht="14.4" customHeight="1" x14ac:dyDescent="0.3">
      <c r="A816" s="661" t="s">
        <v>6792</v>
      </c>
      <c r="B816" s="662" t="s">
        <v>5728</v>
      </c>
      <c r="C816" s="662" t="s">
        <v>5769</v>
      </c>
      <c r="D816" s="662" t="s">
        <v>5855</v>
      </c>
      <c r="E816" s="662" t="s">
        <v>5817</v>
      </c>
      <c r="F816" s="665">
        <v>3</v>
      </c>
      <c r="G816" s="665">
        <v>1293</v>
      </c>
      <c r="H816" s="665">
        <v>1</v>
      </c>
      <c r="I816" s="665">
        <v>431</v>
      </c>
      <c r="J816" s="665"/>
      <c r="K816" s="665"/>
      <c r="L816" s="665"/>
      <c r="M816" s="665"/>
      <c r="N816" s="665"/>
      <c r="O816" s="665"/>
      <c r="P816" s="678"/>
      <c r="Q816" s="666"/>
    </row>
    <row r="817" spans="1:17" ht="14.4" customHeight="1" x14ac:dyDescent="0.3">
      <c r="A817" s="661" t="s">
        <v>6792</v>
      </c>
      <c r="B817" s="662" t="s">
        <v>5728</v>
      </c>
      <c r="C817" s="662" t="s">
        <v>5769</v>
      </c>
      <c r="D817" s="662" t="s">
        <v>5908</v>
      </c>
      <c r="E817" s="662" t="s">
        <v>5811</v>
      </c>
      <c r="F817" s="665">
        <v>244</v>
      </c>
      <c r="G817" s="665">
        <v>172020</v>
      </c>
      <c r="H817" s="665">
        <v>1</v>
      </c>
      <c r="I817" s="665">
        <v>705</v>
      </c>
      <c r="J817" s="665">
        <v>218</v>
      </c>
      <c r="K817" s="665">
        <v>154852</v>
      </c>
      <c r="L817" s="665">
        <v>0.9001976514358796</v>
      </c>
      <c r="M817" s="665">
        <v>710.33027522935777</v>
      </c>
      <c r="N817" s="665">
        <v>185</v>
      </c>
      <c r="O817" s="665">
        <v>132275</v>
      </c>
      <c r="P817" s="678">
        <v>0.76895128473433316</v>
      </c>
      <c r="Q817" s="666">
        <v>715</v>
      </c>
    </row>
    <row r="818" spans="1:17" ht="14.4" customHeight="1" x14ac:dyDescent="0.3">
      <c r="A818" s="661" t="s">
        <v>6792</v>
      </c>
      <c r="B818" s="662" t="s">
        <v>5728</v>
      </c>
      <c r="C818" s="662" t="s">
        <v>5769</v>
      </c>
      <c r="D818" s="662" t="s">
        <v>5856</v>
      </c>
      <c r="E818" s="662" t="s">
        <v>5783</v>
      </c>
      <c r="F818" s="665">
        <v>6</v>
      </c>
      <c r="G818" s="665">
        <v>4908</v>
      </c>
      <c r="H818" s="665">
        <v>1</v>
      </c>
      <c r="I818" s="665">
        <v>818</v>
      </c>
      <c r="J818" s="665">
        <v>3</v>
      </c>
      <c r="K818" s="665">
        <v>2462</v>
      </c>
      <c r="L818" s="665">
        <v>0.50162999185004076</v>
      </c>
      <c r="M818" s="665">
        <v>820.66666666666663</v>
      </c>
      <c r="N818" s="665">
        <v>1</v>
      </c>
      <c r="O818" s="665">
        <v>824</v>
      </c>
      <c r="P818" s="678">
        <v>0.16788916055419723</v>
      </c>
      <c r="Q818" s="666">
        <v>824</v>
      </c>
    </row>
    <row r="819" spans="1:17" ht="14.4" customHeight="1" x14ac:dyDescent="0.3">
      <c r="A819" s="661" t="s">
        <v>6792</v>
      </c>
      <c r="B819" s="662" t="s">
        <v>5728</v>
      </c>
      <c r="C819" s="662" t="s">
        <v>5769</v>
      </c>
      <c r="D819" s="662" t="s">
        <v>5837</v>
      </c>
      <c r="E819" s="662" t="s">
        <v>5838</v>
      </c>
      <c r="F819" s="665">
        <v>657</v>
      </c>
      <c r="G819" s="665">
        <v>135999</v>
      </c>
      <c r="H819" s="665">
        <v>1</v>
      </c>
      <c r="I819" s="665">
        <v>207</v>
      </c>
      <c r="J819" s="665">
        <v>761</v>
      </c>
      <c r="K819" s="665">
        <v>157687</v>
      </c>
      <c r="L819" s="665">
        <v>1.1594717608217708</v>
      </c>
      <c r="M819" s="665">
        <v>207.21024967148489</v>
      </c>
      <c r="N819" s="665">
        <v>750</v>
      </c>
      <c r="O819" s="665">
        <v>157500</v>
      </c>
      <c r="P819" s="678">
        <v>1.1580967507114024</v>
      </c>
      <c r="Q819" s="666">
        <v>210</v>
      </c>
    </row>
    <row r="820" spans="1:17" ht="14.4" customHeight="1" x14ac:dyDescent="0.3">
      <c r="A820" s="661" t="s">
        <v>6792</v>
      </c>
      <c r="B820" s="662" t="s">
        <v>5728</v>
      </c>
      <c r="C820" s="662" t="s">
        <v>5769</v>
      </c>
      <c r="D820" s="662" t="s">
        <v>5786</v>
      </c>
      <c r="E820" s="662" t="s">
        <v>5787</v>
      </c>
      <c r="F820" s="665">
        <v>3</v>
      </c>
      <c r="G820" s="665">
        <v>981</v>
      </c>
      <c r="H820" s="665">
        <v>1</v>
      </c>
      <c r="I820" s="665">
        <v>327</v>
      </c>
      <c r="J820" s="665">
        <v>3</v>
      </c>
      <c r="K820" s="665">
        <v>990</v>
      </c>
      <c r="L820" s="665">
        <v>1.0091743119266054</v>
      </c>
      <c r="M820" s="665">
        <v>330</v>
      </c>
      <c r="N820" s="665">
        <v>1</v>
      </c>
      <c r="O820" s="665">
        <v>331</v>
      </c>
      <c r="P820" s="678">
        <v>0.33741080530071355</v>
      </c>
      <c r="Q820" s="666">
        <v>331</v>
      </c>
    </row>
    <row r="821" spans="1:17" ht="14.4" customHeight="1" x14ac:dyDescent="0.3">
      <c r="A821" s="661" t="s">
        <v>6792</v>
      </c>
      <c r="B821" s="662" t="s">
        <v>5728</v>
      </c>
      <c r="C821" s="662" t="s">
        <v>5769</v>
      </c>
      <c r="D821" s="662" t="s">
        <v>5839</v>
      </c>
      <c r="E821" s="662" t="s">
        <v>5840</v>
      </c>
      <c r="F821" s="665">
        <v>3337</v>
      </c>
      <c r="G821" s="665">
        <v>273634</v>
      </c>
      <c r="H821" s="665">
        <v>1</v>
      </c>
      <c r="I821" s="665">
        <v>82</v>
      </c>
      <c r="J821" s="665">
        <v>3838</v>
      </c>
      <c r="K821" s="665">
        <v>317064</v>
      </c>
      <c r="L821" s="665">
        <v>1.1587156566800909</v>
      </c>
      <c r="M821" s="665">
        <v>82.6117769671704</v>
      </c>
      <c r="N821" s="665">
        <v>3652</v>
      </c>
      <c r="O821" s="665">
        <v>310420</v>
      </c>
      <c r="P821" s="678">
        <v>1.1344350482761645</v>
      </c>
      <c r="Q821" s="666">
        <v>85</v>
      </c>
    </row>
    <row r="822" spans="1:17" ht="14.4" customHeight="1" x14ac:dyDescent="0.3">
      <c r="A822" s="661" t="s">
        <v>6792</v>
      </c>
      <c r="B822" s="662" t="s">
        <v>5728</v>
      </c>
      <c r="C822" s="662" t="s">
        <v>5769</v>
      </c>
      <c r="D822" s="662" t="s">
        <v>5792</v>
      </c>
      <c r="E822" s="662" t="s">
        <v>5793</v>
      </c>
      <c r="F822" s="665">
        <v>2</v>
      </c>
      <c r="G822" s="665">
        <v>1406</v>
      </c>
      <c r="H822" s="665">
        <v>1</v>
      </c>
      <c r="I822" s="665">
        <v>703</v>
      </c>
      <c r="J822" s="665">
        <v>1</v>
      </c>
      <c r="K822" s="665">
        <v>706</v>
      </c>
      <c r="L822" s="665">
        <v>0.50213371266002849</v>
      </c>
      <c r="M822" s="665">
        <v>706</v>
      </c>
      <c r="N822" s="665">
        <v>3</v>
      </c>
      <c r="O822" s="665">
        <v>2121</v>
      </c>
      <c r="P822" s="678">
        <v>1.5085348506401137</v>
      </c>
      <c r="Q822" s="666">
        <v>707</v>
      </c>
    </row>
    <row r="823" spans="1:17" ht="14.4" customHeight="1" x14ac:dyDescent="0.3">
      <c r="A823" s="661" t="s">
        <v>6792</v>
      </c>
      <c r="B823" s="662" t="s">
        <v>5728</v>
      </c>
      <c r="C823" s="662" t="s">
        <v>5769</v>
      </c>
      <c r="D823" s="662" t="s">
        <v>5794</v>
      </c>
      <c r="E823" s="662" t="s">
        <v>5795</v>
      </c>
      <c r="F823" s="665">
        <v>10</v>
      </c>
      <c r="G823" s="665">
        <v>0</v>
      </c>
      <c r="H823" s="665"/>
      <c r="I823" s="665">
        <v>0</v>
      </c>
      <c r="J823" s="665">
        <v>1</v>
      </c>
      <c r="K823" s="665">
        <v>0</v>
      </c>
      <c r="L823" s="665"/>
      <c r="M823" s="665">
        <v>0</v>
      </c>
      <c r="N823" s="665"/>
      <c r="O823" s="665"/>
      <c r="P823" s="678"/>
      <c r="Q823" s="666"/>
    </row>
    <row r="824" spans="1:17" ht="14.4" customHeight="1" x14ac:dyDescent="0.3">
      <c r="A824" s="661" t="s">
        <v>6792</v>
      </c>
      <c r="B824" s="662" t="s">
        <v>5728</v>
      </c>
      <c r="C824" s="662" t="s">
        <v>5769</v>
      </c>
      <c r="D824" s="662" t="s">
        <v>5890</v>
      </c>
      <c r="E824" s="662" t="s">
        <v>5889</v>
      </c>
      <c r="F824" s="665">
        <v>1278</v>
      </c>
      <c r="G824" s="665">
        <v>1187262</v>
      </c>
      <c r="H824" s="665">
        <v>1</v>
      </c>
      <c r="I824" s="665">
        <v>929</v>
      </c>
      <c r="J824" s="665">
        <v>1547</v>
      </c>
      <c r="K824" s="665">
        <v>1441383</v>
      </c>
      <c r="L824" s="665">
        <v>1.2140395296067759</v>
      </c>
      <c r="M824" s="665">
        <v>931.72786037491915</v>
      </c>
      <c r="N824" s="665">
        <v>1384</v>
      </c>
      <c r="O824" s="665">
        <v>1294040</v>
      </c>
      <c r="P824" s="678">
        <v>1.0899363409255918</v>
      </c>
      <c r="Q824" s="666">
        <v>935</v>
      </c>
    </row>
    <row r="825" spans="1:17" ht="14.4" customHeight="1" x14ac:dyDescent="0.3">
      <c r="A825" s="661" t="s">
        <v>6792</v>
      </c>
      <c r="B825" s="662" t="s">
        <v>5728</v>
      </c>
      <c r="C825" s="662" t="s">
        <v>5769</v>
      </c>
      <c r="D825" s="662" t="s">
        <v>5796</v>
      </c>
      <c r="E825" s="662" t="s">
        <v>5797</v>
      </c>
      <c r="F825" s="665">
        <v>12</v>
      </c>
      <c r="G825" s="665">
        <v>0</v>
      </c>
      <c r="H825" s="665"/>
      <c r="I825" s="665">
        <v>0</v>
      </c>
      <c r="J825" s="665"/>
      <c r="K825" s="665"/>
      <c r="L825" s="665"/>
      <c r="M825" s="665"/>
      <c r="N825" s="665"/>
      <c r="O825" s="665"/>
      <c r="P825" s="678"/>
      <c r="Q825" s="666"/>
    </row>
    <row r="826" spans="1:17" ht="14.4" customHeight="1" x14ac:dyDescent="0.3">
      <c r="A826" s="661" t="s">
        <v>6792</v>
      </c>
      <c r="B826" s="662" t="s">
        <v>5728</v>
      </c>
      <c r="C826" s="662" t="s">
        <v>5769</v>
      </c>
      <c r="D826" s="662" t="s">
        <v>5798</v>
      </c>
      <c r="E826" s="662" t="s">
        <v>5799</v>
      </c>
      <c r="F826" s="665">
        <v>1</v>
      </c>
      <c r="G826" s="665">
        <v>112</v>
      </c>
      <c r="H826" s="665">
        <v>1</v>
      </c>
      <c r="I826" s="665">
        <v>112</v>
      </c>
      <c r="J826" s="665">
        <v>9</v>
      </c>
      <c r="K826" s="665">
        <v>1009</v>
      </c>
      <c r="L826" s="665">
        <v>9.0089285714285712</v>
      </c>
      <c r="M826" s="665">
        <v>112.11111111111111</v>
      </c>
      <c r="N826" s="665">
        <v>6</v>
      </c>
      <c r="O826" s="665">
        <v>684</v>
      </c>
      <c r="P826" s="678">
        <v>6.1071428571428568</v>
      </c>
      <c r="Q826" s="666">
        <v>114</v>
      </c>
    </row>
    <row r="827" spans="1:17" ht="14.4" customHeight="1" x14ac:dyDescent="0.3">
      <c r="A827" s="661" t="s">
        <v>6792</v>
      </c>
      <c r="B827" s="662" t="s">
        <v>5728</v>
      </c>
      <c r="C827" s="662" t="s">
        <v>5769</v>
      </c>
      <c r="D827" s="662" t="s">
        <v>5891</v>
      </c>
      <c r="E827" s="662" t="s">
        <v>5889</v>
      </c>
      <c r="F827" s="665">
        <v>134</v>
      </c>
      <c r="G827" s="665">
        <v>98356</v>
      </c>
      <c r="H827" s="665">
        <v>1</v>
      </c>
      <c r="I827" s="665">
        <v>734</v>
      </c>
      <c r="J827" s="665">
        <v>161</v>
      </c>
      <c r="K827" s="665">
        <v>118428</v>
      </c>
      <c r="L827" s="665">
        <v>1.2040749928829964</v>
      </c>
      <c r="M827" s="665">
        <v>735.57763975155285</v>
      </c>
      <c r="N827" s="665">
        <v>160</v>
      </c>
      <c r="O827" s="665">
        <v>117920</v>
      </c>
      <c r="P827" s="678">
        <v>1.1989100817438691</v>
      </c>
      <c r="Q827" s="666">
        <v>737</v>
      </c>
    </row>
    <row r="828" spans="1:17" ht="14.4" customHeight="1" x14ac:dyDescent="0.3">
      <c r="A828" s="661" t="s">
        <v>6792</v>
      </c>
      <c r="B828" s="662" t="s">
        <v>5728</v>
      </c>
      <c r="C828" s="662" t="s">
        <v>5769</v>
      </c>
      <c r="D828" s="662" t="s">
        <v>5909</v>
      </c>
      <c r="E828" s="662" t="s">
        <v>5910</v>
      </c>
      <c r="F828" s="665">
        <v>2</v>
      </c>
      <c r="G828" s="665">
        <v>112</v>
      </c>
      <c r="H828" s="665">
        <v>1</v>
      </c>
      <c r="I828" s="665">
        <v>56</v>
      </c>
      <c r="J828" s="665">
        <v>1</v>
      </c>
      <c r="K828" s="665">
        <v>57</v>
      </c>
      <c r="L828" s="665">
        <v>0.5089285714285714</v>
      </c>
      <c r="M828" s="665">
        <v>57</v>
      </c>
      <c r="N828" s="665">
        <v>4</v>
      </c>
      <c r="O828" s="665">
        <v>228</v>
      </c>
      <c r="P828" s="678">
        <v>2.0357142857142856</v>
      </c>
      <c r="Q828" s="666">
        <v>57</v>
      </c>
    </row>
    <row r="829" spans="1:17" ht="14.4" customHeight="1" x14ac:dyDescent="0.3">
      <c r="A829" s="661" t="s">
        <v>6792</v>
      </c>
      <c r="B829" s="662" t="s">
        <v>5728</v>
      </c>
      <c r="C829" s="662" t="s">
        <v>5769</v>
      </c>
      <c r="D829" s="662" t="s">
        <v>5892</v>
      </c>
      <c r="E829" s="662" t="s">
        <v>5893</v>
      </c>
      <c r="F829" s="665">
        <v>17</v>
      </c>
      <c r="G829" s="665">
        <v>8908</v>
      </c>
      <c r="H829" s="665">
        <v>1</v>
      </c>
      <c r="I829" s="665">
        <v>524</v>
      </c>
      <c r="J829" s="665">
        <v>10</v>
      </c>
      <c r="K829" s="665">
        <v>5256</v>
      </c>
      <c r="L829" s="665">
        <v>0.59003143242029632</v>
      </c>
      <c r="M829" s="665">
        <v>525.6</v>
      </c>
      <c r="N829" s="665">
        <v>27</v>
      </c>
      <c r="O829" s="665">
        <v>14229</v>
      </c>
      <c r="P829" s="678">
        <v>1.5973282442748091</v>
      </c>
      <c r="Q829" s="666">
        <v>527</v>
      </c>
    </row>
    <row r="830" spans="1:17" ht="14.4" customHeight="1" x14ac:dyDescent="0.3">
      <c r="A830" s="661" t="s">
        <v>6792</v>
      </c>
      <c r="B830" s="662" t="s">
        <v>5728</v>
      </c>
      <c r="C830" s="662" t="s">
        <v>5769</v>
      </c>
      <c r="D830" s="662" t="s">
        <v>5841</v>
      </c>
      <c r="E830" s="662" t="s">
        <v>5842</v>
      </c>
      <c r="F830" s="665">
        <v>209</v>
      </c>
      <c r="G830" s="665">
        <v>61864</v>
      </c>
      <c r="H830" s="665">
        <v>1</v>
      </c>
      <c r="I830" s="665">
        <v>296</v>
      </c>
      <c r="J830" s="665">
        <v>175</v>
      </c>
      <c r="K830" s="665">
        <v>51452</v>
      </c>
      <c r="L830" s="665">
        <v>0.83169533169533172</v>
      </c>
      <c r="M830" s="665">
        <v>294.01142857142855</v>
      </c>
      <c r="N830" s="665">
        <v>129</v>
      </c>
      <c r="O830" s="665">
        <v>38571</v>
      </c>
      <c r="P830" s="678">
        <v>0.6234805379542222</v>
      </c>
      <c r="Q830" s="666">
        <v>299</v>
      </c>
    </row>
    <row r="831" spans="1:17" ht="14.4" customHeight="1" x14ac:dyDescent="0.3">
      <c r="A831" s="661" t="s">
        <v>6792</v>
      </c>
      <c r="B831" s="662" t="s">
        <v>5728</v>
      </c>
      <c r="C831" s="662" t="s">
        <v>5769</v>
      </c>
      <c r="D831" s="662" t="s">
        <v>5843</v>
      </c>
      <c r="E831" s="662" t="s">
        <v>5838</v>
      </c>
      <c r="F831" s="665">
        <v>61</v>
      </c>
      <c r="G831" s="665">
        <v>10492</v>
      </c>
      <c r="H831" s="665">
        <v>1</v>
      </c>
      <c r="I831" s="665">
        <v>172</v>
      </c>
      <c r="J831" s="665">
        <v>53</v>
      </c>
      <c r="K831" s="665">
        <v>9194</v>
      </c>
      <c r="L831" s="665">
        <v>0.87628669462447584</v>
      </c>
      <c r="M831" s="665">
        <v>173.47169811320754</v>
      </c>
      <c r="N831" s="665">
        <v>56</v>
      </c>
      <c r="O831" s="665">
        <v>9744</v>
      </c>
      <c r="P831" s="678">
        <v>0.92870758673274878</v>
      </c>
      <c r="Q831" s="666">
        <v>174</v>
      </c>
    </row>
    <row r="832" spans="1:17" ht="14.4" customHeight="1" x14ac:dyDescent="0.3">
      <c r="A832" s="661" t="s">
        <v>6792</v>
      </c>
      <c r="B832" s="662" t="s">
        <v>5728</v>
      </c>
      <c r="C832" s="662" t="s">
        <v>5769</v>
      </c>
      <c r="D832" s="662" t="s">
        <v>5844</v>
      </c>
      <c r="E832" s="662" t="s">
        <v>5842</v>
      </c>
      <c r="F832" s="665">
        <v>156</v>
      </c>
      <c r="G832" s="665">
        <v>56940</v>
      </c>
      <c r="H832" s="665">
        <v>1</v>
      </c>
      <c r="I832" s="665">
        <v>365</v>
      </c>
      <c r="J832" s="665">
        <v>165</v>
      </c>
      <c r="K832" s="665">
        <v>58503</v>
      </c>
      <c r="L832" s="665">
        <v>1.027449947312961</v>
      </c>
      <c r="M832" s="665">
        <v>354.56363636363636</v>
      </c>
      <c r="N832" s="665">
        <v>152</v>
      </c>
      <c r="O832" s="665">
        <v>56392</v>
      </c>
      <c r="P832" s="678">
        <v>0.9903758342114507</v>
      </c>
      <c r="Q832" s="666">
        <v>371</v>
      </c>
    </row>
    <row r="833" spans="1:17" ht="14.4" customHeight="1" x14ac:dyDescent="0.3">
      <c r="A833" s="661" t="s">
        <v>6792</v>
      </c>
      <c r="B833" s="662" t="s">
        <v>5728</v>
      </c>
      <c r="C833" s="662" t="s">
        <v>5769</v>
      </c>
      <c r="D833" s="662" t="s">
        <v>5845</v>
      </c>
      <c r="E833" s="662" t="s">
        <v>5846</v>
      </c>
      <c r="F833" s="665">
        <v>2</v>
      </c>
      <c r="G833" s="665">
        <v>1270</v>
      </c>
      <c r="H833" s="665">
        <v>1</v>
      </c>
      <c r="I833" s="665">
        <v>635</v>
      </c>
      <c r="J833" s="665"/>
      <c r="K833" s="665"/>
      <c r="L833" s="665"/>
      <c r="M833" s="665"/>
      <c r="N833" s="665"/>
      <c r="O833" s="665"/>
      <c r="P833" s="678"/>
      <c r="Q833" s="666"/>
    </row>
    <row r="834" spans="1:17" ht="14.4" customHeight="1" x14ac:dyDescent="0.3">
      <c r="A834" s="661" t="s">
        <v>6792</v>
      </c>
      <c r="B834" s="662" t="s">
        <v>5728</v>
      </c>
      <c r="C834" s="662" t="s">
        <v>5769</v>
      </c>
      <c r="D834" s="662" t="s">
        <v>5810</v>
      </c>
      <c r="E834" s="662" t="s">
        <v>5811</v>
      </c>
      <c r="F834" s="665">
        <v>210</v>
      </c>
      <c r="G834" s="665">
        <v>126210</v>
      </c>
      <c r="H834" s="665">
        <v>1</v>
      </c>
      <c r="I834" s="665">
        <v>601</v>
      </c>
      <c r="J834" s="665">
        <v>436</v>
      </c>
      <c r="K834" s="665">
        <v>257358</v>
      </c>
      <c r="L834" s="665">
        <v>2.0391252674114573</v>
      </c>
      <c r="M834" s="665">
        <v>590.2706422018349</v>
      </c>
      <c r="N834" s="665">
        <v>387</v>
      </c>
      <c r="O834" s="665">
        <v>234522</v>
      </c>
      <c r="P834" s="678">
        <v>1.8581887330639411</v>
      </c>
      <c r="Q834" s="666">
        <v>606</v>
      </c>
    </row>
    <row r="835" spans="1:17" ht="14.4" customHeight="1" x14ac:dyDescent="0.3">
      <c r="A835" s="661" t="s">
        <v>6792</v>
      </c>
      <c r="B835" s="662" t="s">
        <v>5728</v>
      </c>
      <c r="C835" s="662" t="s">
        <v>5769</v>
      </c>
      <c r="D835" s="662" t="s">
        <v>5847</v>
      </c>
      <c r="E835" s="662" t="s">
        <v>5848</v>
      </c>
      <c r="F835" s="665">
        <v>2</v>
      </c>
      <c r="G835" s="665">
        <v>538</v>
      </c>
      <c r="H835" s="665">
        <v>1</v>
      </c>
      <c r="I835" s="665">
        <v>269</v>
      </c>
      <c r="J835" s="665"/>
      <c r="K835" s="665"/>
      <c r="L835" s="665"/>
      <c r="M835" s="665"/>
      <c r="N835" s="665">
        <v>0</v>
      </c>
      <c r="O835" s="665">
        <v>0</v>
      </c>
      <c r="P835" s="678">
        <v>0</v>
      </c>
      <c r="Q835" s="666"/>
    </row>
    <row r="836" spans="1:17" ht="14.4" customHeight="1" x14ac:dyDescent="0.3">
      <c r="A836" s="661" t="s">
        <v>6792</v>
      </c>
      <c r="B836" s="662" t="s">
        <v>5728</v>
      </c>
      <c r="C836" s="662" t="s">
        <v>5769</v>
      </c>
      <c r="D836" s="662" t="s">
        <v>5894</v>
      </c>
      <c r="E836" s="662" t="s">
        <v>5895</v>
      </c>
      <c r="F836" s="665">
        <v>4</v>
      </c>
      <c r="G836" s="665">
        <v>400</v>
      </c>
      <c r="H836" s="665">
        <v>1</v>
      </c>
      <c r="I836" s="665">
        <v>100</v>
      </c>
      <c r="J836" s="665">
        <v>8</v>
      </c>
      <c r="K836" s="665">
        <v>800</v>
      </c>
      <c r="L836" s="665">
        <v>2</v>
      </c>
      <c r="M836" s="665">
        <v>100</v>
      </c>
      <c r="N836" s="665">
        <v>10</v>
      </c>
      <c r="O836" s="665">
        <v>1000</v>
      </c>
      <c r="P836" s="678">
        <v>2.5</v>
      </c>
      <c r="Q836" s="666">
        <v>100</v>
      </c>
    </row>
    <row r="837" spans="1:17" ht="14.4" customHeight="1" x14ac:dyDescent="0.3">
      <c r="A837" s="661" t="s">
        <v>6792</v>
      </c>
      <c r="B837" s="662" t="s">
        <v>5728</v>
      </c>
      <c r="C837" s="662" t="s">
        <v>5769</v>
      </c>
      <c r="D837" s="662" t="s">
        <v>5896</v>
      </c>
      <c r="E837" s="662" t="s">
        <v>5889</v>
      </c>
      <c r="F837" s="665">
        <v>37</v>
      </c>
      <c r="G837" s="665">
        <v>37444</v>
      </c>
      <c r="H837" s="665">
        <v>1</v>
      </c>
      <c r="I837" s="665">
        <v>1012</v>
      </c>
      <c r="J837" s="665">
        <v>23</v>
      </c>
      <c r="K837" s="665">
        <v>23324</v>
      </c>
      <c r="L837" s="665">
        <v>0.6229035359470142</v>
      </c>
      <c r="M837" s="665">
        <v>1014.0869565217391</v>
      </c>
      <c r="N837" s="665"/>
      <c r="O837" s="665"/>
      <c r="P837" s="678"/>
      <c r="Q837" s="666"/>
    </row>
    <row r="838" spans="1:17" ht="14.4" customHeight="1" x14ac:dyDescent="0.3">
      <c r="A838" s="661" t="s">
        <v>6792</v>
      </c>
      <c r="B838" s="662" t="s">
        <v>5728</v>
      </c>
      <c r="C838" s="662" t="s">
        <v>5769</v>
      </c>
      <c r="D838" s="662" t="s">
        <v>5814</v>
      </c>
      <c r="E838" s="662" t="s">
        <v>5815</v>
      </c>
      <c r="F838" s="665">
        <v>1</v>
      </c>
      <c r="G838" s="665">
        <v>335</v>
      </c>
      <c r="H838" s="665">
        <v>1</v>
      </c>
      <c r="I838" s="665">
        <v>335</v>
      </c>
      <c r="J838" s="665"/>
      <c r="K838" s="665"/>
      <c r="L838" s="665"/>
      <c r="M838" s="665"/>
      <c r="N838" s="665">
        <v>1</v>
      </c>
      <c r="O838" s="665">
        <v>340</v>
      </c>
      <c r="P838" s="678">
        <v>1.0149253731343284</v>
      </c>
      <c r="Q838" s="666">
        <v>340</v>
      </c>
    </row>
    <row r="839" spans="1:17" ht="14.4" customHeight="1" x14ac:dyDescent="0.3">
      <c r="A839" s="661" t="s">
        <v>6792</v>
      </c>
      <c r="B839" s="662" t="s">
        <v>5728</v>
      </c>
      <c r="C839" s="662" t="s">
        <v>5769</v>
      </c>
      <c r="D839" s="662" t="s">
        <v>5897</v>
      </c>
      <c r="E839" s="662" t="s">
        <v>5889</v>
      </c>
      <c r="F839" s="665">
        <v>24</v>
      </c>
      <c r="G839" s="665">
        <v>20640</v>
      </c>
      <c r="H839" s="665">
        <v>1</v>
      </c>
      <c r="I839" s="665">
        <v>860</v>
      </c>
      <c r="J839" s="665">
        <v>5</v>
      </c>
      <c r="K839" s="665">
        <v>4310</v>
      </c>
      <c r="L839" s="665">
        <v>0.20881782945736435</v>
      </c>
      <c r="M839" s="665">
        <v>862</v>
      </c>
      <c r="N839" s="665">
        <v>31</v>
      </c>
      <c r="O839" s="665">
        <v>26753</v>
      </c>
      <c r="P839" s="678">
        <v>1.2961724806201551</v>
      </c>
      <c r="Q839" s="666">
        <v>863</v>
      </c>
    </row>
    <row r="840" spans="1:17" ht="14.4" customHeight="1" x14ac:dyDescent="0.3">
      <c r="A840" s="661" t="s">
        <v>6792</v>
      </c>
      <c r="B840" s="662" t="s">
        <v>5728</v>
      </c>
      <c r="C840" s="662" t="s">
        <v>5769</v>
      </c>
      <c r="D840" s="662" t="s">
        <v>5818</v>
      </c>
      <c r="E840" s="662" t="s">
        <v>5819</v>
      </c>
      <c r="F840" s="665">
        <v>1231</v>
      </c>
      <c r="G840" s="665">
        <v>640120</v>
      </c>
      <c r="H840" s="665">
        <v>1</v>
      </c>
      <c r="I840" s="665">
        <v>520</v>
      </c>
      <c r="J840" s="665">
        <v>2757</v>
      </c>
      <c r="K840" s="665">
        <v>1402574</v>
      </c>
      <c r="L840" s="665">
        <v>2.1911110416796848</v>
      </c>
      <c r="M840" s="665">
        <v>508.73195502357635</v>
      </c>
      <c r="N840" s="665">
        <v>2437</v>
      </c>
      <c r="O840" s="665">
        <v>1274551</v>
      </c>
      <c r="P840" s="678">
        <v>1.9911126038867712</v>
      </c>
      <c r="Q840" s="666">
        <v>523</v>
      </c>
    </row>
    <row r="841" spans="1:17" ht="14.4" customHeight="1" x14ac:dyDescent="0.3">
      <c r="A841" s="661" t="s">
        <v>6792</v>
      </c>
      <c r="B841" s="662" t="s">
        <v>5728</v>
      </c>
      <c r="C841" s="662" t="s">
        <v>5769</v>
      </c>
      <c r="D841" s="662" t="s">
        <v>5911</v>
      </c>
      <c r="E841" s="662" t="s">
        <v>5819</v>
      </c>
      <c r="F841" s="665">
        <v>79</v>
      </c>
      <c r="G841" s="665">
        <v>63279</v>
      </c>
      <c r="H841" s="665">
        <v>1</v>
      </c>
      <c r="I841" s="665">
        <v>801</v>
      </c>
      <c r="J841" s="665">
        <v>63</v>
      </c>
      <c r="K841" s="665">
        <v>50675</v>
      </c>
      <c r="L841" s="665">
        <v>0.80081859700690594</v>
      </c>
      <c r="M841" s="665">
        <v>804.3650793650794</v>
      </c>
      <c r="N841" s="665">
        <v>64</v>
      </c>
      <c r="O841" s="665">
        <v>51648</v>
      </c>
      <c r="P841" s="678">
        <v>0.81619494619067934</v>
      </c>
      <c r="Q841" s="666">
        <v>807</v>
      </c>
    </row>
    <row r="842" spans="1:17" ht="14.4" customHeight="1" x14ac:dyDescent="0.3">
      <c r="A842" s="661" t="s">
        <v>6792</v>
      </c>
      <c r="B842" s="662" t="s">
        <v>5728</v>
      </c>
      <c r="C842" s="662" t="s">
        <v>5769</v>
      </c>
      <c r="D842" s="662" t="s">
        <v>5912</v>
      </c>
      <c r="E842" s="662" t="s">
        <v>5819</v>
      </c>
      <c r="F842" s="665">
        <v>742</v>
      </c>
      <c r="G842" s="665">
        <v>437038</v>
      </c>
      <c r="H842" s="665">
        <v>1</v>
      </c>
      <c r="I842" s="665">
        <v>589</v>
      </c>
      <c r="J842" s="665">
        <v>647</v>
      </c>
      <c r="K842" s="665">
        <v>377061</v>
      </c>
      <c r="L842" s="665">
        <v>0.86276479390808125</v>
      </c>
      <c r="M842" s="665">
        <v>582.78361669242656</v>
      </c>
      <c r="N842" s="665">
        <v>578</v>
      </c>
      <c r="O842" s="665">
        <v>343910</v>
      </c>
      <c r="P842" s="678">
        <v>0.78691097799276033</v>
      </c>
      <c r="Q842" s="666">
        <v>595</v>
      </c>
    </row>
    <row r="843" spans="1:17" ht="14.4" customHeight="1" x14ac:dyDescent="0.3">
      <c r="A843" s="661" t="s">
        <v>6792</v>
      </c>
      <c r="B843" s="662" t="s">
        <v>5728</v>
      </c>
      <c r="C843" s="662" t="s">
        <v>5769</v>
      </c>
      <c r="D843" s="662" t="s">
        <v>5849</v>
      </c>
      <c r="E843" s="662" t="s">
        <v>5829</v>
      </c>
      <c r="F843" s="665">
        <v>4</v>
      </c>
      <c r="G843" s="665">
        <v>1556</v>
      </c>
      <c r="H843" s="665">
        <v>1</v>
      </c>
      <c r="I843" s="665">
        <v>389</v>
      </c>
      <c r="J843" s="665">
        <v>16</v>
      </c>
      <c r="K843" s="665">
        <v>3930</v>
      </c>
      <c r="L843" s="665">
        <v>2.525706940874036</v>
      </c>
      <c r="M843" s="665">
        <v>245.625</v>
      </c>
      <c r="N843" s="665">
        <v>2</v>
      </c>
      <c r="O843" s="665">
        <v>790</v>
      </c>
      <c r="P843" s="678">
        <v>0.50771208226221076</v>
      </c>
      <c r="Q843" s="666">
        <v>395</v>
      </c>
    </row>
    <row r="844" spans="1:17" ht="14.4" customHeight="1" x14ac:dyDescent="0.3">
      <c r="A844" s="661" t="s">
        <v>6792</v>
      </c>
      <c r="B844" s="662" t="s">
        <v>5728</v>
      </c>
      <c r="C844" s="662" t="s">
        <v>5769</v>
      </c>
      <c r="D844" s="662" t="s">
        <v>5920</v>
      </c>
      <c r="E844" s="662" t="s">
        <v>5819</v>
      </c>
      <c r="F844" s="665">
        <v>2</v>
      </c>
      <c r="G844" s="665">
        <v>1464</v>
      </c>
      <c r="H844" s="665">
        <v>1</v>
      </c>
      <c r="I844" s="665">
        <v>732</v>
      </c>
      <c r="J844" s="665">
        <v>2</v>
      </c>
      <c r="K844" s="665">
        <v>1468</v>
      </c>
      <c r="L844" s="665">
        <v>1.0027322404371584</v>
      </c>
      <c r="M844" s="665">
        <v>734</v>
      </c>
      <c r="N844" s="665">
        <v>2</v>
      </c>
      <c r="O844" s="665">
        <v>1470</v>
      </c>
      <c r="P844" s="678">
        <v>1.0040983606557377</v>
      </c>
      <c r="Q844" s="666">
        <v>735</v>
      </c>
    </row>
    <row r="845" spans="1:17" ht="14.4" customHeight="1" x14ac:dyDescent="0.3">
      <c r="A845" s="661" t="s">
        <v>6792</v>
      </c>
      <c r="B845" s="662" t="s">
        <v>5728</v>
      </c>
      <c r="C845" s="662" t="s">
        <v>5769</v>
      </c>
      <c r="D845" s="662" t="s">
        <v>5921</v>
      </c>
      <c r="E845" s="662" t="s">
        <v>5922</v>
      </c>
      <c r="F845" s="665">
        <v>2</v>
      </c>
      <c r="G845" s="665">
        <v>2732</v>
      </c>
      <c r="H845" s="665">
        <v>1</v>
      </c>
      <c r="I845" s="665">
        <v>1366</v>
      </c>
      <c r="J845" s="665"/>
      <c r="K845" s="665"/>
      <c r="L845" s="665"/>
      <c r="M845" s="665"/>
      <c r="N845" s="665">
        <v>1</v>
      </c>
      <c r="O845" s="665">
        <v>1371</v>
      </c>
      <c r="P845" s="678">
        <v>0.50183016105417277</v>
      </c>
      <c r="Q845" s="666">
        <v>1371</v>
      </c>
    </row>
    <row r="846" spans="1:17" ht="14.4" customHeight="1" x14ac:dyDescent="0.3">
      <c r="A846" s="661" t="s">
        <v>6792</v>
      </c>
      <c r="B846" s="662" t="s">
        <v>5728</v>
      </c>
      <c r="C846" s="662" t="s">
        <v>5769</v>
      </c>
      <c r="D846" s="662" t="s">
        <v>5914</v>
      </c>
      <c r="E846" s="662" t="s">
        <v>5819</v>
      </c>
      <c r="F846" s="665"/>
      <c r="G846" s="665"/>
      <c r="H846" s="665"/>
      <c r="I846" s="665"/>
      <c r="J846" s="665">
        <v>7</v>
      </c>
      <c r="K846" s="665">
        <v>5957</v>
      </c>
      <c r="L846" s="665"/>
      <c r="M846" s="665">
        <v>851</v>
      </c>
      <c r="N846" s="665">
        <v>4</v>
      </c>
      <c r="O846" s="665">
        <v>3428</v>
      </c>
      <c r="P846" s="678"/>
      <c r="Q846" s="666">
        <v>857</v>
      </c>
    </row>
    <row r="847" spans="1:17" ht="14.4" customHeight="1" x14ac:dyDescent="0.3">
      <c r="A847" s="661" t="s">
        <v>6793</v>
      </c>
      <c r="B847" s="662" t="s">
        <v>5728</v>
      </c>
      <c r="C847" s="662" t="s">
        <v>5758</v>
      </c>
      <c r="D847" s="662" t="s">
        <v>5884</v>
      </c>
      <c r="E847" s="662" t="s">
        <v>5885</v>
      </c>
      <c r="F847" s="665">
        <v>3</v>
      </c>
      <c r="G847" s="665">
        <v>2714.25</v>
      </c>
      <c r="H847" s="665">
        <v>1</v>
      </c>
      <c r="I847" s="665">
        <v>904.75</v>
      </c>
      <c r="J847" s="665">
        <v>5</v>
      </c>
      <c r="K847" s="665">
        <v>4523.75</v>
      </c>
      <c r="L847" s="665">
        <v>1.6666666666666667</v>
      </c>
      <c r="M847" s="665">
        <v>904.75</v>
      </c>
      <c r="N847" s="665">
        <v>8</v>
      </c>
      <c r="O847" s="665">
        <v>7238</v>
      </c>
      <c r="P847" s="678">
        <v>2.6666666666666665</v>
      </c>
      <c r="Q847" s="666">
        <v>904.75</v>
      </c>
    </row>
    <row r="848" spans="1:17" ht="14.4" customHeight="1" x14ac:dyDescent="0.3">
      <c r="A848" s="661" t="s">
        <v>6793</v>
      </c>
      <c r="B848" s="662" t="s">
        <v>5728</v>
      </c>
      <c r="C848" s="662" t="s">
        <v>5769</v>
      </c>
      <c r="D848" s="662" t="s">
        <v>5900</v>
      </c>
      <c r="E848" s="662" t="s">
        <v>5901</v>
      </c>
      <c r="F848" s="665">
        <v>1</v>
      </c>
      <c r="G848" s="665">
        <v>185</v>
      </c>
      <c r="H848" s="665">
        <v>1</v>
      </c>
      <c r="I848" s="665">
        <v>185</v>
      </c>
      <c r="J848" s="665"/>
      <c r="K848" s="665"/>
      <c r="L848" s="665"/>
      <c r="M848" s="665"/>
      <c r="N848" s="665"/>
      <c r="O848" s="665"/>
      <c r="P848" s="678"/>
      <c r="Q848" s="666"/>
    </row>
    <row r="849" spans="1:17" ht="14.4" customHeight="1" x14ac:dyDescent="0.3">
      <c r="A849" s="661" t="s">
        <v>6793</v>
      </c>
      <c r="B849" s="662" t="s">
        <v>5728</v>
      </c>
      <c r="C849" s="662" t="s">
        <v>5769</v>
      </c>
      <c r="D849" s="662" t="s">
        <v>5780</v>
      </c>
      <c r="E849" s="662" t="s">
        <v>5781</v>
      </c>
      <c r="F849" s="665">
        <v>37</v>
      </c>
      <c r="G849" s="665">
        <v>8584</v>
      </c>
      <c r="H849" s="665">
        <v>1</v>
      </c>
      <c r="I849" s="665">
        <v>232</v>
      </c>
      <c r="J849" s="665">
        <v>38</v>
      </c>
      <c r="K849" s="665">
        <v>8404</v>
      </c>
      <c r="L849" s="665">
        <v>0.97903075489282387</v>
      </c>
      <c r="M849" s="665">
        <v>221.15789473684211</v>
      </c>
      <c r="N849" s="665">
        <v>49</v>
      </c>
      <c r="O849" s="665">
        <v>11515</v>
      </c>
      <c r="P849" s="678">
        <v>1.3414492078285181</v>
      </c>
      <c r="Q849" s="666">
        <v>235</v>
      </c>
    </row>
    <row r="850" spans="1:17" ht="14.4" customHeight="1" x14ac:dyDescent="0.3">
      <c r="A850" s="661" t="s">
        <v>6793</v>
      </c>
      <c r="B850" s="662" t="s">
        <v>5728</v>
      </c>
      <c r="C850" s="662" t="s">
        <v>5769</v>
      </c>
      <c r="D850" s="662" t="s">
        <v>5826</v>
      </c>
      <c r="E850" s="662" t="s">
        <v>5827</v>
      </c>
      <c r="F850" s="665">
        <v>13</v>
      </c>
      <c r="G850" s="665">
        <v>1508</v>
      </c>
      <c r="H850" s="665">
        <v>1</v>
      </c>
      <c r="I850" s="665">
        <v>116</v>
      </c>
      <c r="J850" s="665">
        <v>12</v>
      </c>
      <c r="K850" s="665">
        <v>1410</v>
      </c>
      <c r="L850" s="665">
        <v>0.93501326259946949</v>
      </c>
      <c r="M850" s="665">
        <v>117.5</v>
      </c>
      <c r="N850" s="665">
        <v>20</v>
      </c>
      <c r="O850" s="665">
        <v>2360</v>
      </c>
      <c r="P850" s="678">
        <v>1.5649867374005304</v>
      </c>
      <c r="Q850" s="666">
        <v>118</v>
      </c>
    </row>
    <row r="851" spans="1:17" ht="14.4" customHeight="1" x14ac:dyDescent="0.3">
      <c r="A851" s="661" t="s">
        <v>6793</v>
      </c>
      <c r="B851" s="662" t="s">
        <v>5728</v>
      </c>
      <c r="C851" s="662" t="s">
        <v>5769</v>
      </c>
      <c r="D851" s="662" t="s">
        <v>5828</v>
      </c>
      <c r="E851" s="662" t="s">
        <v>5829</v>
      </c>
      <c r="F851" s="665">
        <v>6</v>
      </c>
      <c r="G851" s="665">
        <v>1920</v>
      </c>
      <c r="H851" s="665">
        <v>1</v>
      </c>
      <c r="I851" s="665">
        <v>320</v>
      </c>
      <c r="J851" s="665">
        <v>3</v>
      </c>
      <c r="K851" s="665">
        <v>960</v>
      </c>
      <c r="L851" s="665">
        <v>0.5</v>
      </c>
      <c r="M851" s="665">
        <v>320</v>
      </c>
      <c r="N851" s="665">
        <v>5</v>
      </c>
      <c r="O851" s="665">
        <v>1615</v>
      </c>
      <c r="P851" s="678">
        <v>0.84114583333333337</v>
      </c>
      <c r="Q851" s="666">
        <v>323</v>
      </c>
    </row>
    <row r="852" spans="1:17" ht="14.4" customHeight="1" x14ac:dyDescent="0.3">
      <c r="A852" s="661" t="s">
        <v>6793</v>
      </c>
      <c r="B852" s="662" t="s">
        <v>5728</v>
      </c>
      <c r="C852" s="662" t="s">
        <v>5769</v>
      </c>
      <c r="D852" s="662" t="s">
        <v>5830</v>
      </c>
      <c r="E852" s="662" t="s">
        <v>5831</v>
      </c>
      <c r="F852" s="665">
        <v>7</v>
      </c>
      <c r="G852" s="665">
        <v>3388</v>
      </c>
      <c r="H852" s="665">
        <v>1</v>
      </c>
      <c r="I852" s="665">
        <v>484</v>
      </c>
      <c r="J852" s="665"/>
      <c r="K852" s="665"/>
      <c r="L852" s="665"/>
      <c r="M852" s="665"/>
      <c r="N852" s="665"/>
      <c r="O852" s="665"/>
      <c r="P852" s="678"/>
      <c r="Q852" s="666"/>
    </row>
    <row r="853" spans="1:17" ht="14.4" customHeight="1" x14ac:dyDescent="0.3">
      <c r="A853" s="661" t="s">
        <v>6793</v>
      </c>
      <c r="B853" s="662" t="s">
        <v>5728</v>
      </c>
      <c r="C853" s="662" t="s">
        <v>5769</v>
      </c>
      <c r="D853" s="662" t="s">
        <v>5834</v>
      </c>
      <c r="E853" s="662" t="s">
        <v>5831</v>
      </c>
      <c r="F853" s="665">
        <v>3</v>
      </c>
      <c r="G853" s="665">
        <v>1659</v>
      </c>
      <c r="H853" s="665">
        <v>1</v>
      </c>
      <c r="I853" s="665">
        <v>553</v>
      </c>
      <c r="J853" s="665">
        <v>12</v>
      </c>
      <c r="K853" s="665">
        <v>3338</v>
      </c>
      <c r="L853" s="665">
        <v>2.0120554550934298</v>
      </c>
      <c r="M853" s="665">
        <v>278.16666666666669</v>
      </c>
      <c r="N853" s="665">
        <v>5</v>
      </c>
      <c r="O853" s="665">
        <v>2795</v>
      </c>
      <c r="P853" s="678">
        <v>1.6847498493068114</v>
      </c>
      <c r="Q853" s="666">
        <v>559</v>
      </c>
    </row>
    <row r="854" spans="1:17" ht="14.4" customHeight="1" x14ac:dyDescent="0.3">
      <c r="A854" s="661" t="s">
        <v>6793</v>
      </c>
      <c r="B854" s="662" t="s">
        <v>5728</v>
      </c>
      <c r="C854" s="662" t="s">
        <v>5769</v>
      </c>
      <c r="D854" s="662" t="s">
        <v>5835</v>
      </c>
      <c r="E854" s="662" t="s">
        <v>5833</v>
      </c>
      <c r="F854" s="665"/>
      <c r="G854" s="665"/>
      <c r="H854" s="665"/>
      <c r="I854" s="665"/>
      <c r="J854" s="665">
        <v>2</v>
      </c>
      <c r="K854" s="665">
        <v>1500</v>
      </c>
      <c r="L854" s="665"/>
      <c r="M854" s="665">
        <v>750</v>
      </c>
      <c r="N854" s="665">
        <v>6</v>
      </c>
      <c r="O854" s="665">
        <v>4512</v>
      </c>
      <c r="P854" s="678"/>
      <c r="Q854" s="666">
        <v>752</v>
      </c>
    </row>
    <row r="855" spans="1:17" ht="14.4" customHeight="1" x14ac:dyDescent="0.3">
      <c r="A855" s="661" t="s">
        <v>6793</v>
      </c>
      <c r="B855" s="662" t="s">
        <v>5728</v>
      </c>
      <c r="C855" s="662" t="s">
        <v>5769</v>
      </c>
      <c r="D855" s="662" t="s">
        <v>5888</v>
      </c>
      <c r="E855" s="662" t="s">
        <v>5889</v>
      </c>
      <c r="F855" s="665">
        <v>41</v>
      </c>
      <c r="G855" s="665">
        <v>32923</v>
      </c>
      <c r="H855" s="665">
        <v>1</v>
      </c>
      <c r="I855" s="665">
        <v>803</v>
      </c>
      <c r="J855" s="665">
        <v>21</v>
      </c>
      <c r="K855" s="665">
        <v>16939</v>
      </c>
      <c r="L855" s="665">
        <v>0.51450353855966957</v>
      </c>
      <c r="M855" s="665">
        <v>806.61904761904759</v>
      </c>
      <c r="N855" s="665">
        <v>24</v>
      </c>
      <c r="O855" s="665">
        <v>19416</v>
      </c>
      <c r="P855" s="678">
        <v>0.58973969565349449</v>
      </c>
      <c r="Q855" s="666">
        <v>809</v>
      </c>
    </row>
    <row r="856" spans="1:17" ht="14.4" customHeight="1" x14ac:dyDescent="0.3">
      <c r="A856" s="661" t="s">
        <v>6793</v>
      </c>
      <c r="B856" s="662" t="s">
        <v>5728</v>
      </c>
      <c r="C856" s="662" t="s">
        <v>5769</v>
      </c>
      <c r="D856" s="662" t="s">
        <v>5908</v>
      </c>
      <c r="E856" s="662" t="s">
        <v>5811</v>
      </c>
      <c r="F856" s="665">
        <v>2</v>
      </c>
      <c r="G856" s="665">
        <v>1410</v>
      </c>
      <c r="H856" s="665">
        <v>1</v>
      </c>
      <c r="I856" s="665">
        <v>705</v>
      </c>
      <c r="J856" s="665">
        <v>2</v>
      </c>
      <c r="K856" s="665">
        <v>1410</v>
      </c>
      <c r="L856" s="665">
        <v>1</v>
      </c>
      <c r="M856" s="665">
        <v>705</v>
      </c>
      <c r="N856" s="665">
        <v>9</v>
      </c>
      <c r="O856" s="665">
        <v>6435</v>
      </c>
      <c r="P856" s="678">
        <v>4.5638297872340425</v>
      </c>
      <c r="Q856" s="666">
        <v>715</v>
      </c>
    </row>
    <row r="857" spans="1:17" ht="14.4" customHeight="1" x14ac:dyDescent="0.3">
      <c r="A857" s="661" t="s">
        <v>6793</v>
      </c>
      <c r="B857" s="662" t="s">
        <v>5728</v>
      </c>
      <c r="C857" s="662" t="s">
        <v>5769</v>
      </c>
      <c r="D857" s="662" t="s">
        <v>5837</v>
      </c>
      <c r="E857" s="662" t="s">
        <v>5838</v>
      </c>
      <c r="F857" s="665">
        <v>8</v>
      </c>
      <c r="G857" s="665">
        <v>1656</v>
      </c>
      <c r="H857" s="665">
        <v>1</v>
      </c>
      <c r="I857" s="665">
        <v>207</v>
      </c>
      <c r="J857" s="665">
        <v>14</v>
      </c>
      <c r="K857" s="665">
        <v>2498</v>
      </c>
      <c r="L857" s="665">
        <v>1.5084541062801933</v>
      </c>
      <c r="M857" s="665">
        <v>178.42857142857142</v>
      </c>
      <c r="N857" s="665">
        <v>10</v>
      </c>
      <c r="O857" s="665">
        <v>2100</v>
      </c>
      <c r="P857" s="678">
        <v>1.2681159420289856</v>
      </c>
      <c r="Q857" s="666">
        <v>210</v>
      </c>
    </row>
    <row r="858" spans="1:17" ht="14.4" customHeight="1" x14ac:dyDescent="0.3">
      <c r="A858" s="661" t="s">
        <v>6793</v>
      </c>
      <c r="B858" s="662" t="s">
        <v>5728</v>
      </c>
      <c r="C858" s="662" t="s">
        <v>5769</v>
      </c>
      <c r="D858" s="662" t="s">
        <v>5839</v>
      </c>
      <c r="E858" s="662" t="s">
        <v>5840</v>
      </c>
      <c r="F858" s="665">
        <v>75</v>
      </c>
      <c r="G858" s="665">
        <v>6150</v>
      </c>
      <c r="H858" s="665">
        <v>1</v>
      </c>
      <c r="I858" s="665">
        <v>82</v>
      </c>
      <c r="J858" s="665">
        <v>68</v>
      </c>
      <c r="K858" s="665">
        <v>5144</v>
      </c>
      <c r="L858" s="665">
        <v>0.83642276422764228</v>
      </c>
      <c r="M858" s="665">
        <v>75.647058823529406</v>
      </c>
      <c r="N858" s="665">
        <v>95</v>
      </c>
      <c r="O858" s="665">
        <v>8075</v>
      </c>
      <c r="P858" s="678">
        <v>1.3130081300813008</v>
      </c>
      <c r="Q858" s="666">
        <v>85</v>
      </c>
    </row>
    <row r="859" spans="1:17" ht="14.4" customHeight="1" x14ac:dyDescent="0.3">
      <c r="A859" s="661" t="s">
        <v>6793</v>
      </c>
      <c r="B859" s="662" t="s">
        <v>5728</v>
      </c>
      <c r="C859" s="662" t="s">
        <v>5769</v>
      </c>
      <c r="D859" s="662" t="s">
        <v>5792</v>
      </c>
      <c r="E859" s="662" t="s">
        <v>5793</v>
      </c>
      <c r="F859" s="665"/>
      <c r="G859" s="665"/>
      <c r="H859" s="665"/>
      <c r="I859" s="665"/>
      <c r="J859" s="665"/>
      <c r="K859" s="665"/>
      <c r="L859" s="665"/>
      <c r="M859" s="665"/>
      <c r="N859" s="665">
        <v>1</v>
      </c>
      <c r="O859" s="665">
        <v>707</v>
      </c>
      <c r="P859" s="678"/>
      <c r="Q859" s="666">
        <v>707</v>
      </c>
    </row>
    <row r="860" spans="1:17" ht="14.4" customHeight="1" x14ac:dyDescent="0.3">
      <c r="A860" s="661" t="s">
        <v>6793</v>
      </c>
      <c r="B860" s="662" t="s">
        <v>5728</v>
      </c>
      <c r="C860" s="662" t="s">
        <v>5769</v>
      </c>
      <c r="D860" s="662" t="s">
        <v>5890</v>
      </c>
      <c r="E860" s="662" t="s">
        <v>5889</v>
      </c>
      <c r="F860" s="665">
        <v>31</v>
      </c>
      <c r="G860" s="665">
        <v>28799</v>
      </c>
      <c r="H860" s="665">
        <v>1</v>
      </c>
      <c r="I860" s="665">
        <v>929</v>
      </c>
      <c r="J860" s="665">
        <v>41</v>
      </c>
      <c r="K860" s="665">
        <v>38141</v>
      </c>
      <c r="L860" s="665">
        <v>1.3243862634119241</v>
      </c>
      <c r="M860" s="665">
        <v>930.26829268292681</v>
      </c>
      <c r="N860" s="665">
        <v>64</v>
      </c>
      <c r="O860" s="665">
        <v>59840</v>
      </c>
      <c r="P860" s="678">
        <v>2.0778499253446299</v>
      </c>
      <c r="Q860" s="666">
        <v>935</v>
      </c>
    </row>
    <row r="861" spans="1:17" ht="14.4" customHeight="1" x14ac:dyDescent="0.3">
      <c r="A861" s="661" t="s">
        <v>6793</v>
      </c>
      <c r="B861" s="662" t="s">
        <v>5728</v>
      </c>
      <c r="C861" s="662" t="s">
        <v>5769</v>
      </c>
      <c r="D861" s="662" t="s">
        <v>5796</v>
      </c>
      <c r="E861" s="662" t="s">
        <v>5797</v>
      </c>
      <c r="F861" s="665">
        <v>2</v>
      </c>
      <c r="G861" s="665">
        <v>106</v>
      </c>
      <c r="H861" s="665">
        <v>1</v>
      </c>
      <c r="I861" s="665">
        <v>53</v>
      </c>
      <c r="J861" s="665"/>
      <c r="K861" s="665"/>
      <c r="L861" s="665"/>
      <c r="M861" s="665"/>
      <c r="N861" s="665"/>
      <c r="O861" s="665"/>
      <c r="P861" s="678"/>
      <c r="Q861" s="666"/>
    </row>
    <row r="862" spans="1:17" ht="14.4" customHeight="1" x14ac:dyDescent="0.3">
      <c r="A862" s="661" t="s">
        <v>6793</v>
      </c>
      <c r="B862" s="662" t="s">
        <v>5728</v>
      </c>
      <c r="C862" s="662" t="s">
        <v>5769</v>
      </c>
      <c r="D862" s="662" t="s">
        <v>5798</v>
      </c>
      <c r="E862" s="662" t="s">
        <v>5799</v>
      </c>
      <c r="F862" s="665"/>
      <c r="G862" s="665"/>
      <c r="H862" s="665"/>
      <c r="I862" s="665"/>
      <c r="J862" s="665"/>
      <c r="K862" s="665"/>
      <c r="L862" s="665"/>
      <c r="M862" s="665"/>
      <c r="N862" s="665">
        <v>7</v>
      </c>
      <c r="O862" s="665">
        <v>798</v>
      </c>
      <c r="P862" s="678"/>
      <c r="Q862" s="666">
        <v>114</v>
      </c>
    </row>
    <row r="863" spans="1:17" ht="14.4" customHeight="1" x14ac:dyDescent="0.3">
      <c r="A863" s="661" t="s">
        <v>6793</v>
      </c>
      <c r="B863" s="662" t="s">
        <v>5728</v>
      </c>
      <c r="C863" s="662" t="s">
        <v>5769</v>
      </c>
      <c r="D863" s="662" t="s">
        <v>5891</v>
      </c>
      <c r="E863" s="662" t="s">
        <v>5889</v>
      </c>
      <c r="F863" s="665">
        <v>6</v>
      </c>
      <c r="G863" s="665">
        <v>4404</v>
      </c>
      <c r="H863" s="665">
        <v>1</v>
      </c>
      <c r="I863" s="665">
        <v>734</v>
      </c>
      <c r="J863" s="665">
        <v>2</v>
      </c>
      <c r="K863" s="665">
        <v>1472</v>
      </c>
      <c r="L863" s="665">
        <v>0.33424159854677565</v>
      </c>
      <c r="M863" s="665">
        <v>736</v>
      </c>
      <c r="N863" s="665"/>
      <c r="O863" s="665"/>
      <c r="P863" s="678"/>
      <c r="Q863" s="666"/>
    </row>
    <row r="864" spans="1:17" ht="14.4" customHeight="1" x14ac:dyDescent="0.3">
      <c r="A864" s="661" t="s">
        <v>6793</v>
      </c>
      <c r="B864" s="662" t="s">
        <v>5728</v>
      </c>
      <c r="C864" s="662" t="s">
        <v>5769</v>
      </c>
      <c r="D864" s="662" t="s">
        <v>5909</v>
      </c>
      <c r="E864" s="662" t="s">
        <v>5910</v>
      </c>
      <c r="F864" s="665"/>
      <c r="G864" s="665"/>
      <c r="H864" s="665"/>
      <c r="I864" s="665"/>
      <c r="J864" s="665"/>
      <c r="K864" s="665"/>
      <c r="L864" s="665"/>
      <c r="M864" s="665"/>
      <c r="N864" s="665">
        <v>2</v>
      </c>
      <c r="O864" s="665">
        <v>114</v>
      </c>
      <c r="P864" s="678"/>
      <c r="Q864" s="666">
        <v>57</v>
      </c>
    </row>
    <row r="865" spans="1:17" ht="14.4" customHeight="1" x14ac:dyDescent="0.3">
      <c r="A865" s="661" t="s">
        <v>6793</v>
      </c>
      <c r="B865" s="662" t="s">
        <v>5728</v>
      </c>
      <c r="C865" s="662" t="s">
        <v>5769</v>
      </c>
      <c r="D865" s="662" t="s">
        <v>5892</v>
      </c>
      <c r="E865" s="662" t="s">
        <v>5893</v>
      </c>
      <c r="F865" s="665">
        <v>28</v>
      </c>
      <c r="G865" s="665">
        <v>14672</v>
      </c>
      <c r="H865" s="665">
        <v>1</v>
      </c>
      <c r="I865" s="665">
        <v>524</v>
      </c>
      <c r="J865" s="665">
        <v>40</v>
      </c>
      <c r="K865" s="665">
        <v>20990</v>
      </c>
      <c r="L865" s="665">
        <v>1.4306161395856052</v>
      </c>
      <c r="M865" s="665">
        <v>524.75</v>
      </c>
      <c r="N865" s="665">
        <v>21</v>
      </c>
      <c r="O865" s="665">
        <v>11067</v>
      </c>
      <c r="P865" s="678">
        <v>0.75429389312977102</v>
      </c>
      <c r="Q865" s="666">
        <v>527</v>
      </c>
    </row>
    <row r="866" spans="1:17" ht="14.4" customHeight="1" x14ac:dyDescent="0.3">
      <c r="A866" s="661" t="s">
        <v>6793</v>
      </c>
      <c r="B866" s="662" t="s">
        <v>5728</v>
      </c>
      <c r="C866" s="662" t="s">
        <v>5769</v>
      </c>
      <c r="D866" s="662" t="s">
        <v>5843</v>
      </c>
      <c r="E866" s="662" t="s">
        <v>5838</v>
      </c>
      <c r="F866" s="665">
        <v>2</v>
      </c>
      <c r="G866" s="665">
        <v>344</v>
      </c>
      <c r="H866" s="665">
        <v>1</v>
      </c>
      <c r="I866" s="665">
        <v>172</v>
      </c>
      <c r="J866" s="665">
        <v>1</v>
      </c>
      <c r="K866" s="665">
        <v>174</v>
      </c>
      <c r="L866" s="665">
        <v>0.5058139534883721</v>
      </c>
      <c r="M866" s="665">
        <v>174</v>
      </c>
      <c r="N866" s="665"/>
      <c r="O866" s="665"/>
      <c r="P866" s="678"/>
      <c r="Q866" s="666"/>
    </row>
    <row r="867" spans="1:17" ht="14.4" customHeight="1" x14ac:dyDescent="0.3">
      <c r="A867" s="661" t="s">
        <v>6793</v>
      </c>
      <c r="B867" s="662" t="s">
        <v>5728</v>
      </c>
      <c r="C867" s="662" t="s">
        <v>5769</v>
      </c>
      <c r="D867" s="662" t="s">
        <v>5844</v>
      </c>
      <c r="E867" s="662" t="s">
        <v>5842</v>
      </c>
      <c r="F867" s="665">
        <v>9</v>
      </c>
      <c r="G867" s="665">
        <v>3285</v>
      </c>
      <c r="H867" s="665">
        <v>1</v>
      </c>
      <c r="I867" s="665">
        <v>365</v>
      </c>
      <c r="J867" s="665">
        <v>1</v>
      </c>
      <c r="K867" s="665">
        <v>365</v>
      </c>
      <c r="L867" s="665">
        <v>0.1111111111111111</v>
      </c>
      <c r="M867" s="665">
        <v>365</v>
      </c>
      <c r="N867" s="665">
        <v>1</v>
      </c>
      <c r="O867" s="665">
        <v>371</v>
      </c>
      <c r="P867" s="678">
        <v>0.11293759512937596</v>
      </c>
      <c r="Q867" s="666">
        <v>371</v>
      </c>
    </row>
    <row r="868" spans="1:17" ht="14.4" customHeight="1" x14ac:dyDescent="0.3">
      <c r="A868" s="661" t="s">
        <v>6793</v>
      </c>
      <c r="B868" s="662" t="s">
        <v>5728</v>
      </c>
      <c r="C868" s="662" t="s">
        <v>5769</v>
      </c>
      <c r="D868" s="662" t="s">
        <v>5847</v>
      </c>
      <c r="E868" s="662" t="s">
        <v>5848</v>
      </c>
      <c r="F868" s="665">
        <v>31</v>
      </c>
      <c r="G868" s="665">
        <v>8339</v>
      </c>
      <c r="H868" s="665">
        <v>1</v>
      </c>
      <c r="I868" s="665">
        <v>269</v>
      </c>
      <c r="J868" s="665">
        <v>25</v>
      </c>
      <c r="K868" s="665">
        <v>6225</v>
      </c>
      <c r="L868" s="665">
        <v>0.74649238517807892</v>
      </c>
      <c r="M868" s="665">
        <v>249</v>
      </c>
      <c r="N868" s="665">
        <v>25</v>
      </c>
      <c r="O868" s="665">
        <v>6800</v>
      </c>
      <c r="P868" s="678">
        <v>0.81544549706199787</v>
      </c>
      <c r="Q868" s="666">
        <v>272</v>
      </c>
    </row>
    <row r="869" spans="1:17" ht="14.4" customHeight="1" x14ac:dyDescent="0.3">
      <c r="A869" s="661" t="s">
        <v>6793</v>
      </c>
      <c r="B869" s="662" t="s">
        <v>5728</v>
      </c>
      <c r="C869" s="662" t="s">
        <v>5769</v>
      </c>
      <c r="D869" s="662" t="s">
        <v>5894</v>
      </c>
      <c r="E869" s="662" t="s">
        <v>5895</v>
      </c>
      <c r="F869" s="665">
        <v>2</v>
      </c>
      <c r="G869" s="665">
        <v>200</v>
      </c>
      <c r="H869" s="665">
        <v>1</v>
      </c>
      <c r="I869" s="665">
        <v>100</v>
      </c>
      <c r="J869" s="665"/>
      <c r="K869" s="665"/>
      <c r="L869" s="665"/>
      <c r="M869" s="665"/>
      <c r="N869" s="665">
        <v>3</v>
      </c>
      <c r="O869" s="665">
        <v>300</v>
      </c>
      <c r="P869" s="678">
        <v>1.5</v>
      </c>
      <c r="Q869" s="666">
        <v>100</v>
      </c>
    </row>
    <row r="870" spans="1:17" ht="14.4" customHeight="1" x14ac:dyDescent="0.3">
      <c r="A870" s="661" t="s">
        <v>6793</v>
      </c>
      <c r="B870" s="662" t="s">
        <v>5728</v>
      </c>
      <c r="C870" s="662" t="s">
        <v>5769</v>
      </c>
      <c r="D870" s="662" t="s">
        <v>5911</v>
      </c>
      <c r="E870" s="662" t="s">
        <v>5819</v>
      </c>
      <c r="F870" s="665"/>
      <c r="G870" s="665"/>
      <c r="H870" s="665"/>
      <c r="I870" s="665"/>
      <c r="J870" s="665">
        <v>2</v>
      </c>
      <c r="K870" s="665">
        <v>1602</v>
      </c>
      <c r="L870" s="665"/>
      <c r="M870" s="665">
        <v>801</v>
      </c>
      <c r="N870" s="665"/>
      <c r="O870" s="665"/>
      <c r="P870" s="678"/>
      <c r="Q870" s="666"/>
    </row>
    <row r="871" spans="1:17" ht="14.4" customHeight="1" x14ac:dyDescent="0.3">
      <c r="A871" s="661" t="s">
        <v>6793</v>
      </c>
      <c r="B871" s="662" t="s">
        <v>5728</v>
      </c>
      <c r="C871" s="662" t="s">
        <v>5769</v>
      </c>
      <c r="D871" s="662" t="s">
        <v>5912</v>
      </c>
      <c r="E871" s="662" t="s">
        <v>5819</v>
      </c>
      <c r="F871" s="665"/>
      <c r="G871" s="665"/>
      <c r="H871" s="665"/>
      <c r="I871" s="665"/>
      <c r="J871" s="665"/>
      <c r="K871" s="665"/>
      <c r="L871" s="665"/>
      <c r="M871" s="665"/>
      <c r="N871" s="665">
        <v>7</v>
      </c>
      <c r="O871" s="665">
        <v>4165</v>
      </c>
      <c r="P871" s="678"/>
      <c r="Q871" s="666">
        <v>595</v>
      </c>
    </row>
    <row r="872" spans="1:17" ht="14.4" customHeight="1" x14ac:dyDescent="0.3">
      <c r="A872" s="661" t="s">
        <v>6793</v>
      </c>
      <c r="B872" s="662" t="s">
        <v>5728</v>
      </c>
      <c r="C872" s="662" t="s">
        <v>5769</v>
      </c>
      <c r="D872" s="662" t="s">
        <v>5849</v>
      </c>
      <c r="E872" s="662" t="s">
        <v>5829</v>
      </c>
      <c r="F872" s="665">
        <v>21</v>
      </c>
      <c r="G872" s="665">
        <v>8169</v>
      </c>
      <c r="H872" s="665">
        <v>1</v>
      </c>
      <c r="I872" s="665">
        <v>389</v>
      </c>
      <c r="J872" s="665">
        <v>21</v>
      </c>
      <c r="K872" s="665">
        <v>8253</v>
      </c>
      <c r="L872" s="665">
        <v>1.0102827763496145</v>
      </c>
      <c r="M872" s="665">
        <v>393</v>
      </c>
      <c r="N872" s="665">
        <v>19</v>
      </c>
      <c r="O872" s="665">
        <v>7505</v>
      </c>
      <c r="P872" s="678">
        <v>0.91871710123638139</v>
      </c>
      <c r="Q872" s="666">
        <v>395</v>
      </c>
    </row>
    <row r="873" spans="1:17" ht="14.4" customHeight="1" x14ac:dyDescent="0.3">
      <c r="A873" s="661" t="s">
        <v>6794</v>
      </c>
      <c r="B873" s="662" t="s">
        <v>5728</v>
      </c>
      <c r="C873" s="662" t="s">
        <v>5758</v>
      </c>
      <c r="D873" s="662" t="s">
        <v>5904</v>
      </c>
      <c r="E873" s="662" t="s">
        <v>5905</v>
      </c>
      <c r="F873" s="665">
        <v>2</v>
      </c>
      <c r="G873" s="665">
        <v>4620</v>
      </c>
      <c r="H873" s="665">
        <v>1</v>
      </c>
      <c r="I873" s="665">
        <v>2310</v>
      </c>
      <c r="J873" s="665">
        <v>1</v>
      </c>
      <c r="K873" s="665">
        <v>2310</v>
      </c>
      <c r="L873" s="665">
        <v>0.5</v>
      </c>
      <c r="M873" s="665">
        <v>2310</v>
      </c>
      <c r="N873" s="665">
        <v>1</v>
      </c>
      <c r="O873" s="665">
        <v>2310</v>
      </c>
      <c r="P873" s="678">
        <v>0.5</v>
      </c>
      <c r="Q873" s="666">
        <v>2310</v>
      </c>
    </row>
    <row r="874" spans="1:17" ht="14.4" customHeight="1" x14ac:dyDescent="0.3">
      <c r="A874" s="661" t="s">
        <v>6794</v>
      </c>
      <c r="B874" s="662" t="s">
        <v>5728</v>
      </c>
      <c r="C874" s="662" t="s">
        <v>5758</v>
      </c>
      <c r="D874" s="662" t="s">
        <v>5884</v>
      </c>
      <c r="E874" s="662" t="s">
        <v>5885</v>
      </c>
      <c r="F874" s="665">
        <v>60</v>
      </c>
      <c r="G874" s="665">
        <v>54285</v>
      </c>
      <c r="H874" s="665">
        <v>1</v>
      </c>
      <c r="I874" s="665">
        <v>904.75</v>
      </c>
      <c r="J874" s="665">
        <v>87</v>
      </c>
      <c r="K874" s="665">
        <v>78713.25</v>
      </c>
      <c r="L874" s="665">
        <v>1.45</v>
      </c>
      <c r="M874" s="665">
        <v>904.75</v>
      </c>
      <c r="N874" s="665">
        <v>88</v>
      </c>
      <c r="O874" s="665">
        <v>79618</v>
      </c>
      <c r="P874" s="678">
        <v>1.4666666666666666</v>
      </c>
      <c r="Q874" s="666">
        <v>904.75</v>
      </c>
    </row>
    <row r="875" spans="1:17" ht="14.4" customHeight="1" x14ac:dyDescent="0.3">
      <c r="A875" s="661" t="s">
        <v>6794</v>
      </c>
      <c r="B875" s="662" t="s">
        <v>5728</v>
      </c>
      <c r="C875" s="662" t="s">
        <v>5758</v>
      </c>
      <c r="D875" s="662" t="s">
        <v>5761</v>
      </c>
      <c r="E875" s="662" t="s">
        <v>5762</v>
      </c>
      <c r="F875" s="665">
        <v>1</v>
      </c>
      <c r="G875" s="665">
        <v>242.64</v>
      </c>
      <c r="H875" s="665">
        <v>1</v>
      </c>
      <c r="I875" s="665">
        <v>242.64</v>
      </c>
      <c r="J875" s="665"/>
      <c r="K875" s="665"/>
      <c r="L875" s="665"/>
      <c r="M875" s="665"/>
      <c r="N875" s="665">
        <v>2</v>
      </c>
      <c r="O875" s="665">
        <v>485.28</v>
      </c>
      <c r="P875" s="678">
        <v>2</v>
      </c>
      <c r="Q875" s="666">
        <v>242.64</v>
      </c>
    </row>
    <row r="876" spans="1:17" ht="14.4" customHeight="1" x14ac:dyDescent="0.3">
      <c r="A876" s="661" t="s">
        <v>6794</v>
      </c>
      <c r="B876" s="662" t="s">
        <v>5728</v>
      </c>
      <c r="C876" s="662" t="s">
        <v>5769</v>
      </c>
      <c r="D876" s="662" t="s">
        <v>5900</v>
      </c>
      <c r="E876" s="662" t="s">
        <v>5901</v>
      </c>
      <c r="F876" s="665">
        <v>2</v>
      </c>
      <c r="G876" s="665">
        <v>370</v>
      </c>
      <c r="H876" s="665">
        <v>1</v>
      </c>
      <c r="I876" s="665">
        <v>185</v>
      </c>
      <c r="J876" s="665">
        <v>3</v>
      </c>
      <c r="K876" s="665">
        <v>558</v>
      </c>
      <c r="L876" s="665">
        <v>1.508108108108108</v>
      </c>
      <c r="M876" s="665">
        <v>186</v>
      </c>
      <c r="N876" s="665">
        <v>15</v>
      </c>
      <c r="O876" s="665">
        <v>2835</v>
      </c>
      <c r="P876" s="678">
        <v>7.6621621621621623</v>
      </c>
      <c r="Q876" s="666">
        <v>189</v>
      </c>
    </row>
    <row r="877" spans="1:17" ht="14.4" customHeight="1" x14ac:dyDescent="0.3">
      <c r="A877" s="661" t="s">
        <v>6794</v>
      </c>
      <c r="B877" s="662" t="s">
        <v>5728</v>
      </c>
      <c r="C877" s="662" t="s">
        <v>5769</v>
      </c>
      <c r="D877" s="662" t="s">
        <v>5886</v>
      </c>
      <c r="E877" s="662" t="s">
        <v>5887</v>
      </c>
      <c r="F877" s="665"/>
      <c r="G877" s="665"/>
      <c r="H877" s="665"/>
      <c r="I877" s="665"/>
      <c r="J877" s="665">
        <v>2</v>
      </c>
      <c r="K877" s="665">
        <v>2268</v>
      </c>
      <c r="L877" s="665"/>
      <c r="M877" s="665">
        <v>1134</v>
      </c>
      <c r="N877" s="665">
        <v>6</v>
      </c>
      <c r="O877" s="665">
        <v>6840</v>
      </c>
      <c r="P877" s="678"/>
      <c r="Q877" s="666">
        <v>1140</v>
      </c>
    </row>
    <row r="878" spans="1:17" ht="14.4" customHeight="1" x14ac:dyDescent="0.3">
      <c r="A878" s="661" t="s">
        <v>6794</v>
      </c>
      <c r="B878" s="662" t="s">
        <v>5728</v>
      </c>
      <c r="C878" s="662" t="s">
        <v>5769</v>
      </c>
      <c r="D878" s="662" t="s">
        <v>5774</v>
      </c>
      <c r="E878" s="662" t="s">
        <v>5775</v>
      </c>
      <c r="F878" s="665">
        <v>2</v>
      </c>
      <c r="G878" s="665">
        <v>68</v>
      </c>
      <c r="H878" s="665">
        <v>1</v>
      </c>
      <c r="I878" s="665">
        <v>34</v>
      </c>
      <c r="J878" s="665">
        <v>1</v>
      </c>
      <c r="K878" s="665">
        <v>35</v>
      </c>
      <c r="L878" s="665">
        <v>0.51470588235294112</v>
      </c>
      <c r="M878" s="665">
        <v>35</v>
      </c>
      <c r="N878" s="665">
        <v>3</v>
      </c>
      <c r="O878" s="665">
        <v>105</v>
      </c>
      <c r="P878" s="678">
        <v>1.5441176470588236</v>
      </c>
      <c r="Q878" s="666">
        <v>35</v>
      </c>
    </row>
    <row r="879" spans="1:17" ht="14.4" customHeight="1" x14ac:dyDescent="0.3">
      <c r="A879" s="661" t="s">
        <v>6794</v>
      </c>
      <c r="B879" s="662" t="s">
        <v>5728</v>
      </c>
      <c r="C879" s="662" t="s">
        <v>5769</v>
      </c>
      <c r="D879" s="662" t="s">
        <v>5780</v>
      </c>
      <c r="E879" s="662" t="s">
        <v>5781</v>
      </c>
      <c r="F879" s="665">
        <v>1965</v>
      </c>
      <c r="G879" s="665">
        <v>455880</v>
      </c>
      <c r="H879" s="665">
        <v>1</v>
      </c>
      <c r="I879" s="665">
        <v>232</v>
      </c>
      <c r="J879" s="665">
        <v>2319</v>
      </c>
      <c r="K879" s="665">
        <v>530854</v>
      </c>
      <c r="L879" s="665">
        <v>1.1644599455997193</v>
      </c>
      <c r="M879" s="665">
        <v>228.91504959034066</v>
      </c>
      <c r="N879" s="665">
        <v>2625</v>
      </c>
      <c r="O879" s="665">
        <v>616875</v>
      </c>
      <c r="P879" s="678">
        <v>1.353152145301395</v>
      </c>
      <c r="Q879" s="666">
        <v>235</v>
      </c>
    </row>
    <row r="880" spans="1:17" ht="14.4" customHeight="1" x14ac:dyDescent="0.3">
      <c r="A880" s="661" t="s">
        <v>6794</v>
      </c>
      <c r="B880" s="662" t="s">
        <v>5728</v>
      </c>
      <c r="C880" s="662" t="s">
        <v>5769</v>
      </c>
      <c r="D880" s="662" t="s">
        <v>5826</v>
      </c>
      <c r="E880" s="662" t="s">
        <v>5827</v>
      </c>
      <c r="F880" s="665">
        <v>879</v>
      </c>
      <c r="G880" s="665">
        <v>101964</v>
      </c>
      <c r="H880" s="665">
        <v>1</v>
      </c>
      <c r="I880" s="665">
        <v>116</v>
      </c>
      <c r="J880" s="665">
        <v>867</v>
      </c>
      <c r="K880" s="665">
        <v>98870</v>
      </c>
      <c r="L880" s="665">
        <v>0.96965595700443297</v>
      </c>
      <c r="M880" s="665">
        <v>114.03690888119954</v>
      </c>
      <c r="N880" s="665">
        <v>1215</v>
      </c>
      <c r="O880" s="665">
        <v>143370</v>
      </c>
      <c r="P880" s="678">
        <v>1.40608450041191</v>
      </c>
      <c r="Q880" s="666">
        <v>118</v>
      </c>
    </row>
    <row r="881" spans="1:17" ht="14.4" customHeight="1" x14ac:dyDescent="0.3">
      <c r="A881" s="661" t="s">
        <v>6794</v>
      </c>
      <c r="B881" s="662" t="s">
        <v>5728</v>
      </c>
      <c r="C881" s="662" t="s">
        <v>5769</v>
      </c>
      <c r="D881" s="662" t="s">
        <v>5828</v>
      </c>
      <c r="E881" s="662" t="s">
        <v>5829</v>
      </c>
      <c r="F881" s="665">
        <v>57</v>
      </c>
      <c r="G881" s="665">
        <v>18240</v>
      </c>
      <c r="H881" s="665">
        <v>1</v>
      </c>
      <c r="I881" s="665">
        <v>320</v>
      </c>
      <c r="J881" s="665">
        <v>46</v>
      </c>
      <c r="K881" s="665">
        <v>14784</v>
      </c>
      <c r="L881" s="665">
        <v>0.81052631578947365</v>
      </c>
      <c r="M881" s="665">
        <v>321.39130434782606</v>
      </c>
      <c r="N881" s="665">
        <v>29</v>
      </c>
      <c r="O881" s="665">
        <v>9367</v>
      </c>
      <c r="P881" s="678">
        <v>0.51354166666666667</v>
      </c>
      <c r="Q881" s="666">
        <v>323</v>
      </c>
    </row>
    <row r="882" spans="1:17" ht="14.4" customHeight="1" x14ac:dyDescent="0.3">
      <c r="A882" s="661" t="s">
        <v>6794</v>
      </c>
      <c r="B882" s="662" t="s">
        <v>5728</v>
      </c>
      <c r="C882" s="662" t="s">
        <v>5769</v>
      </c>
      <c r="D882" s="662" t="s">
        <v>5830</v>
      </c>
      <c r="E882" s="662" t="s">
        <v>5831</v>
      </c>
      <c r="F882" s="665">
        <v>393</v>
      </c>
      <c r="G882" s="665">
        <v>190212</v>
      </c>
      <c r="H882" s="665">
        <v>1</v>
      </c>
      <c r="I882" s="665">
        <v>484</v>
      </c>
      <c r="J882" s="665">
        <v>282</v>
      </c>
      <c r="K882" s="665">
        <v>136848</v>
      </c>
      <c r="L882" s="665">
        <v>0.71944987697937035</v>
      </c>
      <c r="M882" s="665">
        <v>485.27659574468083</v>
      </c>
      <c r="N882" s="665">
        <v>176</v>
      </c>
      <c r="O882" s="665">
        <v>85712</v>
      </c>
      <c r="P882" s="678">
        <v>0.45061300023132084</v>
      </c>
      <c r="Q882" s="666">
        <v>487</v>
      </c>
    </row>
    <row r="883" spans="1:17" ht="14.4" customHeight="1" x14ac:dyDescent="0.3">
      <c r="A883" s="661" t="s">
        <v>6794</v>
      </c>
      <c r="B883" s="662" t="s">
        <v>5728</v>
      </c>
      <c r="C883" s="662" t="s">
        <v>5769</v>
      </c>
      <c r="D883" s="662" t="s">
        <v>5832</v>
      </c>
      <c r="E883" s="662" t="s">
        <v>5833</v>
      </c>
      <c r="F883" s="665">
        <v>93</v>
      </c>
      <c r="G883" s="665">
        <v>62961</v>
      </c>
      <c r="H883" s="665">
        <v>1</v>
      </c>
      <c r="I883" s="665">
        <v>677</v>
      </c>
      <c r="J883" s="665">
        <v>79</v>
      </c>
      <c r="K883" s="665">
        <v>53587</v>
      </c>
      <c r="L883" s="665">
        <v>0.85111418179507947</v>
      </c>
      <c r="M883" s="665">
        <v>678.31645569620252</v>
      </c>
      <c r="N883" s="665">
        <v>44</v>
      </c>
      <c r="O883" s="665">
        <v>29920</v>
      </c>
      <c r="P883" s="678">
        <v>0.4752148155207192</v>
      </c>
      <c r="Q883" s="666">
        <v>680</v>
      </c>
    </row>
    <row r="884" spans="1:17" ht="14.4" customHeight="1" x14ac:dyDescent="0.3">
      <c r="A884" s="661" t="s">
        <v>6794</v>
      </c>
      <c r="B884" s="662" t="s">
        <v>5728</v>
      </c>
      <c r="C884" s="662" t="s">
        <v>5769</v>
      </c>
      <c r="D884" s="662" t="s">
        <v>5782</v>
      </c>
      <c r="E884" s="662" t="s">
        <v>5783</v>
      </c>
      <c r="F884" s="665"/>
      <c r="G884" s="665"/>
      <c r="H884" s="665"/>
      <c r="I884" s="665"/>
      <c r="J884" s="665"/>
      <c r="K884" s="665"/>
      <c r="L884" s="665"/>
      <c r="M884" s="665"/>
      <c r="N884" s="665">
        <v>1</v>
      </c>
      <c r="O884" s="665">
        <v>752</v>
      </c>
      <c r="P884" s="678"/>
      <c r="Q884" s="666">
        <v>752</v>
      </c>
    </row>
    <row r="885" spans="1:17" ht="14.4" customHeight="1" x14ac:dyDescent="0.3">
      <c r="A885" s="661" t="s">
        <v>6794</v>
      </c>
      <c r="B885" s="662" t="s">
        <v>5728</v>
      </c>
      <c r="C885" s="662" t="s">
        <v>5769</v>
      </c>
      <c r="D885" s="662" t="s">
        <v>5834</v>
      </c>
      <c r="E885" s="662" t="s">
        <v>5831</v>
      </c>
      <c r="F885" s="665">
        <v>442</v>
      </c>
      <c r="G885" s="665">
        <v>244426</v>
      </c>
      <c r="H885" s="665">
        <v>1</v>
      </c>
      <c r="I885" s="665">
        <v>553</v>
      </c>
      <c r="J885" s="665">
        <v>435</v>
      </c>
      <c r="K885" s="665">
        <v>227297</v>
      </c>
      <c r="L885" s="665">
        <v>0.92992153044275161</v>
      </c>
      <c r="M885" s="665">
        <v>522.52183908045981</v>
      </c>
      <c r="N885" s="665">
        <v>747</v>
      </c>
      <c r="O885" s="665">
        <v>417573</v>
      </c>
      <c r="P885" s="678">
        <v>1.7083820870120201</v>
      </c>
      <c r="Q885" s="666">
        <v>559</v>
      </c>
    </row>
    <row r="886" spans="1:17" ht="14.4" customHeight="1" x14ac:dyDescent="0.3">
      <c r="A886" s="661" t="s">
        <v>6794</v>
      </c>
      <c r="B886" s="662" t="s">
        <v>5728</v>
      </c>
      <c r="C886" s="662" t="s">
        <v>5769</v>
      </c>
      <c r="D886" s="662" t="s">
        <v>5835</v>
      </c>
      <c r="E886" s="662" t="s">
        <v>5833</v>
      </c>
      <c r="F886" s="665">
        <v>170</v>
      </c>
      <c r="G886" s="665">
        <v>126820</v>
      </c>
      <c r="H886" s="665">
        <v>1</v>
      </c>
      <c r="I886" s="665">
        <v>746</v>
      </c>
      <c r="J886" s="665">
        <v>217</v>
      </c>
      <c r="K886" s="665">
        <v>162546</v>
      </c>
      <c r="L886" s="665">
        <v>1.2817063554644379</v>
      </c>
      <c r="M886" s="665">
        <v>749.05990783410141</v>
      </c>
      <c r="N886" s="665">
        <v>168</v>
      </c>
      <c r="O886" s="665">
        <v>126336</v>
      </c>
      <c r="P886" s="678">
        <v>0.99618356726068447</v>
      </c>
      <c r="Q886" s="666">
        <v>752</v>
      </c>
    </row>
    <row r="887" spans="1:17" ht="14.4" customHeight="1" x14ac:dyDescent="0.3">
      <c r="A887" s="661" t="s">
        <v>6794</v>
      </c>
      <c r="B887" s="662" t="s">
        <v>5728</v>
      </c>
      <c r="C887" s="662" t="s">
        <v>5769</v>
      </c>
      <c r="D887" s="662" t="s">
        <v>5888</v>
      </c>
      <c r="E887" s="662" t="s">
        <v>5889</v>
      </c>
      <c r="F887" s="665">
        <v>2065</v>
      </c>
      <c r="G887" s="665">
        <v>1658195</v>
      </c>
      <c r="H887" s="665">
        <v>1</v>
      </c>
      <c r="I887" s="665">
        <v>803</v>
      </c>
      <c r="J887" s="665">
        <v>2116</v>
      </c>
      <c r="K887" s="665">
        <v>1667730</v>
      </c>
      <c r="L887" s="665">
        <v>1.0057502284110131</v>
      </c>
      <c r="M887" s="665">
        <v>788.1521739130435</v>
      </c>
      <c r="N887" s="665">
        <v>2768</v>
      </c>
      <c r="O887" s="665">
        <v>2239312</v>
      </c>
      <c r="P887" s="678">
        <v>1.3504515452042734</v>
      </c>
      <c r="Q887" s="666">
        <v>809</v>
      </c>
    </row>
    <row r="888" spans="1:17" ht="14.4" customHeight="1" x14ac:dyDescent="0.3">
      <c r="A888" s="661" t="s">
        <v>6794</v>
      </c>
      <c r="B888" s="662" t="s">
        <v>5728</v>
      </c>
      <c r="C888" s="662" t="s">
        <v>5769</v>
      </c>
      <c r="D888" s="662" t="s">
        <v>5836</v>
      </c>
      <c r="E888" s="662" t="s">
        <v>5815</v>
      </c>
      <c r="F888" s="665">
        <v>2</v>
      </c>
      <c r="G888" s="665">
        <v>878</v>
      </c>
      <c r="H888" s="665">
        <v>1</v>
      </c>
      <c r="I888" s="665">
        <v>439</v>
      </c>
      <c r="J888" s="665">
        <v>3</v>
      </c>
      <c r="K888" s="665">
        <v>446</v>
      </c>
      <c r="L888" s="665">
        <v>0.50797266514806383</v>
      </c>
      <c r="M888" s="665">
        <v>148.66666666666666</v>
      </c>
      <c r="N888" s="665">
        <v>4</v>
      </c>
      <c r="O888" s="665">
        <v>1796</v>
      </c>
      <c r="P888" s="678">
        <v>2.0455580865603644</v>
      </c>
      <c r="Q888" s="666">
        <v>449</v>
      </c>
    </row>
    <row r="889" spans="1:17" ht="14.4" customHeight="1" x14ac:dyDescent="0.3">
      <c r="A889" s="661" t="s">
        <v>6794</v>
      </c>
      <c r="B889" s="662" t="s">
        <v>5728</v>
      </c>
      <c r="C889" s="662" t="s">
        <v>5769</v>
      </c>
      <c r="D889" s="662" t="s">
        <v>5855</v>
      </c>
      <c r="E889" s="662" t="s">
        <v>5817</v>
      </c>
      <c r="F889" s="665">
        <v>1</v>
      </c>
      <c r="G889" s="665">
        <v>431</v>
      </c>
      <c r="H889" s="665">
        <v>1</v>
      </c>
      <c r="I889" s="665">
        <v>431</v>
      </c>
      <c r="J889" s="665"/>
      <c r="K889" s="665"/>
      <c r="L889" s="665"/>
      <c r="M889" s="665"/>
      <c r="N889" s="665">
        <v>5</v>
      </c>
      <c r="O889" s="665">
        <v>2185</v>
      </c>
      <c r="P889" s="678">
        <v>5.0696055684454757</v>
      </c>
      <c r="Q889" s="666">
        <v>437</v>
      </c>
    </row>
    <row r="890" spans="1:17" ht="14.4" customHeight="1" x14ac:dyDescent="0.3">
      <c r="A890" s="661" t="s">
        <v>6794</v>
      </c>
      <c r="B890" s="662" t="s">
        <v>5728</v>
      </c>
      <c r="C890" s="662" t="s">
        <v>5769</v>
      </c>
      <c r="D890" s="662" t="s">
        <v>5908</v>
      </c>
      <c r="E890" s="662" t="s">
        <v>5811</v>
      </c>
      <c r="F890" s="665">
        <v>217</v>
      </c>
      <c r="G890" s="665">
        <v>152985</v>
      </c>
      <c r="H890" s="665">
        <v>1</v>
      </c>
      <c r="I890" s="665">
        <v>705</v>
      </c>
      <c r="J890" s="665">
        <v>195</v>
      </c>
      <c r="K890" s="665">
        <v>132689</v>
      </c>
      <c r="L890" s="665">
        <v>0.86733339869921888</v>
      </c>
      <c r="M890" s="665">
        <v>680.45641025641021</v>
      </c>
      <c r="N890" s="665">
        <v>209</v>
      </c>
      <c r="O890" s="665">
        <v>149435</v>
      </c>
      <c r="P890" s="678">
        <v>0.97679511063176128</v>
      </c>
      <c r="Q890" s="666">
        <v>715</v>
      </c>
    </row>
    <row r="891" spans="1:17" ht="14.4" customHeight="1" x14ac:dyDescent="0.3">
      <c r="A891" s="661" t="s">
        <v>6794</v>
      </c>
      <c r="B891" s="662" t="s">
        <v>5728</v>
      </c>
      <c r="C891" s="662" t="s">
        <v>5769</v>
      </c>
      <c r="D891" s="662" t="s">
        <v>5856</v>
      </c>
      <c r="E891" s="662" t="s">
        <v>5783</v>
      </c>
      <c r="F891" s="665">
        <v>5</v>
      </c>
      <c r="G891" s="665">
        <v>4090</v>
      </c>
      <c r="H891" s="665">
        <v>1</v>
      </c>
      <c r="I891" s="665">
        <v>818</v>
      </c>
      <c r="J891" s="665">
        <v>10</v>
      </c>
      <c r="K891" s="665">
        <v>8196</v>
      </c>
      <c r="L891" s="665">
        <v>2.003911980440098</v>
      </c>
      <c r="M891" s="665">
        <v>819.6</v>
      </c>
      <c r="N891" s="665">
        <v>12</v>
      </c>
      <c r="O891" s="665">
        <v>9888</v>
      </c>
      <c r="P891" s="678">
        <v>2.4176039119804402</v>
      </c>
      <c r="Q891" s="666">
        <v>824</v>
      </c>
    </row>
    <row r="892" spans="1:17" ht="14.4" customHeight="1" x14ac:dyDescent="0.3">
      <c r="A892" s="661" t="s">
        <v>6794</v>
      </c>
      <c r="B892" s="662" t="s">
        <v>5728</v>
      </c>
      <c r="C892" s="662" t="s">
        <v>5769</v>
      </c>
      <c r="D892" s="662" t="s">
        <v>5837</v>
      </c>
      <c r="E892" s="662" t="s">
        <v>5838</v>
      </c>
      <c r="F892" s="665">
        <v>554</v>
      </c>
      <c r="G892" s="665">
        <v>114678</v>
      </c>
      <c r="H892" s="665">
        <v>1</v>
      </c>
      <c r="I892" s="665">
        <v>207</v>
      </c>
      <c r="J892" s="665">
        <v>564</v>
      </c>
      <c r="K892" s="665">
        <v>115000</v>
      </c>
      <c r="L892" s="665">
        <v>1.0028078620136383</v>
      </c>
      <c r="M892" s="665">
        <v>203.90070921985816</v>
      </c>
      <c r="N892" s="665">
        <v>796</v>
      </c>
      <c r="O892" s="665">
        <v>167160</v>
      </c>
      <c r="P892" s="678">
        <v>1.4576466279495632</v>
      </c>
      <c r="Q892" s="666">
        <v>210</v>
      </c>
    </row>
    <row r="893" spans="1:17" ht="14.4" customHeight="1" x14ac:dyDescent="0.3">
      <c r="A893" s="661" t="s">
        <v>6794</v>
      </c>
      <c r="B893" s="662" t="s">
        <v>5728</v>
      </c>
      <c r="C893" s="662" t="s">
        <v>5769</v>
      </c>
      <c r="D893" s="662" t="s">
        <v>5839</v>
      </c>
      <c r="E893" s="662" t="s">
        <v>5840</v>
      </c>
      <c r="F893" s="665">
        <v>4078</v>
      </c>
      <c r="G893" s="665">
        <v>334396</v>
      </c>
      <c r="H893" s="665">
        <v>1</v>
      </c>
      <c r="I893" s="665">
        <v>82</v>
      </c>
      <c r="J893" s="665">
        <v>4444</v>
      </c>
      <c r="K893" s="665">
        <v>357404</v>
      </c>
      <c r="L893" s="665">
        <v>1.0688046507733346</v>
      </c>
      <c r="M893" s="665">
        <v>80.423942394239418</v>
      </c>
      <c r="N893" s="665">
        <v>4742</v>
      </c>
      <c r="O893" s="665">
        <v>403070</v>
      </c>
      <c r="P893" s="678">
        <v>1.2053672890824052</v>
      </c>
      <c r="Q893" s="666">
        <v>85</v>
      </c>
    </row>
    <row r="894" spans="1:17" ht="14.4" customHeight="1" x14ac:dyDescent="0.3">
      <c r="A894" s="661" t="s">
        <v>6794</v>
      </c>
      <c r="B894" s="662" t="s">
        <v>5728</v>
      </c>
      <c r="C894" s="662" t="s">
        <v>5769</v>
      </c>
      <c r="D894" s="662" t="s">
        <v>5792</v>
      </c>
      <c r="E894" s="662" t="s">
        <v>5793</v>
      </c>
      <c r="F894" s="665">
        <v>2</v>
      </c>
      <c r="G894" s="665">
        <v>1406</v>
      </c>
      <c r="H894" s="665">
        <v>1</v>
      </c>
      <c r="I894" s="665">
        <v>703</v>
      </c>
      <c r="J894" s="665">
        <v>2</v>
      </c>
      <c r="K894" s="665">
        <v>1409</v>
      </c>
      <c r="L894" s="665">
        <v>1.0021337126600285</v>
      </c>
      <c r="M894" s="665">
        <v>704.5</v>
      </c>
      <c r="N894" s="665">
        <v>5</v>
      </c>
      <c r="O894" s="665">
        <v>3535</v>
      </c>
      <c r="P894" s="678">
        <v>2.5142247510668563</v>
      </c>
      <c r="Q894" s="666">
        <v>707</v>
      </c>
    </row>
    <row r="895" spans="1:17" ht="14.4" customHeight="1" x14ac:dyDescent="0.3">
      <c r="A895" s="661" t="s">
        <v>6794</v>
      </c>
      <c r="B895" s="662" t="s">
        <v>5728</v>
      </c>
      <c r="C895" s="662" t="s">
        <v>5769</v>
      </c>
      <c r="D895" s="662" t="s">
        <v>5794</v>
      </c>
      <c r="E895" s="662" t="s">
        <v>5795</v>
      </c>
      <c r="F895" s="665"/>
      <c r="G895" s="665"/>
      <c r="H895" s="665"/>
      <c r="I895" s="665"/>
      <c r="J895" s="665">
        <v>1</v>
      </c>
      <c r="K895" s="665">
        <v>0</v>
      </c>
      <c r="L895" s="665"/>
      <c r="M895" s="665">
        <v>0</v>
      </c>
      <c r="N895" s="665"/>
      <c r="O895" s="665"/>
      <c r="P895" s="678"/>
      <c r="Q895" s="666"/>
    </row>
    <row r="896" spans="1:17" ht="14.4" customHeight="1" x14ac:dyDescent="0.3">
      <c r="A896" s="661" t="s">
        <v>6794</v>
      </c>
      <c r="B896" s="662" t="s">
        <v>5728</v>
      </c>
      <c r="C896" s="662" t="s">
        <v>5769</v>
      </c>
      <c r="D896" s="662" t="s">
        <v>5890</v>
      </c>
      <c r="E896" s="662" t="s">
        <v>5889</v>
      </c>
      <c r="F896" s="665">
        <v>558</v>
      </c>
      <c r="G896" s="665">
        <v>518382</v>
      </c>
      <c r="H896" s="665">
        <v>1</v>
      </c>
      <c r="I896" s="665">
        <v>929</v>
      </c>
      <c r="J896" s="665">
        <v>573</v>
      </c>
      <c r="K896" s="665">
        <v>524471</v>
      </c>
      <c r="L896" s="665">
        <v>1.011746164025757</v>
      </c>
      <c r="M896" s="665">
        <v>915.30715532286217</v>
      </c>
      <c r="N896" s="665">
        <v>657</v>
      </c>
      <c r="O896" s="665">
        <v>614295</v>
      </c>
      <c r="P896" s="678">
        <v>1.1850237855481094</v>
      </c>
      <c r="Q896" s="666">
        <v>935</v>
      </c>
    </row>
    <row r="897" spans="1:17" ht="14.4" customHeight="1" x14ac:dyDescent="0.3">
      <c r="A897" s="661" t="s">
        <v>6794</v>
      </c>
      <c r="B897" s="662" t="s">
        <v>5728</v>
      </c>
      <c r="C897" s="662" t="s">
        <v>5769</v>
      </c>
      <c r="D897" s="662" t="s">
        <v>5796</v>
      </c>
      <c r="E897" s="662" t="s">
        <v>5797</v>
      </c>
      <c r="F897" s="665">
        <v>153</v>
      </c>
      <c r="G897" s="665">
        <v>13886</v>
      </c>
      <c r="H897" s="665">
        <v>1</v>
      </c>
      <c r="I897" s="665">
        <v>90.75816993464052</v>
      </c>
      <c r="J897" s="665"/>
      <c r="K897" s="665"/>
      <c r="L897" s="665"/>
      <c r="M897" s="665"/>
      <c r="N897" s="665"/>
      <c r="O897" s="665"/>
      <c r="P897" s="678"/>
      <c r="Q897" s="666"/>
    </row>
    <row r="898" spans="1:17" ht="14.4" customHeight="1" x14ac:dyDescent="0.3">
      <c r="A898" s="661" t="s">
        <v>6794</v>
      </c>
      <c r="B898" s="662" t="s">
        <v>5728</v>
      </c>
      <c r="C898" s="662" t="s">
        <v>5769</v>
      </c>
      <c r="D898" s="662" t="s">
        <v>5798</v>
      </c>
      <c r="E898" s="662" t="s">
        <v>5799</v>
      </c>
      <c r="F898" s="665">
        <v>10</v>
      </c>
      <c r="G898" s="665">
        <v>1120</v>
      </c>
      <c r="H898" s="665">
        <v>1</v>
      </c>
      <c r="I898" s="665">
        <v>112</v>
      </c>
      <c r="J898" s="665"/>
      <c r="K898" s="665"/>
      <c r="L898" s="665"/>
      <c r="M898" s="665"/>
      <c r="N898" s="665">
        <v>6</v>
      </c>
      <c r="O898" s="665">
        <v>684</v>
      </c>
      <c r="P898" s="678">
        <v>0.61071428571428577</v>
      </c>
      <c r="Q898" s="666">
        <v>114</v>
      </c>
    </row>
    <row r="899" spans="1:17" ht="14.4" customHeight="1" x14ac:dyDescent="0.3">
      <c r="A899" s="661" t="s">
        <v>6794</v>
      </c>
      <c r="B899" s="662" t="s">
        <v>5728</v>
      </c>
      <c r="C899" s="662" t="s">
        <v>5769</v>
      </c>
      <c r="D899" s="662" t="s">
        <v>5891</v>
      </c>
      <c r="E899" s="662" t="s">
        <v>5889</v>
      </c>
      <c r="F899" s="665">
        <v>524</v>
      </c>
      <c r="G899" s="665">
        <v>384616</v>
      </c>
      <c r="H899" s="665">
        <v>1</v>
      </c>
      <c r="I899" s="665">
        <v>734</v>
      </c>
      <c r="J899" s="665">
        <v>806</v>
      </c>
      <c r="K899" s="665">
        <v>575006</v>
      </c>
      <c r="L899" s="665">
        <v>1.4950132079788672</v>
      </c>
      <c r="M899" s="665">
        <v>713.40694789081886</v>
      </c>
      <c r="N899" s="665">
        <v>578</v>
      </c>
      <c r="O899" s="665">
        <v>425986</v>
      </c>
      <c r="P899" s="678">
        <v>1.1075618279010753</v>
      </c>
      <c r="Q899" s="666">
        <v>737</v>
      </c>
    </row>
    <row r="900" spans="1:17" ht="14.4" customHeight="1" x14ac:dyDescent="0.3">
      <c r="A900" s="661" t="s">
        <v>6794</v>
      </c>
      <c r="B900" s="662" t="s">
        <v>5728</v>
      </c>
      <c r="C900" s="662" t="s">
        <v>5769</v>
      </c>
      <c r="D900" s="662" t="s">
        <v>5909</v>
      </c>
      <c r="E900" s="662" t="s">
        <v>5910</v>
      </c>
      <c r="F900" s="665">
        <v>1</v>
      </c>
      <c r="G900" s="665">
        <v>56</v>
      </c>
      <c r="H900" s="665">
        <v>1</v>
      </c>
      <c r="I900" s="665">
        <v>56</v>
      </c>
      <c r="J900" s="665">
        <v>1</v>
      </c>
      <c r="K900" s="665">
        <v>56</v>
      </c>
      <c r="L900" s="665">
        <v>1</v>
      </c>
      <c r="M900" s="665">
        <v>56</v>
      </c>
      <c r="N900" s="665">
        <v>5</v>
      </c>
      <c r="O900" s="665">
        <v>285</v>
      </c>
      <c r="P900" s="678">
        <v>5.0892857142857144</v>
      </c>
      <c r="Q900" s="666">
        <v>57</v>
      </c>
    </row>
    <row r="901" spans="1:17" ht="14.4" customHeight="1" x14ac:dyDescent="0.3">
      <c r="A901" s="661" t="s">
        <v>6794</v>
      </c>
      <c r="B901" s="662" t="s">
        <v>5728</v>
      </c>
      <c r="C901" s="662" t="s">
        <v>5769</v>
      </c>
      <c r="D901" s="662" t="s">
        <v>5892</v>
      </c>
      <c r="E901" s="662" t="s">
        <v>5893</v>
      </c>
      <c r="F901" s="665">
        <v>113</v>
      </c>
      <c r="G901" s="665">
        <v>59212</v>
      </c>
      <c r="H901" s="665">
        <v>1</v>
      </c>
      <c r="I901" s="665">
        <v>524</v>
      </c>
      <c r="J901" s="665">
        <v>92</v>
      </c>
      <c r="K901" s="665">
        <v>46202</v>
      </c>
      <c r="L901" s="665">
        <v>0.78028102411673306</v>
      </c>
      <c r="M901" s="665">
        <v>502.19565217391306</v>
      </c>
      <c r="N901" s="665">
        <v>103</v>
      </c>
      <c r="O901" s="665">
        <v>54281</v>
      </c>
      <c r="P901" s="678">
        <v>0.91672296156184552</v>
      </c>
      <c r="Q901" s="666">
        <v>527</v>
      </c>
    </row>
    <row r="902" spans="1:17" ht="14.4" customHeight="1" x14ac:dyDescent="0.3">
      <c r="A902" s="661" t="s">
        <v>6794</v>
      </c>
      <c r="B902" s="662" t="s">
        <v>5728</v>
      </c>
      <c r="C902" s="662" t="s">
        <v>5769</v>
      </c>
      <c r="D902" s="662" t="s">
        <v>5841</v>
      </c>
      <c r="E902" s="662" t="s">
        <v>5842</v>
      </c>
      <c r="F902" s="665">
        <v>219</v>
      </c>
      <c r="G902" s="665">
        <v>64824</v>
      </c>
      <c r="H902" s="665">
        <v>1</v>
      </c>
      <c r="I902" s="665">
        <v>296</v>
      </c>
      <c r="J902" s="665">
        <v>160</v>
      </c>
      <c r="K902" s="665">
        <v>47526</v>
      </c>
      <c r="L902" s="665">
        <v>0.7331543872639763</v>
      </c>
      <c r="M902" s="665">
        <v>297.03750000000002</v>
      </c>
      <c r="N902" s="665">
        <v>30</v>
      </c>
      <c r="O902" s="665">
        <v>8970</v>
      </c>
      <c r="P902" s="678">
        <v>0.13837467604590892</v>
      </c>
      <c r="Q902" s="666">
        <v>299</v>
      </c>
    </row>
    <row r="903" spans="1:17" ht="14.4" customHeight="1" x14ac:dyDescent="0.3">
      <c r="A903" s="661" t="s">
        <v>6794</v>
      </c>
      <c r="B903" s="662" t="s">
        <v>5728</v>
      </c>
      <c r="C903" s="662" t="s">
        <v>5769</v>
      </c>
      <c r="D903" s="662" t="s">
        <v>5843</v>
      </c>
      <c r="E903" s="662" t="s">
        <v>5838</v>
      </c>
      <c r="F903" s="665">
        <v>158</v>
      </c>
      <c r="G903" s="665">
        <v>27176</v>
      </c>
      <c r="H903" s="665">
        <v>1</v>
      </c>
      <c r="I903" s="665">
        <v>172</v>
      </c>
      <c r="J903" s="665">
        <v>255</v>
      </c>
      <c r="K903" s="665">
        <v>43508</v>
      </c>
      <c r="L903" s="665">
        <v>1.6009714453929937</v>
      </c>
      <c r="M903" s="665">
        <v>170.61960784313726</v>
      </c>
      <c r="N903" s="665">
        <v>192</v>
      </c>
      <c r="O903" s="665">
        <v>33408</v>
      </c>
      <c r="P903" s="678">
        <v>1.2293199882249044</v>
      </c>
      <c r="Q903" s="666">
        <v>174</v>
      </c>
    </row>
    <row r="904" spans="1:17" ht="14.4" customHeight="1" x14ac:dyDescent="0.3">
      <c r="A904" s="661" t="s">
        <v>6794</v>
      </c>
      <c r="B904" s="662" t="s">
        <v>5728</v>
      </c>
      <c r="C904" s="662" t="s">
        <v>5769</v>
      </c>
      <c r="D904" s="662" t="s">
        <v>5844</v>
      </c>
      <c r="E904" s="662" t="s">
        <v>5842</v>
      </c>
      <c r="F904" s="665">
        <v>79</v>
      </c>
      <c r="G904" s="665">
        <v>28835</v>
      </c>
      <c r="H904" s="665">
        <v>1</v>
      </c>
      <c r="I904" s="665">
        <v>365</v>
      </c>
      <c r="J904" s="665">
        <v>190</v>
      </c>
      <c r="K904" s="665">
        <v>61138</v>
      </c>
      <c r="L904" s="665">
        <v>2.1202705045951102</v>
      </c>
      <c r="M904" s="665">
        <v>321.77894736842103</v>
      </c>
      <c r="N904" s="665">
        <v>216</v>
      </c>
      <c r="O904" s="665">
        <v>80136</v>
      </c>
      <c r="P904" s="678">
        <v>2.7791225940697069</v>
      </c>
      <c r="Q904" s="666">
        <v>371</v>
      </c>
    </row>
    <row r="905" spans="1:17" ht="14.4" customHeight="1" x14ac:dyDescent="0.3">
      <c r="A905" s="661" t="s">
        <v>6794</v>
      </c>
      <c r="B905" s="662" t="s">
        <v>5728</v>
      </c>
      <c r="C905" s="662" t="s">
        <v>5769</v>
      </c>
      <c r="D905" s="662" t="s">
        <v>5845</v>
      </c>
      <c r="E905" s="662" t="s">
        <v>5846</v>
      </c>
      <c r="F905" s="665">
        <v>3</v>
      </c>
      <c r="G905" s="665">
        <v>1905</v>
      </c>
      <c r="H905" s="665">
        <v>1</v>
      </c>
      <c r="I905" s="665">
        <v>635</v>
      </c>
      <c r="J905" s="665">
        <v>1</v>
      </c>
      <c r="K905" s="665">
        <v>635</v>
      </c>
      <c r="L905" s="665">
        <v>0.33333333333333331</v>
      </c>
      <c r="M905" s="665">
        <v>635</v>
      </c>
      <c r="N905" s="665"/>
      <c r="O905" s="665"/>
      <c r="P905" s="678"/>
      <c r="Q905" s="666"/>
    </row>
    <row r="906" spans="1:17" ht="14.4" customHeight="1" x14ac:dyDescent="0.3">
      <c r="A906" s="661" t="s">
        <v>6794</v>
      </c>
      <c r="B906" s="662" t="s">
        <v>5728</v>
      </c>
      <c r="C906" s="662" t="s">
        <v>5769</v>
      </c>
      <c r="D906" s="662" t="s">
        <v>5810</v>
      </c>
      <c r="E906" s="662" t="s">
        <v>5811</v>
      </c>
      <c r="F906" s="665">
        <v>45</v>
      </c>
      <c r="G906" s="665">
        <v>27045</v>
      </c>
      <c r="H906" s="665">
        <v>1</v>
      </c>
      <c r="I906" s="665">
        <v>601</v>
      </c>
      <c r="J906" s="665">
        <v>75</v>
      </c>
      <c r="K906" s="665">
        <v>45283</v>
      </c>
      <c r="L906" s="665">
        <v>1.6743575522277685</v>
      </c>
      <c r="M906" s="665">
        <v>603.77333333333331</v>
      </c>
      <c r="N906" s="665">
        <v>63</v>
      </c>
      <c r="O906" s="665">
        <v>38178</v>
      </c>
      <c r="P906" s="678">
        <v>1.4116472545757071</v>
      </c>
      <c r="Q906" s="666">
        <v>606</v>
      </c>
    </row>
    <row r="907" spans="1:17" ht="14.4" customHeight="1" x14ac:dyDescent="0.3">
      <c r="A907" s="661" t="s">
        <v>6794</v>
      </c>
      <c r="B907" s="662" t="s">
        <v>5728</v>
      </c>
      <c r="C907" s="662" t="s">
        <v>5769</v>
      </c>
      <c r="D907" s="662" t="s">
        <v>5847</v>
      </c>
      <c r="E907" s="662" t="s">
        <v>5848</v>
      </c>
      <c r="F907" s="665">
        <v>318</v>
      </c>
      <c r="G907" s="665">
        <v>85542</v>
      </c>
      <c r="H907" s="665">
        <v>1</v>
      </c>
      <c r="I907" s="665">
        <v>269</v>
      </c>
      <c r="J907" s="665">
        <v>310</v>
      </c>
      <c r="K907" s="665">
        <v>80030</v>
      </c>
      <c r="L907" s="665">
        <v>0.93556381660470878</v>
      </c>
      <c r="M907" s="665">
        <v>258.16129032258067</v>
      </c>
      <c r="N907" s="665">
        <v>280</v>
      </c>
      <c r="O907" s="665">
        <v>76160</v>
      </c>
      <c r="P907" s="678">
        <v>0.89032288232681023</v>
      </c>
      <c r="Q907" s="666">
        <v>272</v>
      </c>
    </row>
    <row r="908" spans="1:17" ht="14.4" customHeight="1" x14ac:dyDescent="0.3">
      <c r="A908" s="661" t="s">
        <v>6794</v>
      </c>
      <c r="B908" s="662" t="s">
        <v>5728</v>
      </c>
      <c r="C908" s="662" t="s">
        <v>5769</v>
      </c>
      <c r="D908" s="662" t="s">
        <v>5894</v>
      </c>
      <c r="E908" s="662" t="s">
        <v>5895</v>
      </c>
      <c r="F908" s="665">
        <v>4</v>
      </c>
      <c r="G908" s="665">
        <v>400</v>
      </c>
      <c r="H908" s="665">
        <v>1</v>
      </c>
      <c r="I908" s="665">
        <v>100</v>
      </c>
      <c r="J908" s="665">
        <v>14</v>
      </c>
      <c r="K908" s="665">
        <v>1400</v>
      </c>
      <c r="L908" s="665">
        <v>3.5</v>
      </c>
      <c r="M908" s="665">
        <v>100</v>
      </c>
      <c r="N908" s="665">
        <v>20</v>
      </c>
      <c r="O908" s="665">
        <v>2000</v>
      </c>
      <c r="P908" s="678">
        <v>5</v>
      </c>
      <c r="Q908" s="666">
        <v>100</v>
      </c>
    </row>
    <row r="909" spans="1:17" ht="14.4" customHeight="1" x14ac:dyDescent="0.3">
      <c r="A909" s="661" t="s">
        <v>6794</v>
      </c>
      <c r="B909" s="662" t="s">
        <v>5728</v>
      </c>
      <c r="C909" s="662" t="s">
        <v>5769</v>
      </c>
      <c r="D909" s="662" t="s">
        <v>5896</v>
      </c>
      <c r="E909" s="662" t="s">
        <v>5889</v>
      </c>
      <c r="F909" s="665">
        <v>12</v>
      </c>
      <c r="G909" s="665">
        <v>12144</v>
      </c>
      <c r="H909" s="665">
        <v>1</v>
      </c>
      <c r="I909" s="665">
        <v>1012</v>
      </c>
      <c r="J909" s="665">
        <v>13</v>
      </c>
      <c r="K909" s="665">
        <v>13156</v>
      </c>
      <c r="L909" s="665">
        <v>1.0833333333333333</v>
      </c>
      <c r="M909" s="665">
        <v>1012</v>
      </c>
      <c r="N909" s="665">
        <v>34</v>
      </c>
      <c r="O909" s="665">
        <v>34612</v>
      </c>
      <c r="P909" s="678">
        <v>2.8501317523056655</v>
      </c>
      <c r="Q909" s="666">
        <v>1018</v>
      </c>
    </row>
    <row r="910" spans="1:17" ht="14.4" customHeight="1" x14ac:dyDescent="0.3">
      <c r="A910" s="661" t="s">
        <v>6794</v>
      </c>
      <c r="B910" s="662" t="s">
        <v>5728</v>
      </c>
      <c r="C910" s="662" t="s">
        <v>5769</v>
      </c>
      <c r="D910" s="662" t="s">
        <v>5814</v>
      </c>
      <c r="E910" s="662" t="s">
        <v>5815</v>
      </c>
      <c r="F910" s="665">
        <v>1</v>
      </c>
      <c r="G910" s="665">
        <v>335</v>
      </c>
      <c r="H910" s="665">
        <v>1</v>
      </c>
      <c r="I910" s="665">
        <v>335</v>
      </c>
      <c r="J910" s="665">
        <v>1</v>
      </c>
      <c r="K910" s="665">
        <v>339</v>
      </c>
      <c r="L910" s="665">
        <v>1.0119402985074626</v>
      </c>
      <c r="M910" s="665">
        <v>339</v>
      </c>
      <c r="N910" s="665"/>
      <c r="O910" s="665"/>
      <c r="P910" s="678"/>
      <c r="Q910" s="666"/>
    </row>
    <row r="911" spans="1:17" ht="14.4" customHeight="1" x14ac:dyDescent="0.3">
      <c r="A911" s="661" t="s">
        <v>6794</v>
      </c>
      <c r="B911" s="662" t="s">
        <v>5728</v>
      </c>
      <c r="C911" s="662" t="s">
        <v>5769</v>
      </c>
      <c r="D911" s="662" t="s">
        <v>5897</v>
      </c>
      <c r="E911" s="662" t="s">
        <v>5889</v>
      </c>
      <c r="F911" s="665">
        <v>10</v>
      </c>
      <c r="G911" s="665">
        <v>8600</v>
      </c>
      <c r="H911" s="665">
        <v>1</v>
      </c>
      <c r="I911" s="665">
        <v>860</v>
      </c>
      <c r="J911" s="665">
        <v>29</v>
      </c>
      <c r="K911" s="665">
        <v>24974</v>
      </c>
      <c r="L911" s="665">
        <v>2.903953488372093</v>
      </c>
      <c r="M911" s="665">
        <v>861.17241379310349</v>
      </c>
      <c r="N911" s="665">
        <v>9</v>
      </c>
      <c r="O911" s="665">
        <v>7767</v>
      </c>
      <c r="P911" s="678">
        <v>0.9031395348837209</v>
      </c>
      <c r="Q911" s="666">
        <v>863</v>
      </c>
    </row>
    <row r="912" spans="1:17" ht="14.4" customHeight="1" x14ac:dyDescent="0.3">
      <c r="A912" s="661" t="s">
        <v>6794</v>
      </c>
      <c r="B912" s="662" t="s">
        <v>5728</v>
      </c>
      <c r="C912" s="662" t="s">
        <v>5769</v>
      </c>
      <c r="D912" s="662" t="s">
        <v>5818</v>
      </c>
      <c r="E912" s="662" t="s">
        <v>5819</v>
      </c>
      <c r="F912" s="665">
        <v>5</v>
      </c>
      <c r="G912" s="665">
        <v>2600</v>
      </c>
      <c r="H912" s="665">
        <v>1</v>
      </c>
      <c r="I912" s="665">
        <v>520</v>
      </c>
      <c r="J912" s="665">
        <v>7</v>
      </c>
      <c r="K912" s="665">
        <v>3640</v>
      </c>
      <c r="L912" s="665">
        <v>1.4</v>
      </c>
      <c r="M912" s="665">
        <v>520</v>
      </c>
      <c r="N912" s="665">
        <v>4</v>
      </c>
      <c r="O912" s="665">
        <v>2092</v>
      </c>
      <c r="P912" s="678">
        <v>0.80461538461538462</v>
      </c>
      <c r="Q912" s="666">
        <v>523</v>
      </c>
    </row>
    <row r="913" spans="1:17" ht="14.4" customHeight="1" x14ac:dyDescent="0.3">
      <c r="A913" s="661" t="s">
        <v>6794</v>
      </c>
      <c r="B913" s="662" t="s">
        <v>5728</v>
      </c>
      <c r="C913" s="662" t="s">
        <v>5769</v>
      </c>
      <c r="D913" s="662" t="s">
        <v>5911</v>
      </c>
      <c r="E913" s="662" t="s">
        <v>5819</v>
      </c>
      <c r="F913" s="665">
        <v>35</v>
      </c>
      <c r="G913" s="665">
        <v>28035</v>
      </c>
      <c r="H913" s="665">
        <v>1</v>
      </c>
      <c r="I913" s="665">
        <v>801</v>
      </c>
      <c r="J913" s="665">
        <v>6</v>
      </c>
      <c r="K913" s="665">
        <v>4814</v>
      </c>
      <c r="L913" s="665">
        <v>0.17171392901729982</v>
      </c>
      <c r="M913" s="665">
        <v>802.33333333333337</v>
      </c>
      <c r="N913" s="665">
        <v>8</v>
      </c>
      <c r="O913" s="665">
        <v>6456</v>
      </c>
      <c r="P913" s="678">
        <v>0.23028357410379882</v>
      </c>
      <c r="Q913" s="666">
        <v>807</v>
      </c>
    </row>
    <row r="914" spans="1:17" ht="14.4" customHeight="1" x14ac:dyDescent="0.3">
      <c r="A914" s="661" t="s">
        <v>6794</v>
      </c>
      <c r="B914" s="662" t="s">
        <v>5728</v>
      </c>
      <c r="C914" s="662" t="s">
        <v>5769</v>
      </c>
      <c r="D914" s="662" t="s">
        <v>5912</v>
      </c>
      <c r="E914" s="662" t="s">
        <v>5819</v>
      </c>
      <c r="F914" s="665">
        <v>36</v>
      </c>
      <c r="G914" s="665">
        <v>21204</v>
      </c>
      <c r="H914" s="665">
        <v>1</v>
      </c>
      <c r="I914" s="665">
        <v>589</v>
      </c>
      <c r="J914" s="665">
        <v>65</v>
      </c>
      <c r="K914" s="665">
        <v>38385</v>
      </c>
      <c r="L914" s="665">
        <v>1.8102716468590832</v>
      </c>
      <c r="M914" s="665">
        <v>590.53846153846155</v>
      </c>
      <c r="N914" s="665">
        <v>11</v>
      </c>
      <c r="O914" s="665">
        <v>6545</v>
      </c>
      <c r="P914" s="678">
        <v>0.30866817581588379</v>
      </c>
      <c r="Q914" s="666">
        <v>595</v>
      </c>
    </row>
    <row r="915" spans="1:17" ht="14.4" customHeight="1" x14ac:dyDescent="0.3">
      <c r="A915" s="661" t="s">
        <v>6794</v>
      </c>
      <c r="B915" s="662" t="s">
        <v>5728</v>
      </c>
      <c r="C915" s="662" t="s">
        <v>5769</v>
      </c>
      <c r="D915" s="662" t="s">
        <v>5849</v>
      </c>
      <c r="E915" s="662" t="s">
        <v>5829</v>
      </c>
      <c r="F915" s="665">
        <v>57</v>
      </c>
      <c r="G915" s="665">
        <v>22173</v>
      </c>
      <c r="H915" s="665">
        <v>1</v>
      </c>
      <c r="I915" s="665">
        <v>389</v>
      </c>
      <c r="J915" s="665">
        <v>102</v>
      </c>
      <c r="K915" s="665">
        <v>39982</v>
      </c>
      <c r="L915" s="665">
        <v>1.8031840526766789</v>
      </c>
      <c r="M915" s="665">
        <v>391.98039215686276</v>
      </c>
      <c r="N915" s="665">
        <v>70</v>
      </c>
      <c r="O915" s="665">
        <v>27650</v>
      </c>
      <c r="P915" s="678">
        <v>1.2470121318720966</v>
      </c>
      <c r="Q915" s="666">
        <v>395</v>
      </c>
    </row>
    <row r="916" spans="1:17" ht="14.4" customHeight="1" x14ac:dyDescent="0.3">
      <c r="A916" s="661" t="s">
        <v>6794</v>
      </c>
      <c r="B916" s="662" t="s">
        <v>5728</v>
      </c>
      <c r="C916" s="662" t="s">
        <v>5769</v>
      </c>
      <c r="D916" s="662" t="s">
        <v>5920</v>
      </c>
      <c r="E916" s="662" t="s">
        <v>5819</v>
      </c>
      <c r="F916" s="665">
        <v>2</v>
      </c>
      <c r="G916" s="665">
        <v>1464</v>
      </c>
      <c r="H916" s="665">
        <v>1</v>
      </c>
      <c r="I916" s="665">
        <v>732</v>
      </c>
      <c r="J916" s="665">
        <v>1</v>
      </c>
      <c r="K916" s="665">
        <v>734</v>
      </c>
      <c r="L916" s="665">
        <v>0.50136612021857918</v>
      </c>
      <c r="M916" s="665">
        <v>734</v>
      </c>
      <c r="N916" s="665">
        <v>1</v>
      </c>
      <c r="O916" s="665">
        <v>735</v>
      </c>
      <c r="P916" s="678">
        <v>0.50204918032786883</v>
      </c>
      <c r="Q916" s="666">
        <v>735</v>
      </c>
    </row>
    <row r="917" spans="1:17" ht="14.4" customHeight="1" x14ac:dyDescent="0.3">
      <c r="A917" s="661" t="s">
        <v>6794</v>
      </c>
      <c r="B917" s="662" t="s">
        <v>5728</v>
      </c>
      <c r="C917" s="662" t="s">
        <v>5769</v>
      </c>
      <c r="D917" s="662" t="s">
        <v>5850</v>
      </c>
      <c r="E917" s="662" t="s">
        <v>5851</v>
      </c>
      <c r="F917" s="665"/>
      <c r="G917" s="665"/>
      <c r="H917" s="665"/>
      <c r="I917" s="665"/>
      <c r="J917" s="665"/>
      <c r="K917" s="665"/>
      <c r="L917" s="665"/>
      <c r="M917" s="665"/>
      <c r="N917" s="665">
        <v>3</v>
      </c>
      <c r="O917" s="665">
        <v>1833</v>
      </c>
      <c r="P917" s="678"/>
      <c r="Q917" s="666">
        <v>611</v>
      </c>
    </row>
    <row r="918" spans="1:17" ht="14.4" customHeight="1" x14ac:dyDescent="0.3">
      <c r="A918" s="661" t="s">
        <v>6794</v>
      </c>
      <c r="B918" s="662" t="s">
        <v>5728</v>
      </c>
      <c r="C918" s="662" t="s">
        <v>5769</v>
      </c>
      <c r="D918" s="662" t="s">
        <v>6795</v>
      </c>
      <c r="E918" s="662" t="s">
        <v>6796</v>
      </c>
      <c r="F918" s="665"/>
      <c r="G918" s="665"/>
      <c r="H918" s="665"/>
      <c r="I918" s="665"/>
      <c r="J918" s="665"/>
      <c r="K918" s="665"/>
      <c r="L918" s="665"/>
      <c r="M918" s="665"/>
      <c r="N918" s="665">
        <v>0</v>
      </c>
      <c r="O918" s="665">
        <v>0</v>
      </c>
      <c r="P918" s="678"/>
      <c r="Q918" s="666"/>
    </row>
    <row r="919" spans="1:17" ht="14.4" customHeight="1" x14ac:dyDescent="0.3">
      <c r="A919" s="661" t="s">
        <v>6794</v>
      </c>
      <c r="B919" s="662" t="s">
        <v>5728</v>
      </c>
      <c r="C919" s="662" t="s">
        <v>5769</v>
      </c>
      <c r="D919" s="662" t="s">
        <v>5915</v>
      </c>
      <c r="E919" s="662" t="s">
        <v>5916</v>
      </c>
      <c r="F919" s="665">
        <v>3</v>
      </c>
      <c r="G919" s="665">
        <v>1020</v>
      </c>
      <c r="H919" s="665">
        <v>1</v>
      </c>
      <c r="I919" s="665">
        <v>340</v>
      </c>
      <c r="J919" s="665">
        <v>6</v>
      </c>
      <c r="K919" s="665">
        <v>2048</v>
      </c>
      <c r="L919" s="665">
        <v>2.0078431372549019</v>
      </c>
      <c r="M919" s="665">
        <v>341.33333333333331</v>
      </c>
      <c r="N919" s="665">
        <v>5</v>
      </c>
      <c r="O919" s="665">
        <v>1725</v>
      </c>
      <c r="P919" s="678">
        <v>1.6911764705882353</v>
      </c>
      <c r="Q919" s="666">
        <v>345</v>
      </c>
    </row>
    <row r="920" spans="1:17" ht="14.4" customHeight="1" x14ac:dyDescent="0.3">
      <c r="A920" s="661" t="s">
        <v>6797</v>
      </c>
      <c r="B920" s="662" t="s">
        <v>5728</v>
      </c>
      <c r="C920" s="662" t="s">
        <v>5758</v>
      </c>
      <c r="D920" s="662" t="s">
        <v>5884</v>
      </c>
      <c r="E920" s="662" t="s">
        <v>5885</v>
      </c>
      <c r="F920" s="665">
        <v>239</v>
      </c>
      <c r="G920" s="665">
        <v>216235.25</v>
      </c>
      <c r="H920" s="665">
        <v>1</v>
      </c>
      <c r="I920" s="665">
        <v>904.75</v>
      </c>
      <c r="J920" s="665">
        <v>460</v>
      </c>
      <c r="K920" s="665">
        <v>416185</v>
      </c>
      <c r="L920" s="665">
        <v>1.9246861924686192</v>
      </c>
      <c r="M920" s="665">
        <v>904.75</v>
      </c>
      <c r="N920" s="665">
        <v>502</v>
      </c>
      <c r="O920" s="665">
        <v>454184.5</v>
      </c>
      <c r="P920" s="678">
        <v>2.1004184100418408</v>
      </c>
      <c r="Q920" s="666">
        <v>904.75</v>
      </c>
    </row>
    <row r="921" spans="1:17" ht="14.4" customHeight="1" x14ac:dyDescent="0.3">
      <c r="A921" s="661" t="s">
        <v>6797</v>
      </c>
      <c r="B921" s="662" t="s">
        <v>5728</v>
      </c>
      <c r="C921" s="662" t="s">
        <v>5758</v>
      </c>
      <c r="D921" s="662" t="s">
        <v>5761</v>
      </c>
      <c r="E921" s="662" t="s">
        <v>5762</v>
      </c>
      <c r="F921" s="665">
        <v>27</v>
      </c>
      <c r="G921" s="665">
        <v>6551.2800000000007</v>
      </c>
      <c r="H921" s="665">
        <v>1</v>
      </c>
      <c r="I921" s="665">
        <v>242.64000000000001</v>
      </c>
      <c r="J921" s="665">
        <v>33</v>
      </c>
      <c r="K921" s="665">
        <v>8007.1200000000035</v>
      </c>
      <c r="L921" s="665">
        <v>1.2222222222222225</v>
      </c>
      <c r="M921" s="665">
        <v>242.6400000000001</v>
      </c>
      <c r="N921" s="665">
        <v>103</v>
      </c>
      <c r="O921" s="665">
        <v>24991.919999999991</v>
      </c>
      <c r="P921" s="678">
        <v>3.8148148148148131</v>
      </c>
      <c r="Q921" s="666">
        <v>242.6399999999999</v>
      </c>
    </row>
    <row r="922" spans="1:17" ht="14.4" customHeight="1" x14ac:dyDescent="0.3">
      <c r="A922" s="661" t="s">
        <v>6797</v>
      </c>
      <c r="B922" s="662" t="s">
        <v>5728</v>
      </c>
      <c r="C922" s="662" t="s">
        <v>5758</v>
      </c>
      <c r="D922" s="662" t="s">
        <v>5763</v>
      </c>
      <c r="E922" s="662" t="s">
        <v>5764</v>
      </c>
      <c r="F922" s="665">
        <v>2</v>
      </c>
      <c r="G922" s="665">
        <v>485.28</v>
      </c>
      <c r="H922" s="665">
        <v>1</v>
      </c>
      <c r="I922" s="665">
        <v>242.64</v>
      </c>
      <c r="J922" s="665">
        <v>3</v>
      </c>
      <c r="K922" s="665">
        <v>727.92</v>
      </c>
      <c r="L922" s="665">
        <v>1.5</v>
      </c>
      <c r="M922" s="665">
        <v>242.64</v>
      </c>
      <c r="N922" s="665">
        <v>6</v>
      </c>
      <c r="O922" s="665">
        <v>1455.8399999999997</v>
      </c>
      <c r="P922" s="678">
        <v>2.9999999999999996</v>
      </c>
      <c r="Q922" s="666">
        <v>242.63999999999996</v>
      </c>
    </row>
    <row r="923" spans="1:17" ht="14.4" customHeight="1" x14ac:dyDescent="0.3">
      <c r="A923" s="661" t="s">
        <v>6797</v>
      </c>
      <c r="B923" s="662" t="s">
        <v>5728</v>
      </c>
      <c r="C923" s="662" t="s">
        <v>5758</v>
      </c>
      <c r="D923" s="662" t="s">
        <v>6270</v>
      </c>
      <c r="E923" s="662" t="s">
        <v>6271</v>
      </c>
      <c r="F923" s="665"/>
      <c r="G923" s="665"/>
      <c r="H923" s="665"/>
      <c r="I923" s="665"/>
      <c r="J923" s="665"/>
      <c r="K923" s="665"/>
      <c r="L923" s="665"/>
      <c r="M923" s="665"/>
      <c r="N923" s="665">
        <v>1</v>
      </c>
      <c r="O923" s="665">
        <v>65290.91</v>
      </c>
      <c r="P923" s="678"/>
      <c r="Q923" s="666">
        <v>65290.91</v>
      </c>
    </row>
    <row r="924" spans="1:17" ht="14.4" customHeight="1" x14ac:dyDescent="0.3">
      <c r="A924" s="661" t="s">
        <v>6797</v>
      </c>
      <c r="B924" s="662" t="s">
        <v>5728</v>
      </c>
      <c r="C924" s="662" t="s">
        <v>5758</v>
      </c>
      <c r="D924" s="662" t="s">
        <v>6798</v>
      </c>
      <c r="E924" s="662" t="s">
        <v>6799</v>
      </c>
      <c r="F924" s="665"/>
      <c r="G924" s="665"/>
      <c r="H924" s="665"/>
      <c r="I924" s="665"/>
      <c r="J924" s="665"/>
      <c r="K924" s="665"/>
      <c r="L924" s="665"/>
      <c r="M924" s="665"/>
      <c r="N924" s="665">
        <v>1</v>
      </c>
      <c r="O924" s="665">
        <v>373.09</v>
      </c>
      <c r="P924" s="678"/>
      <c r="Q924" s="666">
        <v>373.09</v>
      </c>
    </row>
    <row r="925" spans="1:17" ht="14.4" customHeight="1" x14ac:dyDescent="0.3">
      <c r="A925" s="661" t="s">
        <v>6797</v>
      </c>
      <c r="B925" s="662" t="s">
        <v>5728</v>
      </c>
      <c r="C925" s="662" t="s">
        <v>5769</v>
      </c>
      <c r="D925" s="662" t="s">
        <v>5900</v>
      </c>
      <c r="E925" s="662" t="s">
        <v>5901</v>
      </c>
      <c r="F925" s="665">
        <v>18</v>
      </c>
      <c r="G925" s="665">
        <v>3330</v>
      </c>
      <c r="H925" s="665">
        <v>1</v>
      </c>
      <c r="I925" s="665">
        <v>185</v>
      </c>
      <c r="J925" s="665">
        <v>32</v>
      </c>
      <c r="K925" s="665">
        <v>5610</v>
      </c>
      <c r="L925" s="665">
        <v>1.6846846846846846</v>
      </c>
      <c r="M925" s="665">
        <v>175.3125</v>
      </c>
      <c r="N925" s="665">
        <v>8</v>
      </c>
      <c r="O925" s="665">
        <v>1512</v>
      </c>
      <c r="P925" s="678">
        <v>0.45405405405405408</v>
      </c>
      <c r="Q925" s="666">
        <v>189</v>
      </c>
    </row>
    <row r="926" spans="1:17" ht="14.4" customHeight="1" x14ac:dyDescent="0.3">
      <c r="A926" s="661" t="s">
        <v>6797</v>
      </c>
      <c r="B926" s="662" t="s">
        <v>5728</v>
      </c>
      <c r="C926" s="662" t="s">
        <v>5769</v>
      </c>
      <c r="D926" s="662" t="s">
        <v>5774</v>
      </c>
      <c r="E926" s="662" t="s">
        <v>5775</v>
      </c>
      <c r="F926" s="665">
        <v>2</v>
      </c>
      <c r="G926" s="665">
        <v>68</v>
      </c>
      <c r="H926" s="665">
        <v>1</v>
      </c>
      <c r="I926" s="665">
        <v>34</v>
      </c>
      <c r="J926" s="665">
        <v>1</v>
      </c>
      <c r="K926" s="665">
        <v>35</v>
      </c>
      <c r="L926" s="665">
        <v>0.51470588235294112</v>
      </c>
      <c r="M926" s="665">
        <v>35</v>
      </c>
      <c r="N926" s="665"/>
      <c r="O926" s="665"/>
      <c r="P926" s="678"/>
      <c r="Q926" s="666"/>
    </row>
    <row r="927" spans="1:17" ht="14.4" customHeight="1" x14ac:dyDescent="0.3">
      <c r="A927" s="661" t="s">
        <v>6797</v>
      </c>
      <c r="B927" s="662" t="s">
        <v>5728</v>
      </c>
      <c r="C927" s="662" t="s">
        <v>5769</v>
      </c>
      <c r="D927" s="662" t="s">
        <v>5780</v>
      </c>
      <c r="E927" s="662" t="s">
        <v>5781</v>
      </c>
      <c r="F927" s="665">
        <v>2090</v>
      </c>
      <c r="G927" s="665">
        <v>484880</v>
      </c>
      <c r="H927" s="665">
        <v>1</v>
      </c>
      <c r="I927" s="665">
        <v>232</v>
      </c>
      <c r="J927" s="665">
        <v>2793</v>
      </c>
      <c r="K927" s="665">
        <v>645452</v>
      </c>
      <c r="L927" s="665">
        <v>1.3311582247153935</v>
      </c>
      <c r="M927" s="665">
        <v>231.09631220909415</v>
      </c>
      <c r="N927" s="665">
        <v>2945</v>
      </c>
      <c r="O927" s="665">
        <v>692075</v>
      </c>
      <c r="P927" s="678">
        <v>1.4273119122257054</v>
      </c>
      <c r="Q927" s="666">
        <v>235</v>
      </c>
    </row>
    <row r="928" spans="1:17" ht="14.4" customHeight="1" x14ac:dyDescent="0.3">
      <c r="A928" s="661" t="s">
        <v>6797</v>
      </c>
      <c r="B928" s="662" t="s">
        <v>5728</v>
      </c>
      <c r="C928" s="662" t="s">
        <v>5769</v>
      </c>
      <c r="D928" s="662" t="s">
        <v>5826</v>
      </c>
      <c r="E928" s="662" t="s">
        <v>5827</v>
      </c>
      <c r="F928" s="665">
        <v>1114</v>
      </c>
      <c r="G928" s="665">
        <v>129224</v>
      </c>
      <c r="H928" s="665">
        <v>1</v>
      </c>
      <c r="I928" s="665">
        <v>116</v>
      </c>
      <c r="J928" s="665">
        <v>746</v>
      </c>
      <c r="K928" s="665">
        <v>86270</v>
      </c>
      <c r="L928" s="665">
        <v>0.66760044573763389</v>
      </c>
      <c r="M928" s="665">
        <v>115.64343163538874</v>
      </c>
      <c r="N928" s="665">
        <v>442</v>
      </c>
      <c r="O928" s="665">
        <v>52156</v>
      </c>
      <c r="P928" s="678">
        <v>0.40360923667430199</v>
      </c>
      <c r="Q928" s="666">
        <v>118</v>
      </c>
    </row>
    <row r="929" spans="1:17" ht="14.4" customHeight="1" x14ac:dyDescent="0.3">
      <c r="A929" s="661" t="s">
        <v>6797</v>
      </c>
      <c r="B929" s="662" t="s">
        <v>5728</v>
      </c>
      <c r="C929" s="662" t="s">
        <v>5769</v>
      </c>
      <c r="D929" s="662" t="s">
        <v>5830</v>
      </c>
      <c r="E929" s="662" t="s">
        <v>5831</v>
      </c>
      <c r="F929" s="665">
        <v>14</v>
      </c>
      <c r="G929" s="665">
        <v>6776</v>
      </c>
      <c r="H929" s="665">
        <v>1</v>
      </c>
      <c r="I929" s="665">
        <v>484</v>
      </c>
      <c r="J929" s="665">
        <v>43</v>
      </c>
      <c r="K929" s="665">
        <v>20872</v>
      </c>
      <c r="L929" s="665">
        <v>3.0802833530106257</v>
      </c>
      <c r="M929" s="665">
        <v>485.39534883720933</v>
      </c>
      <c r="N929" s="665">
        <v>33</v>
      </c>
      <c r="O929" s="665">
        <v>16071</v>
      </c>
      <c r="P929" s="678">
        <v>2.3717532467532467</v>
      </c>
      <c r="Q929" s="666">
        <v>487</v>
      </c>
    </row>
    <row r="930" spans="1:17" ht="14.4" customHeight="1" x14ac:dyDescent="0.3">
      <c r="A930" s="661" t="s">
        <v>6797</v>
      </c>
      <c r="B930" s="662" t="s">
        <v>5728</v>
      </c>
      <c r="C930" s="662" t="s">
        <v>5769</v>
      </c>
      <c r="D930" s="662" t="s">
        <v>5832</v>
      </c>
      <c r="E930" s="662" t="s">
        <v>5833</v>
      </c>
      <c r="F930" s="665">
        <v>58</v>
      </c>
      <c r="G930" s="665">
        <v>39266</v>
      </c>
      <c r="H930" s="665">
        <v>1</v>
      </c>
      <c r="I930" s="665">
        <v>677</v>
      </c>
      <c r="J930" s="665">
        <v>70</v>
      </c>
      <c r="K930" s="665">
        <v>42052</v>
      </c>
      <c r="L930" s="665">
        <v>1.070951968624255</v>
      </c>
      <c r="M930" s="665">
        <v>600.74285714285713</v>
      </c>
      <c r="N930" s="665">
        <v>116</v>
      </c>
      <c r="O930" s="665">
        <v>78880</v>
      </c>
      <c r="P930" s="678">
        <v>2.0088626292466767</v>
      </c>
      <c r="Q930" s="666">
        <v>680</v>
      </c>
    </row>
    <row r="931" spans="1:17" ht="14.4" customHeight="1" x14ac:dyDescent="0.3">
      <c r="A931" s="661" t="s">
        <v>6797</v>
      </c>
      <c r="B931" s="662" t="s">
        <v>5728</v>
      </c>
      <c r="C931" s="662" t="s">
        <v>5769</v>
      </c>
      <c r="D931" s="662" t="s">
        <v>5782</v>
      </c>
      <c r="E931" s="662" t="s">
        <v>5783</v>
      </c>
      <c r="F931" s="665">
        <v>1</v>
      </c>
      <c r="G931" s="665">
        <v>749</v>
      </c>
      <c r="H931" s="665">
        <v>1</v>
      </c>
      <c r="I931" s="665">
        <v>749</v>
      </c>
      <c r="J931" s="665"/>
      <c r="K931" s="665"/>
      <c r="L931" s="665"/>
      <c r="M931" s="665"/>
      <c r="N931" s="665">
        <v>1</v>
      </c>
      <c r="O931" s="665">
        <v>752</v>
      </c>
      <c r="P931" s="678">
        <v>1.0040053404539386</v>
      </c>
      <c r="Q931" s="666">
        <v>752</v>
      </c>
    </row>
    <row r="932" spans="1:17" ht="14.4" customHeight="1" x14ac:dyDescent="0.3">
      <c r="A932" s="661" t="s">
        <v>6797</v>
      </c>
      <c r="B932" s="662" t="s">
        <v>5728</v>
      </c>
      <c r="C932" s="662" t="s">
        <v>5769</v>
      </c>
      <c r="D932" s="662" t="s">
        <v>5834</v>
      </c>
      <c r="E932" s="662" t="s">
        <v>5831</v>
      </c>
      <c r="F932" s="665">
        <v>71</v>
      </c>
      <c r="G932" s="665">
        <v>39263</v>
      </c>
      <c r="H932" s="665">
        <v>1</v>
      </c>
      <c r="I932" s="665">
        <v>553</v>
      </c>
      <c r="J932" s="665">
        <v>160</v>
      </c>
      <c r="K932" s="665">
        <v>86596</v>
      </c>
      <c r="L932" s="665">
        <v>2.2055370195858695</v>
      </c>
      <c r="M932" s="665">
        <v>541.22500000000002</v>
      </c>
      <c r="N932" s="665">
        <v>71</v>
      </c>
      <c r="O932" s="665">
        <v>39689</v>
      </c>
      <c r="P932" s="678">
        <v>1.0108499095840868</v>
      </c>
      <c r="Q932" s="666">
        <v>559</v>
      </c>
    </row>
    <row r="933" spans="1:17" ht="14.4" customHeight="1" x14ac:dyDescent="0.3">
      <c r="A933" s="661" t="s">
        <v>6797</v>
      </c>
      <c r="B933" s="662" t="s">
        <v>5728</v>
      </c>
      <c r="C933" s="662" t="s">
        <v>5769</v>
      </c>
      <c r="D933" s="662" t="s">
        <v>5835</v>
      </c>
      <c r="E933" s="662" t="s">
        <v>5833</v>
      </c>
      <c r="F933" s="665">
        <v>408</v>
      </c>
      <c r="G933" s="665">
        <v>304368</v>
      </c>
      <c r="H933" s="665">
        <v>1</v>
      </c>
      <c r="I933" s="665">
        <v>746</v>
      </c>
      <c r="J933" s="665">
        <v>830</v>
      </c>
      <c r="K933" s="665">
        <v>621548</v>
      </c>
      <c r="L933" s="665">
        <v>2.0420937812122166</v>
      </c>
      <c r="M933" s="665">
        <v>748.8530120481928</v>
      </c>
      <c r="N933" s="665">
        <v>1640</v>
      </c>
      <c r="O933" s="665">
        <v>1233280</v>
      </c>
      <c r="P933" s="678">
        <v>4.0519371287388948</v>
      </c>
      <c r="Q933" s="666">
        <v>752</v>
      </c>
    </row>
    <row r="934" spans="1:17" ht="14.4" customHeight="1" x14ac:dyDescent="0.3">
      <c r="A934" s="661" t="s">
        <v>6797</v>
      </c>
      <c r="B934" s="662" t="s">
        <v>5728</v>
      </c>
      <c r="C934" s="662" t="s">
        <v>5769</v>
      </c>
      <c r="D934" s="662" t="s">
        <v>5888</v>
      </c>
      <c r="E934" s="662" t="s">
        <v>5889</v>
      </c>
      <c r="F934" s="665">
        <v>865</v>
      </c>
      <c r="G934" s="665">
        <v>694595</v>
      </c>
      <c r="H934" s="665">
        <v>1</v>
      </c>
      <c r="I934" s="665">
        <v>803</v>
      </c>
      <c r="J934" s="665">
        <v>2565</v>
      </c>
      <c r="K934" s="665">
        <v>2057557</v>
      </c>
      <c r="L934" s="665">
        <v>2.9622398663969651</v>
      </c>
      <c r="M934" s="665">
        <v>802.16647173489275</v>
      </c>
      <c r="N934" s="665">
        <v>2223</v>
      </c>
      <c r="O934" s="665">
        <v>1798407</v>
      </c>
      <c r="P934" s="678">
        <v>2.5891447534174592</v>
      </c>
      <c r="Q934" s="666">
        <v>809</v>
      </c>
    </row>
    <row r="935" spans="1:17" ht="14.4" customHeight="1" x14ac:dyDescent="0.3">
      <c r="A935" s="661" t="s">
        <v>6797</v>
      </c>
      <c r="B935" s="662" t="s">
        <v>5728</v>
      </c>
      <c r="C935" s="662" t="s">
        <v>5769</v>
      </c>
      <c r="D935" s="662" t="s">
        <v>5836</v>
      </c>
      <c r="E935" s="662" t="s">
        <v>5815</v>
      </c>
      <c r="F935" s="665">
        <v>20</v>
      </c>
      <c r="G935" s="665">
        <v>8780</v>
      </c>
      <c r="H935" s="665">
        <v>1</v>
      </c>
      <c r="I935" s="665">
        <v>439</v>
      </c>
      <c r="J935" s="665">
        <v>16</v>
      </c>
      <c r="K935" s="665">
        <v>7101</v>
      </c>
      <c r="L935" s="665">
        <v>0.80876993166287015</v>
      </c>
      <c r="M935" s="665">
        <v>443.8125</v>
      </c>
      <c r="N935" s="665">
        <v>10</v>
      </c>
      <c r="O935" s="665">
        <v>4490</v>
      </c>
      <c r="P935" s="678">
        <v>0.5113895216400911</v>
      </c>
      <c r="Q935" s="666">
        <v>449</v>
      </c>
    </row>
    <row r="936" spans="1:17" ht="14.4" customHeight="1" x14ac:dyDescent="0.3">
      <c r="A936" s="661" t="s">
        <v>6797</v>
      </c>
      <c r="B936" s="662" t="s">
        <v>5728</v>
      </c>
      <c r="C936" s="662" t="s">
        <v>5769</v>
      </c>
      <c r="D936" s="662" t="s">
        <v>5855</v>
      </c>
      <c r="E936" s="662" t="s">
        <v>5817</v>
      </c>
      <c r="F936" s="665">
        <v>24</v>
      </c>
      <c r="G936" s="665">
        <v>10344</v>
      </c>
      <c r="H936" s="665">
        <v>1</v>
      </c>
      <c r="I936" s="665">
        <v>431</v>
      </c>
      <c r="J936" s="665">
        <v>40</v>
      </c>
      <c r="K936" s="665">
        <v>17336</v>
      </c>
      <c r="L936" s="665">
        <v>1.6759474091260633</v>
      </c>
      <c r="M936" s="665">
        <v>433.4</v>
      </c>
      <c r="N936" s="665">
        <v>115</v>
      </c>
      <c r="O936" s="665">
        <v>50255</v>
      </c>
      <c r="P936" s="678">
        <v>4.8583720030935806</v>
      </c>
      <c r="Q936" s="666">
        <v>437</v>
      </c>
    </row>
    <row r="937" spans="1:17" ht="14.4" customHeight="1" x14ac:dyDescent="0.3">
      <c r="A937" s="661" t="s">
        <v>6797</v>
      </c>
      <c r="B937" s="662" t="s">
        <v>5728</v>
      </c>
      <c r="C937" s="662" t="s">
        <v>5769</v>
      </c>
      <c r="D937" s="662" t="s">
        <v>5908</v>
      </c>
      <c r="E937" s="662" t="s">
        <v>5811</v>
      </c>
      <c r="F937" s="665">
        <v>259</v>
      </c>
      <c r="G937" s="665">
        <v>182595</v>
      </c>
      <c r="H937" s="665">
        <v>1</v>
      </c>
      <c r="I937" s="665">
        <v>705</v>
      </c>
      <c r="J937" s="665">
        <v>223</v>
      </c>
      <c r="K937" s="665">
        <v>158188</v>
      </c>
      <c r="L937" s="665">
        <v>0.86633259399216844</v>
      </c>
      <c r="M937" s="665">
        <v>709.36322869955154</v>
      </c>
      <c r="N937" s="665">
        <v>211</v>
      </c>
      <c r="O937" s="665">
        <v>150865</v>
      </c>
      <c r="P937" s="678">
        <v>0.82622744324871988</v>
      </c>
      <c r="Q937" s="666">
        <v>715</v>
      </c>
    </row>
    <row r="938" spans="1:17" ht="14.4" customHeight="1" x14ac:dyDescent="0.3">
      <c r="A938" s="661" t="s">
        <v>6797</v>
      </c>
      <c r="B938" s="662" t="s">
        <v>5728</v>
      </c>
      <c r="C938" s="662" t="s">
        <v>5769</v>
      </c>
      <c r="D938" s="662" t="s">
        <v>5856</v>
      </c>
      <c r="E938" s="662" t="s">
        <v>5783</v>
      </c>
      <c r="F938" s="665"/>
      <c r="G938" s="665"/>
      <c r="H938" s="665"/>
      <c r="I938" s="665"/>
      <c r="J938" s="665">
        <v>5</v>
      </c>
      <c r="K938" s="665">
        <v>4106</v>
      </c>
      <c r="L938" s="665"/>
      <c r="M938" s="665">
        <v>821.2</v>
      </c>
      <c r="N938" s="665">
        <v>3</v>
      </c>
      <c r="O938" s="665">
        <v>2472</v>
      </c>
      <c r="P938" s="678"/>
      <c r="Q938" s="666">
        <v>824</v>
      </c>
    </row>
    <row r="939" spans="1:17" ht="14.4" customHeight="1" x14ac:dyDescent="0.3">
      <c r="A939" s="661" t="s">
        <v>6797</v>
      </c>
      <c r="B939" s="662" t="s">
        <v>5728</v>
      </c>
      <c r="C939" s="662" t="s">
        <v>5769</v>
      </c>
      <c r="D939" s="662" t="s">
        <v>5837</v>
      </c>
      <c r="E939" s="662" t="s">
        <v>5838</v>
      </c>
      <c r="F939" s="665">
        <v>481</v>
      </c>
      <c r="G939" s="665">
        <v>99567</v>
      </c>
      <c r="H939" s="665">
        <v>1</v>
      </c>
      <c r="I939" s="665">
        <v>207</v>
      </c>
      <c r="J939" s="665">
        <v>979</v>
      </c>
      <c r="K939" s="665">
        <v>200035</v>
      </c>
      <c r="L939" s="665">
        <v>2.0090491829622263</v>
      </c>
      <c r="M939" s="665">
        <v>204.32584269662922</v>
      </c>
      <c r="N939" s="665">
        <v>848</v>
      </c>
      <c r="O939" s="665">
        <v>178080</v>
      </c>
      <c r="P939" s="678">
        <v>1.7885443972400494</v>
      </c>
      <c r="Q939" s="666">
        <v>210</v>
      </c>
    </row>
    <row r="940" spans="1:17" ht="14.4" customHeight="1" x14ac:dyDescent="0.3">
      <c r="A940" s="661" t="s">
        <v>6797</v>
      </c>
      <c r="B940" s="662" t="s">
        <v>5728</v>
      </c>
      <c r="C940" s="662" t="s">
        <v>5769</v>
      </c>
      <c r="D940" s="662" t="s">
        <v>5786</v>
      </c>
      <c r="E940" s="662" t="s">
        <v>5787</v>
      </c>
      <c r="F940" s="665">
        <v>1</v>
      </c>
      <c r="G940" s="665">
        <v>327</v>
      </c>
      <c r="H940" s="665">
        <v>1</v>
      </c>
      <c r="I940" s="665">
        <v>327</v>
      </c>
      <c r="J940" s="665"/>
      <c r="K940" s="665"/>
      <c r="L940" s="665"/>
      <c r="M940" s="665"/>
      <c r="N940" s="665">
        <v>1</v>
      </c>
      <c r="O940" s="665">
        <v>331</v>
      </c>
      <c r="P940" s="678">
        <v>1.0122324159021407</v>
      </c>
      <c r="Q940" s="666">
        <v>331</v>
      </c>
    </row>
    <row r="941" spans="1:17" ht="14.4" customHeight="1" x14ac:dyDescent="0.3">
      <c r="A941" s="661" t="s">
        <v>6797</v>
      </c>
      <c r="B941" s="662" t="s">
        <v>5728</v>
      </c>
      <c r="C941" s="662" t="s">
        <v>5769</v>
      </c>
      <c r="D941" s="662" t="s">
        <v>5839</v>
      </c>
      <c r="E941" s="662" t="s">
        <v>5840</v>
      </c>
      <c r="F941" s="665">
        <v>5480</v>
      </c>
      <c r="G941" s="665">
        <v>449360</v>
      </c>
      <c r="H941" s="665">
        <v>1</v>
      </c>
      <c r="I941" s="665">
        <v>82</v>
      </c>
      <c r="J941" s="665">
        <v>6240</v>
      </c>
      <c r="K941" s="665">
        <v>509724</v>
      </c>
      <c r="L941" s="665">
        <v>1.1343332739896741</v>
      </c>
      <c r="M941" s="665">
        <v>81.686538461538461</v>
      </c>
      <c r="N941" s="665">
        <v>6479</v>
      </c>
      <c r="O941" s="665">
        <v>550715</v>
      </c>
      <c r="P941" s="678">
        <v>1.2255541214171266</v>
      </c>
      <c r="Q941" s="666">
        <v>85</v>
      </c>
    </row>
    <row r="942" spans="1:17" ht="14.4" customHeight="1" x14ac:dyDescent="0.3">
      <c r="A942" s="661" t="s">
        <v>6797</v>
      </c>
      <c r="B942" s="662" t="s">
        <v>5728</v>
      </c>
      <c r="C942" s="662" t="s">
        <v>5769</v>
      </c>
      <c r="D942" s="662" t="s">
        <v>5792</v>
      </c>
      <c r="E942" s="662" t="s">
        <v>5793</v>
      </c>
      <c r="F942" s="665">
        <v>2</v>
      </c>
      <c r="G942" s="665">
        <v>1406</v>
      </c>
      <c r="H942" s="665">
        <v>1</v>
      </c>
      <c r="I942" s="665">
        <v>703</v>
      </c>
      <c r="J942" s="665">
        <v>3</v>
      </c>
      <c r="K942" s="665">
        <v>2115</v>
      </c>
      <c r="L942" s="665">
        <v>1.504267425320057</v>
      </c>
      <c r="M942" s="665">
        <v>705</v>
      </c>
      <c r="N942" s="665">
        <v>8</v>
      </c>
      <c r="O942" s="665">
        <v>5656</v>
      </c>
      <c r="P942" s="678">
        <v>4.0227596017069702</v>
      </c>
      <c r="Q942" s="666">
        <v>707</v>
      </c>
    </row>
    <row r="943" spans="1:17" ht="14.4" customHeight="1" x14ac:dyDescent="0.3">
      <c r="A943" s="661" t="s">
        <v>6797</v>
      </c>
      <c r="B943" s="662" t="s">
        <v>5728</v>
      </c>
      <c r="C943" s="662" t="s">
        <v>5769</v>
      </c>
      <c r="D943" s="662" t="s">
        <v>5794</v>
      </c>
      <c r="E943" s="662" t="s">
        <v>5795</v>
      </c>
      <c r="F943" s="665">
        <v>5</v>
      </c>
      <c r="G943" s="665">
        <v>0</v>
      </c>
      <c r="H943" s="665"/>
      <c r="I943" s="665">
        <v>0</v>
      </c>
      <c r="J943" s="665">
        <v>2</v>
      </c>
      <c r="K943" s="665">
        <v>0</v>
      </c>
      <c r="L943" s="665"/>
      <c r="M943" s="665">
        <v>0</v>
      </c>
      <c r="N943" s="665"/>
      <c r="O943" s="665"/>
      <c r="P943" s="678"/>
      <c r="Q943" s="666"/>
    </row>
    <row r="944" spans="1:17" ht="14.4" customHeight="1" x14ac:dyDescent="0.3">
      <c r="A944" s="661" t="s">
        <v>6797</v>
      </c>
      <c r="B944" s="662" t="s">
        <v>5728</v>
      </c>
      <c r="C944" s="662" t="s">
        <v>5769</v>
      </c>
      <c r="D944" s="662" t="s">
        <v>5890</v>
      </c>
      <c r="E944" s="662" t="s">
        <v>5889</v>
      </c>
      <c r="F944" s="665">
        <v>1393</v>
      </c>
      <c r="G944" s="665">
        <v>1294097</v>
      </c>
      <c r="H944" s="665">
        <v>1</v>
      </c>
      <c r="I944" s="665">
        <v>929</v>
      </c>
      <c r="J944" s="665">
        <v>1986</v>
      </c>
      <c r="K944" s="665">
        <v>1807104</v>
      </c>
      <c r="L944" s="665">
        <v>1.396420824714067</v>
      </c>
      <c r="M944" s="665">
        <v>909.92145015105746</v>
      </c>
      <c r="N944" s="665">
        <v>2113</v>
      </c>
      <c r="O944" s="665">
        <v>1975655</v>
      </c>
      <c r="P944" s="678">
        <v>1.5266668572757685</v>
      </c>
      <c r="Q944" s="666">
        <v>935</v>
      </c>
    </row>
    <row r="945" spans="1:17" ht="14.4" customHeight="1" x14ac:dyDescent="0.3">
      <c r="A945" s="661" t="s">
        <v>6797</v>
      </c>
      <c r="B945" s="662" t="s">
        <v>5728</v>
      </c>
      <c r="C945" s="662" t="s">
        <v>5769</v>
      </c>
      <c r="D945" s="662" t="s">
        <v>5796</v>
      </c>
      <c r="E945" s="662" t="s">
        <v>5797</v>
      </c>
      <c r="F945" s="665">
        <v>0</v>
      </c>
      <c r="G945" s="665">
        <v>0</v>
      </c>
      <c r="H945" s="665"/>
      <c r="I945" s="665"/>
      <c r="J945" s="665"/>
      <c r="K945" s="665"/>
      <c r="L945" s="665"/>
      <c r="M945" s="665"/>
      <c r="N945" s="665"/>
      <c r="O945" s="665"/>
      <c r="P945" s="678"/>
      <c r="Q945" s="666"/>
    </row>
    <row r="946" spans="1:17" ht="14.4" customHeight="1" x14ac:dyDescent="0.3">
      <c r="A946" s="661" t="s">
        <v>6797</v>
      </c>
      <c r="B946" s="662" t="s">
        <v>5728</v>
      </c>
      <c r="C946" s="662" t="s">
        <v>5769</v>
      </c>
      <c r="D946" s="662" t="s">
        <v>5798</v>
      </c>
      <c r="E946" s="662" t="s">
        <v>5799</v>
      </c>
      <c r="F946" s="665"/>
      <c r="G946" s="665"/>
      <c r="H946" s="665"/>
      <c r="I946" s="665"/>
      <c r="J946" s="665"/>
      <c r="K946" s="665"/>
      <c r="L946" s="665"/>
      <c r="M946" s="665"/>
      <c r="N946" s="665">
        <v>9</v>
      </c>
      <c r="O946" s="665">
        <v>1026</v>
      </c>
      <c r="P946" s="678"/>
      <c r="Q946" s="666">
        <v>114</v>
      </c>
    </row>
    <row r="947" spans="1:17" ht="14.4" customHeight="1" x14ac:dyDescent="0.3">
      <c r="A947" s="661" t="s">
        <v>6797</v>
      </c>
      <c r="B947" s="662" t="s">
        <v>5728</v>
      </c>
      <c r="C947" s="662" t="s">
        <v>5769</v>
      </c>
      <c r="D947" s="662" t="s">
        <v>5891</v>
      </c>
      <c r="E947" s="662" t="s">
        <v>5889</v>
      </c>
      <c r="F947" s="665">
        <v>2665</v>
      </c>
      <c r="G947" s="665">
        <v>1956110</v>
      </c>
      <c r="H947" s="665">
        <v>1</v>
      </c>
      <c r="I947" s="665">
        <v>734</v>
      </c>
      <c r="J947" s="665">
        <v>645</v>
      </c>
      <c r="K947" s="665">
        <v>474450</v>
      </c>
      <c r="L947" s="665">
        <v>0.24254770948464044</v>
      </c>
      <c r="M947" s="665">
        <v>735.58139534883719</v>
      </c>
      <c r="N947" s="665">
        <v>367</v>
      </c>
      <c r="O947" s="665">
        <v>270479</v>
      </c>
      <c r="P947" s="678">
        <v>0.13827392120075047</v>
      </c>
      <c r="Q947" s="666">
        <v>737</v>
      </c>
    </row>
    <row r="948" spans="1:17" ht="14.4" customHeight="1" x14ac:dyDescent="0.3">
      <c r="A948" s="661" t="s">
        <v>6797</v>
      </c>
      <c r="B948" s="662" t="s">
        <v>5728</v>
      </c>
      <c r="C948" s="662" t="s">
        <v>5769</v>
      </c>
      <c r="D948" s="662" t="s">
        <v>5909</v>
      </c>
      <c r="E948" s="662" t="s">
        <v>5910</v>
      </c>
      <c r="F948" s="665">
        <v>2</v>
      </c>
      <c r="G948" s="665">
        <v>112</v>
      </c>
      <c r="H948" s="665">
        <v>1</v>
      </c>
      <c r="I948" s="665">
        <v>56</v>
      </c>
      <c r="J948" s="665"/>
      <c r="K948" s="665"/>
      <c r="L948" s="665"/>
      <c r="M948" s="665"/>
      <c r="N948" s="665">
        <v>3</v>
      </c>
      <c r="O948" s="665">
        <v>171</v>
      </c>
      <c r="P948" s="678">
        <v>1.5267857142857142</v>
      </c>
      <c r="Q948" s="666">
        <v>57</v>
      </c>
    </row>
    <row r="949" spans="1:17" ht="14.4" customHeight="1" x14ac:dyDescent="0.3">
      <c r="A949" s="661" t="s">
        <v>6797</v>
      </c>
      <c r="B949" s="662" t="s">
        <v>5728</v>
      </c>
      <c r="C949" s="662" t="s">
        <v>5769</v>
      </c>
      <c r="D949" s="662" t="s">
        <v>5800</v>
      </c>
      <c r="E949" s="662" t="s">
        <v>5801</v>
      </c>
      <c r="F949" s="665"/>
      <c r="G949" s="665"/>
      <c r="H949" s="665"/>
      <c r="I949" s="665"/>
      <c r="J949" s="665"/>
      <c r="K949" s="665"/>
      <c r="L949" s="665"/>
      <c r="M949" s="665"/>
      <c r="N949" s="665">
        <v>1</v>
      </c>
      <c r="O949" s="665">
        <v>82</v>
      </c>
      <c r="P949" s="678"/>
      <c r="Q949" s="666">
        <v>82</v>
      </c>
    </row>
    <row r="950" spans="1:17" ht="14.4" customHeight="1" x14ac:dyDescent="0.3">
      <c r="A950" s="661" t="s">
        <v>6797</v>
      </c>
      <c r="B950" s="662" t="s">
        <v>5728</v>
      </c>
      <c r="C950" s="662" t="s">
        <v>5769</v>
      </c>
      <c r="D950" s="662" t="s">
        <v>5892</v>
      </c>
      <c r="E950" s="662" t="s">
        <v>5893</v>
      </c>
      <c r="F950" s="665">
        <v>227</v>
      </c>
      <c r="G950" s="665">
        <v>118948</v>
      </c>
      <c r="H950" s="665">
        <v>1</v>
      </c>
      <c r="I950" s="665">
        <v>524</v>
      </c>
      <c r="J950" s="665">
        <v>102</v>
      </c>
      <c r="K950" s="665">
        <v>53528</v>
      </c>
      <c r="L950" s="665">
        <v>0.45001176984900965</v>
      </c>
      <c r="M950" s="665">
        <v>524.78431372549016</v>
      </c>
      <c r="N950" s="665">
        <v>126</v>
      </c>
      <c r="O950" s="665">
        <v>66402</v>
      </c>
      <c r="P950" s="678">
        <v>0.55824393852776</v>
      </c>
      <c r="Q950" s="666">
        <v>527</v>
      </c>
    </row>
    <row r="951" spans="1:17" ht="14.4" customHeight="1" x14ac:dyDescent="0.3">
      <c r="A951" s="661" t="s">
        <v>6797</v>
      </c>
      <c r="B951" s="662" t="s">
        <v>5728</v>
      </c>
      <c r="C951" s="662" t="s">
        <v>5769</v>
      </c>
      <c r="D951" s="662" t="s">
        <v>5841</v>
      </c>
      <c r="E951" s="662" t="s">
        <v>5842</v>
      </c>
      <c r="F951" s="665">
        <v>25</v>
      </c>
      <c r="G951" s="665">
        <v>7400</v>
      </c>
      <c r="H951" s="665">
        <v>1</v>
      </c>
      <c r="I951" s="665">
        <v>296</v>
      </c>
      <c r="J951" s="665">
        <v>8</v>
      </c>
      <c r="K951" s="665">
        <v>2380</v>
      </c>
      <c r="L951" s="665">
        <v>0.32162162162162161</v>
      </c>
      <c r="M951" s="665">
        <v>297.5</v>
      </c>
      <c r="N951" s="665">
        <v>14</v>
      </c>
      <c r="O951" s="665">
        <v>4186</v>
      </c>
      <c r="P951" s="678">
        <v>0.56567567567567567</v>
      </c>
      <c r="Q951" s="666">
        <v>299</v>
      </c>
    </row>
    <row r="952" spans="1:17" ht="14.4" customHeight="1" x14ac:dyDescent="0.3">
      <c r="A952" s="661" t="s">
        <v>6797</v>
      </c>
      <c r="B952" s="662" t="s">
        <v>5728</v>
      </c>
      <c r="C952" s="662" t="s">
        <v>5769</v>
      </c>
      <c r="D952" s="662" t="s">
        <v>5843</v>
      </c>
      <c r="E952" s="662" t="s">
        <v>5838</v>
      </c>
      <c r="F952" s="665">
        <v>827</v>
      </c>
      <c r="G952" s="665">
        <v>142244</v>
      </c>
      <c r="H952" s="665">
        <v>1</v>
      </c>
      <c r="I952" s="665">
        <v>172</v>
      </c>
      <c r="J952" s="665">
        <v>217</v>
      </c>
      <c r="K952" s="665">
        <v>37300</v>
      </c>
      <c r="L952" s="665">
        <v>0.26222547172464217</v>
      </c>
      <c r="M952" s="665">
        <v>171.88940092165899</v>
      </c>
      <c r="N952" s="665">
        <v>119</v>
      </c>
      <c r="O952" s="665">
        <v>20706</v>
      </c>
      <c r="P952" s="678">
        <v>0.14556677258794748</v>
      </c>
      <c r="Q952" s="666">
        <v>174</v>
      </c>
    </row>
    <row r="953" spans="1:17" ht="14.4" customHeight="1" x14ac:dyDescent="0.3">
      <c r="A953" s="661" t="s">
        <v>6797</v>
      </c>
      <c r="B953" s="662" t="s">
        <v>5728</v>
      </c>
      <c r="C953" s="662" t="s">
        <v>5769</v>
      </c>
      <c r="D953" s="662" t="s">
        <v>5844</v>
      </c>
      <c r="E953" s="662" t="s">
        <v>5842</v>
      </c>
      <c r="F953" s="665">
        <v>24</v>
      </c>
      <c r="G953" s="665">
        <v>8760</v>
      </c>
      <c r="H953" s="665">
        <v>1</v>
      </c>
      <c r="I953" s="665">
        <v>365</v>
      </c>
      <c r="J953" s="665">
        <v>4</v>
      </c>
      <c r="K953" s="665">
        <v>1468</v>
      </c>
      <c r="L953" s="665">
        <v>0.16757990867579908</v>
      </c>
      <c r="M953" s="665">
        <v>367</v>
      </c>
      <c r="N953" s="665">
        <v>27</v>
      </c>
      <c r="O953" s="665">
        <v>10017</v>
      </c>
      <c r="P953" s="678">
        <v>1.1434931506849315</v>
      </c>
      <c r="Q953" s="666">
        <v>371</v>
      </c>
    </row>
    <row r="954" spans="1:17" ht="14.4" customHeight="1" x14ac:dyDescent="0.3">
      <c r="A954" s="661" t="s">
        <v>6797</v>
      </c>
      <c r="B954" s="662" t="s">
        <v>5728</v>
      </c>
      <c r="C954" s="662" t="s">
        <v>5769</v>
      </c>
      <c r="D954" s="662" t="s">
        <v>5845</v>
      </c>
      <c r="E954" s="662" t="s">
        <v>5846</v>
      </c>
      <c r="F954" s="665">
        <v>2</v>
      </c>
      <c r="G954" s="665">
        <v>1270</v>
      </c>
      <c r="H954" s="665">
        <v>1</v>
      </c>
      <c r="I954" s="665">
        <v>635</v>
      </c>
      <c r="J954" s="665"/>
      <c r="K954" s="665"/>
      <c r="L954" s="665"/>
      <c r="M954" s="665"/>
      <c r="N954" s="665"/>
      <c r="O954" s="665"/>
      <c r="P954" s="678"/>
      <c r="Q954" s="666"/>
    </row>
    <row r="955" spans="1:17" ht="14.4" customHeight="1" x14ac:dyDescent="0.3">
      <c r="A955" s="661" t="s">
        <v>6797</v>
      </c>
      <c r="B955" s="662" t="s">
        <v>5728</v>
      </c>
      <c r="C955" s="662" t="s">
        <v>5769</v>
      </c>
      <c r="D955" s="662" t="s">
        <v>5810</v>
      </c>
      <c r="E955" s="662" t="s">
        <v>5811</v>
      </c>
      <c r="F955" s="665">
        <v>13</v>
      </c>
      <c r="G955" s="665">
        <v>7813</v>
      </c>
      <c r="H955" s="665">
        <v>1</v>
      </c>
      <c r="I955" s="665">
        <v>601</v>
      </c>
      <c r="J955" s="665">
        <v>13</v>
      </c>
      <c r="K955" s="665">
        <v>7861</v>
      </c>
      <c r="L955" s="665">
        <v>1.0061436068091643</v>
      </c>
      <c r="M955" s="665">
        <v>604.69230769230774</v>
      </c>
      <c r="N955" s="665">
        <v>24</v>
      </c>
      <c r="O955" s="665">
        <v>14544</v>
      </c>
      <c r="P955" s="678">
        <v>1.8615128631767568</v>
      </c>
      <c r="Q955" s="666">
        <v>606</v>
      </c>
    </row>
    <row r="956" spans="1:17" ht="14.4" customHeight="1" x14ac:dyDescent="0.3">
      <c r="A956" s="661" t="s">
        <v>6797</v>
      </c>
      <c r="B956" s="662" t="s">
        <v>5728</v>
      </c>
      <c r="C956" s="662" t="s">
        <v>5769</v>
      </c>
      <c r="D956" s="662" t="s">
        <v>5847</v>
      </c>
      <c r="E956" s="662" t="s">
        <v>5848</v>
      </c>
      <c r="F956" s="665">
        <v>2</v>
      </c>
      <c r="G956" s="665">
        <v>538</v>
      </c>
      <c r="H956" s="665">
        <v>1</v>
      </c>
      <c r="I956" s="665">
        <v>269</v>
      </c>
      <c r="J956" s="665"/>
      <c r="K956" s="665"/>
      <c r="L956" s="665"/>
      <c r="M956" s="665"/>
      <c r="N956" s="665"/>
      <c r="O956" s="665"/>
      <c r="P956" s="678"/>
      <c r="Q956" s="666"/>
    </row>
    <row r="957" spans="1:17" ht="14.4" customHeight="1" x14ac:dyDescent="0.3">
      <c r="A957" s="661" t="s">
        <v>6797</v>
      </c>
      <c r="B957" s="662" t="s">
        <v>5728</v>
      </c>
      <c r="C957" s="662" t="s">
        <v>5769</v>
      </c>
      <c r="D957" s="662" t="s">
        <v>5894</v>
      </c>
      <c r="E957" s="662" t="s">
        <v>5895</v>
      </c>
      <c r="F957" s="665">
        <v>4</v>
      </c>
      <c r="G957" s="665">
        <v>400</v>
      </c>
      <c r="H957" s="665">
        <v>1</v>
      </c>
      <c r="I957" s="665">
        <v>100</v>
      </c>
      <c r="J957" s="665">
        <v>5</v>
      </c>
      <c r="K957" s="665">
        <v>500</v>
      </c>
      <c r="L957" s="665">
        <v>1.25</v>
      </c>
      <c r="M957" s="665">
        <v>100</v>
      </c>
      <c r="N957" s="665">
        <v>7</v>
      </c>
      <c r="O957" s="665">
        <v>700</v>
      </c>
      <c r="P957" s="678">
        <v>1.75</v>
      </c>
      <c r="Q957" s="666">
        <v>100</v>
      </c>
    </row>
    <row r="958" spans="1:17" ht="14.4" customHeight="1" x14ac:dyDescent="0.3">
      <c r="A958" s="661" t="s">
        <v>6797</v>
      </c>
      <c r="B958" s="662" t="s">
        <v>5728</v>
      </c>
      <c r="C958" s="662" t="s">
        <v>5769</v>
      </c>
      <c r="D958" s="662" t="s">
        <v>5896</v>
      </c>
      <c r="E958" s="662" t="s">
        <v>5889</v>
      </c>
      <c r="F958" s="665">
        <v>11</v>
      </c>
      <c r="G958" s="665">
        <v>11132</v>
      </c>
      <c r="H958" s="665">
        <v>1</v>
      </c>
      <c r="I958" s="665">
        <v>1012</v>
      </c>
      <c r="J958" s="665"/>
      <c r="K958" s="665"/>
      <c r="L958" s="665"/>
      <c r="M958" s="665"/>
      <c r="N958" s="665"/>
      <c r="O958" s="665"/>
      <c r="P958" s="678"/>
      <c r="Q958" s="666"/>
    </row>
    <row r="959" spans="1:17" ht="14.4" customHeight="1" x14ac:dyDescent="0.3">
      <c r="A959" s="661" t="s">
        <v>6797</v>
      </c>
      <c r="B959" s="662" t="s">
        <v>5728</v>
      </c>
      <c r="C959" s="662" t="s">
        <v>5769</v>
      </c>
      <c r="D959" s="662" t="s">
        <v>5814</v>
      </c>
      <c r="E959" s="662" t="s">
        <v>5815</v>
      </c>
      <c r="F959" s="665">
        <v>3</v>
      </c>
      <c r="G959" s="665">
        <v>1005</v>
      </c>
      <c r="H959" s="665">
        <v>1</v>
      </c>
      <c r="I959" s="665">
        <v>335</v>
      </c>
      <c r="J959" s="665"/>
      <c r="K959" s="665"/>
      <c r="L959" s="665"/>
      <c r="M959" s="665"/>
      <c r="N959" s="665"/>
      <c r="O959" s="665"/>
      <c r="P959" s="678"/>
      <c r="Q959" s="666"/>
    </row>
    <row r="960" spans="1:17" ht="14.4" customHeight="1" x14ac:dyDescent="0.3">
      <c r="A960" s="661" t="s">
        <v>6797</v>
      </c>
      <c r="B960" s="662" t="s">
        <v>5728</v>
      </c>
      <c r="C960" s="662" t="s">
        <v>5769</v>
      </c>
      <c r="D960" s="662" t="s">
        <v>5816</v>
      </c>
      <c r="E960" s="662" t="s">
        <v>5817</v>
      </c>
      <c r="F960" s="665">
        <v>6</v>
      </c>
      <c r="G960" s="665">
        <v>2172</v>
      </c>
      <c r="H960" s="665">
        <v>1</v>
      </c>
      <c r="I960" s="665">
        <v>362</v>
      </c>
      <c r="J960" s="665">
        <v>5</v>
      </c>
      <c r="K960" s="665">
        <v>1818</v>
      </c>
      <c r="L960" s="665">
        <v>0.83701657458563539</v>
      </c>
      <c r="M960" s="665">
        <v>363.6</v>
      </c>
      <c r="N960" s="665">
        <v>6</v>
      </c>
      <c r="O960" s="665">
        <v>2190</v>
      </c>
      <c r="P960" s="678">
        <v>1.0082872928176796</v>
      </c>
      <c r="Q960" s="666">
        <v>365</v>
      </c>
    </row>
    <row r="961" spans="1:17" ht="14.4" customHeight="1" x14ac:dyDescent="0.3">
      <c r="A961" s="661" t="s">
        <v>6797</v>
      </c>
      <c r="B961" s="662" t="s">
        <v>5728</v>
      </c>
      <c r="C961" s="662" t="s">
        <v>5769</v>
      </c>
      <c r="D961" s="662" t="s">
        <v>5897</v>
      </c>
      <c r="E961" s="662" t="s">
        <v>5889</v>
      </c>
      <c r="F961" s="665">
        <v>38</v>
      </c>
      <c r="G961" s="665">
        <v>32680</v>
      </c>
      <c r="H961" s="665">
        <v>1</v>
      </c>
      <c r="I961" s="665">
        <v>860</v>
      </c>
      <c r="J961" s="665">
        <v>47</v>
      </c>
      <c r="K961" s="665">
        <v>31874</v>
      </c>
      <c r="L961" s="665">
        <v>0.97533659730722155</v>
      </c>
      <c r="M961" s="665">
        <v>678.17021276595744</v>
      </c>
      <c r="N961" s="665">
        <v>44</v>
      </c>
      <c r="O961" s="665">
        <v>37972</v>
      </c>
      <c r="P961" s="678">
        <v>1.1619339045287638</v>
      </c>
      <c r="Q961" s="666">
        <v>863</v>
      </c>
    </row>
    <row r="962" spans="1:17" ht="14.4" customHeight="1" x14ac:dyDescent="0.3">
      <c r="A962" s="661" t="s">
        <v>6797</v>
      </c>
      <c r="B962" s="662" t="s">
        <v>5728</v>
      </c>
      <c r="C962" s="662" t="s">
        <v>5769</v>
      </c>
      <c r="D962" s="662" t="s">
        <v>5818</v>
      </c>
      <c r="E962" s="662" t="s">
        <v>5819</v>
      </c>
      <c r="F962" s="665">
        <v>53</v>
      </c>
      <c r="G962" s="665">
        <v>27560</v>
      </c>
      <c r="H962" s="665">
        <v>1</v>
      </c>
      <c r="I962" s="665">
        <v>520</v>
      </c>
      <c r="J962" s="665">
        <v>73</v>
      </c>
      <c r="K962" s="665">
        <v>38096</v>
      </c>
      <c r="L962" s="665">
        <v>1.3822931785195935</v>
      </c>
      <c r="M962" s="665">
        <v>521.86301369863008</v>
      </c>
      <c r="N962" s="665">
        <v>87</v>
      </c>
      <c r="O962" s="665">
        <v>45501</v>
      </c>
      <c r="P962" s="678">
        <v>1.6509796806966619</v>
      </c>
      <c r="Q962" s="666">
        <v>523</v>
      </c>
    </row>
    <row r="963" spans="1:17" ht="14.4" customHeight="1" x14ac:dyDescent="0.3">
      <c r="A963" s="661" t="s">
        <v>6797</v>
      </c>
      <c r="B963" s="662" t="s">
        <v>5728</v>
      </c>
      <c r="C963" s="662" t="s">
        <v>5769</v>
      </c>
      <c r="D963" s="662" t="s">
        <v>5911</v>
      </c>
      <c r="E963" s="662" t="s">
        <v>5819</v>
      </c>
      <c r="F963" s="665">
        <v>1201</v>
      </c>
      <c r="G963" s="665">
        <v>962001</v>
      </c>
      <c r="H963" s="665">
        <v>1</v>
      </c>
      <c r="I963" s="665">
        <v>801</v>
      </c>
      <c r="J963" s="665">
        <v>792</v>
      </c>
      <c r="K963" s="665">
        <v>636352</v>
      </c>
      <c r="L963" s="665">
        <v>0.66148787787122887</v>
      </c>
      <c r="M963" s="665">
        <v>803.47474747474746</v>
      </c>
      <c r="N963" s="665">
        <v>837</v>
      </c>
      <c r="O963" s="665">
        <v>675459</v>
      </c>
      <c r="P963" s="678">
        <v>0.7021396027654857</v>
      </c>
      <c r="Q963" s="666">
        <v>807</v>
      </c>
    </row>
    <row r="964" spans="1:17" ht="14.4" customHeight="1" x14ac:dyDescent="0.3">
      <c r="A964" s="661" t="s">
        <v>6797</v>
      </c>
      <c r="B964" s="662" t="s">
        <v>5728</v>
      </c>
      <c r="C964" s="662" t="s">
        <v>5769</v>
      </c>
      <c r="D964" s="662" t="s">
        <v>5912</v>
      </c>
      <c r="E964" s="662" t="s">
        <v>5819</v>
      </c>
      <c r="F964" s="665">
        <v>164</v>
      </c>
      <c r="G964" s="665">
        <v>96596</v>
      </c>
      <c r="H964" s="665">
        <v>1</v>
      </c>
      <c r="I964" s="665">
        <v>589</v>
      </c>
      <c r="J964" s="665">
        <v>411</v>
      </c>
      <c r="K964" s="665">
        <v>243055</v>
      </c>
      <c r="L964" s="665">
        <v>2.5162014990268746</v>
      </c>
      <c r="M964" s="665">
        <v>591.37469586374698</v>
      </c>
      <c r="N964" s="665">
        <v>349</v>
      </c>
      <c r="O964" s="665">
        <v>207655</v>
      </c>
      <c r="P964" s="678">
        <v>2.1497266967576296</v>
      </c>
      <c r="Q964" s="666">
        <v>595</v>
      </c>
    </row>
    <row r="965" spans="1:17" ht="14.4" customHeight="1" x14ac:dyDescent="0.3">
      <c r="A965" s="661" t="s">
        <v>6797</v>
      </c>
      <c r="B965" s="662" t="s">
        <v>5728</v>
      </c>
      <c r="C965" s="662" t="s">
        <v>5769</v>
      </c>
      <c r="D965" s="662" t="s">
        <v>5849</v>
      </c>
      <c r="E965" s="662" t="s">
        <v>5829</v>
      </c>
      <c r="F965" s="665"/>
      <c r="G965" s="665"/>
      <c r="H965" s="665"/>
      <c r="I965" s="665"/>
      <c r="J965" s="665">
        <v>4</v>
      </c>
      <c r="K965" s="665">
        <v>1572</v>
      </c>
      <c r="L965" s="665"/>
      <c r="M965" s="665">
        <v>393</v>
      </c>
      <c r="N965" s="665">
        <v>11</v>
      </c>
      <c r="O965" s="665">
        <v>4345</v>
      </c>
      <c r="P965" s="678"/>
      <c r="Q965" s="666">
        <v>395</v>
      </c>
    </row>
    <row r="966" spans="1:17" ht="14.4" customHeight="1" x14ac:dyDescent="0.3">
      <c r="A966" s="661" t="s">
        <v>6797</v>
      </c>
      <c r="B966" s="662" t="s">
        <v>5728</v>
      </c>
      <c r="C966" s="662" t="s">
        <v>5769</v>
      </c>
      <c r="D966" s="662" t="s">
        <v>5920</v>
      </c>
      <c r="E966" s="662" t="s">
        <v>5819</v>
      </c>
      <c r="F966" s="665">
        <v>10</v>
      </c>
      <c r="G966" s="665">
        <v>7320</v>
      </c>
      <c r="H966" s="665">
        <v>1</v>
      </c>
      <c r="I966" s="665">
        <v>732</v>
      </c>
      <c r="J966" s="665"/>
      <c r="K966" s="665"/>
      <c r="L966" s="665"/>
      <c r="M966" s="665"/>
      <c r="N966" s="665">
        <v>20</v>
      </c>
      <c r="O966" s="665">
        <v>14700</v>
      </c>
      <c r="P966" s="678">
        <v>2.0081967213114753</v>
      </c>
      <c r="Q966" s="666">
        <v>735</v>
      </c>
    </row>
    <row r="967" spans="1:17" ht="14.4" customHeight="1" x14ac:dyDescent="0.3">
      <c r="A967" s="661" t="s">
        <v>6797</v>
      </c>
      <c r="B967" s="662" t="s">
        <v>5728</v>
      </c>
      <c r="C967" s="662" t="s">
        <v>5769</v>
      </c>
      <c r="D967" s="662" t="s">
        <v>5921</v>
      </c>
      <c r="E967" s="662" t="s">
        <v>5922</v>
      </c>
      <c r="F967" s="665"/>
      <c r="G967" s="665"/>
      <c r="H967" s="665"/>
      <c r="I967" s="665"/>
      <c r="J967" s="665">
        <v>1</v>
      </c>
      <c r="K967" s="665">
        <v>1366</v>
      </c>
      <c r="L967" s="665"/>
      <c r="M967" s="665">
        <v>1366</v>
      </c>
      <c r="N967" s="665"/>
      <c r="O967" s="665"/>
      <c r="P967" s="678"/>
      <c r="Q967" s="666"/>
    </row>
    <row r="968" spans="1:17" ht="14.4" customHeight="1" x14ac:dyDescent="0.3">
      <c r="A968" s="661" t="s">
        <v>6797</v>
      </c>
      <c r="B968" s="662" t="s">
        <v>5728</v>
      </c>
      <c r="C968" s="662" t="s">
        <v>5769</v>
      </c>
      <c r="D968" s="662" t="s">
        <v>5914</v>
      </c>
      <c r="E968" s="662" t="s">
        <v>5819</v>
      </c>
      <c r="F968" s="665">
        <v>8</v>
      </c>
      <c r="G968" s="665">
        <v>6808</v>
      </c>
      <c r="H968" s="665">
        <v>1</v>
      </c>
      <c r="I968" s="665">
        <v>851</v>
      </c>
      <c r="J968" s="665"/>
      <c r="K968" s="665"/>
      <c r="L968" s="665"/>
      <c r="M968" s="665"/>
      <c r="N968" s="665"/>
      <c r="O968" s="665"/>
      <c r="P968" s="678"/>
      <c r="Q968" s="666"/>
    </row>
    <row r="969" spans="1:17" ht="14.4" customHeight="1" x14ac:dyDescent="0.3">
      <c r="A969" s="661" t="s">
        <v>6797</v>
      </c>
      <c r="B969" s="662" t="s">
        <v>5728</v>
      </c>
      <c r="C969" s="662" t="s">
        <v>5769</v>
      </c>
      <c r="D969" s="662" t="s">
        <v>5915</v>
      </c>
      <c r="E969" s="662" t="s">
        <v>5916</v>
      </c>
      <c r="F969" s="665"/>
      <c r="G969" s="665"/>
      <c r="H969" s="665"/>
      <c r="I969" s="665"/>
      <c r="J969" s="665"/>
      <c r="K969" s="665"/>
      <c r="L969" s="665"/>
      <c r="M969" s="665"/>
      <c r="N969" s="665">
        <v>2</v>
      </c>
      <c r="O969" s="665">
        <v>690</v>
      </c>
      <c r="P969" s="678"/>
      <c r="Q969" s="666">
        <v>345</v>
      </c>
    </row>
    <row r="970" spans="1:17" ht="14.4" customHeight="1" x14ac:dyDescent="0.3">
      <c r="A970" s="661" t="s">
        <v>6800</v>
      </c>
      <c r="B970" s="662" t="s">
        <v>5728</v>
      </c>
      <c r="C970" s="662" t="s">
        <v>5758</v>
      </c>
      <c r="D970" s="662" t="s">
        <v>5884</v>
      </c>
      <c r="E970" s="662" t="s">
        <v>5885</v>
      </c>
      <c r="F970" s="665">
        <v>107</v>
      </c>
      <c r="G970" s="665">
        <v>96808.25</v>
      </c>
      <c r="H970" s="665">
        <v>1</v>
      </c>
      <c r="I970" s="665">
        <v>904.75</v>
      </c>
      <c r="J970" s="665">
        <v>200</v>
      </c>
      <c r="K970" s="665">
        <v>180950</v>
      </c>
      <c r="L970" s="665">
        <v>1.8691588785046729</v>
      </c>
      <c r="M970" s="665">
        <v>904.75</v>
      </c>
      <c r="N970" s="665">
        <v>188</v>
      </c>
      <c r="O970" s="665">
        <v>170093</v>
      </c>
      <c r="P970" s="678">
        <v>1.7570093457943925</v>
      </c>
      <c r="Q970" s="666">
        <v>904.75</v>
      </c>
    </row>
    <row r="971" spans="1:17" ht="14.4" customHeight="1" x14ac:dyDescent="0.3">
      <c r="A971" s="661" t="s">
        <v>6800</v>
      </c>
      <c r="B971" s="662" t="s">
        <v>5728</v>
      </c>
      <c r="C971" s="662" t="s">
        <v>5758</v>
      </c>
      <c r="D971" s="662" t="s">
        <v>5761</v>
      </c>
      <c r="E971" s="662" t="s">
        <v>5762</v>
      </c>
      <c r="F971" s="665">
        <v>1</v>
      </c>
      <c r="G971" s="665">
        <v>242.64</v>
      </c>
      <c r="H971" s="665">
        <v>1</v>
      </c>
      <c r="I971" s="665">
        <v>242.64</v>
      </c>
      <c r="J971" s="665">
        <v>1</v>
      </c>
      <c r="K971" s="665">
        <v>242.64</v>
      </c>
      <c r="L971" s="665">
        <v>1</v>
      </c>
      <c r="M971" s="665">
        <v>242.64</v>
      </c>
      <c r="N971" s="665"/>
      <c r="O971" s="665"/>
      <c r="P971" s="678"/>
      <c r="Q971" s="666"/>
    </row>
    <row r="972" spans="1:17" ht="14.4" customHeight="1" x14ac:dyDescent="0.3">
      <c r="A972" s="661" t="s">
        <v>6800</v>
      </c>
      <c r="B972" s="662" t="s">
        <v>5728</v>
      </c>
      <c r="C972" s="662" t="s">
        <v>5758</v>
      </c>
      <c r="D972" s="662" t="s">
        <v>5763</v>
      </c>
      <c r="E972" s="662" t="s">
        <v>5764</v>
      </c>
      <c r="F972" s="665">
        <v>3</v>
      </c>
      <c r="G972" s="665">
        <v>727.92</v>
      </c>
      <c r="H972" s="665">
        <v>1</v>
      </c>
      <c r="I972" s="665">
        <v>242.64</v>
      </c>
      <c r="J972" s="665"/>
      <c r="K972" s="665"/>
      <c r="L972" s="665"/>
      <c r="M972" s="665"/>
      <c r="N972" s="665"/>
      <c r="O972" s="665"/>
      <c r="P972" s="678"/>
      <c r="Q972" s="666"/>
    </row>
    <row r="973" spans="1:17" ht="14.4" customHeight="1" x14ac:dyDescent="0.3">
      <c r="A973" s="661" t="s">
        <v>6800</v>
      </c>
      <c r="B973" s="662" t="s">
        <v>5728</v>
      </c>
      <c r="C973" s="662" t="s">
        <v>5769</v>
      </c>
      <c r="D973" s="662" t="s">
        <v>5900</v>
      </c>
      <c r="E973" s="662" t="s">
        <v>5901</v>
      </c>
      <c r="F973" s="665">
        <v>4</v>
      </c>
      <c r="G973" s="665">
        <v>740</v>
      </c>
      <c r="H973" s="665">
        <v>1</v>
      </c>
      <c r="I973" s="665">
        <v>185</v>
      </c>
      <c r="J973" s="665">
        <v>9</v>
      </c>
      <c r="K973" s="665">
        <v>1677</v>
      </c>
      <c r="L973" s="665">
        <v>2.2662162162162161</v>
      </c>
      <c r="M973" s="665">
        <v>186.33333333333334</v>
      </c>
      <c r="N973" s="665">
        <v>1</v>
      </c>
      <c r="O973" s="665">
        <v>189</v>
      </c>
      <c r="P973" s="678">
        <v>0.25540540540540541</v>
      </c>
      <c r="Q973" s="666">
        <v>189</v>
      </c>
    </row>
    <row r="974" spans="1:17" ht="14.4" customHeight="1" x14ac:dyDescent="0.3">
      <c r="A974" s="661" t="s">
        <v>6800</v>
      </c>
      <c r="B974" s="662" t="s">
        <v>5728</v>
      </c>
      <c r="C974" s="662" t="s">
        <v>5769</v>
      </c>
      <c r="D974" s="662" t="s">
        <v>5774</v>
      </c>
      <c r="E974" s="662" t="s">
        <v>5775</v>
      </c>
      <c r="F974" s="665">
        <v>3</v>
      </c>
      <c r="G974" s="665">
        <v>102</v>
      </c>
      <c r="H974" s="665">
        <v>1</v>
      </c>
      <c r="I974" s="665">
        <v>34</v>
      </c>
      <c r="J974" s="665"/>
      <c r="K974" s="665"/>
      <c r="L974" s="665"/>
      <c r="M974" s="665"/>
      <c r="N974" s="665">
        <v>1</v>
      </c>
      <c r="O974" s="665">
        <v>35</v>
      </c>
      <c r="P974" s="678">
        <v>0.34313725490196079</v>
      </c>
      <c r="Q974" s="666">
        <v>35</v>
      </c>
    </row>
    <row r="975" spans="1:17" ht="14.4" customHeight="1" x14ac:dyDescent="0.3">
      <c r="A975" s="661" t="s">
        <v>6800</v>
      </c>
      <c r="B975" s="662" t="s">
        <v>5728</v>
      </c>
      <c r="C975" s="662" t="s">
        <v>5769</v>
      </c>
      <c r="D975" s="662" t="s">
        <v>5780</v>
      </c>
      <c r="E975" s="662" t="s">
        <v>5781</v>
      </c>
      <c r="F975" s="665">
        <v>812</v>
      </c>
      <c r="G975" s="665">
        <v>188384</v>
      </c>
      <c r="H975" s="665">
        <v>1</v>
      </c>
      <c r="I975" s="665">
        <v>232</v>
      </c>
      <c r="J975" s="665">
        <v>1181</v>
      </c>
      <c r="K975" s="665">
        <v>271336</v>
      </c>
      <c r="L975" s="665">
        <v>1.4403346356378461</v>
      </c>
      <c r="M975" s="665">
        <v>229.75105842506352</v>
      </c>
      <c r="N975" s="665">
        <v>1361</v>
      </c>
      <c r="O975" s="665">
        <v>319835</v>
      </c>
      <c r="P975" s="678">
        <v>1.6977821895702394</v>
      </c>
      <c r="Q975" s="666">
        <v>235</v>
      </c>
    </row>
    <row r="976" spans="1:17" ht="14.4" customHeight="1" x14ac:dyDescent="0.3">
      <c r="A976" s="661" t="s">
        <v>6800</v>
      </c>
      <c r="B976" s="662" t="s">
        <v>5728</v>
      </c>
      <c r="C976" s="662" t="s">
        <v>5769</v>
      </c>
      <c r="D976" s="662" t="s">
        <v>5826</v>
      </c>
      <c r="E976" s="662" t="s">
        <v>5827</v>
      </c>
      <c r="F976" s="665">
        <v>1649</v>
      </c>
      <c r="G976" s="665">
        <v>191284</v>
      </c>
      <c r="H976" s="665">
        <v>1</v>
      </c>
      <c r="I976" s="665">
        <v>116</v>
      </c>
      <c r="J976" s="665">
        <v>2581</v>
      </c>
      <c r="K976" s="665">
        <v>294354</v>
      </c>
      <c r="L976" s="665">
        <v>1.5388323121641121</v>
      </c>
      <c r="M976" s="665">
        <v>114.04649360712902</v>
      </c>
      <c r="N976" s="665">
        <v>2879</v>
      </c>
      <c r="O976" s="665">
        <v>339722</v>
      </c>
      <c r="P976" s="678">
        <v>1.7760084481713054</v>
      </c>
      <c r="Q976" s="666">
        <v>118</v>
      </c>
    </row>
    <row r="977" spans="1:17" ht="14.4" customHeight="1" x14ac:dyDescent="0.3">
      <c r="A977" s="661" t="s">
        <v>6800</v>
      </c>
      <c r="B977" s="662" t="s">
        <v>5728</v>
      </c>
      <c r="C977" s="662" t="s">
        <v>5769</v>
      </c>
      <c r="D977" s="662" t="s">
        <v>5828</v>
      </c>
      <c r="E977" s="662" t="s">
        <v>5829</v>
      </c>
      <c r="F977" s="665">
        <v>2</v>
      </c>
      <c r="G977" s="665">
        <v>640</v>
      </c>
      <c r="H977" s="665">
        <v>1</v>
      </c>
      <c r="I977" s="665">
        <v>320</v>
      </c>
      <c r="J977" s="665"/>
      <c r="K977" s="665"/>
      <c r="L977" s="665"/>
      <c r="M977" s="665"/>
      <c r="N977" s="665"/>
      <c r="O977" s="665"/>
      <c r="P977" s="678"/>
      <c r="Q977" s="666"/>
    </row>
    <row r="978" spans="1:17" ht="14.4" customHeight="1" x14ac:dyDescent="0.3">
      <c r="A978" s="661" t="s">
        <v>6800</v>
      </c>
      <c r="B978" s="662" t="s">
        <v>5728</v>
      </c>
      <c r="C978" s="662" t="s">
        <v>5769</v>
      </c>
      <c r="D978" s="662" t="s">
        <v>5830</v>
      </c>
      <c r="E978" s="662" t="s">
        <v>5831</v>
      </c>
      <c r="F978" s="665">
        <v>25</v>
      </c>
      <c r="G978" s="665">
        <v>12100</v>
      </c>
      <c r="H978" s="665">
        <v>1</v>
      </c>
      <c r="I978" s="665">
        <v>484</v>
      </c>
      <c r="J978" s="665">
        <v>5</v>
      </c>
      <c r="K978" s="665">
        <v>2424</v>
      </c>
      <c r="L978" s="665">
        <v>0.20033057851239669</v>
      </c>
      <c r="M978" s="665">
        <v>484.8</v>
      </c>
      <c r="N978" s="665">
        <v>23</v>
      </c>
      <c r="O978" s="665">
        <v>11201</v>
      </c>
      <c r="P978" s="678">
        <v>0.92570247933884298</v>
      </c>
      <c r="Q978" s="666">
        <v>487</v>
      </c>
    </row>
    <row r="979" spans="1:17" ht="14.4" customHeight="1" x14ac:dyDescent="0.3">
      <c r="A979" s="661" t="s">
        <v>6800</v>
      </c>
      <c r="B979" s="662" t="s">
        <v>5728</v>
      </c>
      <c r="C979" s="662" t="s">
        <v>5769</v>
      </c>
      <c r="D979" s="662" t="s">
        <v>5832</v>
      </c>
      <c r="E979" s="662" t="s">
        <v>5833</v>
      </c>
      <c r="F979" s="665">
        <v>105</v>
      </c>
      <c r="G979" s="665">
        <v>71085</v>
      </c>
      <c r="H979" s="665">
        <v>1</v>
      </c>
      <c r="I979" s="665">
        <v>677</v>
      </c>
      <c r="J979" s="665">
        <v>50</v>
      </c>
      <c r="K979" s="665">
        <v>33928</v>
      </c>
      <c r="L979" s="665">
        <v>0.47728775409720758</v>
      </c>
      <c r="M979" s="665">
        <v>678.56</v>
      </c>
      <c r="N979" s="665">
        <v>26</v>
      </c>
      <c r="O979" s="665">
        <v>17680</v>
      </c>
      <c r="P979" s="678">
        <v>0.24871632552577899</v>
      </c>
      <c r="Q979" s="666">
        <v>680</v>
      </c>
    </row>
    <row r="980" spans="1:17" ht="14.4" customHeight="1" x14ac:dyDescent="0.3">
      <c r="A980" s="661" t="s">
        <v>6800</v>
      </c>
      <c r="B980" s="662" t="s">
        <v>5728</v>
      </c>
      <c r="C980" s="662" t="s">
        <v>5769</v>
      </c>
      <c r="D980" s="662" t="s">
        <v>5834</v>
      </c>
      <c r="E980" s="662" t="s">
        <v>5831</v>
      </c>
      <c r="F980" s="665">
        <v>35</v>
      </c>
      <c r="G980" s="665">
        <v>19355</v>
      </c>
      <c r="H980" s="665">
        <v>1</v>
      </c>
      <c r="I980" s="665">
        <v>553</v>
      </c>
      <c r="J980" s="665">
        <v>32</v>
      </c>
      <c r="K980" s="665">
        <v>17776</v>
      </c>
      <c r="L980" s="665">
        <v>0.91841901317489016</v>
      </c>
      <c r="M980" s="665">
        <v>555.5</v>
      </c>
      <c r="N980" s="665">
        <v>50</v>
      </c>
      <c r="O980" s="665">
        <v>27950</v>
      </c>
      <c r="P980" s="678">
        <v>1.4440712994058382</v>
      </c>
      <c r="Q980" s="666">
        <v>559</v>
      </c>
    </row>
    <row r="981" spans="1:17" ht="14.4" customHeight="1" x14ac:dyDescent="0.3">
      <c r="A981" s="661" t="s">
        <v>6800</v>
      </c>
      <c r="B981" s="662" t="s">
        <v>5728</v>
      </c>
      <c r="C981" s="662" t="s">
        <v>5769</v>
      </c>
      <c r="D981" s="662" t="s">
        <v>5835</v>
      </c>
      <c r="E981" s="662" t="s">
        <v>5833</v>
      </c>
      <c r="F981" s="665">
        <v>245</v>
      </c>
      <c r="G981" s="665">
        <v>182770</v>
      </c>
      <c r="H981" s="665">
        <v>1</v>
      </c>
      <c r="I981" s="665">
        <v>746</v>
      </c>
      <c r="J981" s="665">
        <v>299</v>
      </c>
      <c r="K981" s="665">
        <v>223838</v>
      </c>
      <c r="L981" s="665">
        <v>1.2246977075012311</v>
      </c>
      <c r="M981" s="665">
        <v>748.62207357859529</v>
      </c>
      <c r="N981" s="665">
        <v>398</v>
      </c>
      <c r="O981" s="665">
        <v>299296</v>
      </c>
      <c r="P981" s="678">
        <v>1.6375553974941184</v>
      </c>
      <c r="Q981" s="666">
        <v>752</v>
      </c>
    </row>
    <row r="982" spans="1:17" ht="14.4" customHeight="1" x14ac:dyDescent="0.3">
      <c r="A982" s="661" t="s">
        <v>6800</v>
      </c>
      <c r="B982" s="662" t="s">
        <v>5728</v>
      </c>
      <c r="C982" s="662" t="s">
        <v>5769</v>
      </c>
      <c r="D982" s="662" t="s">
        <v>5888</v>
      </c>
      <c r="E982" s="662" t="s">
        <v>5889</v>
      </c>
      <c r="F982" s="665">
        <v>650</v>
      </c>
      <c r="G982" s="665">
        <v>521950</v>
      </c>
      <c r="H982" s="665">
        <v>1</v>
      </c>
      <c r="I982" s="665">
        <v>803</v>
      </c>
      <c r="J982" s="665">
        <v>1129</v>
      </c>
      <c r="K982" s="665">
        <v>885009</v>
      </c>
      <c r="L982" s="665">
        <v>1.695581952294281</v>
      </c>
      <c r="M982" s="665">
        <v>783.88751107174494</v>
      </c>
      <c r="N982" s="665">
        <v>1592</v>
      </c>
      <c r="O982" s="665">
        <v>1287928</v>
      </c>
      <c r="P982" s="678">
        <v>2.4675313727368522</v>
      </c>
      <c r="Q982" s="666">
        <v>809</v>
      </c>
    </row>
    <row r="983" spans="1:17" ht="14.4" customHeight="1" x14ac:dyDescent="0.3">
      <c r="A983" s="661" t="s">
        <v>6800</v>
      </c>
      <c r="B983" s="662" t="s">
        <v>5728</v>
      </c>
      <c r="C983" s="662" t="s">
        <v>5769</v>
      </c>
      <c r="D983" s="662" t="s">
        <v>5836</v>
      </c>
      <c r="E983" s="662" t="s">
        <v>5815</v>
      </c>
      <c r="F983" s="665">
        <v>5</v>
      </c>
      <c r="G983" s="665">
        <v>2195</v>
      </c>
      <c r="H983" s="665">
        <v>1</v>
      </c>
      <c r="I983" s="665">
        <v>439</v>
      </c>
      <c r="J983" s="665">
        <v>4</v>
      </c>
      <c r="K983" s="665">
        <v>1784</v>
      </c>
      <c r="L983" s="665">
        <v>0.81275626423690206</v>
      </c>
      <c r="M983" s="665">
        <v>446</v>
      </c>
      <c r="N983" s="665">
        <v>11</v>
      </c>
      <c r="O983" s="665">
        <v>4939</v>
      </c>
      <c r="P983" s="678">
        <v>2.2501138952164008</v>
      </c>
      <c r="Q983" s="666">
        <v>449</v>
      </c>
    </row>
    <row r="984" spans="1:17" ht="14.4" customHeight="1" x14ac:dyDescent="0.3">
      <c r="A984" s="661" t="s">
        <v>6800</v>
      </c>
      <c r="B984" s="662" t="s">
        <v>5728</v>
      </c>
      <c r="C984" s="662" t="s">
        <v>5769</v>
      </c>
      <c r="D984" s="662" t="s">
        <v>5855</v>
      </c>
      <c r="E984" s="662" t="s">
        <v>5817</v>
      </c>
      <c r="F984" s="665">
        <v>5</v>
      </c>
      <c r="G984" s="665">
        <v>2155</v>
      </c>
      <c r="H984" s="665">
        <v>1</v>
      </c>
      <c r="I984" s="665">
        <v>431</v>
      </c>
      <c r="J984" s="665">
        <v>1</v>
      </c>
      <c r="K984" s="665">
        <v>431</v>
      </c>
      <c r="L984" s="665">
        <v>0.2</v>
      </c>
      <c r="M984" s="665">
        <v>431</v>
      </c>
      <c r="N984" s="665">
        <v>1</v>
      </c>
      <c r="O984" s="665">
        <v>437</v>
      </c>
      <c r="P984" s="678">
        <v>0.20278422273781901</v>
      </c>
      <c r="Q984" s="666">
        <v>437</v>
      </c>
    </row>
    <row r="985" spans="1:17" ht="14.4" customHeight="1" x14ac:dyDescent="0.3">
      <c r="A985" s="661" t="s">
        <v>6800</v>
      </c>
      <c r="B985" s="662" t="s">
        <v>5728</v>
      </c>
      <c r="C985" s="662" t="s">
        <v>5769</v>
      </c>
      <c r="D985" s="662" t="s">
        <v>5908</v>
      </c>
      <c r="E985" s="662" t="s">
        <v>5811</v>
      </c>
      <c r="F985" s="665">
        <v>38</v>
      </c>
      <c r="G985" s="665">
        <v>26790</v>
      </c>
      <c r="H985" s="665">
        <v>1</v>
      </c>
      <c r="I985" s="665">
        <v>705</v>
      </c>
      <c r="J985" s="665">
        <v>30</v>
      </c>
      <c r="K985" s="665">
        <v>21304</v>
      </c>
      <c r="L985" s="665">
        <v>0.79522209779768571</v>
      </c>
      <c r="M985" s="665">
        <v>710.13333333333333</v>
      </c>
      <c r="N985" s="665">
        <v>52</v>
      </c>
      <c r="O985" s="665">
        <v>37180</v>
      </c>
      <c r="P985" s="678">
        <v>1.3878312803284807</v>
      </c>
      <c r="Q985" s="666">
        <v>715</v>
      </c>
    </row>
    <row r="986" spans="1:17" ht="14.4" customHeight="1" x14ac:dyDescent="0.3">
      <c r="A986" s="661" t="s">
        <v>6800</v>
      </c>
      <c r="B986" s="662" t="s">
        <v>5728</v>
      </c>
      <c r="C986" s="662" t="s">
        <v>5769</v>
      </c>
      <c r="D986" s="662" t="s">
        <v>5856</v>
      </c>
      <c r="E986" s="662" t="s">
        <v>5783</v>
      </c>
      <c r="F986" s="665"/>
      <c r="G986" s="665"/>
      <c r="H986" s="665"/>
      <c r="I986" s="665"/>
      <c r="J986" s="665">
        <v>3</v>
      </c>
      <c r="K986" s="665">
        <v>2466</v>
      </c>
      <c r="L986" s="665"/>
      <c r="M986" s="665">
        <v>822</v>
      </c>
      <c r="N986" s="665">
        <v>3</v>
      </c>
      <c r="O986" s="665">
        <v>2472</v>
      </c>
      <c r="P986" s="678"/>
      <c r="Q986" s="666">
        <v>824</v>
      </c>
    </row>
    <row r="987" spans="1:17" ht="14.4" customHeight="1" x14ac:dyDescent="0.3">
      <c r="A987" s="661" t="s">
        <v>6800</v>
      </c>
      <c r="B987" s="662" t="s">
        <v>5728</v>
      </c>
      <c r="C987" s="662" t="s">
        <v>5769</v>
      </c>
      <c r="D987" s="662" t="s">
        <v>5837</v>
      </c>
      <c r="E987" s="662" t="s">
        <v>5838</v>
      </c>
      <c r="F987" s="665">
        <v>322</v>
      </c>
      <c r="G987" s="665">
        <v>66654</v>
      </c>
      <c r="H987" s="665">
        <v>1</v>
      </c>
      <c r="I987" s="665">
        <v>207</v>
      </c>
      <c r="J987" s="665">
        <v>467</v>
      </c>
      <c r="K987" s="665">
        <v>93931</v>
      </c>
      <c r="L987" s="665">
        <v>1.4092327542233025</v>
      </c>
      <c r="M987" s="665">
        <v>201.13704496788009</v>
      </c>
      <c r="N987" s="665">
        <v>481</v>
      </c>
      <c r="O987" s="665">
        <v>101010</v>
      </c>
      <c r="P987" s="678">
        <v>1.5154379332073094</v>
      </c>
      <c r="Q987" s="666">
        <v>210</v>
      </c>
    </row>
    <row r="988" spans="1:17" ht="14.4" customHeight="1" x14ac:dyDescent="0.3">
      <c r="A988" s="661" t="s">
        <v>6800</v>
      </c>
      <c r="B988" s="662" t="s">
        <v>5728</v>
      </c>
      <c r="C988" s="662" t="s">
        <v>5769</v>
      </c>
      <c r="D988" s="662" t="s">
        <v>5786</v>
      </c>
      <c r="E988" s="662" t="s">
        <v>5787</v>
      </c>
      <c r="F988" s="665">
        <v>6</v>
      </c>
      <c r="G988" s="665">
        <v>1962</v>
      </c>
      <c r="H988" s="665">
        <v>1</v>
      </c>
      <c r="I988" s="665">
        <v>327</v>
      </c>
      <c r="J988" s="665">
        <v>3</v>
      </c>
      <c r="K988" s="665">
        <v>987</v>
      </c>
      <c r="L988" s="665">
        <v>0.50305810397553519</v>
      </c>
      <c r="M988" s="665">
        <v>329</v>
      </c>
      <c r="N988" s="665">
        <v>3</v>
      </c>
      <c r="O988" s="665">
        <v>993</v>
      </c>
      <c r="P988" s="678">
        <v>0.50611620795107037</v>
      </c>
      <c r="Q988" s="666">
        <v>331</v>
      </c>
    </row>
    <row r="989" spans="1:17" ht="14.4" customHeight="1" x14ac:dyDescent="0.3">
      <c r="A989" s="661" t="s">
        <v>6800</v>
      </c>
      <c r="B989" s="662" t="s">
        <v>5728</v>
      </c>
      <c r="C989" s="662" t="s">
        <v>5769</v>
      </c>
      <c r="D989" s="662" t="s">
        <v>5839</v>
      </c>
      <c r="E989" s="662" t="s">
        <v>5840</v>
      </c>
      <c r="F989" s="665">
        <v>2305</v>
      </c>
      <c r="G989" s="665">
        <v>189010</v>
      </c>
      <c r="H989" s="665">
        <v>1</v>
      </c>
      <c r="I989" s="665">
        <v>82</v>
      </c>
      <c r="J989" s="665">
        <v>3173</v>
      </c>
      <c r="K989" s="665">
        <v>254136</v>
      </c>
      <c r="L989" s="665">
        <v>1.344563779694196</v>
      </c>
      <c r="M989" s="665">
        <v>80.093287109990541</v>
      </c>
      <c r="N989" s="665">
        <v>3451</v>
      </c>
      <c r="O989" s="665">
        <v>293335</v>
      </c>
      <c r="P989" s="678">
        <v>1.5519549230199461</v>
      </c>
      <c r="Q989" s="666">
        <v>85</v>
      </c>
    </row>
    <row r="990" spans="1:17" ht="14.4" customHeight="1" x14ac:dyDescent="0.3">
      <c r="A990" s="661" t="s">
        <v>6800</v>
      </c>
      <c r="B990" s="662" t="s">
        <v>5728</v>
      </c>
      <c r="C990" s="662" t="s">
        <v>5769</v>
      </c>
      <c r="D990" s="662" t="s">
        <v>5792</v>
      </c>
      <c r="E990" s="662" t="s">
        <v>5793</v>
      </c>
      <c r="F990" s="665">
        <v>2</v>
      </c>
      <c r="G990" s="665">
        <v>1406</v>
      </c>
      <c r="H990" s="665">
        <v>1</v>
      </c>
      <c r="I990" s="665">
        <v>703</v>
      </c>
      <c r="J990" s="665"/>
      <c r="K990" s="665"/>
      <c r="L990" s="665"/>
      <c r="M990" s="665"/>
      <c r="N990" s="665">
        <v>1</v>
      </c>
      <c r="O990" s="665">
        <v>707</v>
      </c>
      <c r="P990" s="678">
        <v>0.50284495021337128</v>
      </c>
      <c r="Q990" s="666">
        <v>707</v>
      </c>
    </row>
    <row r="991" spans="1:17" ht="14.4" customHeight="1" x14ac:dyDescent="0.3">
      <c r="A991" s="661" t="s">
        <v>6800</v>
      </c>
      <c r="B991" s="662" t="s">
        <v>5728</v>
      </c>
      <c r="C991" s="662" t="s">
        <v>5769</v>
      </c>
      <c r="D991" s="662" t="s">
        <v>5794</v>
      </c>
      <c r="E991" s="662" t="s">
        <v>5795</v>
      </c>
      <c r="F991" s="665">
        <v>5</v>
      </c>
      <c r="G991" s="665">
        <v>0</v>
      </c>
      <c r="H991" s="665"/>
      <c r="I991" s="665">
        <v>0</v>
      </c>
      <c r="J991" s="665">
        <v>4</v>
      </c>
      <c r="K991" s="665">
        <v>0</v>
      </c>
      <c r="L991" s="665"/>
      <c r="M991" s="665">
        <v>0</v>
      </c>
      <c r="N991" s="665"/>
      <c r="O991" s="665"/>
      <c r="P991" s="678"/>
      <c r="Q991" s="666"/>
    </row>
    <row r="992" spans="1:17" ht="14.4" customHeight="1" x14ac:dyDescent="0.3">
      <c r="A992" s="661" t="s">
        <v>6800</v>
      </c>
      <c r="B992" s="662" t="s">
        <v>5728</v>
      </c>
      <c r="C992" s="662" t="s">
        <v>5769</v>
      </c>
      <c r="D992" s="662" t="s">
        <v>5890</v>
      </c>
      <c r="E992" s="662" t="s">
        <v>5889</v>
      </c>
      <c r="F992" s="665">
        <v>1049</v>
      </c>
      <c r="G992" s="665">
        <v>974521</v>
      </c>
      <c r="H992" s="665">
        <v>1</v>
      </c>
      <c r="I992" s="665">
        <v>929</v>
      </c>
      <c r="J992" s="665">
        <v>1518</v>
      </c>
      <c r="K992" s="665">
        <v>1332846</v>
      </c>
      <c r="L992" s="665">
        <v>1.3676934617109329</v>
      </c>
      <c r="M992" s="665">
        <v>878.02766798418975</v>
      </c>
      <c r="N992" s="665">
        <v>1235</v>
      </c>
      <c r="O992" s="665">
        <v>1154725</v>
      </c>
      <c r="P992" s="678">
        <v>1.1849154610316248</v>
      </c>
      <c r="Q992" s="666">
        <v>935</v>
      </c>
    </row>
    <row r="993" spans="1:17" ht="14.4" customHeight="1" x14ac:dyDescent="0.3">
      <c r="A993" s="661" t="s">
        <v>6800</v>
      </c>
      <c r="B993" s="662" t="s">
        <v>5728</v>
      </c>
      <c r="C993" s="662" t="s">
        <v>5769</v>
      </c>
      <c r="D993" s="662" t="s">
        <v>5798</v>
      </c>
      <c r="E993" s="662" t="s">
        <v>5799</v>
      </c>
      <c r="F993" s="665">
        <v>2</v>
      </c>
      <c r="G993" s="665">
        <v>224</v>
      </c>
      <c r="H993" s="665">
        <v>1</v>
      </c>
      <c r="I993" s="665">
        <v>112</v>
      </c>
      <c r="J993" s="665">
        <v>3</v>
      </c>
      <c r="K993" s="665">
        <v>336</v>
      </c>
      <c r="L993" s="665">
        <v>1.5</v>
      </c>
      <c r="M993" s="665">
        <v>112</v>
      </c>
      <c r="N993" s="665">
        <v>2</v>
      </c>
      <c r="O993" s="665">
        <v>228</v>
      </c>
      <c r="P993" s="678">
        <v>1.0178571428571428</v>
      </c>
      <c r="Q993" s="666">
        <v>114</v>
      </c>
    </row>
    <row r="994" spans="1:17" ht="14.4" customHeight="1" x14ac:dyDescent="0.3">
      <c r="A994" s="661" t="s">
        <v>6800</v>
      </c>
      <c r="B994" s="662" t="s">
        <v>5728</v>
      </c>
      <c r="C994" s="662" t="s">
        <v>5769</v>
      </c>
      <c r="D994" s="662" t="s">
        <v>5891</v>
      </c>
      <c r="E994" s="662" t="s">
        <v>5889</v>
      </c>
      <c r="F994" s="665">
        <v>176</v>
      </c>
      <c r="G994" s="665">
        <v>129184</v>
      </c>
      <c r="H994" s="665">
        <v>1</v>
      </c>
      <c r="I994" s="665">
        <v>734</v>
      </c>
      <c r="J994" s="665">
        <v>135</v>
      </c>
      <c r="K994" s="665">
        <v>99260</v>
      </c>
      <c r="L994" s="665">
        <v>0.76836140698538524</v>
      </c>
      <c r="M994" s="665">
        <v>735.25925925925924</v>
      </c>
      <c r="N994" s="665">
        <v>120</v>
      </c>
      <c r="O994" s="665">
        <v>88440</v>
      </c>
      <c r="P994" s="678">
        <v>0.68460490463215262</v>
      </c>
      <c r="Q994" s="666">
        <v>737</v>
      </c>
    </row>
    <row r="995" spans="1:17" ht="14.4" customHeight="1" x14ac:dyDescent="0.3">
      <c r="A995" s="661" t="s">
        <v>6800</v>
      </c>
      <c r="B995" s="662" t="s">
        <v>5728</v>
      </c>
      <c r="C995" s="662" t="s">
        <v>5769</v>
      </c>
      <c r="D995" s="662" t="s">
        <v>5909</v>
      </c>
      <c r="E995" s="662" t="s">
        <v>5910</v>
      </c>
      <c r="F995" s="665">
        <v>1</v>
      </c>
      <c r="G995" s="665">
        <v>56</v>
      </c>
      <c r="H995" s="665">
        <v>1</v>
      </c>
      <c r="I995" s="665">
        <v>56</v>
      </c>
      <c r="J995" s="665">
        <v>2</v>
      </c>
      <c r="K995" s="665">
        <v>114</v>
      </c>
      <c r="L995" s="665">
        <v>2.0357142857142856</v>
      </c>
      <c r="M995" s="665">
        <v>57</v>
      </c>
      <c r="N995" s="665"/>
      <c r="O995" s="665"/>
      <c r="P995" s="678"/>
      <c r="Q995" s="666"/>
    </row>
    <row r="996" spans="1:17" ht="14.4" customHeight="1" x14ac:dyDescent="0.3">
      <c r="A996" s="661" t="s">
        <v>6800</v>
      </c>
      <c r="B996" s="662" t="s">
        <v>5728</v>
      </c>
      <c r="C996" s="662" t="s">
        <v>5769</v>
      </c>
      <c r="D996" s="662" t="s">
        <v>5892</v>
      </c>
      <c r="E996" s="662" t="s">
        <v>5893</v>
      </c>
      <c r="F996" s="665"/>
      <c r="G996" s="665"/>
      <c r="H996" s="665"/>
      <c r="I996" s="665"/>
      <c r="J996" s="665">
        <v>8</v>
      </c>
      <c r="K996" s="665">
        <v>4202</v>
      </c>
      <c r="L996" s="665"/>
      <c r="M996" s="665">
        <v>525.25</v>
      </c>
      <c r="N996" s="665">
        <v>25</v>
      </c>
      <c r="O996" s="665">
        <v>13175</v>
      </c>
      <c r="P996" s="678"/>
      <c r="Q996" s="666">
        <v>527</v>
      </c>
    </row>
    <row r="997" spans="1:17" ht="14.4" customHeight="1" x14ac:dyDescent="0.3">
      <c r="A997" s="661" t="s">
        <v>6800</v>
      </c>
      <c r="B997" s="662" t="s">
        <v>5728</v>
      </c>
      <c r="C997" s="662" t="s">
        <v>5769</v>
      </c>
      <c r="D997" s="662" t="s">
        <v>5841</v>
      </c>
      <c r="E997" s="662" t="s">
        <v>5842</v>
      </c>
      <c r="F997" s="665">
        <v>12</v>
      </c>
      <c r="G997" s="665">
        <v>3552</v>
      </c>
      <c r="H997" s="665">
        <v>1</v>
      </c>
      <c r="I997" s="665">
        <v>296</v>
      </c>
      <c r="J997" s="665">
        <v>8</v>
      </c>
      <c r="K997" s="665">
        <v>1782</v>
      </c>
      <c r="L997" s="665">
        <v>0.50168918918918914</v>
      </c>
      <c r="M997" s="665">
        <v>222.75</v>
      </c>
      <c r="N997" s="665">
        <v>14</v>
      </c>
      <c r="O997" s="665">
        <v>4186</v>
      </c>
      <c r="P997" s="678">
        <v>1.1784909909909911</v>
      </c>
      <c r="Q997" s="666">
        <v>299</v>
      </c>
    </row>
    <row r="998" spans="1:17" ht="14.4" customHeight="1" x14ac:dyDescent="0.3">
      <c r="A998" s="661" t="s">
        <v>6800</v>
      </c>
      <c r="B998" s="662" t="s">
        <v>5728</v>
      </c>
      <c r="C998" s="662" t="s">
        <v>5769</v>
      </c>
      <c r="D998" s="662" t="s">
        <v>5843</v>
      </c>
      <c r="E998" s="662" t="s">
        <v>5838</v>
      </c>
      <c r="F998" s="665">
        <v>66</v>
      </c>
      <c r="G998" s="665">
        <v>11352</v>
      </c>
      <c r="H998" s="665">
        <v>1</v>
      </c>
      <c r="I998" s="665">
        <v>172</v>
      </c>
      <c r="J998" s="665">
        <v>49</v>
      </c>
      <c r="K998" s="665">
        <v>8498</v>
      </c>
      <c r="L998" s="665">
        <v>0.74859055673009156</v>
      </c>
      <c r="M998" s="665">
        <v>173.42857142857142</v>
      </c>
      <c r="N998" s="665">
        <v>48</v>
      </c>
      <c r="O998" s="665">
        <v>8352</v>
      </c>
      <c r="P998" s="678">
        <v>0.73572938689217759</v>
      </c>
      <c r="Q998" s="666">
        <v>174</v>
      </c>
    </row>
    <row r="999" spans="1:17" ht="14.4" customHeight="1" x14ac:dyDescent="0.3">
      <c r="A999" s="661" t="s">
        <v>6800</v>
      </c>
      <c r="B999" s="662" t="s">
        <v>5728</v>
      </c>
      <c r="C999" s="662" t="s">
        <v>5769</v>
      </c>
      <c r="D999" s="662" t="s">
        <v>5844</v>
      </c>
      <c r="E999" s="662" t="s">
        <v>5842</v>
      </c>
      <c r="F999" s="665">
        <v>11</v>
      </c>
      <c r="G999" s="665">
        <v>4015</v>
      </c>
      <c r="H999" s="665">
        <v>1</v>
      </c>
      <c r="I999" s="665">
        <v>365</v>
      </c>
      <c r="J999" s="665">
        <v>9</v>
      </c>
      <c r="K999" s="665">
        <v>3317</v>
      </c>
      <c r="L999" s="665">
        <v>0.82615193026151934</v>
      </c>
      <c r="M999" s="665">
        <v>368.55555555555554</v>
      </c>
      <c r="N999" s="665">
        <v>11</v>
      </c>
      <c r="O999" s="665">
        <v>4081</v>
      </c>
      <c r="P999" s="678">
        <v>1.0164383561643835</v>
      </c>
      <c r="Q999" s="666">
        <v>371</v>
      </c>
    </row>
    <row r="1000" spans="1:17" ht="14.4" customHeight="1" x14ac:dyDescent="0.3">
      <c r="A1000" s="661" t="s">
        <v>6800</v>
      </c>
      <c r="B1000" s="662" t="s">
        <v>5728</v>
      </c>
      <c r="C1000" s="662" t="s">
        <v>5769</v>
      </c>
      <c r="D1000" s="662" t="s">
        <v>5810</v>
      </c>
      <c r="E1000" s="662" t="s">
        <v>5811</v>
      </c>
      <c r="F1000" s="665">
        <v>11</v>
      </c>
      <c r="G1000" s="665">
        <v>6611</v>
      </c>
      <c r="H1000" s="665">
        <v>1</v>
      </c>
      <c r="I1000" s="665">
        <v>601</v>
      </c>
      <c r="J1000" s="665">
        <v>9</v>
      </c>
      <c r="K1000" s="665">
        <v>5433</v>
      </c>
      <c r="L1000" s="665">
        <v>0.82181213129632436</v>
      </c>
      <c r="M1000" s="665">
        <v>603.66666666666663</v>
      </c>
      <c r="N1000" s="665">
        <v>3</v>
      </c>
      <c r="O1000" s="665">
        <v>1818</v>
      </c>
      <c r="P1000" s="678">
        <v>0.27499621842383903</v>
      </c>
      <c r="Q1000" s="666">
        <v>606</v>
      </c>
    </row>
    <row r="1001" spans="1:17" ht="14.4" customHeight="1" x14ac:dyDescent="0.3">
      <c r="A1001" s="661" t="s">
        <v>6800</v>
      </c>
      <c r="B1001" s="662" t="s">
        <v>5728</v>
      </c>
      <c r="C1001" s="662" t="s">
        <v>5769</v>
      </c>
      <c r="D1001" s="662" t="s">
        <v>5894</v>
      </c>
      <c r="E1001" s="662" t="s">
        <v>5895</v>
      </c>
      <c r="F1001" s="665">
        <v>5</v>
      </c>
      <c r="G1001" s="665">
        <v>500</v>
      </c>
      <c r="H1001" s="665">
        <v>1</v>
      </c>
      <c r="I1001" s="665">
        <v>100</v>
      </c>
      <c r="J1001" s="665">
        <v>11</v>
      </c>
      <c r="K1001" s="665">
        <v>1100</v>
      </c>
      <c r="L1001" s="665">
        <v>2.2000000000000002</v>
      </c>
      <c r="M1001" s="665">
        <v>100</v>
      </c>
      <c r="N1001" s="665">
        <v>5</v>
      </c>
      <c r="O1001" s="665">
        <v>500</v>
      </c>
      <c r="P1001" s="678">
        <v>1</v>
      </c>
      <c r="Q1001" s="666">
        <v>100</v>
      </c>
    </row>
    <row r="1002" spans="1:17" ht="14.4" customHeight="1" x14ac:dyDescent="0.3">
      <c r="A1002" s="661" t="s">
        <v>6800</v>
      </c>
      <c r="B1002" s="662" t="s">
        <v>5728</v>
      </c>
      <c r="C1002" s="662" t="s">
        <v>5769</v>
      </c>
      <c r="D1002" s="662" t="s">
        <v>5896</v>
      </c>
      <c r="E1002" s="662" t="s">
        <v>5889</v>
      </c>
      <c r="F1002" s="665">
        <v>35</v>
      </c>
      <c r="G1002" s="665">
        <v>35420</v>
      </c>
      <c r="H1002" s="665">
        <v>1</v>
      </c>
      <c r="I1002" s="665">
        <v>1012</v>
      </c>
      <c r="J1002" s="665">
        <v>23</v>
      </c>
      <c r="K1002" s="665">
        <v>23344</v>
      </c>
      <c r="L1002" s="665">
        <v>0.65906267645398076</v>
      </c>
      <c r="M1002" s="665">
        <v>1014.9565217391304</v>
      </c>
      <c r="N1002" s="665">
        <v>34</v>
      </c>
      <c r="O1002" s="665">
        <v>34612</v>
      </c>
      <c r="P1002" s="678">
        <v>0.97718802936194238</v>
      </c>
      <c r="Q1002" s="666">
        <v>1018</v>
      </c>
    </row>
    <row r="1003" spans="1:17" ht="14.4" customHeight="1" x14ac:dyDescent="0.3">
      <c r="A1003" s="661" t="s">
        <v>6800</v>
      </c>
      <c r="B1003" s="662" t="s">
        <v>5728</v>
      </c>
      <c r="C1003" s="662" t="s">
        <v>5769</v>
      </c>
      <c r="D1003" s="662" t="s">
        <v>5814</v>
      </c>
      <c r="E1003" s="662" t="s">
        <v>5815</v>
      </c>
      <c r="F1003" s="665">
        <v>1</v>
      </c>
      <c r="G1003" s="665">
        <v>335</v>
      </c>
      <c r="H1003" s="665">
        <v>1</v>
      </c>
      <c r="I1003" s="665">
        <v>335</v>
      </c>
      <c r="J1003" s="665"/>
      <c r="K1003" s="665"/>
      <c r="L1003" s="665"/>
      <c r="M1003" s="665"/>
      <c r="N1003" s="665"/>
      <c r="O1003" s="665"/>
      <c r="P1003" s="678"/>
      <c r="Q1003" s="666"/>
    </row>
    <row r="1004" spans="1:17" ht="14.4" customHeight="1" x14ac:dyDescent="0.3">
      <c r="A1004" s="661" t="s">
        <v>6800</v>
      </c>
      <c r="B1004" s="662" t="s">
        <v>5728</v>
      </c>
      <c r="C1004" s="662" t="s">
        <v>5769</v>
      </c>
      <c r="D1004" s="662" t="s">
        <v>5816</v>
      </c>
      <c r="E1004" s="662" t="s">
        <v>5817</v>
      </c>
      <c r="F1004" s="665">
        <v>2</v>
      </c>
      <c r="G1004" s="665">
        <v>724</v>
      </c>
      <c r="H1004" s="665">
        <v>1</v>
      </c>
      <c r="I1004" s="665">
        <v>362</v>
      </c>
      <c r="J1004" s="665">
        <v>1</v>
      </c>
      <c r="K1004" s="665">
        <v>364</v>
      </c>
      <c r="L1004" s="665">
        <v>0.50276243093922657</v>
      </c>
      <c r="M1004" s="665">
        <v>364</v>
      </c>
      <c r="N1004" s="665"/>
      <c r="O1004" s="665"/>
      <c r="P1004" s="678"/>
      <c r="Q1004" s="666"/>
    </row>
    <row r="1005" spans="1:17" ht="14.4" customHeight="1" x14ac:dyDescent="0.3">
      <c r="A1005" s="661" t="s">
        <v>6800</v>
      </c>
      <c r="B1005" s="662" t="s">
        <v>5728</v>
      </c>
      <c r="C1005" s="662" t="s">
        <v>5769</v>
      </c>
      <c r="D1005" s="662" t="s">
        <v>5897</v>
      </c>
      <c r="E1005" s="662" t="s">
        <v>5889</v>
      </c>
      <c r="F1005" s="665">
        <v>31</v>
      </c>
      <c r="G1005" s="665">
        <v>26660</v>
      </c>
      <c r="H1005" s="665">
        <v>1</v>
      </c>
      <c r="I1005" s="665">
        <v>860</v>
      </c>
      <c r="J1005" s="665">
        <v>22</v>
      </c>
      <c r="K1005" s="665">
        <v>18944</v>
      </c>
      <c r="L1005" s="665">
        <v>0.71057764441110283</v>
      </c>
      <c r="M1005" s="665">
        <v>861.09090909090912</v>
      </c>
      <c r="N1005" s="665">
        <v>19</v>
      </c>
      <c r="O1005" s="665">
        <v>16397</v>
      </c>
      <c r="P1005" s="678">
        <v>0.61504126031507877</v>
      </c>
      <c r="Q1005" s="666">
        <v>863</v>
      </c>
    </row>
    <row r="1006" spans="1:17" ht="14.4" customHeight="1" x14ac:dyDescent="0.3">
      <c r="A1006" s="661" t="s">
        <v>6800</v>
      </c>
      <c r="B1006" s="662" t="s">
        <v>5728</v>
      </c>
      <c r="C1006" s="662" t="s">
        <v>5769</v>
      </c>
      <c r="D1006" s="662" t="s">
        <v>5818</v>
      </c>
      <c r="E1006" s="662" t="s">
        <v>5819</v>
      </c>
      <c r="F1006" s="665">
        <v>36</v>
      </c>
      <c r="G1006" s="665">
        <v>18720</v>
      </c>
      <c r="H1006" s="665">
        <v>1</v>
      </c>
      <c r="I1006" s="665">
        <v>520</v>
      </c>
      <c r="J1006" s="665">
        <v>14</v>
      </c>
      <c r="K1006" s="665">
        <v>7296</v>
      </c>
      <c r="L1006" s="665">
        <v>0.38974358974358975</v>
      </c>
      <c r="M1006" s="665">
        <v>521.14285714285711</v>
      </c>
      <c r="N1006" s="665">
        <v>2</v>
      </c>
      <c r="O1006" s="665">
        <v>1046</v>
      </c>
      <c r="P1006" s="678">
        <v>5.5876068376068379E-2</v>
      </c>
      <c r="Q1006" s="666">
        <v>523</v>
      </c>
    </row>
    <row r="1007" spans="1:17" ht="14.4" customHeight="1" x14ac:dyDescent="0.3">
      <c r="A1007" s="661" t="s">
        <v>6800</v>
      </c>
      <c r="B1007" s="662" t="s">
        <v>5728</v>
      </c>
      <c r="C1007" s="662" t="s">
        <v>5769</v>
      </c>
      <c r="D1007" s="662" t="s">
        <v>5911</v>
      </c>
      <c r="E1007" s="662" t="s">
        <v>5819</v>
      </c>
      <c r="F1007" s="665">
        <v>7</v>
      </c>
      <c r="G1007" s="665">
        <v>5607</v>
      </c>
      <c r="H1007" s="665">
        <v>1</v>
      </c>
      <c r="I1007" s="665">
        <v>801</v>
      </c>
      <c r="J1007" s="665">
        <v>19</v>
      </c>
      <c r="K1007" s="665">
        <v>15267</v>
      </c>
      <c r="L1007" s="665">
        <v>2.7228464419475658</v>
      </c>
      <c r="M1007" s="665">
        <v>803.52631578947364</v>
      </c>
      <c r="N1007" s="665">
        <v>14</v>
      </c>
      <c r="O1007" s="665">
        <v>11298</v>
      </c>
      <c r="P1007" s="678">
        <v>2.0149812734082397</v>
      </c>
      <c r="Q1007" s="666">
        <v>807</v>
      </c>
    </row>
    <row r="1008" spans="1:17" ht="14.4" customHeight="1" x14ac:dyDescent="0.3">
      <c r="A1008" s="661" t="s">
        <v>6800</v>
      </c>
      <c r="B1008" s="662" t="s">
        <v>5728</v>
      </c>
      <c r="C1008" s="662" t="s">
        <v>5769</v>
      </c>
      <c r="D1008" s="662" t="s">
        <v>5912</v>
      </c>
      <c r="E1008" s="662" t="s">
        <v>5819</v>
      </c>
      <c r="F1008" s="665">
        <v>128</v>
      </c>
      <c r="G1008" s="665">
        <v>75392</v>
      </c>
      <c r="H1008" s="665">
        <v>1</v>
      </c>
      <c r="I1008" s="665">
        <v>589</v>
      </c>
      <c r="J1008" s="665">
        <v>93</v>
      </c>
      <c r="K1008" s="665">
        <v>55081</v>
      </c>
      <c r="L1008" s="665">
        <v>0.73059475806451613</v>
      </c>
      <c r="M1008" s="665">
        <v>592.26881720430106</v>
      </c>
      <c r="N1008" s="665">
        <v>150</v>
      </c>
      <c r="O1008" s="665">
        <v>89250</v>
      </c>
      <c r="P1008" s="678">
        <v>1.1838126061120544</v>
      </c>
      <c r="Q1008" s="666">
        <v>595</v>
      </c>
    </row>
    <row r="1009" spans="1:17" ht="14.4" customHeight="1" x14ac:dyDescent="0.3">
      <c r="A1009" s="661" t="s">
        <v>6800</v>
      </c>
      <c r="B1009" s="662" t="s">
        <v>5728</v>
      </c>
      <c r="C1009" s="662" t="s">
        <v>5769</v>
      </c>
      <c r="D1009" s="662" t="s">
        <v>5849</v>
      </c>
      <c r="E1009" s="662" t="s">
        <v>5829</v>
      </c>
      <c r="F1009" s="665"/>
      <c r="G1009" s="665"/>
      <c r="H1009" s="665"/>
      <c r="I1009" s="665"/>
      <c r="J1009" s="665"/>
      <c r="K1009" s="665"/>
      <c r="L1009" s="665"/>
      <c r="M1009" s="665"/>
      <c r="N1009" s="665">
        <v>3</v>
      </c>
      <c r="O1009" s="665">
        <v>1185</v>
      </c>
      <c r="P1009" s="678"/>
      <c r="Q1009" s="666">
        <v>395</v>
      </c>
    </row>
    <row r="1010" spans="1:17" ht="14.4" customHeight="1" x14ac:dyDescent="0.3">
      <c r="A1010" s="661" t="s">
        <v>6800</v>
      </c>
      <c r="B1010" s="662" t="s">
        <v>5728</v>
      </c>
      <c r="C1010" s="662" t="s">
        <v>5769</v>
      </c>
      <c r="D1010" s="662" t="s">
        <v>5920</v>
      </c>
      <c r="E1010" s="662" t="s">
        <v>5819</v>
      </c>
      <c r="F1010" s="665">
        <v>5</v>
      </c>
      <c r="G1010" s="665">
        <v>3660</v>
      </c>
      <c r="H1010" s="665">
        <v>1</v>
      </c>
      <c r="I1010" s="665">
        <v>732</v>
      </c>
      <c r="J1010" s="665">
        <v>4</v>
      </c>
      <c r="K1010" s="665">
        <v>2930</v>
      </c>
      <c r="L1010" s="665">
        <v>0.80054644808743169</v>
      </c>
      <c r="M1010" s="665">
        <v>732.5</v>
      </c>
      <c r="N1010" s="665">
        <v>2</v>
      </c>
      <c r="O1010" s="665">
        <v>1470</v>
      </c>
      <c r="P1010" s="678">
        <v>0.40163934426229508</v>
      </c>
      <c r="Q1010" s="666">
        <v>735</v>
      </c>
    </row>
    <row r="1011" spans="1:17" ht="14.4" customHeight="1" x14ac:dyDescent="0.3">
      <c r="A1011" s="661" t="s">
        <v>6800</v>
      </c>
      <c r="B1011" s="662" t="s">
        <v>5728</v>
      </c>
      <c r="C1011" s="662" t="s">
        <v>5769</v>
      </c>
      <c r="D1011" s="662" t="s">
        <v>5850</v>
      </c>
      <c r="E1011" s="662" t="s">
        <v>5851</v>
      </c>
      <c r="F1011" s="665">
        <v>1</v>
      </c>
      <c r="G1011" s="665">
        <v>606</v>
      </c>
      <c r="H1011" s="665">
        <v>1</v>
      </c>
      <c r="I1011" s="665">
        <v>606</v>
      </c>
      <c r="J1011" s="665"/>
      <c r="K1011" s="665"/>
      <c r="L1011" s="665"/>
      <c r="M1011" s="665"/>
      <c r="N1011" s="665">
        <v>1</v>
      </c>
      <c r="O1011" s="665">
        <v>611</v>
      </c>
      <c r="P1011" s="678">
        <v>1.0082508250825082</v>
      </c>
      <c r="Q1011" s="666">
        <v>611</v>
      </c>
    </row>
    <row r="1012" spans="1:17" ht="14.4" customHeight="1" x14ac:dyDescent="0.3">
      <c r="A1012" s="661" t="s">
        <v>6800</v>
      </c>
      <c r="B1012" s="662" t="s">
        <v>5728</v>
      </c>
      <c r="C1012" s="662" t="s">
        <v>5769</v>
      </c>
      <c r="D1012" s="662" t="s">
        <v>5898</v>
      </c>
      <c r="E1012" s="662" t="s">
        <v>5851</v>
      </c>
      <c r="F1012" s="665">
        <v>2</v>
      </c>
      <c r="G1012" s="665">
        <v>1040</v>
      </c>
      <c r="H1012" s="665">
        <v>1</v>
      </c>
      <c r="I1012" s="665">
        <v>520</v>
      </c>
      <c r="J1012" s="665"/>
      <c r="K1012" s="665"/>
      <c r="L1012" s="665"/>
      <c r="M1012" s="665"/>
      <c r="N1012" s="665">
        <v>1</v>
      </c>
      <c r="O1012" s="665">
        <v>525</v>
      </c>
      <c r="P1012" s="678">
        <v>0.50480769230769229</v>
      </c>
      <c r="Q1012" s="666">
        <v>525</v>
      </c>
    </row>
    <row r="1013" spans="1:17" ht="14.4" customHeight="1" x14ac:dyDescent="0.3">
      <c r="A1013" s="661" t="s">
        <v>6801</v>
      </c>
      <c r="B1013" s="662" t="s">
        <v>5728</v>
      </c>
      <c r="C1013" s="662" t="s">
        <v>5758</v>
      </c>
      <c r="D1013" s="662" t="s">
        <v>5884</v>
      </c>
      <c r="E1013" s="662" t="s">
        <v>5885</v>
      </c>
      <c r="F1013" s="665">
        <v>15</v>
      </c>
      <c r="G1013" s="665">
        <v>13571.25</v>
      </c>
      <c r="H1013" s="665">
        <v>1</v>
      </c>
      <c r="I1013" s="665">
        <v>904.75</v>
      </c>
      <c r="J1013" s="665">
        <v>20</v>
      </c>
      <c r="K1013" s="665">
        <v>18095</v>
      </c>
      <c r="L1013" s="665">
        <v>1.3333333333333333</v>
      </c>
      <c r="M1013" s="665">
        <v>904.75</v>
      </c>
      <c r="N1013" s="665">
        <v>18</v>
      </c>
      <c r="O1013" s="665">
        <v>16285.5</v>
      </c>
      <c r="P1013" s="678">
        <v>1.2</v>
      </c>
      <c r="Q1013" s="666">
        <v>904.75</v>
      </c>
    </row>
    <row r="1014" spans="1:17" ht="14.4" customHeight="1" x14ac:dyDescent="0.3">
      <c r="A1014" s="661" t="s">
        <v>6801</v>
      </c>
      <c r="B1014" s="662" t="s">
        <v>5728</v>
      </c>
      <c r="C1014" s="662" t="s">
        <v>5769</v>
      </c>
      <c r="D1014" s="662" t="s">
        <v>5886</v>
      </c>
      <c r="E1014" s="662" t="s">
        <v>5887</v>
      </c>
      <c r="F1014" s="665">
        <v>3</v>
      </c>
      <c r="G1014" s="665">
        <v>3402</v>
      </c>
      <c r="H1014" s="665">
        <v>1</v>
      </c>
      <c r="I1014" s="665">
        <v>1134</v>
      </c>
      <c r="J1014" s="665">
        <v>5</v>
      </c>
      <c r="K1014" s="665">
        <v>5690</v>
      </c>
      <c r="L1014" s="665">
        <v>1.6725455614344504</v>
      </c>
      <c r="M1014" s="665">
        <v>1138</v>
      </c>
      <c r="N1014" s="665"/>
      <c r="O1014" s="665"/>
      <c r="P1014" s="678"/>
      <c r="Q1014" s="666"/>
    </row>
    <row r="1015" spans="1:17" ht="14.4" customHeight="1" x14ac:dyDescent="0.3">
      <c r="A1015" s="661" t="s">
        <v>6801</v>
      </c>
      <c r="B1015" s="662" t="s">
        <v>5728</v>
      </c>
      <c r="C1015" s="662" t="s">
        <v>5769</v>
      </c>
      <c r="D1015" s="662" t="s">
        <v>5774</v>
      </c>
      <c r="E1015" s="662" t="s">
        <v>5775</v>
      </c>
      <c r="F1015" s="665">
        <v>2</v>
      </c>
      <c r="G1015" s="665">
        <v>68</v>
      </c>
      <c r="H1015" s="665">
        <v>1</v>
      </c>
      <c r="I1015" s="665">
        <v>34</v>
      </c>
      <c r="J1015" s="665">
        <v>4</v>
      </c>
      <c r="K1015" s="665">
        <v>140</v>
      </c>
      <c r="L1015" s="665">
        <v>2.0588235294117645</v>
      </c>
      <c r="M1015" s="665">
        <v>35</v>
      </c>
      <c r="N1015" s="665"/>
      <c r="O1015" s="665"/>
      <c r="P1015" s="678"/>
      <c r="Q1015" s="666"/>
    </row>
    <row r="1016" spans="1:17" ht="14.4" customHeight="1" x14ac:dyDescent="0.3">
      <c r="A1016" s="661" t="s">
        <v>6801</v>
      </c>
      <c r="B1016" s="662" t="s">
        <v>5728</v>
      </c>
      <c r="C1016" s="662" t="s">
        <v>5769</v>
      </c>
      <c r="D1016" s="662" t="s">
        <v>5780</v>
      </c>
      <c r="E1016" s="662" t="s">
        <v>5781</v>
      </c>
      <c r="F1016" s="665">
        <v>1039</v>
      </c>
      <c r="G1016" s="665">
        <v>241048</v>
      </c>
      <c r="H1016" s="665">
        <v>1</v>
      </c>
      <c r="I1016" s="665">
        <v>232</v>
      </c>
      <c r="J1016" s="665">
        <v>1452</v>
      </c>
      <c r="K1016" s="665">
        <v>336854</v>
      </c>
      <c r="L1016" s="665">
        <v>1.3974561083269723</v>
      </c>
      <c r="M1016" s="665">
        <v>231.9931129476584</v>
      </c>
      <c r="N1016" s="665">
        <v>1122</v>
      </c>
      <c r="O1016" s="665">
        <v>263670</v>
      </c>
      <c r="P1016" s="678">
        <v>1.0938485280939896</v>
      </c>
      <c r="Q1016" s="666">
        <v>235</v>
      </c>
    </row>
    <row r="1017" spans="1:17" ht="14.4" customHeight="1" x14ac:dyDescent="0.3">
      <c r="A1017" s="661" t="s">
        <v>6801</v>
      </c>
      <c r="B1017" s="662" t="s">
        <v>5728</v>
      </c>
      <c r="C1017" s="662" t="s">
        <v>5769</v>
      </c>
      <c r="D1017" s="662" t="s">
        <v>5826</v>
      </c>
      <c r="E1017" s="662" t="s">
        <v>5827</v>
      </c>
      <c r="F1017" s="665">
        <v>1035</v>
      </c>
      <c r="G1017" s="665">
        <v>120060</v>
      </c>
      <c r="H1017" s="665">
        <v>1</v>
      </c>
      <c r="I1017" s="665">
        <v>116</v>
      </c>
      <c r="J1017" s="665">
        <v>899</v>
      </c>
      <c r="K1017" s="665">
        <v>104578</v>
      </c>
      <c r="L1017" s="665">
        <v>0.87104780942861904</v>
      </c>
      <c r="M1017" s="665">
        <v>116.32703003337041</v>
      </c>
      <c r="N1017" s="665">
        <v>616</v>
      </c>
      <c r="O1017" s="665">
        <v>72688</v>
      </c>
      <c r="P1017" s="678">
        <v>0.60543061802432119</v>
      </c>
      <c r="Q1017" s="666">
        <v>118</v>
      </c>
    </row>
    <row r="1018" spans="1:17" ht="14.4" customHeight="1" x14ac:dyDescent="0.3">
      <c r="A1018" s="661" t="s">
        <v>6801</v>
      </c>
      <c r="B1018" s="662" t="s">
        <v>5728</v>
      </c>
      <c r="C1018" s="662" t="s">
        <v>5769</v>
      </c>
      <c r="D1018" s="662" t="s">
        <v>5828</v>
      </c>
      <c r="E1018" s="662" t="s">
        <v>5829</v>
      </c>
      <c r="F1018" s="665">
        <v>16</v>
      </c>
      <c r="G1018" s="665">
        <v>5120</v>
      </c>
      <c r="H1018" s="665">
        <v>1</v>
      </c>
      <c r="I1018" s="665">
        <v>320</v>
      </c>
      <c r="J1018" s="665">
        <v>106</v>
      </c>
      <c r="K1018" s="665">
        <v>34110</v>
      </c>
      <c r="L1018" s="665">
        <v>6.662109375</v>
      </c>
      <c r="M1018" s="665">
        <v>321.79245283018867</v>
      </c>
      <c r="N1018" s="665">
        <v>1</v>
      </c>
      <c r="O1018" s="665">
        <v>323</v>
      </c>
      <c r="P1018" s="678">
        <v>6.3085937499999994E-2</v>
      </c>
      <c r="Q1018" s="666">
        <v>323</v>
      </c>
    </row>
    <row r="1019" spans="1:17" ht="14.4" customHeight="1" x14ac:dyDescent="0.3">
      <c r="A1019" s="661" t="s">
        <v>6801</v>
      </c>
      <c r="B1019" s="662" t="s">
        <v>5728</v>
      </c>
      <c r="C1019" s="662" t="s">
        <v>5769</v>
      </c>
      <c r="D1019" s="662" t="s">
        <v>5830</v>
      </c>
      <c r="E1019" s="662" t="s">
        <v>5831</v>
      </c>
      <c r="F1019" s="665">
        <v>40</v>
      </c>
      <c r="G1019" s="665">
        <v>19360</v>
      </c>
      <c r="H1019" s="665">
        <v>1</v>
      </c>
      <c r="I1019" s="665">
        <v>484</v>
      </c>
      <c r="J1019" s="665">
        <v>48</v>
      </c>
      <c r="K1019" s="665">
        <v>23284</v>
      </c>
      <c r="L1019" s="665">
        <v>1.2026859504132232</v>
      </c>
      <c r="M1019" s="665">
        <v>485.08333333333331</v>
      </c>
      <c r="N1019" s="665">
        <v>2</v>
      </c>
      <c r="O1019" s="665">
        <v>974</v>
      </c>
      <c r="P1019" s="678">
        <v>5.0309917355371901E-2</v>
      </c>
      <c r="Q1019" s="666">
        <v>487</v>
      </c>
    </row>
    <row r="1020" spans="1:17" ht="14.4" customHeight="1" x14ac:dyDescent="0.3">
      <c r="A1020" s="661" t="s">
        <v>6801</v>
      </c>
      <c r="B1020" s="662" t="s">
        <v>5728</v>
      </c>
      <c r="C1020" s="662" t="s">
        <v>5769</v>
      </c>
      <c r="D1020" s="662" t="s">
        <v>5832</v>
      </c>
      <c r="E1020" s="662" t="s">
        <v>5833</v>
      </c>
      <c r="F1020" s="665">
        <v>7</v>
      </c>
      <c r="G1020" s="665">
        <v>4739</v>
      </c>
      <c r="H1020" s="665">
        <v>1</v>
      </c>
      <c r="I1020" s="665">
        <v>677</v>
      </c>
      <c r="J1020" s="665">
        <v>41</v>
      </c>
      <c r="K1020" s="665">
        <v>27833</v>
      </c>
      <c r="L1020" s="665">
        <v>5.8731799957797</v>
      </c>
      <c r="M1020" s="665">
        <v>678.85365853658539</v>
      </c>
      <c r="N1020" s="665">
        <v>15</v>
      </c>
      <c r="O1020" s="665">
        <v>10200</v>
      </c>
      <c r="P1020" s="678">
        <v>2.1523528170500104</v>
      </c>
      <c r="Q1020" s="666">
        <v>680</v>
      </c>
    </row>
    <row r="1021" spans="1:17" ht="14.4" customHeight="1" x14ac:dyDescent="0.3">
      <c r="A1021" s="661" t="s">
        <v>6801</v>
      </c>
      <c r="B1021" s="662" t="s">
        <v>5728</v>
      </c>
      <c r="C1021" s="662" t="s">
        <v>5769</v>
      </c>
      <c r="D1021" s="662" t="s">
        <v>5834</v>
      </c>
      <c r="E1021" s="662" t="s">
        <v>5831</v>
      </c>
      <c r="F1021" s="665">
        <v>20</v>
      </c>
      <c r="G1021" s="665">
        <v>11060</v>
      </c>
      <c r="H1021" s="665">
        <v>1</v>
      </c>
      <c r="I1021" s="665">
        <v>553</v>
      </c>
      <c r="J1021" s="665">
        <v>37</v>
      </c>
      <c r="K1021" s="665">
        <v>20521</v>
      </c>
      <c r="L1021" s="665">
        <v>1.8554249547920434</v>
      </c>
      <c r="M1021" s="665">
        <v>554.62162162162167</v>
      </c>
      <c r="N1021" s="665">
        <v>7</v>
      </c>
      <c r="O1021" s="665">
        <v>3913</v>
      </c>
      <c r="P1021" s="678">
        <v>0.35379746835443038</v>
      </c>
      <c r="Q1021" s="666">
        <v>559</v>
      </c>
    </row>
    <row r="1022" spans="1:17" ht="14.4" customHeight="1" x14ac:dyDescent="0.3">
      <c r="A1022" s="661" t="s">
        <v>6801</v>
      </c>
      <c r="B1022" s="662" t="s">
        <v>5728</v>
      </c>
      <c r="C1022" s="662" t="s">
        <v>5769</v>
      </c>
      <c r="D1022" s="662" t="s">
        <v>5835</v>
      </c>
      <c r="E1022" s="662" t="s">
        <v>5833</v>
      </c>
      <c r="F1022" s="665">
        <v>227</v>
      </c>
      <c r="G1022" s="665">
        <v>169342</v>
      </c>
      <c r="H1022" s="665">
        <v>1</v>
      </c>
      <c r="I1022" s="665">
        <v>746</v>
      </c>
      <c r="J1022" s="665">
        <v>189</v>
      </c>
      <c r="K1022" s="665">
        <v>141502</v>
      </c>
      <c r="L1022" s="665">
        <v>0.83559896540728229</v>
      </c>
      <c r="M1022" s="665">
        <v>748.68783068783068</v>
      </c>
      <c r="N1022" s="665"/>
      <c r="O1022" s="665"/>
      <c r="P1022" s="678"/>
      <c r="Q1022" s="666"/>
    </row>
    <row r="1023" spans="1:17" ht="14.4" customHeight="1" x14ac:dyDescent="0.3">
      <c r="A1023" s="661" t="s">
        <v>6801</v>
      </c>
      <c r="B1023" s="662" t="s">
        <v>5728</v>
      </c>
      <c r="C1023" s="662" t="s">
        <v>5769</v>
      </c>
      <c r="D1023" s="662" t="s">
        <v>5888</v>
      </c>
      <c r="E1023" s="662" t="s">
        <v>5889</v>
      </c>
      <c r="F1023" s="665">
        <v>2465</v>
      </c>
      <c r="G1023" s="665">
        <v>1979395</v>
      </c>
      <c r="H1023" s="665">
        <v>1</v>
      </c>
      <c r="I1023" s="665">
        <v>803</v>
      </c>
      <c r="J1023" s="665">
        <v>1246</v>
      </c>
      <c r="K1023" s="665">
        <v>992776</v>
      </c>
      <c r="L1023" s="665">
        <v>0.50155527320216531</v>
      </c>
      <c r="M1023" s="665">
        <v>796.77046548956662</v>
      </c>
      <c r="N1023" s="665">
        <v>903</v>
      </c>
      <c r="O1023" s="665">
        <v>730527</v>
      </c>
      <c r="P1023" s="678">
        <v>0.36906580040871073</v>
      </c>
      <c r="Q1023" s="666">
        <v>809</v>
      </c>
    </row>
    <row r="1024" spans="1:17" ht="14.4" customHeight="1" x14ac:dyDescent="0.3">
      <c r="A1024" s="661" t="s">
        <v>6801</v>
      </c>
      <c r="B1024" s="662" t="s">
        <v>5728</v>
      </c>
      <c r="C1024" s="662" t="s">
        <v>5769</v>
      </c>
      <c r="D1024" s="662" t="s">
        <v>5836</v>
      </c>
      <c r="E1024" s="662" t="s">
        <v>5815</v>
      </c>
      <c r="F1024" s="665">
        <v>1</v>
      </c>
      <c r="G1024" s="665">
        <v>439</v>
      </c>
      <c r="H1024" s="665">
        <v>1</v>
      </c>
      <c r="I1024" s="665">
        <v>439</v>
      </c>
      <c r="J1024" s="665"/>
      <c r="K1024" s="665"/>
      <c r="L1024" s="665"/>
      <c r="M1024" s="665"/>
      <c r="N1024" s="665"/>
      <c r="O1024" s="665"/>
      <c r="P1024" s="678"/>
      <c r="Q1024" s="666"/>
    </row>
    <row r="1025" spans="1:17" ht="14.4" customHeight="1" x14ac:dyDescent="0.3">
      <c r="A1025" s="661" t="s">
        <v>6801</v>
      </c>
      <c r="B1025" s="662" t="s">
        <v>5728</v>
      </c>
      <c r="C1025" s="662" t="s">
        <v>5769</v>
      </c>
      <c r="D1025" s="662" t="s">
        <v>5856</v>
      </c>
      <c r="E1025" s="662" t="s">
        <v>5783</v>
      </c>
      <c r="F1025" s="665">
        <v>2</v>
      </c>
      <c r="G1025" s="665">
        <v>1636</v>
      </c>
      <c r="H1025" s="665">
        <v>1</v>
      </c>
      <c r="I1025" s="665">
        <v>818</v>
      </c>
      <c r="J1025" s="665"/>
      <c r="K1025" s="665"/>
      <c r="L1025" s="665"/>
      <c r="M1025" s="665"/>
      <c r="N1025" s="665"/>
      <c r="O1025" s="665"/>
      <c r="P1025" s="678"/>
      <c r="Q1025" s="666"/>
    </row>
    <row r="1026" spans="1:17" ht="14.4" customHeight="1" x14ac:dyDescent="0.3">
      <c r="A1026" s="661" t="s">
        <v>6801</v>
      </c>
      <c r="B1026" s="662" t="s">
        <v>5728</v>
      </c>
      <c r="C1026" s="662" t="s">
        <v>5769</v>
      </c>
      <c r="D1026" s="662" t="s">
        <v>5837</v>
      </c>
      <c r="E1026" s="662" t="s">
        <v>5838</v>
      </c>
      <c r="F1026" s="665">
        <v>710</v>
      </c>
      <c r="G1026" s="665">
        <v>146970</v>
      </c>
      <c r="H1026" s="665">
        <v>1</v>
      </c>
      <c r="I1026" s="665">
        <v>207</v>
      </c>
      <c r="J1026" s="665">
        <v>440</v>
      </c>
      <c r="K1026" s="665">
        <v>90442</v>
      </c>
      <c r="L1026" s="665">
        <v>0.61537728788188062</v>
      </c>
      <c r="M1026" s="665">
        <v>205.55</v>
      </c>
      <c r="N1026" s="665">
        <v>203</v>
      </c>
      <c r="O1026" s="665">
        <v>42630</v>
      </c>
      <c r="P1026" s="678">
        <v>0.29005919575423555</v>
      </c>
      <c r="Q1026" s="666">
        <v>210</v>
      </c>
    </row>
    <row r="1027" spans="1:17" ht="14.4" customHeight="1" x14ac:dyDescent="0.3">
      <c r="A1027" s="661" t="s">
        <v>6801</v>
      </c>
      <c r="B1027" s="662" t="s">
        <v>5728</v>
      </c>
      <c r="C1027" s="662" t="s">
        <v>5769</v>
      </c>
      <c r="D1027" s="662" t="s">
        <v>5784</v>
      </c>
      <c r="E1027" s="662" t="s">
        <v>5785</v>
      </c>
      <c r="F1027" s="665"/>
      <c r="G1027" s="665"/>
      <c r="H1027" s="665"/>
      <c r="I1027" s="665"/>
      <c r="J1027" s="665">
        <v>1</v>
      </c>
      <c r="K1027" s="665">
        <v>645</v>
      </c>
      <c r="L1027" s="665"/>
      <c r="M1027" s="665">
        <v>645</v>
      </c>
      <c r="N1027" s="665"/>
      <c r="O1027" s="665"/>
      <c r="P1027" s="678"/>
      <c r="Q1027" s="666"/>
    </row>
    <row r="1028" spans="1:17" ht="14.4" customHeight="1" x14ac:dyDescent="0.3">
      <c r="A1028" s="661" t="s">
        <v>6801</v>
      </c>
      <c r="B1028" s="662" t="s">
        <v>5728</v>
      </c>
      <c r="C1028" s="662" t="s">
        <v>5769</v>
      </c>
      <c r="D1028" s="662" t="s">
        <v>5786</v>
      </c>
      <c r="E1028" s="662" t="s">
        <v>5787</v>
      </c>
      <c r="F1028" s="665">
        <v>7</v>
      </c>
      <c r="G1028" s="665">
        <v>2289</v>
      </c>
      <c r="H1028" s="665">
        <v>1</v>
      </c>
      <c r="I1028" s="665">
        <v>327</v>
      </c>
      <c r="J1028" s="665">
        <v>5</v>
      </c>
      <c r="K1028" s="665">
        <v>1650</v>
      </c>
      <c r="L1028" s="665">
        <v>0.72083879423328967</v>
      </c>
      <c r="M1028" s="665">
        <v>330</v>
      </c>
      <c r="N1028" s="665">
        <v>2</v>
      </c>
      <c r="O1028" s="665">
        <v>662</v>
      </c>
      <c r="P1028" s="678">
        <v>0.28920926168632588</v>
      </c>
      <c r="Q1028" s="666">
        <v>331</v>
      </c>
    </row>
    <row r="1029" spans="1:17" ht="14.4" customHeight="1" x14ac:dyDescent="0.3">
      <c r="A1029" s="661" t="s">
        <v>6801</v>
      </c>
      <c r="B1029" s="662" t="s">
        <v>5728</v>
      </c>
      <c r="C1029" s="662" t="s">
        <v>5769</v>
      </c>
      <c r="D1029" s="662" t="s">
        <v>5839</v>
      </c>
      <c r="E1029" s="662" t="s">
        <v>5840</v>
      </c>
      <c r="F1029" s="665">
        <v>3037</v>
      </c>
      <c r="G1029" s="665">
        <v>249034</v>
      </c>
      <c r="H1029" s="665">
        <v>1</v>
      </c>
      <c r="I1029" s="665">
        <v>82</v>
      </c>
      <c r="J1029" s="665">
        <v>3343</v>
      </c>
      <c r="K1029" s="665">
        <v>276260</v>
      </c>
      <c r="L1029" s="665">
        <v>1.1093264373539355</v>
      </c>
      <c r="M1029" s="665">
        <v>82.638348788513312</v>
      </c>
      <c r="N1029" s="665">
        <v>2510</v>
      </c>
      <c r="O1029" s="665">
        <v>213350</v>
      </c>
      <c r="P1029" s="678">
        <v>0.85671032871013597</v>
      </c>
      <c r="Q1029" s="666">
        <v>85</v>
      </c>
    </row>
    <row r="1030" spans="1:17" ht="14.4" customHeight="1" x14ac:dyDescent="0.3">
      <c r="A1030" s="661" t="s">
        <v>6801</v>
      </c>
      <c r="B1030" s="662" t="s">
        <v>5728</v>
      </c>
      <c r="C1030" s="662" t="s">
        <v>5769</v>
      </c>
      <c r="D1030" s="662" t="s">
        <v>5792</v>
      </c>
      <c r="E1030" s="662" t="s">
        <v>5793</v>
      </c>
      <c r="F1030" s="665">
        <v>3</v>
      </c>
      <c r="G1030" s="665">
        <v>2109</v>
      </c>
      <c r="H1030" s="665">
        <v>1</v>
      </c>
      <c r="I1030" s="665">
        <v>703</v>
      </c>
      <c r="J1030" s="665">
        <v>3</v>
      </c>
      <c r="K1030" s="665">
        <v>2112</v>
      </c>
      <c r="L1030" s="665">
        <v>1.0014224751066856</v>
      </c>
      <c r="M1030" s="665">
        <v>704</v>
      </c>
      <c r="N1030" s="665">
        <v>3</v>
      </c>
      <c r="O1030" s="665">
        <v>2121</v>
      </c>
      <c r="P1030" s="678">
        <v>1.0056899004267426</v>
      </c>
      <c r="Q1030" s="666">
        <v>707</v>
      </c>
    </row>
    <row r="1031" spans="1:17" ht="14.4" customHeight="1" x14ac:dyDescent="0.3">
      <c r="A1031" s="661" t="s">
        <v>6801</v>
      </c>
      <c r="B1031" s="662" t="s">
        <v>5728</v>
      </c>
      <c r="C1031" s="662" t="s">
        <v>5769</v>
      </c>
      <c r="D1031" s="662" t="s">
        <v>5794</v>
      </c>
      <c r="E1031" s="662" t="s">
        <v>5795</v>
      </c>
      <c r="F1031" s="665"/>
      <c r="G1031" s="665"/>
      <c r="H1031" s="665"/>
      <c r="I1031" s="665"/>
      <c r="J1031" s="665">
        <v>1</v>
      </c>
      <c r="K1031" s="665">
        <v>0</v>
      </c>
      <c r="L1031" s="665"/>
      <c r="M1031" s="665">
        <v>0</v>
      </c>
      <c r="N1031" s="665"/>
      <c r="O1031" s="665"/>
      <c r="P1031" s="678"/>
      <c r="Q1031" s="666"/>
    </row>
    <row r="1032" spans="1:17" ht="14.4" customHeight="1" x14ac:dyDescent="0.3">
      <c r="A1032" s="661" t="s">
        <v>6801</v>
      </c>
      <c r="B1032" s="662" t="s">
        <v>5728</v>
      </c>
      <c r="C1032" s="662" t="s">
        <v>5769</v>
      </c>
      <c r="D1032" s="662" t="s">
        <v>5890</v>
      </c>
      <c r="E1032" s="662" t="s">
        <v>5889</v>
      </c>
      <c r="F1032" s="665">
        <v>131</v>
      </c>
      <c r="G1032" s="665">
        <v>121699</v>
      </c>
      <c r="H1032" s="665">
        <v>1</v>
      </c>
      <c r="I1032" s="665">
        <v>929</v>
      </c>
      <c r="J1032" s="665">
        <v>115</v>
      </c>
      <c r="K1032" s="665">
        <v>107103</v>
      </c>
      <c r="L1032" s="665">
        <v>0.88006474991577577</v>
      </c>
      <c r="M1032" s="665">
        <v>931.33043478260868</v>
      </c>
      <c r="N1032" s="665">
        <v>81</v>
      </c>
      <c r="O1032" s="665">
        <v>75735</v>
      </c>
      <c r="P1032" s="678">
        <v>0.62231406995949023</v>
      </c>
      <c r="Q1032" s="666">
        <v>935</v>
      </c>
    </row>
    <row r="1033" spans="1:17" ht="14.4" customHeight="1" x14ac:dyDescent="0.3">
      <c r="A1033" s="661" t="s">
        <v>6801</v>
      </c>
      <c r="B1033" s="662" t="s">
        <v>5728</v>
      </c>
      <c r="C1033" s="662" t="s">
        <v>5769</v>
      </c>
      <c r="D1033" s="662" t="s">
        <v>5796</v>
      </c>
      <c r="E1033" s="662" t="s">
        <v>5797</v>
      </c>
      <c r="F1033" s="665">
        <v>11</v>
      </c>
      <c r="G1033" s="665">
        <v>1060</v>
      </c>
      <c r="H1033" s="665">
        <v>1</v>
      </c>
      <c r="I1033" s="665">
        <v>96.36363636363636</v>
      </c>
      <c r="J1033" s="665"/>
      <c r="K1033" s="665"/>
      <c r="L1033" s="665"/>
      <c r="M1033" s="665"/>
      <c r="N1033" s="665"/>
      <c r="O1033" s="665"/>
      <c r="P1033" s="678"/>
      <c r="Q1033" s="666"/>
    </row>
    <row r="1034" spans="1:17" ht="14.4" customHeight="1" x14ac:dyDescent="0.3">
      <c r="A1034" s="661" t="s">
        <v>6801</v>
      </c>
      <c r="B1034" s="662" t="s">
        <v>5728</v>
      </c>
      <c r="C1034" s="662" t="s">
        <v>5769</v>
      </c>
      <c r="D1034" s="662" t="s">
        <v>5798</v>
      </c>
      <c r="E1034" s="662" t="s">
        <v>5799</v>
      </c>
      <c r="F1034" s="665"/>
      <c r="G1034" s="665"/>
      <c r="H1034" s="665"/>
      <c r="I1034" s="665"/>
      <c r="J1034" s="665">
        <v>5</v>
      </c>
      <c r="K1034" s="665">
        <v>560</v>
      </c>
      <c r="L1034" s="665"/>
      <c r="M1034" s="665">
        <v>112</v>
      </c>
      <c r="N1034" s="665"/>
      <c r="O1034" s="665"/>
      <c r="P1034" s="678"/>
      <c r="Q1034" s="666"/>
    </row>
    <row r="1035" spans="1:17" ht="14.4" customHeight="1" x14ac:dyDescent="0.3">
      <c r="A1035" s="661" t="s">
        <v>6801</v>
      </c>
      <c r="B1035" s="662" t="s">
        <v>5728</v>
      </c>
      <c r="C1035" s="662" t="s">
        <v>5769</v>
      </c>
      <c r="D1035" s="662" t="s">
        <v>5891</v>
      </c>
      <c r="E1035" s="662" t="s">
        <v>5889</v>
      </c>
      <c r="F1035" s="665">
        <v>207</v>
      </c>
      <c r="G1035" s="665">
        <v>151938</v>
      </c>
      <c r="H1035" s="665">
        <v>1</v>
      </c>
      <c r="I1035" s="665">
        <v>734</v>
      </c>
      <c r="J1035" s="665">
        <v>1618</v>
      </c>
      <c r="K1035" s="665">
        <v>1180662</v>
      </c>
      <c r="L1035" s="665">
        <v>7.7706827785017571</v>
      </c>
      <c r="M1035" s="665">
        <v>729.70457354758958</v>
      </c>
      <c r="N1035" s="665">
        <v>1489</v>
      </c>
      <c r="O1035" s="665">
        <v>1097393</v>
      </c>
      <c r="P1035" s="678">
        <v>7.2226368650370549</v>
      </c>
      <c r="Q1035" s="666">
        <v>737</v>
      </c>
    </row>
    <row r="1036" spans="1:17" ht="14.4" customHeight="1" x14ac:dyDescent="0.3">
      <c r="A1036" s="661" t="s">
        <v>6801</v>
      </c>
      <c r="B1036" s="662" t="s">
        <v>5728</v>
      </c>
      <c r="C1036" s="662" t="s">
        <v>5769</v>
      </c>
      <c r="D1036" s="662" t="s">
        <v>5909</v>
      </c>
      <c r="E1036" s="662" t="s">
        <v>5910</v>
      </c>
      <c r="F1036" s="665">
        <v>2</v>
      </c>
      <c r="G1036" s="665">
        <v>112</v>
      </c>
      <c r="H1036" s="665">
        <v>1</v>
      </c>
      <c r="I1036" s="665">
        <v>56</v>
      </c>
      <c r="J1036" s="665"/>
      <c r="K1036" s="665"/>
      <c r="L1036" s="665"/>
      <c r="M1036" s="665"/>
      <c r="N1036" s="665">
        <v>2</v>
      </c>
      <c r="O1036" s="665">
        <v>114</v>
      </c>
      <c r="P1036" s="678">
        <v>1.0178571428571428</v>
      </c>
      <c r="Q1036" s="666">
        <v>57</v>
      </c>
    </row>
    <row r="1037" spans="1:17" ht="14.4" customHeight="1" x14ac:dyDescent="0.3">
      <c r="A1037" s="661" t="s">
        <v>6801</v>
      </c>
      <c r="B1037" s="662" t="s">
        <v>5728</v>
      </c>
      <c r="C1037" s="662" t="s">
        <v>5769</v>
      </c>
      <c r="D1037" s="662" t="s">
        <v>5892</v>
      </c>
      <c r="E1037" s="662" t="s">
        <v>5893</v>
      </c>
      <c r="F1037" s="665">
        <v>22</v>
      </c>
      <c r="G1037" s="665">
        <v>11528</v>
      </c>
      <c r="H1037" s="665">
        <v>1</v>
      </c>
      <c r="I1037" s="665">
        <v>524</v>
      </c>
      <c r="J1037" s="665">
        <v>16</v>
      </c>
      <c r="K1037" s="665">
        <v>8416</v>
      </c>
      <c r="L1037" s="665">
        <v>0.73004857737682161</v>
      </c>
      <c r="M1037" s="665">
        <v>526</v>
      </c>
      <c r="N1037" s="665">
        <v>24</v>
      </c>
      <c r="O1037" s="665">
        <v>12648</v>
      </c>
      <c r="P1037" s="678">
        <v>1.0971547536433033</v>
      </c>
      <c r="Q1037" s="666">
        <v>527</v>
      </c>
    </row>
    <row r="1038" spans="1:17" ht="14.4" customHeight="1" x14ac:dyDescent="0.3">
      <c r="A1038" s="661" t="s">
        <v>6801</v>
      </c>
      <c r="B1038" s="662" t="s">
        <v>5728</v>
      </c>
      <c r="C1038" s="662" t="s">
        <v>5769</v>
      </c>
      <c r="D1038" s="662" t="s">
        <v>5841</v>
      </c>
      <c r="E1038" s="662" t="s">
        <v>5842</v>
      </c>
      <c r="F1038" s="665">
        <v>3</v>
      </c>
      <c r="G1038" s="665">
        <v>888</v>
      </c>
      <c r="H1038" s="665">
        <v>1</v>
      </c>
      <c r="I1038" s="665">
        <v>296</v>
      </c>
      <c r="J1038" s="665">
        <v>7</v>
      </c>
      <c r="K1038" s="665">
        <v>2084</v>
      </c>
      <c r="L1038" s="665">
        <v>2.3468468468468466</v>
      </c>
      <c r="M1038" s="665">
        <v>297.71428571428572</v>
      </c>
      <c r="N1038" s="665">
        <v>4</v>
      </c>
      <c r="O1038" s="665">
        <v>1196</v>
      </c>
      <c r="P1038" s="678">
        <v>1.3468468468468469</v>
      </c>
      <c r="Q1038" s="666">
        <v>299</v>
      </c>
    </row>
    <row r="1039" spans="1:17" ht="14.4" customHeight="1" x14ac:dyDescent="0.3">
      <c r="A1039" s="661" t="s">
        <v>6801</v>
      </c>
      <c r="B1039" s="662" t="s">
        <v>5728</v>
      </c>
      <c r="C1039" s="662" t="s">
        <v>5769</v>
      </c>
      <c r="D1039" s="662" t="s">
        <v>5843</v>
      </c>
      <c r="E1039" s="662" t="s">
        <v>5838</v>
      </c>
      <c r="F1039" s="665">
        <v>71</v>
      </c>
      <c r="G1039" s="665">
        <v>12212</v>
      </c>
      <c r="H1039" s="665">
        <v>1</v>
      </c>
      <c r="I1039" s="665">
        <v>172</v>
      </c>
      <c r="J1039" s="665">
        <v>489</v>
      </c>
      <c r="K1039" s="665">
        <v>84350</v>
      </c>
      <c r="L1039" s="665">
        <v>6.9071405175237475</v>
      </c>
      <c r="M1039" s="665">
        <v>172.49488752556238</v>
      </c>
      <c r="N1039" s="665">
        <v>381</v>
      </c>
      <c r="O1039" s="665">
        <v>66294</v>
      </c>
      <c r="P1039" s="678">
        <v>5.4285948247625289</v>
      </c>
      <c r="Q1039" s="666">
        <v>174</v>
      </c>
    </row>
    <row r="1040" spans="1:17" ht="14.4" customHeight="1" x14ac:dyDescent="0.3">
      <c r="A1040" s="661" t="s">
        <v>6801</v>
      </c>
      <c r="B1040" s="662" t="s">
        <v>5728</v>
      </c>
      <c r="C1040" s="662" t="s">
        <v>5769</v>
      </c>
      <c r="D1040" s="662" t="s">
        <v>5844</v>
      </c>
      <c r="E1040" s="662" t="s">
        <v>5842</v>
      </c>
      <c r="F1040" s="665">
        <v>4</v>
      </c>
      <c r="G1040" s="665">
        <v>1460</v>
      </c>
      <c r="H1040" s="665">
        <v>1</v>
      </c>
      <c r="I1040" s="665">
        <v>365</v>
      </c>
      <c r="J1040" s="665">
        <v>1</v>
      </c>
      <c r="K1040" s="665">
        <v>369</v>
      </c>
      <c r="L1040" s="665">
        <v>0.25273972602739725</v>
      </c>
      <c r="M1040" s="665">
        <v>369</v>
      </c>
      <c r="N1040" s="665"/>
      <c r="O1040" s="665"/>
      <c r="P1040" s="678"/>
      <c r="Q1040" s="666"/>
    </row>
    <row r="1041" spans="1:17" ht="14.4" customHeight="1" x14ac:dyDescent="0.3">
      <c r="A1041" s="661" t="s">
        <v>6801</v>
      </c>
      <c r="B1041" s="662" t="s">
        <v>5728</v>
      </c>
      <c r="C1041" s="662" t="s">
        <v>5769</v>
      </c>
      <c r="D1041" s="662" t="s">
        <v>5845</v>
      </c>
      <c r="E1041" s="662" t="s">
        <v>5846</v>
      </c>
      <c r="F1041" s="665">
        <v>1</v>
      </c>
      <c r="G1041" s="665">
        <v>635</v>
      </c>
      <c r="H1041" s="665">
        <v>1</v>
      </c>
      <c r="I1041" s="665">
        <v>635</v>
      </c>
      <c r="J1041" s="665"/>
      <c r="K1041" s="665"/>
      <c r="L1041" s="665"/>
      <c r="M1041" s="665"/>
      <c r="N1041" s="665"/>
      <c r="O1041" s="665"/>
      <c r="P1041" s="678"/>
      <c r="Q1041" s="666"/>
    </row>
    <row r="1042" spans="1:17" ht="14.4" customHeight="1" x14ac:dyDescent="0.3">
      <c r="A1042" s="661" t="s">
        <v>6801</v>
      </c>
      <c r="B1042" s="662" t="s">
        <v>5728</v>
      </c>
      <c r="C1042" s="662" t="s">
        <v>5769</v>
      </c>
      <c r="D1042" s="662" t="s">
        <v>5847</v>
      </c>
      <c r="E1042" s="662" t="s">
        <v>5848</v>
      </c>
      <c r="F1042" s="665">
        <v>16</v>
      </c>
      <c r="G1042" s="665">
        <v>4304</v>
      </c>
      <c r="H1042" s="665">
        <v>1</v>
      </c>
      <c r="I1042" s="665">
        <v>269</v>
      </c>
      <c r="J1042" s="665">
        <v>16</v>
      </c>
      <c r="K1042" s="665">
        <v>4318</v>
      </c>
      <c r="L1042" s="665">
        <v>1.0032527881040891</v>
      </c>
      <c r="M1042" s="665">
        <v>269.875</v>
      </c>
      <c r="N1042" s="665"/>
      <c r="O1042" s="665"/>
      <c r="P1042" s="678"/>
      <c r="Q1042" s="666"/>
    </row>
    <row r="1043" spans="1:17" ht="14.4" customHeight="1" x14ac:dyDescent="0.3">
      <c r="A1043" s="661" t="s">
        <v>6801</v>
      </c>
      <c r="B1043" s="662" t="s">
        <v>5728</v>
      </c>
      <c r="C1043" s="662" t="s">
        <v>5769</v>
      </c>
      <c r="D1043" s="662" t="s">
        <v>5894</v>
      </c>
      <c r="E1043" s="662" t="s">
        <v>5895</v>
      </c>
      <c r="F1043" s="665">
        <v>4</v>
      </c>
      <c r="G1043" s="665">
        <v>400</v>
      </c>
      <c r="H1043" s="665">
        <v>1</v>
      </c>
      <c r="I1043" s="665">
        <v>100</v>
      </c>
      <c r="J1043" s="665"/>
      <c r="K1043" s="665"/>
      <c r="L1043" s="665"/>
      <c r="M1043" s="665"/>
      <c r="N1043" s="665">
        <v>2</v>
      </c>
      <c r="O1043" s="665">
        <v>200</v>
      </c>
      <c r="P1043" s="678">
        <v>0.5</v>
      </c>
      <c r="Q1043" s="666">
        <v>100</v>
      </c>
    </row>
    <row r="1044" spans="1:17" ht="14.4" customHeight="1" x14ac:dyDescent="0.3">
      <c r="A1044" s="661" t="s">
        <v>6801</v>
      </c>
      <c r="B1044" s="662" t="s">
        <v>5728</v>
      </c>
      <c r="C1044" s="662" t="s">
        <v>5769</v>
      </c>
      <c r="D1044" s="662" t="s">
        <v>5896</v>
      </c>
      <c r="E1044" s="662" t="s">
        <v>5889</v>
      </c>
      <c r="F1044" s="665">
        <v>1</v>
      </c>
      <c r="G1044" s="665">
        <v>1012</v>
      </c>
      <c r="H1044" s="665">
        <v>1</v>
      </c>
      <c r="I1044" s="665">
        <v>1012</v>
      </c>
      <c r="J1044" s="665"/>
      <c r="K1044" s="665"/>
      <c r="L1044" s="665"/>
      <c r="M1044" s="665"/>
      <c r="N1044" s="665"/>
      <c r="O1044" s="665"/>
      <c r="P1044" s="678"/>
      <c r="Q1044" s="666"/>
    </row>
    <row r="1045" spans="1:17" ht="14.4" customHeight="1" x14ac:dyDescent="0.3">
      <c r="A1045" s="661" t="s">
        <v>6801</v>
      </c>
      <c r="B1045" s="662" t="s">
        <v>5728</v>
      </c>
      <c r="C1045" s="662" t="s">
        <v>5769</v>
      </c>
      <c r="D1045" s="662" t="s">
        <v>5814</v>
      </c>
      <c r="E1045" s="662" t="s">
        <v>5815</v>
      </c>
      <c r="F1045" s="665"/>
      <c r="G1045" s="665"/>
      <c r="H1045" s="665"/>
      <c r="I1045" s="665"/>
      <c r="J1045" s="665">
        <v>2</v>
      </c>
      <c r="K1045" s="665">
        <v>674</v>
      </c>
      <c r="L1045" s="665"/>
      <c r="M1045" s="665">
        <v>337</v>
      </c>
      <c r="N1045" s="665"/>
      <c r="O1045" s="665"/>
      <c r="P1045" s="678"/>
      <c r="Q1045" s="666"/>
    </row>
    <row r="1046" spans="1:17" ht="14.4" customHeight="1" x14ac:dyDescent="0.3">
      <c r="A1046" s="661" t="s">
        <v>6801</v>
      </c>
      <c r="B1046" s="662" t="s">
        <v>5728</v>
      </c>
      <c r="C1046" s="662" t="s">
        <v>5769</v>
      </c>
      <c r="D1046" s="662" t="s">
        <v>5897</v>
      </c>
      <c r="E1046" s="662" t="s">
        <v>5889</v>
      </c>
      <c r="F1046" s="665">
        <v>2</v>
      </c>
      <c r="G1046" s="665">
        <v>1720</v>
      </c>
      <c r="H1046" s="665">
        <v>1</v>
      </c>
      <c r="I1046" s="665">
        <v>860</v>
      </c>
      <c r="J1046" s="665"/>
      <c r="K1046" s="665"/>
      <c r="L1046" s="665"/>
      <c r="M1046" s="665"/>
      <c r="N1046" s="665">
        <v>13</v>
      </c>
      <c r="O1046" s="665">
        <v>11219</v>
      </c>
      <c r="P1046" s="678">
        <v>6.5226744186046508</v>
      </c>
      <c r="Q1046" s="666">
        <v>863</v>
      </c>
    </row>
    <row r="1047" spans="1:17" ht="14.4" customHeight="1" x14ac:dyDescent="0.3">
      <c r="A1047" s="661" t="s">
        <v>6801</v>
      </c>
      <c r="B1047" s="662" t="s">
        <v>5728</v>
      </c>
      <c r="C1047" s="662" t="s">
        <v>5769</v>
      </c>
      <c r="D1047" s="662" t="s">
        <v>5820</v>
      </c>
      <c r="E1047" s="662" t="s">
        <v>5821</v>
      </c>
      <c r="F1047" s="665"/>
      <c r="G1047" s="665"/>
      <c r="H1047" s="665"/>
      <c r="I1047" s="665"/>
      <c r="J1047" s="665"/>
      <c r="K1047" s="665"/>
      <c r="L1047" s="665"/>
      <c r="M1047" s="665"/>
      <c r="N1047" s="665">
        <v>1</v>
      </c>
      <c r="O1047" s="665">
        <v>165</v>
      </c>
      <c r="P1047" s="678"/>
      <c r="Q1047" s="666">
        <v>165</v>
      </c>
    </row>
    <row r="1048" spans="1:17" ht="14.4" customHeight="1" x14ac:dyDescent="0.3">
      <c r="A1048" s="661" t="s">
        <v>6801</v>
      </c>
      <c r="B1048" s="662" t="s">
        <v>5728</v>
      </c>
      <c r="C1048" s="662" t="s">
        <v>5769</v>
      </c>
      <c r="D1048" s="662" t="s">
        <v>5849</v>
      </c>
      <c r="E1048" s="662" t="s">
        <v>5829</v>
      </c>
      <c r="F1048" s="665">
        <v>9</v>
      </c>
      <c r="G1048" s="665">
        <v>3501</v>
      </c>
      <c r="H1048" s="665">
        <v>1</v>
      </c>
      <c r="I1048" s="665">
        <v>389</v>
      </c>
      <c r="J1048" s="665">
        <v>5</v>
      </c>
      <c r="K1048" s="665">
        <v>1957</v>
      </c>
      <c r="L1048" s="665">
        <v>0.55898314767209367</v>
      </c>
      <c r="M1048" s="665">
        <v>391.4</v>
      </c>
      <c r="N1048" s="665"/>
      <c r="O1048" s="665"/>
      <c r="P1048" s="678"/>
      <c r="Q1048" s="666"/>
    </row>
    <row r="1049" spans="1:17" ht="14.4" customHeight="1" x14ac:dyDescent="0.3">
      <c r="A1049" s="661" t="s">
        <v>6802</v>
      </c>
      <c r="B1049" s="662" t="s">
        <v>5728</v>
      </c>
      <c r="C1049" s="662" t="s">
        <v>5758</v>
      </c>
      <c r="D1049" s="662" t="s">
        <v>5884</v>
      </c>
      <c r="E1049" s="662" t="s">
        <v>5885</v>
      </c>
      <c r="F1049" s="665">
        <v>8</v>
      </c>
      <c r="G1049" s="665">
        <v>7238</v>
      </c>
      <c r="H1049" s="665">
        <v>1</v>
      </c>
      <c r="I1049" s="665">
        <v>904.75</v>
      </c>
      <c r="J1049" s="665">
        <v>13</v>
      </c>
      <c r="K1049" s="665">
        <v>11761.75</v>
      </c>
      <c r="L1049" s="665">
        <v>1.625</v>
      </c>
      <c r="M1049" s="665">
        <v>904.75</v>
      </c>
      <c r="N1049" s="665">
        <v>36</v>
      </c>
      <c r="O1049" s="665">
        <v>32571</v>
      </c>
      <c r="P1049" s="678">
        <v>4.5</v>
      </c>
      <c r="Q1049" s="666">
        <v>904.75</v>
      </c>
    </row>
    <row r="1050" spans="1:17" ht="14.4" customHeight="1" x14ac:dyDescent="0.3">
      <c r="A1050" s="661" t="s">
        <v>6802</v>
      </c>
      <c r="B1050" s="662" t="s">
        <v>5728</v>
      </c>
      <c r="C1050" s="662" t="s">
        <v>5769</v>
      </c>
      <c r="D1050" s="662" t="s">
        <v>5774</v>
      </c>
      <c r="E1050" s="662" t="s">
        <v>5775</v>
      </c>
      <c r="F1050" s="665"/>
      <c r="G1050" s="665"/>
      <c r="H1050" s="665"/>
      <c r="I1050" s="665"/>
      <c r="J1050" s="665"/>
      <c r="K1050" s="665"/>
      <c r="L1050" s="665"/>
      <c r="M1050" s="665"/>
      <c r="N1050" s="665">
        <v>1</v>
      </c>
      <c r="O1050" s="665">
        <v>35</v>
      </c>
      <c r="P1050" s="678"/>
      <c r="Q1050" s="666">
        <v>35</v>
      </c>
    </row>
    <row r="1051" spans="1:17" ht="14.4" customHeight="1" x14ac:dyDescent="0.3">
      <c r="A1051" s="661" t="s">
        <v>6802</v>
      </c>
      <c r="B1051" s="662" t="s">
        <v>5728</v>
      </c>
      <c r="C1051" s="662" t="s">
        <v>5769</v>
      </c>
      <c r="D1051" s="662" t="s">
        <v>5780</v>
      </c>
      <c r="E1051" s="662" t="s">
        <v>5781</v>
      </c>
      <c r="F1051" s="665">
        <v>167</v>
      </c>
      <c r="G1051" s="665">
        <v>38744</v>
      </c>
      <c r="H1051" s="665">
        <v>1</v>
      </c>
      <c r="I1051" s="665">
        <v>232</v>
      </c>
      <c r="J1051" s="665">
        <v>218</v>
      </c>
      <c r="K1051" s="665">
        <v>50842</v>
      </c>
      <c r="L1051" s="665">
        <v>1.312254800743341</v>
      </c>
      <c r="M1051" s="665">
        <v>233.22018348623854</v>
      </c>
      <c r="N1051" s="665">
        <v>213</v>
      </c>
      <c r="O1051" s="665">
        <v>50055</v>
      </c>
      <c r="P1051" s="678">
        <v>1.2919419781127401</v>
      </c>
      <c r="Q1051" s="666">
        <v>235</v>
      </c>
    </row>
    <row r="1052" spans="1:17" ht="14.4" customHeight="1" x14ac:dyDescent="0.3">
      <c r="A1052" s="661" t="s">
        <v>6802</v>
      </c>
      <c r="B1052" s="662" t="s">
        <v>5728</v>
      </c>
      <c r="C1052" s="662" t="s">
        <v>5769</v>
      </c>
      <c r="D1052" s="662" t="s">
        <v>5826</v>
      </c>
      <c r="E1052" s="662" t="s">
        <v>5827</v>
      </c>
      <c r="F1052" s="665">
        <v>467</v>
      </c>
      <c r="G1052" s="665">
        <v>54172</v>
      </c>
      <c r="H1052" s="665">
        <v>1</v>
      </c>
      <c r="I1052" s="665">
        <v>116</v>
      </c>
      <c r="J1052" s="665">
        <v>419</v>
      </c>
      <c r="K1052" s="665">
        <v>49134</v>
      </c>
      <c r="L1052" s="665">
        <v>0.90699992616111647</v>
      </c>
      <c r="M1052" s="665">
        <v>117.26491646778042</v>
      </c>
      <c r="N1052" s="665">
        <v>214</v>
      </c>
      <c r="O1052" s="665">
        <v>25252</v>
      </c>
      <c r="P1052" s="678">
        <v>0.46614487188953702</v>
      </c>
      <c r="Q1052" s="666">
        <v>118</v>
      </c>
    </row>
    <row r="1053" spans="1:17" ht="14.4" customHeight="1" x14ac:dyDescent="0.3">
      <c r="A1053" s="661" t="s">
        <v>6802</v>
      </c>
      <c r="B1053" s="662" t="s">
        <v>5728</v>
      </c>
      <c r="C1053" s="662" t="s">
        <v>5769</v>
      </c>
      <c r="D1053" s="662" t="s">
        <v>5828</v>
      </c>
      <c r="E1053" s="662" t="s">
        <v>5829</v>
      </c>
      <c r="F1053" s="665"/>
      <c r="G1053" s="665"/>
      <c r="H1053" s="665"/>
      <c r="I1053" s="665"/>
      <c r="J1053" s="665">
        <v>4</v>
      </c>
      <c r="K1053" s="665">
        <v>1288</v>
      </c>
      <c r="L1053" s="665"/>
      <c r="M1053" s="665">
        <v>322</v>
      </c>
      <c r="N1053" s="665"/>
      <c r="O1053" s="665"/>
      <c r="P1053" s="678"/>
      <c r="Q1053" s="666"/>
    </row>
    <row r="1054" spans="1:17" ht="14.4" customHeight="1" x14ac:dyDescent="0.3">
      <c r="A1054" s="661" t="s">
        <v>6802</v>
      </c>
      <c r="B1054" s="662" t="s">
        <v>5728</v>
      </c>
      <c r="C1054" s="662" t="s">
        <v>5769</v>
      </c>
      <c r="D1054" s="662" t="s">
        <v>5830</v>
      </c>
      <c r="E1054" s="662" t="s">
        <v>5831</v>
      </c>
      <c r="F1054" s="665">
        <v>5</v>
      </c>
      <c r="G1054" s="665">
        <v>2420</v>
      </c>
      <c r="H1054" s="665">
        <v>1</v>
      </c>
      <c r="I1054" s="665">
        <v>484</v>
      </c>
      <c r="J1054" s="665"/>
      <c r="K1054" s="665"/>
      <c r="L1054" s="665"/>
      <c r="M1054" s="665"/>
      <c r="N1054" s="665">
        <v>1</v>
      </c>
      <c r="O1054" s="665">
        <v>487</v>
      </c>
      <c r="P1054" s="678">
        <v>0.2012396694214876</v>
      </c>
      <c r="Q1054" s="666">
        <v>487</v>
      </c>
    </row>
    <row r="1055" spans="1:17" ht="14.4" customHeight="1" x14ac:dyDescent="0.3">
      <c r="A1055" s="661" t="s">
        <v>6802</v>
      </c>
      <c r="B1055" s="662" t="s">
        <v>5728</v>
      </c>
      <c r="C1055" s="662" t="s">
        <v>5769</v>
      </c>
      <c r="D1055" s="662" t="s">
        <v>5832</v>
      </c>
      <c r="E1055" s="662" t="s">
        <v>5833</v>
      </c>
      <c r="F1055" s="665">
        <v>3</v>
      </c>
      <c r="G1055" s="665">
        <v>2031</v>
      </c>
      <c r="H1055" s="665">
        <v>1</v>
      </c>
      <c r="I1055" s="665">
        <v>677</v>
      </c>
      <c r="J1055" s="665">
        <v>6</v>
      </c>
      <c r="K1055" s="665">
        <v>4068</v>
      </c>
      <c r="L1055" s="665">
        <v>2.0029542097488924</v>
      </c>
      <c r="M1055" s="665">
        <v>678</v>
      </c>
      <c r="N1055" s="665">
        <v>2</v>
      </c>
      <c r="O1055" s="665">
        <v>1360</v>
      </c>
      <c r="P1055" s="678">
        <v>0.66962087641555879</v>
      </c>
      <c r="Q1055" s="666">
        <v>680</v>
      </c>
    </row>
    <row r="1056" spans="1:17" ht="14.4" customHeight="1" x14ac:dyDescent="0.3">
      <c r="A1056" s="661" t="s">
        <v>6802</v>
      </c>
      <c r="B1056" s="662" t="s">
        <v>5728</v>
      </c>
      <c r="C1056" s="662" t="s">
        <v>5769</v>
      </c>
      <c r="D1056" s="662" t="s">
        <v>5834</v>
      </c>
      <c r="E1056" s="662" t="s">
        <v>5831</v>
      </c>
      <c r="F1056" s="665">
        <v>10</v>
      </c>
      <c r="G1056" s="665">
        <v>5530</v>
      </c>
      <c r="H1056" s="665">
        <v>1</v>
      </c>
      <c r="I1056" s="665">
        <v>553</v>
      </c>
      <c r="J1056" s="665"/>
      <c r="K1056" s="665"/>
      <c r="L1056" s="665"/>
      <c r="M1056" s="665"/>
      <c r="N1056" s="665">
        <v>5</v>
      </c>
      <c r="O1056" s="665">
        <v>2795</v>
      </c>
      <c r="P1056" s="678">
        <v>0.50542495479204341</v>
      </c>
      <c r="Q1056" s="666">
        <v>559</v>
      </c>
    </row>
    <row r="1057" spans="1:17" ht="14.4" customHeight="1" x14ac:dyDescent="0.3">
      <c r="A1057" s="661" t="s">
        <v>6802</v>
      </c>
      <c r="B1057" s="662" t="s">
        <v>5728</v>
      </c>
      <c r="C1057" s="662" t="s">
        <v>5769</v>
      </c>
      <c r="D1057" s="662" t="s">
        <v>5835</v>
      </c>
      <c r="E1057" s="662" t="s">
        <v>5833</v>
      </c>
      <c r="F1057" s="665">
        <v>22</v>
      </c>
      <c r="G1057" s="665">
        <v>16412</v>
      </c>
      <c r="H1057" s="665">
        <v>1</v>
      </c>
      <c r="I1057" s="665">
        <v>746</v>
      </c>
      <c r="J1057" s="665">
        <v>10</v>
      </c>
      <c r="K1057" s="665">
        <v>7484</v>
      </c>
      <c r="L1057" s="665">
        <v>0.45600779917133805</v>
      </c>
      <c r="M1057" s="665">
        <v>748.4</v>
      </c>
      <c r="N1057" s="665">
        <v>9</v>
      </c>
      <c r="O1057" s="665">
        <v>6768</v>
      </c>
      <c r="P1057" s="678">
        <v>0.41238118449914696</v>
      </c>
      <c r="Q1057" s="666">
        <v>752</v>
      </c>
    </row>
    <row r="1058" spans="1:17" ht="14.4" customHeight="1" x14ac:dyDescent="0.3">
      <c r="A1058" s="661" t="s">
        <v>6802</v>
      </c>
      <c r="B1058" s="662" t="s">
        <v>5728</v>
      </c>
      <c r="C1058" s="662" t="s">
        <v>5769</v>
      </c>
      <c r="D1058" s="662" t="s">
        <v>5888</v>
      </c>
      <c r="E1058" s="662" t="s">
        <v>5889</v>
      </c>
      <c r="F1058" s="665">
        <v>504</v>
      </c>
      <c r="G1058" s="665">
        <v>404712</v>
      </c>
      <c r="H1058" s="665">
        <v>1</v>
      </c>
      <c r="I1058" s="665">
        <v>803</v>
      </c>
      <c r="J1058" s="665">
        <v>468</v>
      </c>
      <c r="K1058" s="665">
        <v>377072</v>
      </c>
      <c r="L1058" s="665">
        <v>0.9317045207456166</v>
      </c>
      <c r="M1058" s="665">
        <v>805.70940170940173</v>
      </c>
      <c r="N1058" s="665">
        <v>381</v>
      </c>
      <c r="O1058" s="665">
        <v>308229</v>
      </c>
      <c r="P1058" s="678">
        <v>0.7616008420802941</v>
      </c>
      <c r="Q1058" s="666">
        <v>809</v>
      </c>
    </row>
    <row r="1059" spans="1:17" ht="14.4" customHeight="1" x14ac:dyDescent="0.3">
      <c r="A1059" s="661" t="s">
        <v>6802</v>
      </c>
      <c r="B1059" s="662" t="s">
        <v>5728</v>
      </c>
      <c r="C1059" s="662" t="s">
        <v>5769</v>
      </c>
      <c r="D1059" s="662" t="s">
        <v>5837</v>
      </c>
      <c r="E1059" s="662" t="s">
        <v>5838</v>
      </c>
      <c r="F1059" s="665">
        <v>119</v>
      </c>
      <c r="G1059" s="665">
        <v>24633</v>
      </c>
      <c r="H1059" s="665">
        <v>1</v>
      </c>
      <c r="I1059" s="665">
        <v>207</v>
      </c>
      <c r="J1059" s="665">
        <v>120</v>
      </c>
      <c r="K1059" s="665">
        <v>25000</v>
      </c>
      <c r="L1059" s="665">
        <v>1.0148987131084317</v>
      </c>
      <c r="M1059" s="665">
        <v>208.33333333333334</v>
      </c>
      <c r="N1059" s="665">
        <v>128</v>
      </c>
      <c r="O1059" s="665">
        <v>26880</v>
      </c>
      <c r="P1059" s="678">
        <v>1.0912190963341859</v>
      </c>
      <c r="Q1059" s="666">
        <v>210</v>
      </c>
    </row>
    <row r="1060" spans="1:17" ht="14.4" customHeight="1" x14ac:dyDescent="0.3">
      <c r="A1060" s="661" t="s">
        <v>6802</v>
      </c>
      <c r="B1060" s="662" t="s">
        <v>5728</v>
      </c>
      <c r="C1060" s="662" t="s">
        <v>5769</v>
      </c>
      <c r="D1060" s="662" t="s">
        <v>5839</v>
      </c>
      <c r="E1060" s="662" t="s">
        <v>5840</v>
      </c>
      <c r="F1060" s="665">
        <v>681</v>
      </c>
      <c r="G1060" s="665">
        <v>55842</v>
      </c>
      <c r="H1060" s="665">
        <v>1</v>
      </c>
      <c r="I1060" s="665">
        <v>82</v>
      </c>
      <c r="J1060" s="665">
        <v>622</v>
      </c>
      <c r="K1060" s="665">
        <v>51144</v>
      </c>
      <c r="L1060" s="665">
        <v>0.91586977543784254</v>
      </c>
      <c r="M1060" s="665">
        <v>82.225080385852095</v>
      </c>
      <c r="N1060" s="665">
        <v>579</v>
      </c>
      <c r="O1060" s="665">
        <v>49215</v>
      </c>
      <c r="P1060" s="678">
        <v>0.88132588374341891</v>
      </c>
      <c r="Q1060" s="666">
        <v>85</v>
      </c>
    </row>
    <row r="1061" spans="1:17" ht="14.4" customHeight="1" x14ac:dyDescent="0.3">
      <c r="A1061" s="661" t="s">
        <v>6802</v>
      </c>
      <c r="B1061" s="662" t="s">
        <v>5728</v>
      </c>
      <c r="C1061" s="662" t="s">
        <v>5769</v>
      </c>
      <c r="D1061" s="662" t="s">
        <v>5794</v>
      </c>
      <c r="E1061" s="662" t="s">
        <v>5795</v>
      </c>
      <c r="F1061" s="665">
        <v>1</v>
      </c>
      <c r="G1061" s="665">
        <v>0</v>
      </c>
      <c r="H1061" s="665"/>
      <c r="I1061" s="665">
        <v>0</v>
      </c>
      <c r="J1061" s="665"/>
      <c r="K1061" s="665"/>
      <c r="L1061" s="665"/>
      <c r="M1061" s="665"/>
      <c r="N1061" s="665"/>
      <c r="O1061" s="665"/>
      <c r="P1061" s="678"/>
      <c r="Q1061" s="666"/>
    </row>
    <row r="1062" spans="1:17" ht="14.4" customHeight="1" x14ac:dyDescent="0.3">
      <c r="A1062" s="661" t="s">
        <v>6802</v>
      </c>
      <c r="B1062" s="662" t="s">
        <v>5728</v>
      </c>
      <c r="C1062" s="662" t="s">
        <v>5769</v>
      </c>
      <c r="D1062" s="662" t="s">
        <v>5890</v>
      </c>
      <c r="E1062" s="662" t="s">
        <v>5889</v>
      </c>
      <c r="F1062" s="665">
        <v>44</v>
      </c>
      <c r="G1062" s="665">
        <v>40876</v>
      </c>
      <c r="H1062" s="665">
        <v>1</v>
      </c>
      <c r="I1062" s="665">
        <v>929</v>
      </c>
      <c r="J1062" s="665">
        <v>63</v>
      </c>
      <c r="K1062" s="665">
        <v>58739</v>
      </c>
      <c r="L1062" s="665">
        <v>1.4370045992758587</v>
      </c>
      <c r="M1062" s="665">
        <v>932.3650793650794</v>
      </c>
      <c r="N1062" s="665">
        <v>137</v>
      </c>
      <c r="O1062" s="665">
        <v>128095</v>
      </c>
      <c r="P1062" s="678">
        <v>3.1337459634015068</v>
      </c>
      <c r="Q1062" s="666">
        <v>935</v>
      </c>
    </row>
    <row r="1063" spans="1:17" ht="14.4" customHeight="1" x14ac:dyDescent="0.3">
      <c r="A1063" s="661" t="s">
        <v>6802</v>
      </c>
      <c r="B1063" s="662" t="s">
        <v>5728</v>
      </c>
      <c r="C1063" s="662" t="s">
        <v>5769</v>
      </c>
      <c r="D1063" s="662" t="s">
        <v>5798</v>
      </c>
      <c r="E1063" s="662" t="s">
        <v>5799</v>
      </c>
      <c r="F1063" s="665"/>
      <c r="G1063" s="665"/>
      <c r="H1063" s="665"/>
      <c r="I1063" s="665"/>
      <c r="J1063" s="665"/>
      <c r="K1063" s="665"/>
      <c r="L1063" s="665"/>
      <c r="M1063" s="665"/>
      <c r="N1063" s="665">
        <v>2</v>
      </c>
      <c r="O1063" s="665">
        <v>228</v>
      </c>
      <c r="P1063" s="678"/>
      <c r="Q1063" s="666">
        <v>114</v>
      </c>
    </row>
    <row r="1064" spans="1:17" ht="14.4" customHeight="1" x14ac:dyDescent="0.3">
      <c r="A1064" s="661" t="s">
        <v>6802</v>
      </c>
      <c r="B1064" s="662" t="s">
        <v>5728</v>
      </c>
      <c r="C1064" s="662" t="s">
        <v>5769</v>
      </c>
      <c r="D1064" s="662" t="s">
        <v>5891</v>
      </c>
      <c r="E1064" s="662" t="s">
        <v>5889</v>
      </c>
      <c r="F1064" s="665">
        <v>87</v>
      </c>
      <c r="G1064" s="665">
        <v>63858</v>
      </c>
      <c r="H1064" s="665">
        <v>1</v>
      </c>
      <c r="I1064" s="665">
        <v>734</v>
      </c>
      <c r="J1064" s="665">
        <v>79</v>
      </c>
      <c r="K1064" s="665">
        <v>58048</v>
      </c>
      <c r="L1064" s="665">
        <v>0.90901688120517399</v>
      </c>
      <c r="M1064" s="665">
        <v>734.78481012658233</v>
      </c>
      <c r="N1064" s="665">
        <v>47</v>
      </c>
      <c r="O1064" s="665">
        <v>34639</v>
      </c>
      <c r="P1064" s="678">
        <v>0.54243790911083967</v>
      </c>
      <c r="Q1064" s="666">
        <v>737</v>
      </c>
    </row>
    <row r="1065" spans="1:17" ht="14.4" customHeight="1" x14ac:dyDescent="0.3">
      <c r="A1065" s="661" t="s">
        <v>6802</v>
      </c>
      <c r="B1065" s="662" t="s">
        <v>5728</v>
      </c>
      <c r="C1065" s="662" t="s">
        <v>5769</v>
      </c>
      <c r="D1065" s="662" t="s">
        <v>5892</v>
      </c>
      <c r="E1065" s="662" t="s">
        <v>5893</v>
      </c>
      <c r="F1065" s="665">
        <v>7</v>
      </c>
      <c r="G1065" s="665">
        <v>3668</v>
      </c>
      <c r="H1065" s="665">
        <v>1</v>
      </c>
      <c r="I1065" s="665">
        <v>524</v>
      </c>
      <c r="J1065" s="665"/>
      <c r="K1065" s="665"/>
      <c r="L1065" s="665"/>
      <c r="M1065" s="665"/>
      <c r="N1065" s="665"/>
      <c r="O1065" s="665"/>
      <c r="P1065" s="678"/>
      <c r="Q1065" s="666"/>
    </row>
    <row r="1066" spans="1:17" ht="14.4" customHeight="1" x14ac:dyDescent="0.3">
      <c r="A1066" s="661" t="s">
        <v>6802</v>
      </c>
      <c r="B1066" s="662" t="s">
        <v>5728</v>
      </c>
      <c r="C1066" s="662" t="s">
        <v>5769</v>
      </c>
      <c r="D1066" s="662" t="s">
        <v>5843</v>
      </c>
      <c r="E1066" s="662" t="s">
        <v>5838</v>
      </c>
      <c r="F1066" s="665">
        <v>24</v>
      </c>
      <c r="G1066" s="665">
        <v>4128</v>
      </c>
      <c r="H1066" s="665">
        <v>1</v>
      </c>
      <c r="I1066" s="665">
        <v>172</v>
      </c>
      <c r="J1066" s="665">
        <v>23</v>
      </c>
      <c r="K1066" s="665">
        <v>3974</v>
      </c>
      <c r="L1066" s="665">
        <v>0.96269379844961245</v>
      </c>
      <c r="M1066" s="665">
        <v>172.78260869565219</v>
      </c>
      <c r="N1066" s="665">
        <v>13</v>
      </c>
      <c r="O1066" s="665">
        <v>2262</v>
      </c>
      <c r="P1066" s="678">
        <v>0.54796511627906974</v>
      </c>
      <c r="Q1066" s="666">
        <v>174</v>
      </c>
    </row>
    <row r="1067" spans="1:17" ht="14.4" customHeight="1" x14ac:dyDescent="0.3">
      <c r="A1067" s="661" t="s">
        <v>6802</v>
      </c>
      <c r="B1067" s="662" t="s">
        <v>5728</v>
      </c>
      <c r="C1067" s="662" t="s">
        <v>5769</v>
      </c>
      <c r="D1067" s="662" t="s">
        <v>5847</v>
      </c>
      <c r="E1067" s="662" t="s">
        <v>5848</v>
      </c>
      <c r="F1067" s="665">
        <v>1</v>
      </c>
      <c r="G1067" s="665">
        <v>269</v>
      </c>
      <c r="H1067" s="665">
        <v>1</v>
      </c>
      <c r="I1067" s="665">
        <v>269</v>
      </c>
      <c r="J1067" s="665">
        <v>1</v>
      </c>
      <c r="K1067" s="665">
        <v>271</v>
      </c>
      <c r="L1067" s="665">
        <v>1.0074349442379182</v>
      </c>
      <c r="M1067" s="665">
        <v>271</v>
      </c>
      <c r="N1067" s="665"/>
      <c r="O1067" s="665"/>
      <c r="P1067" s="678"/>
      <c r="Q1067" s="666"/>
    </row>
    <row r="1068" spans="1:17" ht="14.4" customHeight="1" x14ac:dyDescent="0.3">
      <c r="A1068" s="661" t="s">
        <v>6802</v>
      </c>
      <c r="B1068" s="662" t="s">
        <v>5728</v>
      </c>
      <c r="C1068" s="662" t="s">
        <v>5769</v>
      </c>
      <c r="D1068" s="662" t="s">
        <v>5897</v>
      </c>
      <c r="E1068" s="662" t="s">
        <v>5889</v>
      </c>
      <c r="F1068" s="665">
        <v>23</v>
      </c>
      <c r="G1068" s="665">
        <v>19780</v>
      </c>
      <c r="H1068" s="665">
        <v>1</v>
      </c>
      <c r="I1068" s="665">
        <v>860</v>
      </c>
      <c r="J1068" s="665"/>
      <c r="K1068" s="665"/>
      <c r="L1068" s="665"/>
      <c r="M1068" s="665"/>
      <c r="N1068" s="665"/>
      <c r="O1068" s="665"/>
      <c r="P1068" s="678"/>
      <c r="Q1068" s="666"/>
    </row>
    <row r="1069" spans="1:17" ht="14.4" customHeight="1" x14ac:dyDescent="0.3">
      <c r="A1069" s="661" t="s">
        <v>6802</v>
      </c>
      <c r="B1069" s="662" t="s">
        <v>5728</v>
      </c>
      <c r="C1069" s="662" t="s">
        <v>5769</v>
      </c>
      <c r="D1069" s="662" t="s">
        <v>5849</v>
      </c>
      <c r="E1069" s="662" t="s">
        <v>5829</v>
      </c>
      <c r="F1069" s="665">
        <v>1</v>
      </c>
      <c r="G1069" s="665">
        <v>389</v>
      </c>
      <c r="H1069" s="665">
        <v>1</v>
      </c>
      <c r="I1069" s="665">
        <v>389</v>
      </c>
      <c r="J1069" s="665"/>
      <c r="K1069" s="665"/>
      <c r="L1069" s="665"/>
      <c r="M1069" s="665"/>
      <c r="N1069" s="665"/>
      <c r="O1069" s="665"/>
      <c r="P1069" s="678"/>
      <c r="Q1069" s="666"/>
    </row>
    <row r="1070" spans="1:17" ht="14.4" customHeight="1" x14ac:dyDescent="0.3">
      <c r="A1070" s="661" t="s">
        <v>6803</v>
      </c>
      <c r="B1070" s="662" t="s">
        <v>5728</v>
      </c>
      <c r="C1070" s="662" t="s">
        <v>5758</v>
      </c>
      <c r="D1070" s="662" t="s">
        <v>5904</v>
      </c>
      <c r="E1070" s="662" t="s">
        <v>5905</v>
      </c>
      <c r="F1070" s="665"/>
      <c r="G1070" s="665"/>
      <c r="H1070" s="665"/>
      <c r="I1070" s="665"/>
      <c r="J1070" s="665"/>
      <c r="K1070" s="665"/>
      <c r="L1070" s="665"/>
      <c r="M1070" s="665"/>
      <c r="N1070" s="665">
        <v>1</v>
      </c>
      <c r="O1070" s="665">
        <v>2310</v>
      </c>
      <c r="P1070" s="678"/>
      <c r="Q1070" s="666">
        <v>2310</v>
      </c>
    </row>
    <row r="1071" spans="1:17" ht="14.4" customHeight="1" x14ac:dyDescent="0.3">
      <c r="A1071" s="661" t="s">
        <v>6803</v>
      </c>
      <c r="B1071" s="662" t="s">
        <v>5728</v>
      </c>
      <c r="C1071" s="662" t="s">
        <v>5758</v>
      </c>
      <c r="D1071" s="662" t="s">
        <v>5884</v>
      </c>
      <c r="E1071" s="662" t="s">
        <v>5885</v>
      </c>
      <c r="F1071" s="665">
        <v>8</v>
      </c>
      <c r="G1071" s="665">
        <v>7238</v>
      </c>
      <c r="H1071" s="665">
        <v>1</v>
      </c>
      <c r="I1071" s="665">
        <v>904.75</v>
      </c>
      <c r="J1071" s="665">
        <v>8</v>
      </c>
      <c r="K1071" s="665">
        <v>7238</v>
      </c>
      <c r="L1071" s="665">
        <v>1</v>
      </c>
      <c r="M1071" s="665">
        <v>904.75</v>
      </c>
      <c r="N1071" s="665">
        <v>18</v>
      </c>
      <c r="O1071" s="665">
        <v>16285.5</v>
      </c>
      <c r="P1071" s="678">
        <v>2.25</v>
      </c>
      <c r="Q1071" s="666">
        <v>904.75</v>
      </c>
    </row>
    <row r="1072" spans="1:17" ht="14.4" customHeight="1" x14ac:dyDescent="0.3">
      <c r="A1072" s="661" t="s">
        <v>6803</v>
      </c>
      <c r="B1072" s="662" t="s">
        <v>5728</v>
      </c>
      <c r="C1072" s="662" t="s">
        <v>5769</v>
      </c>
      <c r="D1072" s="662" t="s">
        <v>5774</v>
      </c>
      <c r="E1072" s="662" t="s">
        <v>5775</v>
      </c>
      <c r="F1072" s="665"/>
      <c r="G1072" s="665"/>
      <c r="H1072" s="665"/>
      <c r="I1072" s="665"/>
      <c r="J1072" s="665">
        <v>2</v>
      </c>
      <c r="K1072" s="665">
        <v>68</v>
      </c>
      <c r="L1072" s="665"/>
      <c r="M1072" s="665">
        <v>34</v>
      </c>
      <c r="N1072" s="665"/>
      <c r="O1072" s="665"/>
      <c r="P1072" s="678"/>
      <c r="Q1072" s="666"/>
    </row>
    <row r="1073" spans="1:17" ht="14.4" customHeight="1" x14ac:dyDescent="0.3">
      <c r="A1073" s="661" t="s">
        <v>6803</v>
      </c>
      <c r="B1073" s="662" t="s">
        <v>5728</v>
      </c>
      <c r="C1073" s="662" t="s">
        <v>5769</v>
      </c>
      <c r="D1073" s="662" t="s">
        <v>5780</v>
      </c>
      <c r="E1073" s="662" t="s">
        <v>5781</v>
      </c>
      <c r="F1073" s="665">
        <v>251</v>
      </c>
      <c r="G1073" s="665">
        <v>58232</v>
      </c>
      <c r="H1073" s="665">
        <v>1</v>
      </c>
      <c r="I1073" s="665">
        <v>232</v>
      </c>
      <c r="J1073" s="665">
        <v>324</v>
      </c>
      <c r="K1073" s="665">
        <v>75546</v>
      </c>
      <c r="L1073" s="665">
        <v>1.2973279296606677</v>
      </c>
      <c r="M1073" s="665">
        <v>233.16666666666666</v>
      </c>
      <c r="N1073" s="665">
        <v>378</v>
      </c>
      <c r="O1073" s="665">
        <v>88830</v>
      </c>
      <c r="P1073" s="678">
        <v>1.5254499244401702</v>
      </c>
      <c r="Q1073" s="666">
        <v>235</v>
      </c>
    </row>
    <row r="1074" spans="1:17" ht="14.4" customHeight="1" x14ac:dyDescent="0.3">
      <c r="A1074" s="661" t="s">
        <v>6803</v>
      </c>
      <c r="B1074" s="662" t="s">
        <v>5728</v>
      </c>
      <c r="C1074" s="662" t="s">
        <v>5769</v>
      </c>
      <c r="D1074" s="662" t="s">
        <v>5826</v>
      </c>
      <c r="E1074" s="662" t="s">
        <v>5827</v>
      </c>
      <c r="F1074" s="665">
        <v>82</v>
      </c>
      <c r="G1074" s="665">
        <v>9512</v>
      </c>
      <c r="H1074" s="665">
        <v>1</v>
      </c>
      <c r="I1074" s="665">
        <v>116</v>
      </c>
      <c r="J1074" s="665">
        <v>51</v>
      </c>
      <c r="K1074" s="665">
        <v>5966</v>
      </c>
      <c r="L1074" s="665">
        <v>0.62720773759461734</v>
      </c>
      <c r="M1074" s="665">
        <v>116.98039215686275</v>
      </c>
      <c r="N1074" s="665">
        <v>104</v>
      </c>
      <c r="O1074" s="665">
        <v>12272</v>
      </c>
      <c r="P1074" s="678">
        <v>1.2901597981497057</v>
      </c>
      <c r="Q1074" s="666">
        <v>118</v>
      </c>
    </row>
    <row r="1075" spans="1:17" ht="14.4" customHeight="1" x14ac:dyDescent="0.3">
      <c r="A1075" s="661" t="s">
        <v>6803</v>
      </c>
      <c r="B1075" s="662" t="s">
        <v>5728</v>
      </c>
      <c r="C1075" s="662" t="s">
        <v>5769</v>
      </c>
      <c r="D1075" s="662" t="s">
        <v>5828</v>
      </c>
      <c r="E1075" s="662" t="s">
        <v>5829</v>
      </c>
      <c r="F1075" s="665">
        <v>2</v>
      </c>
      <c r="G1075" s="665">
        <v>640</v>
      </c>
      <c r="H1075" s="665">
        <v>1</v>
      </c>
      <c r="I1075" s="665">
        <v>320</v>
      </c>
      <c r="J1075" s="665"/>
      <c r="K1075" s="665"/>
      <c r="L1075" s="665"/>
      <c r="M1075" s="665"/>
      <c r="N1075" s="665"/>
      <c r="O1075" s="665"/>
      <c r="P1075" s="678"/>
      <c r="Q1075" s="666"/>
    </row>
    <row r="1076" spans="1:17" ht="14.4" customHeight="1" x14ac:dyDescent="0.3">
      <c r="A1076" s="661" t="s">
        <v>6803</v>
      </c>
      <c r="B1076" s="662" t="s">
        <v>5728</v>
      </c>
      <c r="C1076" s="662" t="s">
        <v>5769</v>
      </c>
      <c r="D1076" s="662" t="s">
        <v>5830</v>
      </c>
      <c r="E1076" s="662" t="s">
        <v>5831</v>
      </c>
      <c r="F1076" s="665">
        <v>14</v>
      </c>
      <c r="G1076" s="665">
        <v>6776</v>
      </c>
      <c r="H1076" s="665">
        <v>1</v>
      </c>
      <c r="I1076" s="665">
        <v>484</v>
      </c>
      <c r="J1076" s="665">
        <v>2</v>
      </c>
      <c r="K1076" s="665">
        <v>972</v>
      </c>
      <c r="L1076" s="665">
        <v>0.14344746162927982</v>
      </c>
      <c r="M1076" s="665">
        <v>486</v>
      </c>
      <c r="N1076" s="665">
        <v>5</v>
      </c>
      <c r="O1076" s="665">
        <v>2435</v>
      </c>
      <c r="P1076" s="678">
        <v>0.35935655253837073</v>
      </c>
      <c r="Q1076" s="666">
        <v>487</v>
      </c>
    </row>
    <row r="1077" spans="1:17" ht="14.4" customHeight="1" x14ac:dyDescent="0.3">
      <c r="A1077" s="661" t="s">
        <v>6803</v>
      </c>
      <c r="B1077" s="662" t="s">
        <v>5728</v>
      </c>
      <c r="C1077" s="662" t="s">
        <v>5769</v>
      </c>
      <c r="D1077" s="662" t="s">
        <v>5832</v>
      </c>
      <c r="E1077" s="662" t="s">
        <v>5833</v>
      </c>
      <c r="F1077" s="665">
        <v>20</v>
      </c>
      <c r="G1077" s="665">
        <v>13540</v>
      </c>
      <c r="H1077" s="665">
        <v>1</v>
      </c>
      <c r="I1077" s="665">
        <v>677</v>
      </c>
      <c r="J1077" s="665">
        <v>48</v>
      </c>
      <c r="K1077" s="665">
        <v>32546</v>
      </c>
      <c r="L1077" s="665">
        <v>2.4036927621861151</v>
      </c>
      <c r="M1077" s="665">
        <v>678.04166666666663</v>
      </c>
      <c r="N1077" s="665">
        <v>8</v>
      </c>
      <c r="O1077" s="665">
        <v>5440</v>
      </c>
      <c r="P1077" s="678">
        <v>0.40177252584933532</v>
      </c>
      <c r="Q1077" s="666">
        <v>680</v>
      </c>
    </row>
    <row r="1078" spans="1:17" ht="14.4" customHeight="1" x14ac:dyDescent="0.3">
      <c r="A1078" s="661" t="s">
        <v>6803</v>
      </c>
      <c r="B1078" s="662" t="s">
        <v>5728</v>
      </c>
      <c r="C1078" s="662" t="s">
        <v>5769</v>
      </c>
      <c r="D1078" s="662" t="s">
        <v>5834</v>
      </c>
      <c r="E1078" s="662" t="s">
        <v>5831</v>
      </c>
      <c r="F1078" s="665">
        <v>16</v>
      </c>
      <c r="G1078" s="665">
        <v>8848</v>
      </c>
      <c r="H1078" s="665">
        <v>1</v>
      </c>
      <c r="I1078" s="665">
        <v>553</v>
      </c>
      <c r="J1078" s="665">
        <v>3</v>
      </c>
      <c r="K1078" s="665">
        <v>1671</v>
      </c>
      <c r="L1078" s="665">
        <v>0.18885623869801085</v>
      </c>
      <c r="M1078" s="665">
        <v>557</v>
      </c>
      <c r="N1078" s="665">
        <v>14</v>
      </c>
      <c r="O1078" s="665">
        <v>7826</v>
      </c>
      <c r="P1078" s="678">
        <v>0.884493670886076</v>
      </c>
      <c r="Q1078" s="666">
        <v>559</v>
      </c>
    </row>
    <row r="1079" spans="1:17" ht="14.4" customHeight="1" x14ac:dyDescent="0.3">
      <c r="A1079" s="661" t="s">
        <v>6803</v>
      </c>
      <c r="B1079" s="662" t="s">
        <v>5728</v>
      </c>
      <c r="C1079" s="662" t="s">
        <v>5769</v>
      </c>
      <c r="D1079" s="662" t="s">
        <v>5835</v>
      </c>
      <c r="E1079" s="662" t="s">
        <v>5833</v>
      </c>
      <c r="F1079" s="665">
        <v>3</v>
      </c>
      <c r="G1079" s="665">
        <v>2238</v>
      </c>
      <c r="H1079" s="665">
        <v>1</v>
      </c>
      <c r="I1079" s="665">
        <v>746</v>
      </c>
      <c r="J1079" s="665">
        <v>11</v>
      </c>
      <c r="K1079" s="665">
        <v>8222</v>
      </c>
      <c r="L1079" s="665">
        <v>3.673815907059875</v>
      </c>
      <c r="M1079" s="665">
        <v>747.4545454545455</v>
      </c>
      <c r="N1079" s="665">
        <v>3</v>
      </c>
      <c r="O1079" s="665">
        <v>2256</v>
      </c>
      <c r="P1079" s="678">
        <v>1.0080428954423593</v>
      </c>
      <c r="Q1079" s="666">
        <v>752</v>
      </c>
    </row>
    <row r="1080" spans="1:17" ht="14.4" customHeight="1" x14ac:dyDescent="0.3">
      <c r="A1080" s="661" t="s">
        <v>6803</v>
      </c>
      <c r="B1080" s="662" t="s">
        <v>5728</v>
      </c>
      <c r="C1080" s="662" t="s">
        <v>5769</v>
      </c>
      <c r="D1080" s="662" t="s">
        <v>5888</v>
      </c>
      <c r="E1080" s="662" t="s">
        <v>5889</v>
      </c>
      <c r="F1080" s="665">
        <v>147</v>
      </c>
      <c r="G1080" s="665">
        <v>118041</v>
      </c>
      <c r="H1080" s="665">
        <v>1</v>
      </c>
      <c r="I1080" s="665">
        <v>803</v>
      </c>
      <c r="J1080" s="665">
        <v>114</v>
      </c>
      <c r="K1080" s="665">
        <v>91802</v>
      </c>
      <c r="L1080" s="665">
        <v>0.77771282859345481</v>
      </c>
      <c r="M1080" s="665">
        <v>805.28070175438597</v>
      </c>
      <c r="N1080" s="665">
        <v>236</v>
      </c>
      <c r="O1080" s="665">
        <v>190924</v>
      </c>
      <c r="P1080" s="678">
        <v>1.6174380088274414</v>
      </c>
      <c r="Q1080" s="666">
        <v>809</v>
      </c>
    </row>
    <row r="1081" spans="1:17" ht="14.4" customHeight="1" x14ac:dyDescent="0.3">
      <c r="A1081" s="661" t="s">
        <v>6803</v>
      </c>
      <c r="B1081" s="662" t="s">
        <v>5728</v>
      </c>
      <c r="C1081" s="662" t="s">
        <v>5769</v>
      </c>
      <c r="D1081" s="662" t="s">
        <v>5836</v>
      </c>
      <c r="E1081" s="662" t="s">
        <v>5815</v>
      </c>
      <c r="F1081" s="665"/>
      <c r="G1081" s="665"/>
      <c r="H1081" s="665"/>
      <c r="I1081" s="665"/>
      <c r="J1081" s="665"/>
      <c r="K1081" s="665"/>
      <c r="L1081" s="665"/>
      <c r="M1081" s="665"/>
      <c r="N1081" s="665">
        <v>1</v>
      </c>
      <c r="O1081" s="665">
        <v>449</v>
      </c>
      <c r="P1081" s="678"/>
      <c r="Q1081" s="666">
        <v>449</v>
      </c>
    </row>
    <row r="1082" spans="1:17" ht="14.4" customHeight="1" x14ac:dyDescent="0.3">
      <c r="A1082" s="661" t="s">
        <v>6803</v>
      </c>
      <c r="B1082" s="662" t="s">
        <v>5728</v>
      </c>
      <c r="C1082" s="662" t="s">
        <v>5769</v>
      </c>
      <c r="D1082" s="662" t="s">
        <v>5837</v>
      </c>
      <c r="E1082" s="662" t="s">
        <v>5838</v>
      </c>
      <c r="F1082" s="665">
        <v>63</v>
      </c>
      <c r="G1082" s="665">
        <v>13041</v>
      </c>
      <c r="H1082" s="665">
        <v>1</v>
      </c>
      <c r="I1082" s="665">
        <v>207</v>
      </c>
      <c r="J1082" s="665">
        <v>38</v>
      </c>
      <c r="K1082" s="665">
        <v>7902</v>
      </c>
      <c r="L1082" s="665">
        <v>0.60593512767425806</v>
      </c>
      <c r="M1082" s="665">
        <v>207.94736842105263</v>
      </c>
      <c r="N1082" s="665">
        <v>81</v>
      </c>
      <c r="O1082" s="665">
        <v>17010</v>
      </c>
      <c r="P1082" s="678">
        <v>1.3043478260869565</v>
      </c>
      <c r="Q1082" s="666">
        <v>210</v>
      </c>
    </row>
    <row r="1083" spans="1:17" ht="14.4" customHeight="1" x14ac:dyDescent="0.3">
      <c r="A1083" s="661" t="s">
        <v>6803</v>
      </c>
      <c r="B1083" s="662" t="s">
        <v>5728</v>
      </c>
      <c r="C1083" s="662" t="s">
        <v>5769</v>
      </c>
      <c r="D1083" s="662" t="s">
        <v>5784</v>
      </c>
      <c r="E1083" s="662" t="s">
        <v>5785</v>
      </c>
      <c r="F1083" s="665"/>
      <c r="G1083" s="665"/>
      <c r="H1083" s="665"/>
      <c r="I1083" s="665"/>
      <c r="J1083" s="665"/>
      <c r="K1083" s="665"/>
      <c r="L1083" s="665"/>
      <c r="M1083" s="665"/>
      <c r="N1083" s="665">
        <v>1</v>
      </c>
      <c r="O1083" s="665">
        <v>653</v>
      </c>
      <c r="P1083" s="678"/>
      <c r="Q1083" s="666">
        <v>653</v>
      </c>
    </row>
    <row r="1084" spans="1:17" ht="14.4" customHeight="1" x14ac:dyDescent="0.3">
      <c r="A1084" s="661" t="s">
        <v>6803</v>
      </c>
      <c r="B1084" s="662" t="s">
        <v>5728</v>
      </c>
      <c r="C1084" s="662" t="s">
        <v>5769</v>
      </c>
      <c r="D1084" s="662" t="s">
        <v>5786</v>
      </c>
      <c r="E1084" s="662" t="s">
        <v>5787</v>
      </c>
      <c r="F1084" s="665">
        <v>3</v>
      </c>
      <c r="G1084" s="665">
        <v>981</v>
      </c>
      <c r="H1084" s="665">
        <v>1</v>
      </c>
      <c r="I1084" s="665">
        <v>327</v>
      </c>
      <c r="J1084" s="665">
        <v>2</v>
      </c>
      <c r="K1084" s="665">
        <v>657</v>
      </c>
      <c r="L1084" s="665">
        <v>0.66972477064220182</v>
      </c>
      <c r="M1084" s="665">
        <v>328.5</v>
      </c>
      <c r="N1084" s="665">
        <v>9</v>
      </c>
      <c r="O1084" s="665">
        <v>2979</v>
      </c>
      <c r="P1084" s="678">
        <v>3.0366972477064218</v>
      </c>
      <c r="Q1084" s="666">
        <v>331</v>
      </c>
    </row>
    <row r="1085" spans="1:17" ht="14.4" customHeight="1" x14ac:dyDescent="0.3">
      <c r="A1085" s="661" t="s">
        <v>6803</v>
      </c>
      <c r="B1085" s="662" t="s">
        <v>5728</v>
      </c>
      <c r="C1085" s="662" t="s">
        <v>5769</v>
      </c>
      <c r="D1085" s="662" t="s">
        <v>5839</v>
      </c>
      <c r="E1085" s="662" t="s">
        <v>5840</v>
      </c>
      <c r="F1085" s="665">
        <v>141</v>
      </c>
      <c r="G1085" s="665">
        <v>11562</v>
      </c>
      <c r="H1085" s="665">
        <v>1</v>
      </c>
      <c r="I1085" s="665">
        <v>82</v>
      </c>
      <c r="J1085" s="665">
        <v>58</v>
      </c>
      <c r="K1085" s="665">
        <v>4836</v>
      </c>
      <c r="L1085" s="665">
        <v>0.41826673585884794</v>
      </c>
      <c r="M1085" s="665">
        <v>83.379310344827587</v>
      </c>
      <c r="N1085" s="665">
        <v>98</v>
      </c>
      <c r="O1085" s="665">
        <v>8330</v>
      </c>
      <c r="P1085" s="678">
        <v>0.7204635876145995</v>
      </c>
      <c r="Q1085" s="666">
        <v>85</v>
      </c>
    </row>
    <row r="1086" spans="1:17" ht="14.4" customHeight="1" x14ac:dyDescent="0.3">
      <c r="A1086" s="661" t="s">
        <v>6803</v>
      </c>
      <c r="B1086" s="662" t="s">
        <v>5728</v>
      </c>
      <c r="C1086" s="662" t="s">
        <v>5769</v>
      </c>
      <c r="D1086" s="662" t="s">
        <v>5792</v>
      </c>
      <c r="E1086" s="662" t="s">
        <v>5793</v>
      </c>
      <c r="F1086" s="665"/>
      <c r="G1086" s="665"/>
      <c r="H1086" s="665"/>
      <c r="I1086" s="665"/>
      <c r="J1086" s="665">
        <v>1</v>
      </c>
      <c r="K1086" s="665">
        <v>706</v>
      </c>
      <c r="L1086" s="665"/>
      <c r="M1086" s="665">
        <v>706</v>
      </c>
      <c r="N1086" s="665">
        <v>2</v>
      </c>
      <c r="O1086" s="665">
        <v>1414</v>
      </c>
      <c r="P1086" s="678"/>
      <c r="Q1086" s="666">
        <v>707</v>
      </c>
    </row>
    <row r="1087" spans="1:17" ht="14.4" customHeight="1" x14ac:dyDescent="0.3">
      <c r="A1087" s="661" t="s">
        <v>6803</v>
      </c>
      <c r="B1087" s="662" t="s">
        <v>5728</v>
      </c>
      <c r="C1087" s="662" t="s">
        <v>5769</v>
      </c>
      <c r="D1087" s="662" t="s">
        <v>5890</v>
      </c>
      <c r="E1087" s="662" t="s">
        <v>5889</v>
      </c>
      <c r="F1087" s="665">
        <v>25</v>
      </c>
      <c r="G1087" s="665">
        <v>23225</v>
      </c>
      <c r="H1087" s="665">
        <v>1</v>
      </c>
      <c r="I1087" s="665">
        <v>929</v>
      </c>
      <c r="J1087" s="665">
        <v>12</v>
      </c>
      <c r="K1087" s="665">
        <v>11148</v>
      </c>
      <c r="L1087" s="665">
        <v>0.48</v>
      </c>
      <c r="M1087" s="665">
        <v>929</v>
      </c>
      <c r="N1087" s="665">
        <v>34</v>
      </c>
      <c r="O1087" s="665">
        <v>31790</v>
      </c>
      <c r="P1087" s="678">
        <v>1.368783638320775</v>
      </c>
      <c r="Q1087" s="666">
        <v>935</v>
      </c>
    </row>
    <row r="1088" spans="1:17" ht="14.4" customHeight="1" x14ac:dyDescent="0.3">
      <c r="A1088" s="661" t="s">
        <v>6803</v>
      </c>
      <c r="B1088" s="662" t="s">
        <v>5728</v>
      </c>
      <c r="C1088" s="662" t="s">
        <v>5769</v>
      </c>
      <c r="D1088" s="662" t="s">
        <v>5796</v>
      </c>
      <c r="E1088" s="662" t="s">
        <v>5797</v>
      </c>
      <c r="F1088" s="665">
        <v>1</v>
      </c>
      <c r="G1088" s="665">
        <v>0</v>
      </c>
      <c r="H1088" s="665"/>
      <c r="I1088" s="665">
        <v>0</v>
      </c>
      <c r="J1088" s="665"/>
      <c r="K1088" s="665"/>
      <c r="L1088" s="665"/>
      <c r="M1088" s="665"/>
      <c r="N1088" s="665"/>
      <c r="O1088" s="665"/>
      <c r="P1088" s="678"/>
      <c r="Q1088" s="666"/>
    </row>
    <row r="1089" spans="1:17" ht="14.4" customHeight="1" x14ac:dyDescent="0.3">
      <c r="A1089" s="661" t="s">
        <v>6803</v>
      </c>
      <c r="B1089" s="662" t="s">
        <v>5728</v>
      </c>
      <c r="C1089" s="662" t="s">
        <v>5769</v>
      </c>
      <c r="D1089" s="662" t="s">
        <v>5891</v>
      </c>
      <c r="E1089" s="662" t="s">
        <v>5889</v>
      </c>
      <c r="F1089" s="665">
        <v>72</v>
      </c>
      <c r="G1089" s="665">
        <v>52848</v>
      </c>
      <c r="H1089" s="665">
        <v>1</v>
      </c>
      <c r="I1089" s="665">
        <v>734</v>
      </c>
      <c r="J1089" s="665">
        <v>98</v>
      </c>
      <c r="K1089" s="665">
        <v>72064</v>
      </c>
      <c r="L1089" s="665">
        <v>1.3636088404480775</v>
      </c>
      <c r="M1089" s="665">
        <v>735.34693877551024</v>
      </c>
      <c r="N1089" s="665">
        <v>119</v>
      </c>
      <c r="O1089" s="665">
        <v>87703</v>
      </c>
      <c r="P1089" s="678">
        <v>1.6595330003027551</v>
      </c>
      <c r="Q1089" s="666">
        <v>737</v>
      </c>
    </row>
    <row r="1090" spans="1:17" ht="14.4" customHeight="1" x14ac:dyDescent="0.3">
      <c r="A1090" s="661" t="s">
        <v>6803</v>
      </c>
      <c r="B1090" s="662" t="s">
        <v>5728</v>
      </c>
      <c r="C1090" s="662" t="s">
        <v>5769</v>
      </c>
      <c r="D1090" s="662" t="s">
        <v>5892</v>
      </c>
      <c r="E1090" s="662" t="s">
        <v>5893</v>
      </c>
      <c r="F1090" s="665">
        <v>26</v>
      </c>
      <c r="G1090" s="665">
        <v>13624</v>
      </c>
      <c r="H1090" s="665">
        <v>1</v>
      </c>
      <c r="I1090" s="665">
        <v>524</v>
      </c>
      <c r="J1090" s="665">
        <v>2</v>
      </c>
      <c r="K1090" s="665">
        <v>1052</v>
      </c>
      <c r="L1090" s="665">
        <v>7.7216676453317673E-2</v>
      </c>
      <c r="M1090" s="665">
        <v>526</v>
      </c>
      <c r="N1090" s="665">
        <v>4</v>
      </c>
      <c r="O1090" s="665">
        <v>2108</v>
      </c>
      <c r="P1090" s="678">
        <v>0.15472695243687609</v>
      </c>
      <c r="Q1090" s="666">
        <v>527</v>
      </c>
    </row>
    <row r="1091" spans="1:17" ht="14.4" customHeight="1" x14ac:dyDescent="0.3">
      <c r="A1091" s="661" t="s">
        <v>6803</v>
      </c>
      <c r="B1091" s="662" t="s">
        <v>5728</v>
      </c>
      <c r="C1091" s="662" t="s">
        <v>5769</v>
      </c>
      <c r="D1091" s="662" t="s">
        <v>5841</v>
      </c>
      <c r="E1091" s="662" t="s">
        <v>5842</v>
      </c>
      <c r="F1091" s="665">
        <v>44</v>
      </c>
      <c r="G1091" s="665">
        <v>13024</v>
      </c>
      <c r="H1091" s="665">
        <v>1</v>
      </c>
      <c r="I1091" s="665">
        <v>296</v>
      </c>
      <c r="J1091" s="665">
        <v>4</v>
      </c>
      <c r="K1091" s="665">
        <v>1192</v>
      </c>
      <c r="L1091" s="665">
        <v>9.1523341523341517E-2</v>
      </c>
      <c r="M1091" s="665">
        <v>298</v>
      </c>
      <c r="N1091" s="665">
        <v>10</v>
      </c>
      <c r="O1091" s="665">
        <v>2990</v>
      </c>
      <c r="P1091" s="678">
        <v>0.22957616707616707</v>
      </c>
      <c r="Q1091" s="666">
        <v>299</v>
      </c>
    </row>
    <row r="1092" spans="1:17" ht="14.4" customHeight="1" x14ac:dyDescent="0.3">
      <c r="A1092" s="661" t="s">
        <v>6803</v>
      </c>
      <c r="B1092" s="662" t="s">
        <v>5728</v>
      </c>
      <c r="C1092" s="662" t="s">
        <v>5769</v>
      </c>
      <c r="D1092" s="662" t="s">
        <v>5843</v>
      </c>
      <c r="E1092" s="662" t="s">
        <v>5838</v>
      </c>
      <c r="F1092" s="665">
        <v>21</v>
      </c>
      <c r="G1092" s="665">
        <v>3612</v>
      </c>
      <c r="H1092" s="665">
        <v>1</v>
      </c>
      <c r="I1092" s="665">
        <v>172</v>
      </c>
      <c r="J1092" s="665">
        <v>23</v>
      </c>
      <c r="K1092" s="665">
        <v>3986</v>
      </c>
      <c r="L1092" s="665">
        <v>1.1035437430786268</v>
      </c>
      <c r="M1092" s="665">
        <v>173.30434782608697</v>
      </c>
      <c r="N1092" s="665">
        <v>33</v>
      </c>
      <c r="O1092" s="665">
        <v>5742</v>
      </c>
      <c r="P1092" s="678">
        <v>1.5897009966777409</v>
      </c>
      <c r="Q1092" s="666">
        <v>174</v>
      </c>
    </row>
    <row r="1093" spans="1:17" ht="14.4" customHeight="1" x14ac:dyDescent="0.3">
      <c r="A1093" s="661" t="s">
        <v>6803</v>
      </c>
      <c r="B1093" s="662" t="s">
        <v>5728</v>
      </c>
      <c r="C1093" s="662" t="s">
        <v>5769</v>
      </c>
      <c r="D1093" s="662" t="s">
        <v>5844</v>
      </c>
      <c r="E1093" s="662" t="s">
        <v>5842</v>
      </c>
      <c r="F1093" s="665">
        <v>60</v>
      </c>
      <c r="G1093" s="665">
        <v>21900</v>
      </c>
      <c r="H1093" s="665">
        <v>1</v>
      </c>
      <c r="I1093" s="665">
        <v>365</v>
      </c>
      <c r="J1093" s="665">
        <v>21</v>
      </c>
      <c r="K1093" s="665">
        <v>7689</v>
      </c>
      <c r="L1093" s="665">
        <v>0.3510958904109589</v>
      </c>
      <c r="M1093" s="665">
        <v>366.14285714285717</v>
      </c>
      <c r="N1093" s="665">
        <v>21</v>
      </c>
      <c r="O1093" s="665">
        <v>7791</v>
      </c>
      <c r="P1093" s="678">
        <v>0.35575342465753423</v>
      </c>
      <c r="Q1093" s="666">
        <v>371</v>
      </c>
    </row>
    <row r="1094" spans="1:17" ht="14.4" customHeight="1" x14ac:dyDescent="0.3">
      <c r="A1094" s="661" t="s">
        <v>6803</v>
      </c>
      <c r="B1094" s="662" t="s">
        <v>5728</v>
      </c>
      <c r="C1094" s="662" t="s">
        <v>5769</v>
      </c>
      <c r="D1094" s="662" t="s">
        <v>5847</v>
      </c>
      <c r="E1094" s="662" t="s">
        <v>5848</v>
      </c>
      <c r="F1094" s="665">
        <v>0</v>
      </c>
      <c r="G1094" s="665">
        <v>0</v>
      </c>
      <c r="H1094" s="665"/>
      <c r="I1094" s="665"/>
      <c r="J1094" s="665"/>
      <c r="K1094" s="665"/>
      <c r="L1094" s="665"/>
      <c r="M1094" s="665"/>
      <c r="N1094" s="665"/>
      <c r="O1094" s="665"/>
      <c r="P1094" s="678"/>
      <c r="Q1094" s="666"/>
    </row>
    <row r="1095" spans="1:17" ht="14.4" customHeight="1" x14ac:dyDescent="0.3">
      <c r="A1095" s="661" t="s">
        <v>6803</v>
      </c>
      <c r="B1095" s="662" t="s">
        <v>5728</v>
      </c>
      <c r="C1095" s="662" t="s">
        <v>5769</v>
      </c>
      <c r="D1095" s="662" t="s">
        <v>5894</v>
      </c>
      <c r="E1095" s="662" t="s">
        <v>5895</v>
      </c>
      <c r="F1095" s="665">
        <v>1</v>
      </c>
      <c r="G1095" s="665">
        <v>100</v>
      </c>
      <c r="H1095" s="665">
        <v>1</v>
      </c>
      <c r="I1095" s="665">
        <v>100</v>
      </c>
      <c r="J1095" s="665"/>
      <c r="K1095" s="665"/>
      <c r="L1095" s="665"/>
      <c r="M1095" s="665"/>
      <c r="N1095" s="665"/>
      <c r="O1095" s="665"/>
      <c r="P1095" s="678"/>
      <c r="Q1095" s="666"/>
    </row>
    <row r="1096" spans="1:17" ht="14.4" customHeight="1" x14ac:dyDescent="0.3">
      <c r="A1096" s="661" t="s">
        <v>6803</v>
      </c>
      <c r="B1096" s="662" t="s">
        <v>5728</v>
      </c>
      <c r="C1096" s="662" t="s">
        <v>5769</v>
      </c>
      <c r="D1096" s="662" t="s">
        <v>5814</v>
      </c>
      <c r="E1096" s="662" t="s">
        <v>5815</v>
      </c>
      <c r="F1096" s="665"/>
      <c r="G1096" s="665"/>
      <c r="H1096" s="665"/>
      <c r="I1096" s="665"/>
      <c r="J1096" s="665"/>
      <c r="K1096" s="665"/>
      <c r="L1096" s="665"/>
      <c r="M1096" s="665"/>
      <c r="N1096" s="665">
        <v>1</v>
      </c>
      <c r="O1096" s="665">
        <v>340</v>
      </c>
      <c r="P1096" s="678"/>
      <c r="Q1096" s="666">
        <v>340</v>
      </c>
    </row>
    <row r="1097" spans="1:17" ht="14.4" customHeight="1" x14ac:dyDescent="0.3">
      <c r="A1097" s="661" t="s">
        <v>6803</v>
      </c>
      <c r="B1097" s="662" t="s">
        <v>5728</v>
      </c>
      <c r="C1097" s="662" t="s">
        <v>5769</v>
      </c>
      <c r="D1097" s="662" t="s">
        <v>5897</v>
      </c>
      <c r="E1097" s="662" t="s">
        <v>5889</v>
      </c>
      <c r="F1097" s="665"/>
      <c r="G1097" s="665"/>
      <c r="H1097" s="665"/>
      <c r="I1097" s="665"/>
      <c r="J1097" s="665">
        <v>8</v>
      </c>
      <c r="K1097" s="665">
        <v>6884</v>
      </c>
      <c r="L1097" s="665"/>
      <c r="M1097" s="665">
        <v>860.5</v>
      </c>
      <c r="N1097" s="665">
        <v>32</v>
      </c>
      <c r="O1097" s="665">
        <v>27616</v>
      </c>
      <c r="P1097" s="678"/>
      <c r="Q1097" s="666">
        <v>863</v>
      </c>
    </row>
    <row r="1098" spans="1:17" ht="14.4" customHeight="1" x14ac:dyDescent="0.3">
      <c r="A1098" s="661" t="s">
        <v>6803</v>
      </c>
      <c r="B1098" s="662" t="s">
        <v>5728</v>
      </c>
      <c r="C1098" s="662" t="s">
        <v>5769</v>
      </c>
      <c r="D1098" s="662" t="s">
        <v>5913</v>
      </c>
      <c r="E1098" s="662" t="s">
        <v>5889</v>
      </c>
      <c r="F1098" s="665"/>
      <c r="G1098" s="665"/>
      <c r="H1098" s="665"/>
      <c r="I1098" s="665"/>
      <c r="J1098" s="665">
        <v>4</v>
      </c>
      <c r="K1098" s="665">
        <v>3780</v>
      </c>
      <c r="L1098" s="665"/>
      <c r="M1098" s="665">
        <v>945</v>
      </c>
      <c r="N1098" s="665"/>
      <c r="O1098" s="665"/>
      <c r="P1098" s="678"/>
      <c r="Q1098" s="666"/>
    </row>
    <row r="1099" spans="1:17" ht="14.4" customHeight="1" x14ac:dyDescent="0.3">
      <c r="A1099" s="661" t="s">
        <v>6803</v>
      </c>
      <c r="B1099" s="662" t="s">
        <v>5728</v>
      </c>
      <c r="C1099" s="662" t="s">
        <v>5769</v>
      </c>
      <c r="D1099" s="662" t="s">
        <v>5849</v>
      </c>
      <c r="E1099" s="662" t="s">
        <v>5829</v>
      </c>
      <c r="F1099" s="665">
        <v>1</v>
      </c>
      <c r="G1099" s="665">
        <v>389</v>
      </c>
      <c r="H1099" s="665">
        <v>1</v>
      </c>
      <c r="I1099" s="665">
        <v>389</v>
      </c>
      <c r="J1099" s="665"/>
      <c r="K1099" s="665"/>
      <c r="L1099" s="665"/>
      <c r="M1099" s="665"/>
      <c r="N1099" s="665">
        <v>2</v>
      </c>
      <c r="O1099" s="665">
        <v>790</v>
      </c>
      <c r="P1099" s="678">
        <v>2.030848329048843</v>
      </c>
      <c r="Q1099" s="666">
        <v>395</v>
      </c>
    </row>
    <row r="1100" spans="1:17" ht="14.4" customHeight="1" x14ac:dyDescent="0.3">
      <c r="A1100" s="661" t="s">
        <v>6803</v>
      </c>
      <c r="B1100" s="662" t="s">
        <v>5728</v>
      </c>
      <c r="C1100" s="662" t="s">
        <v>5769</v>
      </c>
      <c r="D1100" s="662" t="s">
        <v>5850</v>
      </c>
      <c r="E1100" s="662" t="s">
        <v>5851</v>
      </c>
      <c r="F1100" s="665"/>
      <c r="G1100" s="665"/>
      <c r="H1100" s="665"/>
      <c r="I1100" s="665"/>
      <c r="J1100" s="665">
        <v>2</v>
      </c>
      <c r="K1100" s="665">
        <v>1216</v>
      </c>
      <c r="L1100" s="665"/>
      <c r="M1100" s="665">
        <v>608</v>
      </c>
      <c r="N1100" s="665">
        <v>2</v>
      </c>
      <c r="O1100" s="665">
        <v>1222</v>
      </c>
      <c r="P1100" s="678"/>
      <c r="Q1100" s="666">
        <v>611</v>
      </c>
    </row>
    <row r="1101" spans="1:17" ht="14.4" customHeight="1" x14ac:dyDescent="0.3">
      <c r="A1101" s="661" t="s">
        <v>6803</v>
      </c>
      <c r="B1101" s="662" t="s">
        <v>5728</v>
      </c>
      <c r="C1101" s="662" t="s">
        <v>5769</v>
      </c>
      <c r="D1101" s="662" t="s">
        <v>5898</v>
      </c>
      <c r="E1101" s="662" t="s">
        <v>5851</v>
      </c>
      <c r="F1101" s="665"/>
      <c r="G1101" s="665"/>
      <c r="H1101" s="665"/>
      <c r="I1101" s="665"/>
      <c r="J1101" s="665"/>
      <c r="K1101" s="665"/>
      <c r="L1101" s="665"/>
      <c r="M1101" s="665"/>
      <c r="N1101" s="665">
        <v>2</v>
      </c>
      <c r="O1101" s="665">
        <v>1050</v>
      </c>
      <c r="P1101" s="678"/>
      <c r="Q1101" s="666">
        <v>525</v>
      </c>
    </row>
    <row r="1102" spans="1:17" ht="14.4" customHeight="1" x14ac:dyDescent="0.3">
      <c r="A1102" s="661" t="s">
        <v>6804</v>
      </c>
      <c r="B1102" s="662" t="s">
        <v>5728</v>
      </c>
      <c r="C1102" s="662" t="s">
        <v>5758</v>
      </c>
      <c r="D1102" s="662" t="s">
        <v>5884</v>
      </c>
      <c r="E1102" s="662" t="s">
        <v>5885</v>
      </c>
      <c r="F1102" s="665">
        <v>4</v>
      </c>
      <c r="G1102" s="665">
        <v>3619</v>
      </c>
      <c r="H1102" s="665">
        <v>1</v>
      </c>
      <c r="I1102" s="665">
        <v>904.75</v>
      </c>
      <c r="J1102" s="665">
        <v>15</v>
      </c>
      <c r="K1102" s="665">
        <v>13571.25</v>
      </c>
      <c r="L1102" s="665">
        <v>3.75</v>
      </c>
      <c r="M1102" s="665">
        <v>904.75</v>
      </c>
      <c r="N1102" s="665">
        <v>8</v>
      </c>
      <c r="O1102" s="665">
        <v>7238</v>
      </c>
      <c r="P1102" s="678">
        <v>2</v>
      </c>
      <c r="Q1102" s="666">
        <v>904.75</v>
      </c>
    </row>
    <row r="1103" spans="1:17" ht="14.4" customHeight="1" x14ac:dyDescent="0.3">
      <c r="A1103" s="661" t="s">
        <v>6804</v>
      </c>
      <c r="B1103" s="662" t="s">
        <v>5728</v>
      </c>
      <c r="C1103" s="662" t="s">
        <v>5758</v>
      </c>
      <c r="D1103" s="662" t="s">
        <v>5761</v>
      </c>
      <c r="E1103" s="662" t="s">
        <v>5762</v>
      </c>
      <c r="F1103" s="665"/>
      <c r="G1103" s="665"/>
      <c r="H1103" s="665"/>
      <c r="I1103" s="665"/>
      <c r="J1103" s="665">
        <v>1</v>
      </c>
      <c r="K1103" s="665">
        <v>242.64</v>
      </c>
      <c r="L1103" s="665"/>
      <c r="M1103" s="665">
        <v>242.64</v>
      </c>
      <c r="N1103" s="665">
        <v>1</v>
      </c>
      <c r="O1103" s="665">
        <v>242.64</v>
      </c>
      <c r="P1103" s="678"/>
      <c r="Q1103" s="666">
        <v>242.64</v>
      </c>
    </row>
    <row r="1104" spans="1:17" ht="14.4" customHeight="1" x14ac:dyDescent="0.3">
      <c r="A1104" s="661" t="s">
        <v>6804</v>
      </c>
      <c r="B1104" s="662" t="s">
        <v>5728</v>
      </c>
      <c r="C1104" s="662" t="s">
        <v>5769</v>
      </c>
      <c r="D1104" s="662" t="s">
        <v>5900</v>
      </c>
      <c r="E1104" s="662" t="s">
        <v>5901</v>
      </c>
      <c r="F1104" s="665"/>
      <c r="G1104" s="665"/>
      <c r="H1104" s="665"/>
      <c r="I1104" s="665"/>
      <c r="J1104" s="665"/>
      <c r="K1104" s="665"/>
      <c r="L1104" s="665"/>
      <c r="M1104" s="665"/>
      <c r="N1104" s="665">
        <v>1</v>
      </c>
      <c r="O1104" s="665">
        <v>189</v>
      </c>
      <c r="P1104" s="678"/>
      <c r="Q1104" s="666">
        <v>189</v>
      </c>
    </row>
    <row r="1105" spans="1:17" ht="14.4" customHeight="1" x14ac:dyDescent="0.3">
      <c r="A1105" s="661" t="s">
        <v>6804</v>
      </c>
      <c r="B1105" s="662" t="s">
        <v>5728</v>
      </c>
      <c r="C1105" s="662" t="s">
        <v>5769</v>
      </c>
      <c r="D1105" s="662" t="s">
        <v>5886</v>
      </c>
      <c r="E1105" s="662" t="s">
        <v>5887</v>
      </c>
      <c r="F1105" s="665"/>
      <c r="G1105" s="665"/>
      <c r="H1105" s="665"/>
      <c r="I1105" s="665"/>
      <c r="J1105" s="665"/>
      <c r="K1105" s="665"/>
      <c r="L1105" s="665"/>
      <c r="M1105" s="665"/>
      <c r="N1105" s="665">
        <v>1</v>
      </c>
      <c r="O1105" s="665">
        <v>1140</v>
      </c>
      <c r="P1105" s="678"/>
      <c r="Q1105" s="666">
        <v>1140</v>
      </c>
    </row>
    <row r="1106" spans="1:17" ht="14.4" customHeight="1" x14ac:dyDescent="0.3">
      <c r="A1106" s="661" t="s">
        <v>6804</v>
      </c>
      <c r="B1106" s="662" t="s">
        <v>5728</v>
      </c>
      <c r="C1106" s="662" t="s">
        <v>5769</v>
      </c>
      <c r="D1106" s="662" t="s">
        <v>5780</v>
      </c>
      <c r="E1106" s="662" t="s">
        <v>5781</v>
      </c>
      <c r="F1106" s="665">
        <v>136</v>
      </c>
      <c r="G1106" s="665">
        <v>31552</v>
      </c>
      <c r="H1106" s="665">
        <v>1</v>
      </c>
      <c r="I1106" s="665">
        <v>232</v>
      </c>
      <c r="J1106" s="665">
        <v>194</v>
      </c>
      <c r="K1106" s="665">
        <v>44790</v>
      </c>
      <c r="L1106" s="665">
        <v>1.4195613590263692</v>
      </c>
      <c r="M1106" s="665">
        <v>230.8762886597938</v>
      </c>
      <c r="N1106" s="665">
        <v>193</v>
      </c>
      <c r="O1106" s="665">
        <v>45355</v>
      </c>
      <c r="P1106" s="678">
        <v>1.4374683062880325</v>
      </c>
      <c r="Q1106" s="666">
        <v>235</v>
      </c>
    </row>
    <row r="1107" spans="1:17" ht="14.4" customHeight="1" x14ac:dyDescent="0.3">
      <c r="A1107" s="661" t="s">
        <v>6804</v>
      </c>
      <c r="B1107" s="662" t="s">
        <v>5728</v>
      </c>
      <c r="C1107" s="662" t="s">
        <v>5769</v>
      </c>
      <c r="D1107" s="662" t="s">
        <v>5826</v>
      </c>
      <c r="E1107" s="662" t="s">
        <v>5827</v>
      </c>
      <c r="F1107" s="665">
        <v>37</v>
      </c>
      <c r="G1107" s="665">
        <v>4292</v>
      </c>
      <c r="H1107" s="665">
        <v>1</v>
      </c>
      <c r="I1107" s="665">
        <v>116</v>
      </c>
      <c r="J1107" s="665">
        <v>27</v>
      </c>
      <c r="K1107" s="665">
        <v>3170</v>
      </c>
      <c r="L1107" s="665">
        <v>0.73858341099720415</v>
      </c>
      <c r="M1107" s="665">
        <v>117.4074074074074</v>
      </c>
      <c r="N1107" s="665">
        <v>45</v>
      </c>
      <c r="O1107" s="665">
        <v>5310</v>
      </c>
      <c r="P1107" s="678">
        <v>1.2371854613233924</v>
      </c>
      <c r="Q1107" s="666">
        <v>118</v>
      </c>
    </row>
    <row r="1108" spans="1:17" ht="14.4" customHeight="1" x14ac:dyDescent="0.3">
      <c r="A1108" s="661" t="s">
        <v>6804</v>
      </c>
      <c r="B1108" s="662" t="s">
        <v>5728</v>
      </c>
      <c r="C1108" s="662" t="s">
        <v>5769</v>
      </c>
      <c r="D1108" s="662" t="s">
        <v>5828</v>
      </c>
      <c r="E1108" s="662" t="s">
        <v>5829</v>
      </c>
      <c r="F1108" s="665">
        <v>2</v>
      </c>
      <c r="G1108" s="665">
        <v>640</v>
      </c>
      <c r="H1108" s="665">
        <v>1</v>
      </c>
      <c r="I1108" s="665">
        <v>320</v>
      </c>
      <c r="J1108" s="665"/>
      <c r="K1108" s="665"/>
      <c r="L1108" s="665"/>
      <c r="M1108" s="665"/>
      <c r="N1108" s="665">
        <v>5</v>
      </c>
      <c r="O1108" s="665">
        <v>1615</v>
      </c>
      <c r="P1108" s="678">
        <v>2.5234375</v>
      </c>
      <c r="Q1108" s="666">
        <v>323</v>
      </c>
    </row>
    <row r="1109" spans="1:17" ht="14.4" customHeight="1" x14ac:dyDescent="0.3">
      <c r="A1109" s="661" t="s">
        <v>6804</v>
      </c>
      <c r="B1109" s="662" t="s">
        <v>5728</v>
      </c>
      <c r="C1109" s="662" t="s">
        <v>5769</v>
      </c>
      <c r="D1109" s="662" t="s">
        <v>5830</v>
      </c>
      <c r="E1109" s="662" t="s">
        <v>5831</v>
      </c>
      <c r="F1109" s="665">
        <v>13</v>
      </c>
      <c r="G1109" s="665">
        <v>6292</v>
      </c>
      <c r="H1109" s="665">
        <v>1</v>
      </c>
      <c r="I1109" s="665">
        <v>484</v>
      </c>
      <c r="J1109" s="665">
        <v>3</v>
      </c>
      <c r="K1109" s="665">
        <v>1458</v>
      </c>
      <c r="L1109" s="665">
        <v>0.23172282263191354</v>
      </c>
      <c r="M1109" s="665">
        <v>486</v>
      </c>
      <c r="N1109" s="665">
        <v>3</v>
      </c>
      <c r="O1109" s="665">
        <v>1461</v>
      </c>
      <c r="P1109" s="678">
        <v>0.23219961856325494</v>
      </c>
      <c r="Q1109" s="666">
        <v>487</v>
      </c>
    </row>
    <row r="1110" spans="1:17" ht="14.4" customHeight="1" x14ac:dyDescent="0.3">
      <c r="A1110" s="661" t="s">
        <v>6804</v>
      </c>
      <c r="B1110" s="662" t="s">
        <v>5728</v>
      </c>
      <c r="C1110" s="662" t="s">
        <v>5769</v>
      </c>
      <c r="D1110" s="662" t="s">
        <v>5832</v>
      </c>
      <c r="E1110" s="662" t="s">
        <v>5833</v>
      </c>
      <c r="F1110" s="665">
        <v>7</v>
      </c>
      <c r="G1110" s="665">
        <v>4739</v>
      </c>
      <c r="H1110" s="665">
        <v>1</v>
      </c>
      <c r="I1110" s="665">
        <v>677</v>
      </c>
      <c r="J1110" s="665">
        <v>2</v>
      </c>
      <c r="K1110" s="665">
        <v>1358</v>
      </c>
      <c r="L1110" s="665">
        <v>0.28655834564254062</v>
      </c>
      <c r="M1110" s="665">
        <v>679</v>
      </c>
      <c r="N1110" s="665">
        <v>5</v>
      </c>
      <c r="O1110" s="665">
        <v>3400</v>
      </c>
      <c r="P1110" s="678">
        <v>0.71745093901667023</v>
      </c>
      <c r="Q1110" s="666">
        <v>680</v>
      </c>
    </row>
    <row r="1111" spans="1:17" ht="14.4" customHeight="1" x14ac:dyDescent="0.3">
      <c r="A1111" s="661" t="s">
        <v>6804</v>
      </c>
      <c r="B1111" s="662" t="s">
        <v>5728</v>
      </c>
      <c r="C1111" s="662" t="s">
        <v>5769</v>
      </c>
      <c r="D1111" s="662" t="s">
        <v>5834</v>
      </c>
      <c r="E1111" s="662" t="s">
        <v>5831</v>
      </c>
      <c r="F1111" s="665">
        <v>30</v>
      </c>
      <c r="G1111" s="665">
        <v>16590</v>
      </c>
      <c r="H1111" s="665">
        <v>1</v>
      </c>
      <c r="I1111" s="665">
        <v>553</v>
      </c>
      <c r="J1111" s="665">
        <v>27</v>
      </c>
      <c r="K1111" s="665">
        <v>15003</v>
      </c>
      <c r="L1111" s="665">
        <v>0.90433996383363469</v>
      </c>
      <c r="M1111" s="665">
        <v>555.66666666666663</v>
      </c>
      <c r="N1111" s="665">
        <v>21</v>
      </c>
      <c r="O1111" s="665">
        <v>11739</v>
      </c>
      <c r="P1111" s="678">
        <v>0.70759493670886076</v>
      </c>
      <c r="Q1111" s="666">
        <v>559</v>
      </c>
    </row>
    <row r="1112" spans="1:17" ht="14.4" customHeight="1" x14ac:dyDescent="0.3">
      <c r="A1112" s="661" t="s">
        <v>6804</v>
      </c>
      <c r="B1112" s="662" t="s">
        <v>5728</v>
      </c>
      <c r="C1112" s="662" t="s">
        <v>5769</v>
      </c>
      <c r="D1112" s="662" t="s">
        <v>5835</v>
      </c>
      <c r="E1112" s="662" t="s">
        <v>5833</v>
      </c>
      <c r="F1112" s="665">
        <v>2</v>
      </c>
      <c r="G1112" s="665">
        <v>1492</v>
      </c>
      <c r="H1112" s="665">
        <v>1</v>
      </c>
      <c r="I1112" s="665">
        <v>746</v>
      </c>
      <c r="J1112" s="665"/>
      <c r="K1112" s="665"/>
      <c r="L1112" s="665"/>
      <c r="M1112" s="665"/>
      <c r="N1112" s="665">
        <v>3</v>
      </c>
      <c r="O1112" s="665">
        <v>2256</v>
      </c>
      <c r="P1112" s="678">
        <v>1.5120643431635388</v>
      </c>
      <c r="Q1112" s="666">
        <v>752</v>
      </c>
    </row>
    <row r="1113" spans="1:17" ht="14.4" customHeight="1" x14ac:dyDescent="0.3">
      <c r="A1113" s="661" t="s">
        <v>6804</v>
      </c>
      <c r="B1113" s="662" t="s">
        <v>5728</v>
      </c>
      <c r="C1113" s="662" t="s">
        <v>5769</v>
      </c>
      <c r="D1113" s="662" t="s">
        <v>5888</v>
      </c>
      <c r="E1113" s="662" t="s">
        <v>5889</v>
      </c>
      <c r="F1113" s="665">
        <v>119</v>
      </c>
      <c r="G1113" s="665">
        <v>95557</v>
      </c>
      <c r="H1113" s="665">
        <v>1</v>
      </c>
      <c r="I1113" s="665">
        <v>803</v>
      </c>
      <c r="J1113" s="665">
        <v>105</v>
      </c>
      <c r="K1113" s="665">
        <v>78099</v>
      </c>
      <c r="L1113" s="665">
        <v>0.81730276170243943</v>
      </c>
      <c r="M1113" s="665">
        <v>743.8</v>
      </c>
      <c r="N1113" s="665">
        <v>104</v>
      </c>
      <c r="O1113" s="665">
        <v>84136</v>
      </c>
      <c r="P1113" s="678">
        <v>0.88047971367874667</v>
      </c>
      <c r="Q1113" s="666">
        <v>809</v>
      </c>
    </row>
    <row r="1114" spans="1:17" ht="14.4" customHeight="1" x14ac:dyDescent="0.3">
      <c r="A1114" s="661" t="s">
        <v>6804</v>
      </c>
      <c r="B1114" s="662" t="s">
        <v>5728</v>
      </c>
      <c r="C1114" s="662" t="s">
        <v>5769</v>
      </c>
      <c r="D1114" s="662" t="s">
        <v>5836</v>
      </c>
      <c r="E1114" s="662" t="s">
        <v>5815</v>
      </c>
      <c r="F1114" s="665">
        <v>2</v>
      </c>
      <c r="G1114" s="665">
        <v>878</v>
      </c>
      <c r="H1114" s="665">
        <v>1</v>
      </c>
      <c r="I1114" s="665">
        <v>439</v>
      </c>
      <c r="J1114" s="665">
        <v>4</v>
      </c>
      <c r="K1114" s="665">
        <v>1777</v>
      </c>
      <c r="L1114" s="665">
        <v>2.0239179954441915</v>
      </c>
      <c r="M1114" s="665">
        <v>444.25</v>
      </c>
      <c r="N1114" s="665">
        <v>24</v>
      </c>
      <c r="O1114" s="665">
        <v>10776</v>
      </c>
      <c r="P1114" s="678">
        <v>12.273348519362187</v>
      </c>
      <c r="Q1114" s="666">
        <v>449</v>
      </c>
    </row>
    <row r="1115" spans="1:17" ht="14.4" customHeight="1" x14ac:dyDescent="0.3">
      <c r="A1115" s="661" t="s">
        <v>6804</v>
      </c>
      <c r="B1115" s="662" t="s">
        <v>5728</v>
      </c>
      <c r="C1115" s="662" t="s">
        <v>5769</v>
      </c>
      <c r="D1115" s="662" t="s">
        <v>5855</v>
      </c>
      <c r="E1115" s="662" t="s">
        <v>5817</v>
      </c>
      <c r="F1115" s="665"/>
      <c r="G1115" s="665"/>
      <c r="H1115" s="665"/>
      <c r="I1115" s="665"/>
      <c r="J1115" s="665">
        <v>2</v>
      </c>
      <c r="K1115" s="665">
        <v>862</v>
      </c>
      <c r="L1115" s="665"/>
      <c r="M1115" s="665">
        <v>431</v>
      </c>
      <c r="N1115" s="665">
        <v>1</v>
      </c>
      <c r="O1115" s="665">
        <v>437</v>
      </c>
      <c r="P1115" s="678"/>
      <c r="Q1115" s="666">
        <v>437</v>
      </c>
    </row>
    <row r="1116" spans="1:17" ht="14.4" customHeight="1" x14ac:dyDescent="0.3">
      <c r="A1116" s="661" t="s">
        <v>6804</v>
      </c>
      <c r="B1116" s="662" t="s">
        <v>5728</v>
      </c>
      <c r="C1116" s="662" t="s">
        <v>5769</v>
      </c>
      <c r="D1116" s="662" t="s">
        <v>5908</v>
      </c>
      <c r="E1116" s="662" t="s">
        <v>5811</v>
      </c>
      <c r="F1116" s="665"/>
      <c r="G1116" s="665"/>
      <c r="H1116" s="665"/>
      <c r="I1116" s="665"/>
      <c r="J1116" s="665">
        <v>1</v>
      </c>
      <c r="K1116" s="665">
        <v>712</v>
      </c>
      <c r="L1116" s="665"/>
      <c r="M1116" s="665">
        <v>712</v>
      </c>
      <c r="N1116" s="665">
        <v>1</v>
      </c>
      <c r="O1116" s="665">
        <v>715</v>
      </c>
      <c r="P1116" s="678"/>
      <c r="Q1116" s="666">
        <v>715</v>
      </c>
    </row>
    <row r="1117" spans="1:17" ht="14.4" customHeight="1" x14ac:dyDescent="0.3">
      <c r="A1117" s="661" t="s">
        <v>6804</v>
      </c>
      <c r="B1117" s="662" t="s">
        <v>5728</v>
      </c>
      <c r="C1117" s="662" t="s">
        <v>5769</v>
      </c>
      <c r="D1117" s="662" t="s">
        <v>5837</v>
      </c>
      <c r="E1117" s="662" t="s">
        <v>5838</v>
      </c>
      <c r="F1117" s="665">
        <v>29</v>
      </c>
      <c r="G1117" s="665">
        <v>6003</v>
      </c>
      <c r="H1117" s="665">
        <v>1</v>
      </c>
      <c r="I1117" s="665">
        <v>207</v>
      </c>
      <c r="J1117" s="665">
        <v>26</v>
      </c>
      <c r="K1117" s="665">
        <v>5416</v>
      </c>
      <c r="L1117" s="665">
        <v>0.90221555888722305</v>
      </c>
      <c r="M1117" s="665">
        <v>208.30769230769232</v>
      </c>
      <c r="N1117" s="665">
        <v>24</v>
      </c>
      <c r="O1117" s="665">
        <v>5040</v>
      </c>
      <c r="P1117" s="678">
        <v>0.83958020989505244</v>
      </c>
      <c r="Q1117" s="666">
        <v>210</v>
      </c>
    </row>
    <row r="1118" spans="1:17" ht="14.4" customHeight="1" x14ac:dyDescent="0.3">
      <c r="A1118" s="661" t="s">
        <v>6804</v>
      </c>
      <c r="B1118" s="662" t="s">
        <v>5728</v>
      </c>
      <c r="C1118" s="662" t="s">
        <v>5769</v>
      </c>
      <c r="D1118" s="662" t="s">
        <v>5784</v>
      </c>
      <c r="E1118" s="662" t="s">
        <v>5785</v>
      </c>
      <c r="F1118" s="665"/>
      <c r="G1118" s="665"/>
      <c r="H1118" s="665"/>
      <c r="I1118" s="665"/>
      <c r="J1118" s="665"/>
      <c r="K1118" s="665"/>
      <c r="L1118" s="665"/>
      <c r="M1118" s="665"/>
      <c r="N1118" s="665">
        <v>1</v>
      </c>
      <c r="O1118" s="665">
        <v>653</v>
      </c>
      <c r="P1118" s="678"/>
      <c r="Q1118" s="666">
        <v>653</v>
      </c>
    </row>
    <row r="1119" spans="1:17" ht="14.4" customHeight="1" x14ac:dyDescent="0.3">
      <c r="A1119" s="661" t="s">
        <v>6804</v>
      </c>
      <c r="B1119" s="662" t="s">
        <v>5728</v>
      </c>
      <c r="C1119" s="662" t="s">
        <v>5769</v>
      </c>
      <c r="D1119" s="662" t="s">
        <v>5786</v>
      </c>
      <c r="E1119" s="662" t="s">
        <v>5787</v>
      </c>
      <c r="F1119" s="665">
        <v>12</v>
      </c>
      <c r="G1119" s="665">
        <v>3924</v>
      </c>
      <c r="H1119" s="665">
        <v>1</v>
      </c>
      <c r="I1119" s="665">
        <v>327</v>
      </c>
      <c r="J1119" s="665">
        <v>6</v>
      </c>
      <c r="K1119" s="665">
        <v>1971</v>
      </c>
      <c r="L1119" s="665">
        <v>0.50229357798165142</v>
      </c>
      <c r="M1119" s="665">
        <v>328.5</v>
      </c>
      <c r="N1119" s="665">
        <v>9</v>
      </c>
      <c r="O1119" s="665">
        <v>2979</v>
      </c>
      <c r="P1119" s="678">
        <v>0.75917431192660545</v>
      </c>
      <c r="Q1119" s="666">
        <v>331</v>
      </c>
    </row>
    <row r="1120" spans="1:17" ht="14.4" customHeight="1" x14ac:dyDescent="0.3">
      <c r="A1120" s="661" t="s">
        <v>6804</v>
      </c>
      <c r="B1120" s="662" t="s">
        <v>5728</v>
      </c>
      <c r="C1120" s="662" t="s">
        <v>5769</v>
      </c>
      <c r="D1120" s="662" t="s">
        <v>5839</v>
      </c>
      <c r="E1120" s="662" t="s">
        <v>5840</v>
      </c>
      <c r="F1120" s="665">
        <v>213</v>
      </c>
      <c r="G1120" s="665">
        <v>17466</v>
      </c>
      <c r="H1120" s="665">
        <v>1</v>
      </c>
      <c r="I1120" s="665">
        <v>82</v>
      </c>
      <c r="J1120" s="665">
        <v>233</v>
      </c>
      <c r="K1120" s="665">
        <v>18738</v>
      </c>
      <c r="L1120" s="665">
        <v>1.0728272071453109</v>
      </c>
      <c r="M1120" s="665">
        <v>80.420600858369099</v>
      </c>
      <c r="N1120" s="665">
        <v>218</v>
      </c>
      <c r="O1120" s="665">
        <v>18530</v>
      </c>
      <c r="P1120" s="678">
        <v>1.0609183556624298</v>
      </c>
      <c r="Q1120" s="666">
        <v>85</v>
      </c>
    </row>
    <row r="1121" spans="1:17" ht="14.4" customHeight="1" x14ac:dyDescent="0.3">
      <c r="A1121" s="661" t="s">
        <v>6804</v>
      </c>
      <c r="B1121" s="662" t="s">
        <v>5728</v>
      </c>
      <c r="C1121" s="662" t="s">
        <v>5769</v>
      </c>
      <c r="D1121" s="662" t="s">
        <v>5792</v>
      </c>
      <c r="E1121" s="662" t="s">
        <v>5793</v>
      </c>
      <c r="F1121" s="665">
        <v>4</v>
      </c>
      <c r="G1121" s="665">
        <v>2812</v>
      </c>
      <c r="H1121" s="665">
        <v>1</v>
      </c>
      <c r="I1121" s="665">
        <v>703</v>
      </c>
      <c r="J1121" s="665"/>
      <c r="K1121" s="665"/>
      <c r="L1121" s="665"/>
      <c r="M1121" s="665"/>
      <c r="N1121" s="665"/>
      <c r="O1121" s="665"/>
      <c r="P1121" s="678"/>
      <c r="Q1121" s="666"/>
    </row>
    <row r="1122" spans="1:17" ht="14.4" customHeight="1" x14ac:dyDescent="0.3">
      <c r="A1122" s="661" t="s">
        <v>6804</v>
      </c>
      <c r="B1122" s="662" t="s">
        <v>5728</v>
      </c>
      <c r="C1122" s="662" t="s">
        <v>5769</v>
      </c>
      <c r="D1122" s="662" t="s">
        <v>5890</v>
      </c>
      <c r="E1122" s="662" t="s">
        <v>5889</v>
      </c>
      <c r="F1122" s="665">
        <v>41</v>
      </c>
      <c r="G1122" s="665">
        <v>38089</v>
      </c>
      <c r="H1122" s="665">
        <v>1</v>
      </c>
      <c r="I1122" s="665">
        <v>929</v>
      </c>
      <c r="J1122" s="665">
        <v>62</v>
      </c>
      <c r="K1122" s="665">
        <v>57758</v>
      </c>
      <c r="L1122" s="665">
        <v>1.516395809813857</v>
      </c>
      <c r="M1122" s="665">
        <v>931.58064516129036</v>
      </c>
      <c r="N1122" s="665">
        <v>61</v>
      </c>
      <c r="O1122" s="665">
        <v>57035</v>
      </c>
      <c r="P1122" s="678">
        <v>1.4974139515345637</v>
      </c>
      <c r="Q1122" s="666">
        <v>935</v>
      </c>
    </row>
    <row r="1123" spans="1:17" ht="14.4" customHeight="1" x14ac:dyDescent="0.3">
      <c r="A1123" s="661" t="s">
        <v>6804</v>
      </c>
      <c r="B1123" s="662" t="s">
        <v>5728</v>
      </c>
      <c r="C1123" s="662" t="s">
        <v>5769</v>
      </c>
      <c r="D1123" s="662" t="s">
        <v>5796</v>
      </c>
      <c r="E1123" s="662" t="s">
        <v>5797</v>
      </c>
      <c r="F1123" s="665">
        <v>1</v>
      </c>
      <c r="G1123" s="665">
        <v>0</v>
      </c>
      <c r="H1123" s="665"/>
      <c r="I1123" s="665">
        <v>0</v>
      </c>
      <c r="J1123" s="665"/>
      <c r="K1123" s="665"/>
      <c r="L1123" s="665"/>
      <c r="M1123" s="665"/>
      <c r="N1123" s="665"/>
      <c r="O1123" s="665"/>
      <c r="P1123" s="678"/>
      <c r="Q1123" s="666"/>
    </row>
    <row r="1124" spans="1:17" ht="14.4" customHeight="1" x14ac:dyDescent="0.3">
      <c r="A1124" s="661" t="s">
        <v>6804</v>
      </c>
      <c r="B1124" s="662" t="s">
        <v>5728</v>
      </c>
      <c r="C1124" s="662" t="s">
        <v>5769</v>
      </c>
      <c r="D1124" s="662" t="s">
        <v>5798</v>
      </c>
      <c r="E1124" s="662" t="s">
        <v>5799</v>
      </c>
      <c r="F1124" s="665">
        <v>27</v>
      </c>
      <c r="G1124" s="665">
        <v>3024</v>
      </c>
      <c r="H1124" s="665">
        <v>1</v>
      </c>
      <c r="I1124" s="665">
        <v>112</v>
      </c>
      <c r="J1124" s="665">
        <v>63</v>
      </c>
      <c r="K1124" s="665">
        <v>7087</v>
      </c>
      <c r="L1124" s="665">
        <v>2.3435846560846563</v>
      </c>
      <c r="M1124" s="665">
        <v>112.49206349206349</v>
      </c>
      <c r="N1124" s="665">
        <v>88</v>
      </c>
      <c r="O1124" s="665">
        <v>10032</v>
      </c>
      <c r="P1124" s="678">
        <v>3.3174603174603177</v>
      </c>
      <c r="Q1124" s="666">
        <v>114</v>
      </c>
    </row>
    <row r="1125" spans="1:17" ht="14.4" customHeight="1" x14ac:dyDescent="0.3">
      <c r="A1125" s="661" t="s">
        <v>6804</v>
      </c>
      <c r="B1125" s="662" t="s">
        <v>5728</v>
      </c>
      <c r="C1125" s="662" t="s">
        <v>5769</v>
      </c>
      <c r="D1125" s="662" t="s">
        <v>5891</v>
      </c>
      <c r="E1125" s="662" t="s">
        <v>5889</v>
      </c>
      <c r="F1125" s="665">
        <v>29</v>
      </c>
      <c r="G1125" s="665">
        <v>21286</v>
      </c>
      <c r="H1125" s="665">
        <v>1</v>
      </c>
      <c r="I1125" s="665">
        <v>734</v>
      </c>
      <c r="J1125" s="665">
        <v>25</v>
      </c>
      <c r="K1125" s="665">
        <v>18384</v>
      </c>
      <c r="L1125" s="665">
        <v>0.86366625951329512</v>
      </c>
      <c r="M1125" s="665">
        <v>735.36</v>
      </c>
      <c r="N1125" s="665">
        <v>35</v>
      </c>
      <c r="O1125" s="665">
        <v>25795</v>
      </c>
      <c r="P1125" s="678">
        <v>1.2118293714178334</v>
      </c>
      <c r="Q1125" s="666">
        <v>737</v>
      </c>
    </row>
    <row r="1126" spans="1:17" ht="14.4" customHeight="1" x14ac:dyDescent="0.3">
      <c r="A1126" s="661" t="s">
        <v>6804</v>
      </c>
      <c r="B1126" s="662" t="s">
        <v>5728</v>
      </c>
      <c r="C1126" s="662" t="s">
        <v>5769</v>
      </c>
      <c r="D1126" s="662" t="s">
        <v>5909</v>
      </c>
      <c r="E1126" s="662" t="s">
        <v>5910</v>
      </c>
      <c r="F1126" s="665"/>
      <c r="G1126" s="665"/>
      <c r="H1126" s="665"/>
      <c r="I1126" s="665"/>
      <c r="J1126" s="665"/>
      <c r="K1126" s="665"/>
      <c r="L1126" s="665"/>
      <c r="M1126" s="665"/>
      <c r="N1126" s="665">
        <v>0</v>
      </c>
      <c r="O1126" s="665">
        <v>0</v>
      </c>
      <c r="P1126" s="678"/>
      <c r="Q1126" s="666"/>
    </row>
    <row r="1127" spans="1:17" ht="14.4" customHeight="1" x14ac:dyDescent="0.3">
      <c r="A1127" s="661" t="s">
        <v>6804</v>
      </c>
      <c r="B1127" s="662" t="s">
        <v>5728</v>
      </c>
      <c r="C1127" s="662" t="s">
        <v>5769</v>
      </c>
      <c r="D1127" s="662" t="s">
        <v>5892</v>
      </c>
      <c r="E1127" s="662" t="s">
        <v>5893</v>
      </c>
      <c r="F1127" s="665">
        <v>86</v>
      </c>
      <c r="G1127" s="665">
        <v>45064</v>
      </c>
      <c r="H1127" s="665">
        <v>1</v>
      </c>
      <c r="I1127" s="665">
        <v>524</v>
      </c>
      <c r="J1127" s="665">
        <v>92</v>
      </c>
      <c r="K1127" s="665">
        <v>44134</v>
      </c>
      <c r="L1127" s="665">
        <v>0.97936268418249606</v>
      </c>
      <c r="M1127" s="665">
        <v>479.71739130434781</v>
      </c>
      <c r="N1127" s="665">
        <v>94</v>
      </c>
      <c r="O1127" s="665">
        <v>49538</v>
      </c>
      <c r="P1127" s="678">
        <v>1.0992810225457128</v>
      </c>
      <c r="Q1127" s="666">
        <v>527</v>
      </c>
    </row>
    <row r="1128" spans="1:17" ht="14.4" customHeight="1" x14ac:dyDescent="0.3">
      <c r="A1128" s="661" t="s">
        <v>6804</v>
      </c>
      <c r="B1128" s="662" t="s">
        <v>5728</v>
      </c>
      <c r="C1128" s="662" t="s">
        <v>5769</v>
      </c>
      <c r="D1128" s="662" t="s">
        <v>5841</v>
      </c>
      <c r="E1128" s="662" t="s">
        <v>5842</v>
      </c>
      <c r="F1128" s="665">
        <v>15</v>
      </c>
      <c r="G1128" s="665">
        <v>4440</v>
      </c>
      <c r="H1128" s="665">
        <v>1</v>
      </c>
      <c r="I1128" s="665">
        <v>296</v>
      </c>
      <c r="J1128" s="665">
        <v>7</v>
      </c>
      <c r="K1128" s="665">
        <v>2082</v>
      </c>
      <c r="L1128" s="665">
        <v>0.4689189189189189</v>
      </c>
      <c r="M1128" s="665">
        <v>297.42857142857144</v>
      </c>
      <c r="N1128" s="665">
        <v>9</v>
      </c>
      <c r="O1128" s="665">
        <v>2691</v>
      </c>
      <c r="P1128" s="678">
        <v>0.60608108108108105</v>
      </c>
      <c r="Q1128" s="666">
        <v>299</v>
      </c>
    </row>
    <row r="1129" spans="1:17" ht="14.4" customHeight="1" x14ac:dyDescent="0.3">
      <c r="A1129" s="661" t="s">
        <v>6804</v>
      </c>
      <c r="B1129" s="662" t="s">
        <v>5728</v>
      </c>
      <c r="C1129" s="662" t="s">
        <v>5769</v>
      </c>
      <c r="D1129" s="662" t="s">
        <v>5843</v>
      </c>
      <c r="E1129" s="662" t="s">
        <v>5838</v>
      </c>
      <c r="F1129" s="665">
        <v>4</v>
      </c>
      <c r="G1129" s="665">
        <v>688</v>
      </c>
      <c r="H1129" s="665">
        <v>1</v>
      </c>
      <c r="I1129" s="665">
        <v>172</v>
      </c>
      <c r="J1129" s="665">
        <v>7</v>
      </c>
      <c r="K1129" s="665">
        <v>1212</v>
      </c>
      <c r="L1129" s="665">
        <v>1.7616279069767442</v>
      </c>
      <c r="M1129" s="665">
        <v>173.14285714285714</v>
      </c>
      <c r="N1129" s="665">
        <v>9</v>
      </c>
      <c r="O1129" s="665">
        <v>1566</v>
      </c>
      <c r="P1129" s="678">
        <v>2.2761627906976742</v>
      </c>
      <c r="Q1129" s="666">
        <v>174</v>
      </c>
    </row>
    <row r="1130" spans="1:17" ht="14.4" customHeight="1" x14ac:dyDescent="0.3">
      <c r="A1130" s="661" t="s">
        <v>6804</v>
      </c>
      <c r="B1130" s="662" t="s">
        <v>5728</v>
      </c>
      <c r="C1130" s="662" t="s">
        <v>5769</v>
      </c>
      <c r="D1130" s="662" t="s">
        <v>5844</v>
      </c>
      <c r="E1130" s="662" t="s">
        <v>5842</v>
      </c>
      <c r="F1130" s="665">
        <v>31</v>
      </c>
      <c r="G1130" s="665">
        <v>11315</v>
      </c>
      <c r="H1130" s="665">
        <v>1</v>
      </c>
      <c r="I1130" s="665">
        <v>365</v>
      </c>
      <c r="J1130" s="665">
        <v>34</v>
      </c>
      <c r="K1130" s="665">
        <v>12506</v>
      </c>
      <c r="L1130" s="665">
        <v>1.1052585064074238</v>
      </c>
      <c r="M1130" s="665">
        <v>367.8235294117647</v>
      </c>
      <c r="N1130" s="665">
        <v>34</v>
      </c>
      <c r="O1130" s="665">
        <v>12614</v>
      </c>
      <c r="P1130" s="678">
        <v>1.1148033583738399</v>
      </c>
      <c r="Q1130" s="666">
        <v>371</v>
      </c>
    </row>
    <row r="1131" spans="1:17" ht="14.4" customHeight="1" x14ac:dyDescent="0.3">
      <c r="A1131" s="661" t="s">
        <v>6804</v>
      </c>
      <c r="B1131" s="662" t="s">
        <v>5728</v>
      </c>
      <c r="C1131" s="662" t="s">
        <v>5769</v>
      </c>
      <c r="D1131" s="662" t="s">
        <v>5810</v>
      </c>
      <c r="E1131" s="662" t="s">
        <v>5811</v>
      </c>
      <c r="F1131" s="665">
        <v>2</v>
      </c>
      <c r="G1131" s="665">
        <v>1202</v>
      </c>
      <c r="H1131" s="665">
        <v>1</v>
      </c>
      <c r="I1131" s="665">
        <v>601</v>
      </c>
      <c r="J1131" s="665"/>
      <c r="K1131" s="665"/>
      <c r="L1131" s="665"/>
      <c r="M1131" s="665"/>
      <c r="N1131" s="665">
        <v>1</v>
      </c>
      <c r="O1131" s="665">
        <v>606</v>
      </c>
      <c r="P1131" s="678">
        <v>0.50415973377703827</v>
      </c>
      <c r="Q1131" s="666">
        <v>606</v>
      </c>
    </row>
    <row r="1132" spans="1:17" ht="14.4" customHeight="1" x14ac:dyDescent="0.3">
      <c r="A1132" s="661" t="s">
        <v>6804</v>
      </c>
      <c r="B1132" s="662" t="s">
        <v>5728</v>
      </c>
      <c r="C1132" s="662" t="s">
        <v>5769</v>
      </c>
      <c r="D1132" s="662" t="s">
        <v>5894</v>
      </c>
      <c r="E1132" s="662" t="s">
        <v>5895</v>
      </c>
      <c r="F1132" s="665"/>
      <c r="G1132" s="665"/>
      <c r="H1132" s="665"/>
      <c r="I1132" s="665"/>
      <c r="J1132" s="665"/>
      <c r="K1132" s="665"/>
      <c r="L1132" s="665"/>
      <c r="M1132" s="665"/>
      <c r="N1132" s="665">
        <v>2</v>
      </c>
      <c r="O1132" s="665">
        <v>200</v>
      </c>
      <c r="P1132" s="678"/>
      <c r="Q1132" s="666">
        <v>100</v>
      </c>
    </row>
    <row r="1133" spans="1:17" ht="14.4" customHeight="1" x14ac:dyDescent="0.3">
      <c r="A1133" s="661" t="s">
        <v>6804</v>
      </c>
      <c r="B1133" s="662" t="s">
        <v>5728</v>
      </c>
      <c r="C1133" s="662" t="s">
        <v>5769</v>
      </c>
      <c r="D1133" s="662" t="s">
        <v>5896</v>
      </c>
      <c r="E1133" s="662" t="s">
        <v>5889</v>
      </c>
      <c r="F1133" s="665"/>
      <c r="G1133" s="665"/>
      <c r="H1133" s="665"/>
      <c r="I1133" s="665"/>
      <c r="J1133" s="665">
        <v>5</v>
      </c>
      <c r="K1133" s="665">
        <v>5080</v>
      </c>
      <c r="L1133" s="665"/>
      <c r="M1133" s="665">
        <v>1016</v>
      </c>
      <c r="N1133" s="665"/>
      <c r="O1133" s="665"/>
      <c r="P1133" s="678"/>
      <c r="Q1133" s="666"/>
    </row>
    <row r="1134" spans="1:17" ht="14.4" customHeight="1" x14ac:dyDescent="0.3">
      <c r="A1134" s="661" t="s">
        <v>6804</v>
      </c>
      <c r="B1134" s="662" t="s">
        <v>5728</v>
      </c>
      <c r="C1134" s="662" t="s">
        <v>5769</v>
      </c>
      <c r="D1134" s="662" t="s">
        <v>5814</v>
      </c>
      <c r="E1134" s="662" t="s">
        <v>5815</v>
      </c>
      <c r="F1134" s="665">
        <v>1</v>
      </c>
      <c r="G1134" s="665">
        <v>335</v>
      </c>
      <c r="H1134" s="665">
        <v>1</v>
      </c>
      <c r="I1134" s="665">
        <v>335</v>
      </c>
      <c r="J1134" s="665">
        <v>1</v>
      </c>
      <c r="K1134" s="665">
        <v>335</v>
      </c>
      <c r="L1134" s="665">
        <v>1</v>
      </c>
      <c r="M1134" s="665">
        <v>335</v>
      </c>
      <c r="N1134" s="665">
        <v>1</v>
      </c>
      <c r="O1134" s="665">
        <v>340</v>
      </c>
      <c r="P1134" s="678">
        <v>1.0149253731343284</v>
      </c>
      <c r="Q1134" s="666">
        <v>340</v>
      </c>
    </row>
    <row r="1135" spans="1:17" ht="14.4" customHeight="1" x14ac:dyDescent="0.3">
      <c r="A1135" s="661" t="s">
        <v>6804</v>
      </c>
      <c r="B1135" s="662" t="s">
        <v>5728</v>
      </c>
      <c r="C1135" s="662" t="s">
        <v>5769</v>
      </c>
      <c r="D1135" s="662" t="s">
        <v>5912</v>
      </c>
      <c r="E1135" s="662" t="s">
        <v>5819</v>
      </c>
      <c r="F1135" s="665"/>
      <c r="G1135" s="665"/>
      <c r="H1135" s="665"/>
      <c r="I1135" s="665"/>
      <c r="J1135" s="665">
        <v>3</v>
      </c>
      <c r="K1135" s="665">
        <v>1779</v>
      </c>
      <c r="L1135" s="665"/>
      <c r="M1135" s="665">
        <v>593</v>
      </c>
      <c r="N1135" s="665">
        <v>3</v>
      </c>
      <c r="O1135" s="665">
        <v>1785</v>
      </c>
      <c r="P1135" s="678"/>
      <c r="Q1135" s="666">
        <v>595</v>
      </c>
    </row>
    <row r="1136" spans="1:17" ht="14.4" customHeight="1" x14ac:dyDescent="0.3">
      <c r="A1136" s="661" t="s">
        <v>6804</v>
      </c>
      <c r="B1136" s="662" t="s">
        <v>5728</v>
      </c>
      <c r="C1136" s="662" t="s">
        <v>5769</v>
      </c>
      <c r="D1136" s="662" t="s">
        <v>5849</v>
      </c>
      <c r="E1136" s="662" t="s">
        <v>5829</v>
      </c>
      <c r="F1136" s="665">
        <v>3</v>
      </c>
      <c r="G1136" s="665">
        <v>1167</v>
      </c>
      <c r="H1136" s="665">
        <v>1</v>
      </c>
      <c r="I1136" s="665">
        <v>389</v>
      </c>
      <c r="J1136" s="665">
        <v>3</v>
      </c>
      <c r="K1136" s="665">
        <v>1179</v>
      </c>
      <c r="L1136" s="665">
        <v>1.0102827763496145</v>
      </c>
      <c r="M1136" s="665">
        <v>393</v>
      </c>
      <c r="N1136" s="665">
        <v>2</v>
      </c>
      <c r="O1136" s="665">
        <v>790</v>
      </c>
      <c r="P1136" s="678">
        <v>0.67694944301628102</v>
      </c>
      <c r="Q1136" s="666">
        <v>395</v>
      </c>
    </row>
    <row r="1137" spans="1:17" ht="14.4" customHeight="1" x14ac:dyDescent="0.3">
      <c r="A1137" s="661" t="s">
        <v>6804</v>
      </c>
      <c r="B1137" s="662" t="s">
        <v>5728</v>
      </c>
      <c r="C1137" s="662" t="s">
        <v>5769</v>
      </c>
      <c r="D1137" s="662" t="s">
        <v>5822</v>
      </c>
      <c r="E1137" s="662" t="s">
        <v>5823</v>
      </c>
      <c r="F1137" s="665"/>
      <c r="G1137" s="665"/>
      <c r="H1137" s="665"/>
      <c r="I1137" s="665"/>
      <c r="J1137" s="665"/>
      <c r="K1137" s="665"/>
      <c r="L1137" s="665"/>
      <c r="M1137" s="665"/>
      <c r="N1137" s="665">
        <v>1</v>
      </c>
      <c r="O1137" s="665">
        <v>1260</v>
      </c>
      <c r="P1137" s="678"/>
      <c r="Q1137" s="666">
        <v>1260</v>
      </c>
    </row>
    <row r="1138" spans="1:17" ht="14.4" customHeight="1" x14ac:dyDescent="0.3">
      <c r="A1138" s="661" t="s">
        <v>6805</v>
      </c>
      <c r="B1138" s="662" t="s">
        <v>5728</v>
      </c>
      <c r="C1138" s="662" t="s">
        <v>5769</v>
      </c>
      <c r="D1138" s="662" t="s">
        <v>5780</v>
      </c>
      <c r="E1138" s="662" t="s">
        <v>5781</v>
      </c>
      <c r="F1138" s="665">
        <v>206</v>
      </c>
      <c r="G1138" s="665">
        <v>47792</v>
      </c>
      <c r="H1138" s="665">
        <v>1</v>
      </c>
      <c r="I1138" s="665">
        <v>232</v>
      </c>
      <c r="J1138" s="665">
        <v>182</v>
      </c>
      <c r="K1138" s="665">
        <v>42500</v>
      </c>
      <c r="L1138" s="665">
        <v>0.8892701707398728</v>
      </c>
      <c r="M1138" s="665">
        <v>233.5164835164835</v>
      </c>
      <c r="N1138" s="665">
        <v>94</v>
      </c>
      <c r="O1138" s="665">
        <v>22090</v>
      </c>
      <c r="P1138" s="678">
        <v>0.46221124874455977</v>
      </c>
      <c r="Q1138" s="666">
        <v>235</v>
      </c>
    </row>
    <row r="1139" spans="1:17" ht="14.4" customHeight="1" x14ac:dyDescent="0.3">
      <c r="A1139" s="661" t="s">
        <v>6805</v>
      </c>
      <c r="B1139" s="662" t="s">
        <v>5728</v>
      </c>
      <c r="C1139" s="662" t="s">
        <v>5769</v>
      </c>
      <c r="D1139" s="662" t="s">
        <v>5826</v>
      </c>
      <c r="E1139" s="662" t="s">
        <v>5827</v>
      </c>
      <c r="F1139" s="665">
        <v>170</v>
      </c>
      <c r="G1139" s="665">
        <v>19720</v>
      </c>
      <c r="H1139" s="665">
        <v>1</v>
      </c>
      <c r="I1139" s="665">
        <v>116</v>
      </c>
      <c r="J1139" s="665">
        <v>143</v>
      </c>
      <c r="K1139" s="665">
        <v>16806</v>
      </c>
      <c r="L1139" s="665">
        <v>0.85223123732251527</v>
      </c>
      <c r="M1139" s="665">
        <v>117.52447552447552</v>
      </c>
      <c r="N1139" s="665">
        <v>78</v>
      </c>
      <c r="O1139" s="665">
        <v>9204</v>
      </c>
      <c r="P1139" s="678">
        <v>0.46673427991886407</v>
      </c>
      <c r="Q1139" s="666">
        <v>118</v>
      </c>
    </row>
    <row r="1140" spans="1:17" ht="14.4" customHeight="1" x14ac:dyDescent="0.3">
      <c r="A1140" s="661" t="s">
        <v>6805</v>
      </c>
      <c r="B1140" s="662" t="s">
        <v>5728</v>
      </c>
      <c r="C1140" s="662" t="s">
        <v>5769</v>
      </c>
      <c r="D1140" s="662" t="s">
        <v>5828</v>
      </c>
      <c r="E1140" s="662" t="s">
        <v>5829</v>
      </c>
      <c r="F1140" s="665">
        <v>1</v>
      </c>
      <c r="G1140" s="665">
        <v>320</v>
      </c>
      <c r="H1140" s="665">
        <v>1</v>
      </c>
      <c r="I1140" s="665">
        <v>320</v>
      </c>
      <c r="J1140" s="665">
        <v>1</v>
      </c>
      <c r="K1140" s="665">
        <v>322</v>
      </c>
      <c r="L1140" s="665">
        <v>1.0062500000000001</v>
      </c>
      <c r="M1140" s="665">
        <v>322</v>
      </c>
      <c r="N1140" s="665">
        <v>2</v>
      </c>
      <c r="O1140" s="665">
        <v>646</v>
      </c>
      <c r="P1140" s="678">
        <v>2.0187499999999998</v>
      </c>
      <c r="Q1140" s="666">
        <v>323</v>
      </c>
    </row>
    <row r="1141" spans="1:17" ht="14.4" customHeight="1" x14ac:dyDescent="0.3">
      <c r="A1141" s="661" t="s">
        <v>6805</v>
      </c>
      <c r="B1141" s="662" t="s">
        <v>5728</v>
      </c>
      <c r="C1141" s="662" t="s">
        <v>5769</v>
      </c>
      <c r="D1141" s="662" t="s">
        <v>5830</v>
      </c>
      <c r="E1141" s="662" t="s">
        <v>5831</v>
      </c>
      <c r="F1141" s="665">
        <v>5</v>
      </c>
      <c r="G1141" s="665">
        <v>2420</v>
      </c>
      <c r="H1141" s="665">
        <v>1</v>
      </c>
      <c r="I1141" s="665">
        <v>484</v>
      </c>
      <c r="J1141" s="665">
        <v>6</v>
      </c>
      <c r="K1141" s="665">
        <v>2916</v>
      </c>
      <c r="L1141" s="665">
        <v>1.2049586776859504</v>
      </c>
      <c r="M1141" s="665">
        <v>486</v>
      </c>
      <c r="N1141" s="665">
        <v>5</v>
      </c>
      <c r="O1141" s="665">
        <v>2435</v>
      </c>
      <c r="P1141" s="678">
        <v>1.0061983471074381</v>
      </c>
      <c r="Q1141" s="666">
        <v>487</v>
      </c>
    </row>
    <row r="1142" spans="1:17" ht="14.4" customHeight="1" x14ac:dyDescent="0.3">
      <c r="A1142" s="661" t="s">
        <v>6805</v>
      </c>
      <c r="B1142" s="662" t="s">
        <v>5728</v>
      </c>
      <c r="C1142" s="662" t="s">
        <v>5769</v>
      </c>
      <c r="D1142" s="662" t="s">
        <v>5834</v>
      </c>
      <c r="E1142" s="662" t="s">
        <v>5831</v>
      </c>
      <c r="F1142" s="665">
        <v>7</v>
      </c>
      <c r="G1142" s="665">
        <v>3871</v>
      </c>
      <c r="H1142" s="665">
        <v>1</v>
      </c>
      <c r="I1142" s="665">
        <v>553</v>
      </c>
      <c r="J1142" s="665">
        <v>1</v>
      </c>
      <c r="K1142" s="665">
        <v>557</v>
      </c>
      <c r="L1142" s="665">
        <v>0.14389046757943683</v>
      </c>
      <c r="M1142" s="665">
        <v>557</v>
      </c>
      <c r="N1142" s="665"/>
      <c r="O1142" s="665"/>
      <c r="P1142" s="678"/>
      <c r="Q1142" s="666"/>
    </row>
    <row r="1143" spans="1:17" ht="14.4" customHeight="1" x14ac:dyDescent="0.3">
      <c r="A1143" s="661" t="s">
        <v>6805</v>
      </c>
      <c r="B1143" s="662" t="s">
        <v>5728</v>
      </c>
      <c r="C1143" s="662" t="s">
        <v>5769</v>
      </c>
      <c r="D1143" s="662" t="s">
        <v>5835</v>
      </c>
      <c r="E1143" s="662" t="s">
        <v>5833</v>
      </c>
      <c r="F1143" s="665">
        <v>3</v>
      </c>
      <c r="G1143" s="665">
        <v>2238</v>
      </c>
      <c r="H1143" s="665">
        <v>1</v>
      </c>
      <c r="I1143" s="665">
        <v>746</v>
      </c>
      <c r="J1143" s="665"/>
      <c r="K1143" s="665"/>
      <c r="L1143" s="665"/>
      <c r="M1143" s="665"/>
      <c r="N1143" s="665">
        <v>4</v>
      </c>
      <c r="O1143" s="665">
        <v>3008</v>
      </c>
      <c r="P1143" s="678">
        <v>1.3440571939231456</v>
      </c>
      <c r="Q1143" s="666">
        <v>752</v>
      </c>
    </row>
    <row r="1144" spans="1:17" ht="14.4" customHeight="1" x14ac:dyDescent="0.3">
      <c r="A1144" s="661" t="s">
        <v>6805</v>
      </c>
      <c r="B1144" s="662" t="s">
        <v>5728</v>
      </c>
      <c r="C1144" s="662" t="s">
        <v>5769</v>
      </c>
      <c r="D1144" s="662" t="s">
        <v>5888</v>
      </c>
      <c r="E1144" s="662" t="s">
        <v>5889</v>
      </c>
      <c r="F1144" s="665">
        <v>9</v>
      </c>
      <c r="G1144" s="665">
        <v>7227</v>
      </c>
      <c r="H1144" s="665">
        <v>1</v>
      </c>
      <c r="I1144" s="665">
        <v>803</v>
      </c>
      <c r="J1144" s="665"/>
      <c r="K1144" s="665"/>
      <c r="L1144" s="665"/>
      <c r="M1144" s="665"/>
      <c r="N1144" s="665">
        <v>21</v>
      </c>
      <c r="O1144" s="665">
        <v>16989</v>
      </c>
      <c r="P1144" s="678">
        <v>2.3507679535076798</v>
      </c>
      <c r="Q1144" s="666">
        <v>809</v>
      </c>
    </row>
    <row r="1145" spans="1:17" ht="14.4" customHeight="1" x14ac:dyDescent="0.3">
      <c r="A1145" s="661" t="s">
        <v>6805</v>
      </c>
      <c r="B1145" s="662" t="s">
        <v>5728</v>
      </c>
      <c r="C1145" s="662" t="s">
        <v>5769</v>
      </c>
      <c r="D1145" s="662" t="s">
        <v>5837</v>
      </c>
      <c r="E1145" s="662" t="s">
        <v>5838</v>
      </c>
      <c r="F1145" s="665">
        <v>2</v>
      </c>
      <c r="G1145" s="665">
        <v>414</v>
      </c>
      <c r="H1145" s="665">
        <v>1</v>
      </c>
      <c r="I1145" s="665">
        <v>207</v>
      </c>
      <c r="J1145" s="665"/>
      <c r="K1145" s="665"/>
      <c r="L1145" s="665"/>
      <c r="M1145" s="665"/>
      <c r="N1145" s="665">
        <v>5</v>
      </c>
      <c r="O1145" s="665">
        <v>1050</v>
      </c>
      <c r="P1145" s="678">
        <v>2.5362318840579712</v>
      </c>
      <c r="Q1145" s="666">
        <v>210</v>
      </c>
    </row>
    <row r="1146" spans="1:17" ht="14.4" customHeight="1" x14ac:dyDescent="0.3">
      <c r="A1146" s="661" t="s">
        <v>6805</v>
      </c>
      <c r="B1146" s="662" t="s">
        <v>5728</v>
      </c>
      <c r="C1146" s="662" t="s">
        <v>5769</v>
      </c>
      <c r="D1146" s="662" t="s">
        <v>5786</v>
      </c>
      <c r="E1146" s="662" t="s">
        <v>5787</v>
      </c>
      <c r="F1146" s="665">
        <v>3</v>
      </c>
      <c r="G1146" s="665">
        <v>981</v>
      </c>
      <c r="H1146" s="665">
        <v>1</v>
      </c>
      <c r="I1146" s="665">
        <v>327</v>
      </c>
      <c r="J1146" s="665"/>
      <c r="K1146" s="665"/>
      <c r="L1146" s="665"/>
      <c r="M1146" s="665"/>
      <c r="N1146" s="665"/>
      <c r="O1146" s="665"/>
      <c r="P1146" s="678"/>
      <c r="Q1146" s="666"/>
    </row>
    <row r="1147" spans="1:17" ht="14.4" customHeight="1" x14ac:dyDescent="0.3">
      <c r="A1147" s="661" t="s">
        <v>6805</v>
      </c>
      <c r="B1147" s="662" t="s">
        <v>5728</v>
      </c>
      <c r="C1147" s="662" t="s">
        <v>5769</v>
      </c>
      <c r="D1147" s="662" t="s">
        <v>5788</v>
      </c>
      <c r="E1147" s="662" t="s">
        <v>5789</v>
      </c>
      <c r="F1147" s="665">
        <v>1</v>
      </c>
      <c r="G1147" s="665">
        <v>0</v>
      </c>
      <c r="H1147" s="665"/>
      <c r="I1147" s="665">
        <v>0</v>
      </c>
      <c r="J1147" s="665"/>
      <c r="K1147" s="665"/>
      <c r="L1147" s="665"/>
      <c r="M1147" s="665"/>
      <c r="N1147" s="665"/>
      <c r="O1147" s="665"/>
      <c r="P1147" s="678"/>
      <c r="Q1147" s="666"/>
    </row>
    <row r="1148" spans="1:17" ht="14.4" customHeight="1" x14ac:dyDescent="0.3">
      <c r="A1148" s="661" t="s">
        <v>6805</v>
      </c>
      <c r="B1148" s="662" t="s">
        <v>5728</v>
      </c>
      <c r="C1148" s="662" t="s">
        <v>5769</v>
      </c>
      <c r="D1148" s="662" t="s">
        <v>5839</v>
      </c>
      <c r="E1148" s="662" t="s">
        <v>5840</v>
      </c>
      <c r="F1148" s="665">
        <v>14</v>
      </c>
      <c r="G1148" s="665">
        <v>1148</v>
      </c>
      <c r="H1148" s="665">
        <v>1</v>
      </c>
      <c r="I1148" s="665">
        <v>82</v>
      </c>
      <c r="J1148" s="665"/>
      <c r="K1148" s="665"/>
      <c r="L1148" s="665"/>
      <c r="M1148" s="665"/>
      <c r="N1148" s="665">
        <v>25</v>
      </c>
      <c r="O1148" s="665">
        <v>2125</v>
      </c>
      <c r="P1148" s="678">
        <v>1.8510452961672474</v>
      </c>
      <c r="Q1148" s="666">
        <v>85</v>
      </c>
    </row>
    <row r="1149" spans="1:17" ht="14.4" customHeight="1" x14ac:dyDescent="0.3">
      <c r="A1149" s="661" t="s">
        <v>6805</v>
      </c>
      <c r="B1149" s="662" t="s">
        <v>5728</v>
      </c>
      <c r="C1149" s="662" t="s">
        <v>5769</v>
      </c>
      <c r="D1149" s="662" t="s">
        <v>5792</v>
      </c>
      <c r="E1149" s="662" t="s">
        <v>5793</v>
      </c>
      <c r="F1149" s="665"/>
      <c r="G1149" s="665"/>
      <c r="H1149" s="665"/>
      <c r="I1149" s="665"/>
      <c r="J1149" s="665"/>
      <c r="K1149" s="665"/>
      <c r="L1149" s="665"/>
      <c r="M1149" s="665"/>
      <c r="N1149" s="665">
        <v>1</v>
      </c>
      <c r="O1149" s="665">
        <v>707</v>
      </c>
      <c r="P1149" s="678"/>
      <c r="Q1149" s="666">
        <v>707</v>
      </c>
    </row>
    <row r="1150" spans="1:17" ht="14.4" customHeight="1" x14ac:dyDescent="0.3">
      <c r="A1150" s="661" t="s">
        <v>6805</v>
      </c>
      <c r="B1150" s="662" t="s">
        <v>5728</v>
      </c>
      <c r="C1150" s="662" t="s">
        <v>5769</v>
      </c>
      <c r="D1150" s="662" t="s">
        <v>5891</v>
      </c>
      <c r="E1150" s="662" t="s">
        <v>5889</v>
      </c>
      <c r="F1150" s="665">
        <v>2</v>
      </c>
      <c r="G1150" s="665">
        <v>1468</v>
      </c>
      <c r="H1150" s="665">
        <v>1</v>
      </c>
      <c r="I1150" s="665">
        <v>734</v>
      </c>
      <c r="J1150" s="665"/>
      <c r="K1150" s="665"/>
      <c r="L1150" s="665"/>
      <c r="M1150" s="665"/>
      <c r="N1150" s="665"/>
      <c r="O1150" s="665"/>
      <c r="P1150" s="678"/>
      <c r="Q1150" s="666"/>
    </row>
    <row r="1151" spans="1:17" ht="14.4" customHeight="1" x14ac:dyDescent="0.3">
      <c r="A1151" s="661" t="s">
        <v>6805</v>
      </c>
      <c r="B1151" s="662" t="s">
        <v>5728</v>
      </c>
      <c r="C1151" s="662" t="s">
        <v>5769</v>
      </c>
      <c r="D1151" s="662" t="s">
        <v>5892</v>
      </c>
      <c r="E1151" s="662" t="s">
        <v>5893</v>
      </c>
      <c r="F1151" s="665"/>
      <c r="G1151" s="665"/>
      <c r="H1151" s="665"/>
      <c r="I1151" s="665"/>
      <c r="J1151" s="665">
        <v>1</v>
      </c>
      <c r="K1151" s="665">
        <v>524</v>
      </c>
      <c r="L1151" s="665"/>
      <c r="M1151" s="665">
        <v>524</v>
      </c>
      <c r="N1151" s="665"/>
      <c r="O1151" s="665"/>
      <c r="P1151" s="678"/>
      <c r="Q1151" s="666"/>
    </row>
    <row r="1152" spans="1:17" ht="14.4" customHeight="1" x14ac:dyDescent="0.3">
      <c r="A1152" s="661" t="s">
        <v>6805</v>
      </c>
      <c r="B1152" s="662" t="s">
        <v>5728</v>
      </c>
      <c r="C1152" s="662" t="s">
        <v>5769</v>
      </c>
      <c r="D1152" s="662" t="s">
        <v>5841</v>
      </c>
      <c r="E1152" s="662" t="s">
        <v>5842</v>
      </c>
      <c r="F1152" s="665">
        <v>158</v>
      </c>
      <c r="G1152" s="665">
        <v>46768</v>
      </c>
      <c r="H1152" s="665">
        <v>1</v>
      </c>
      <c r="I1152" s="665">
        <v>296</v>
      </c>
      <c r="J1152" s="665">
        <v>136</v>
      </c>
      <c r="K1152" s="665">
        <v>40466</v>
      </c>
      <c r="L1152" s="665">
        <v>0.86524974341430039</v>
      </c>
      <c r="M1152" s="665">
        <v>297.54411764705884</v>
      </c>
      <c r="N1152" s="665">
        <v>56</v>
      </c>
      <c r="O1152" s="665">
        <v>16744</v>
      </c>
      <c r="P1152" s="678">
        <v>0.35802257954156691</v>
      </c>
      <c r="Q1152" s="666">
        <v>299</v>
      </c>
    </row>
    <row r="1153" spans="1:17" ht="14.4" customHeight="1" x14ac:dyDescent="0.3">
      <c r="A1153" s="661" t="s">
        <v>6805</v>
      </c>
      <c r="B1153" s="662" t="s">
        <v>5728</v>
      </c>
      <c r="C1153" s="662" t="s">
        <v>5769</v>
      </c>
      <c r="D1153" s="662" t="s">
        <v>5844</v>
      </c>
      <c r="E1153" s="662" t="s">
        <v>5842</v>
      </c>
      <c r="F1153" s="665">
        <v>16</v>
      </c>
      <c r="G1153" s="665">
        <v>5840</v>
      </c>
      <c r="H1153" s="665">
        <v>1</v>
      </c>
      <c r="I1153" s="665">
        <v>365</v>
      </c>
      <c r="J1153" s="665">
        <v>7</v>
      </c>
      <c r="K1153" s="665">
        <v>2575</v>
      </c>
      <c r="L1153" s="665">
        <v>0.44092465753424659</v>
      </c>
      <c r="M1153" s="665">
        <v>367.85714285714283</v>
      </c>
      <c r="N1153" s="665">
        <v>2</v>
      </c>
      <c r="O1153" s="665">
        <v>742</v>
      </c>
      <c r="P1153" s="678">
        <v>0.12705479452054794</v>
      </c>
      <c r="Q1153" s="666">
        <v>371</v>
      </c>
    </row>
    <row r="1154" spans="1:17" ht="14.4" customHeight="1" x14ac:dyDescent="0.3">
      <c r="A1154" s="661" t="s">
        <v>6805</v>
      </c>
      <c r="B1154" s="662" t="s">
        <v>5728</v>
      </c>
      <c r="C1154" s="662" t="s">
        <v>5769</v>
      </c>
      <c r="D1154" s="662" t="s">
        <v>5845</v>
      </c>
      <c r="E1154" s="662" t="s">
        <v>5846</v>
      </c>
      <c r="F1154" s="665">
        <v>1</v>
      </c>
      <c r="G1154" s="665">
        <v>635</v>
      </c>
      <c r="H1154" s="665">
        <v>1</v>
      </c>
      <c r="I1154" s="665">
        <v>635</v>
      </c>
      <c r="J1154" s="665"/>
      <c r="K1154" s="665"/>
      <c r="L1154" s="665"/>
      <c r="M1154" s="665"/>
      <c r="N1154" s="665"/>
      <c r="O1154" s="665"/>
      <c r="P1154" s="678"/>
      <c r="Q1154" s="666"/>
    </row>
    <row r="1155" spans="1:17" ht="14.4" customHeight="1" x14ac:dyDescent="0.3">
      <c r="A1155" s="661" t="s">
        <v>6806</v>
      </c>
      <c r="B1155" s="662" t="s">
        <v>5728</v>
      </c>
      <c r="C1155" s="662" t="s">
        <v>5769</v>
      </c>
      <c r="D1155" s="662" t="s">
        <v>5780</v>
      </c>
      <c r="E1155" s="662" t="s">
        <v>5781</v>
      </c>
      <c r="F1155" s="665"/>
      <c r="G1155" s="665"/>
      <c r="H1155" s="665"/>
      <c r="I1155" s="665"/>
      <c r="J1155" s="665"/>
      <c r="K1155" s="665"/>
      <c r="L1155" s="665"/>
      <c r="M1155" s="665"/>
      <c r="N1155" s="665">
        <v>2</v>
      </c>
      <c r="O1155" s="665">
        <v>470</v>
      </c>
      <c r="P1155" s="678"/>
      <c r="Q1155" s="666">
        <v>235</v>
      </c>
    </row>
    <row r="1156" spans="1:17" ht="14.4" customHeight="1" x14ac:dyDescent="0.3">
      <c r="A1156" s="661" t="s">
        <v>6806</v>
      </c>
      <c r="B1156" s="662" t="s">
        <v>5728</v>
      </c>
      <c r="C1156" s="662" t="s">
        <v>5769</v>
      </c>
      <c r="D1156" s="662" t="s">
        <v>5786</v>
      </c>
      <c r="E1156" s="662" t="s">
        <v>5787</v>
      </c>
      <c r="F1156" s="665">
        <v>3</v>
      </c>
      <c r="G1156" s="665">
        <v>981</v>
      </c>
      <c r="H1156" s="665">
        <v>1</v>
      </c>
      <c r="I1156" s="665">
        <v>327</v>
      </c>
      <c r="J1156" s="665">
        <v>1</v>
      </c>
      <c r="K1156" s="665">
        <v>327</v>
      </c>
      <c r="L1156" s="665">
        <v>0.33333333333333331</v>
      </c>
      <c r="M1156" s="665">
        <v>327</v>
      </c>
      <c r="N1156" s="665"/>
      <c r="O1156" s="665"/>
      <c r="P1156" s="678"/>
      <c r="Q1156" s="666"/>
    </row>
    <row r="1157" spans="1:17" ht="14.4" customHeight="1" x14ac:dyDescent="0.3">
      <c r="A1157" s="661" t="s">
        <v>6806</v>
      </c>
      <c r="B1157" s="662" t="s">
        <v>5728</v>
      </c>
      <c r="C1157" s="662" t="s">
        <v>5769</v>
      </c>
      <c r="D1157" s="662" t="s">
        <v>5792</v>
      </c>
      <c r="E1157" s="662" t="s">
        <v>5793</v>
      </c>
      <c r="F1157" s="665"/>
      <c r="G1157" s="665"/>
      <c r="H1157" s="665"/>
      <c r="I1157" s="665"/>
      <c r="J1157" s="665"/>
      <c r="K1157" s="665"/>
      <c r="L1157" s="665"/>
      <c r="M1157" s="665"/>
      <c r="N1157" s="665">
        <v>1</v>
      </c>
      <c r="O1157" s="665">
        <v>707</v>
      </c>
      <c r="P1157" s="678"/>
      <c r="Q1157" s="666">
        <v>707</v>
      </c>
    </row>
    <row r="1158" spans="1:17" ht="14.4" customHeight="1" x14ac:dyDescent="0.3">
      <c r="A1158" s="661" t="s">
        <v>6807</v>
      </c>
      <c r="B1158" s="662" t="s">
        <v>5728</v>
      </c>
      <c r="C1158" s="662" t="s">
        <v>5758</v>
      </c>
      <c r="D1158" s="662" t="s">
        <v>5884</v>
      </c>
      <c r="E1158" s="662" t="s">
        <v>5885</v>
      </c>
      <c r="F1158" s="665">
        <v>1</v>
      </c>
      <c r="G1158" s="665">
        <v>904.75</v>
      </c>
      <c r="H1158" s="665">
        <v>1</v>
      </c>
      <c r="I1158" s="665">
        <v>904.75</v>
      </c>
      <c r="J1158" s="665"/>
      <c r="K1158" s="665"/>
      <c r="L1158" s="665"/>
      <c r="M1158" s="665"/>
      <c r="N1158" s="665"/>
      <c r="O1158" s="665"/>
      <c r="P1158" s="678"/>
      <c r="Q1158" s="666"/>
    </row>
    <row r="1159" spans="1:17" ht="14.4" customHeight="1" x14ac:dyDescent="0.3">
      <c r="A1159" s="661" t="s">
        <v>6807</v>
      </c>
      <c r="B1159" s="662" t="s">
        <v>5728</v>
      </c>
      <c r="C1159" s="662" t="s">
        <v>5769</v>
      </c>
      <c r="D1159" s="662" t="s">
        <v>5774</v>
      </c>
      <c r="E1159" s="662" t="s">
        <v>5775</v>
      </c>
      <c r="F1159" s="665">
        <v>1</v>
      </c>
      <c r="G1159" s="665">
        <v>34</v>
      </c>
      <c r="H1159" s="665">
        <v>1</v>
      </c>
      <c r="I1159" s="665">
        <v>34</v>
      </c>
      <c r="J1159" s="665"/>
      <c r="K1159" s="665"/>
      <c r="L1159" s="665"/>
      <c r="M1159" s="665"/>
      <c r="N1159" s="665"/>
      <c r="O1159" s="665"/>
      <c r="P1159" s="678"/>
      <c r="Q1159" s="666"/>
    </row>
    <row r="1160" spans="1:17" ht="14.4" customHeight="1" x14ac:dyDescent="0.3">
      <c r="A1160" s="661" t="s">
        <v>6807</v>
      </c>
      <c r="B1160" s="662" t="s">
        <v>5728</v>
      </c>
      <c r="C1160" s="662" t="s">
        <v>5769</v>
      </c>
      <c r="D1160" s="662" t="s">
        <v>5780</v>
      </c>
      <c r="E1160" s="662" t="s">
        <v>5781</v>
      </c>
      <c r="F1160" s="665">
        <v>98</v>
      </c>
      <c r="G1160" s="665">
        <v>22736</v>
      </c>
      <c r="H1160" s="665">
        <v>1</v>
      </c>
      <c r="I1160" s="665">
        <v>232</v>
      </c>
      <c r="J1160" s="665">
        <v>75</v>
      </c>
      <c r="K1160" s="665">
        <v>17478</v>
      </c>
      <c r="L1160" s="665">
        <v>0.76873680506685438</v>
      </c>
      <c r="M1160" s="665">
        <v>233.04</v>
      </c>
      <c r="N1160" s="665">
        <v>42</v>
      </c>
      <c r="O1160" s="665">
        <v>9870</v>
      </c>
      <c r="P1160" s="678">
        <v>0.43411330049261082</v>
      </c>
      <c r="Q1160" s="666">
        <v>235</v>
      </c>
    </row>
    <row r="1161" spans="1:17" ht="14.4" customHeight="1" x14ac:dyDescent="0.3">
      <c r="A1161" s="661" t="s">
        <v>6807</v>
      </c>
      <c r="B1161" s="662" t="s">
        <v>5728</v>
      </c>
      <c r="C1161" s="662" t="s">
        <v>5769</v>
      </c>
      <c r="D1161" s="662" t="s">
        <v>5826</v>
      </c>
      <c r="E1161" s="662" t="s">
        <v>5827</v>
      </c>
      <c r="F1161" s="665">
        <v>112</v>
      </c>
      <c r="G1161" s="665">
        <v>12992</v>
      </c>
      <c r="H1161" s="665">
        <v>1</v>
      </c>
      <c r="I1161" s="665">
        <v>116</v>
      </c>
      <c r="J1161" s="665">
        <v>90</v>
      </c>
      <c r="K1161" s="665">
        <v>10542</v>
      </c>
      <c r="L1161" s="665">
        <v>0.81142241379310343</v>
      </c>
      <c r="M1161" s="665">
        <v>117.13333333333334</v>
      </c>
      <c r="N1161" s="665">
        <v>33</v>
      </c>
      <c r="O1161" s="665">
        <v>3894</v>
      </c>
      <c r="P1161" s="678">
        <v>0.29972290640394089</v>
      </c>
      <c r="Q1161" s="666">
        <v>118</v>
      </c>
    </row>
    <row r="1162" spans="1:17" ht="14.4" customHeight="1" x14ac:dyDescent="0.3">
      <c r="A1162" s="661" t="s">
        <v>6807</v>
      </c>
      <c r="B1162" s="662" t="s">
        <v>5728</v>
      </c>
      <c r="C1162" s="662" t="s">
        <v>5769</v>
      </c>
      <c r="D1162" s="662" t="s">
        <v>5828</v>
      </c>
      <c r="E1162" s="662" t="s">
        <v>5829</v>
      </c>
      <c r="F1162" s="665">
        <v>1</v>
      </c>
      <c r="G1162" s="665">
        <v>320</v>
      </c>
      <c r="H1162" s="665">
        <v>1</v>
      </c>
      <c r="I1162" s="665">
        <v>320</v>
      </c>
      <c r="J1162" s="665"/>
      <c r="K1162" s="665"/>
      <c r="L1162" s="665"/>
      <c r="M1162" s="665"/>
      <c r="N1162" s="665"/>
      <c r="O1162" s="665"/>
      <c r="P1162" s="678"/>
      <c r="Q1162" s="666"/>
    </row>
    <row r="1163" spans="1:17" ht="14.4" customHeight="1" x14ac:dyDescent="0.3">
      <c r="A1163" s="661" t="s">
        <v>6807</v>
      </c>
      <c r="B1163" s="662" t="s">
        <v>5728</v>
      </c>
      <c r="C1163" s="662" t="s">
        <v>5769</v>
      </c>
      <c r="D1163" s="662" t="s">
        <v>5830</v>
      </c>
      <c r="E1163" s="662" t="s">
        <v>5831</v>
      </c>
      <c r="F1163" s="665">
        <v>38</v>
      </c>
      <c r="G1163" s="665">
        <v>18392</v>
      </c>
      <c r="H1163" s="665">
        <v>1</v>
      </c>
      <c r="I1163" s="665">
        <v>484</v>
      </c>
      <c r="J1163" s="665">
        <v>18</v>
      </c>
      <c r="K1163" s="665">
        <v>8730</v>
      </c>
      <c r="L1163" s="665">
        <v>0.47466289691170072</v>
      </c>
      <c r="M1163" s="665">
        <v>485</v>
      </c>
      <c r="N1163" s="665">
        <v>8</v>
      </c>
      <c r="O1163" s="665">
        <v>3896</v>
      </c>
      <c r="P1163" s="678">
        <v>0.21183123096998696</v>
      </c>
      <c r="Q1163" s="666">
        <v>487</v>
      </c>
    </row>
    <row r="1164" spans="1:17" ht="14.4" customHeight="1" x14ac:dyDescent="0.3">
      <c r="A1164" s="661" t="s">
        <v>6807</v>
      </c>
      <c r="B1164" s="662" t="s">
        <v>5728</v>
      </c>
      <c r="C1164" s="662" t="s">
        <v>5769</v>
      </c>
      <c r="D1164" s="662" t="s">
        <v>5832</v>
      </c>
      <c r="E1164" s="662" t="s">
        <v>5833</v>
      </c>
      <c r="F1164" s="665">
        <v>6</v>
      </c>
      <c r="G1164" s="665">
        <v>4062</v>
      </c>
      <c r="H1164" s="665">
        <v>1</v>
      </c>
      <c r="I1164" s="665">
        <v>677</v>
      </c>
      <c r="J1164" s="665"/>
      <c r="K1164" s="665"/>
      <c r="L1164" s="665"/>
      <c r="M1164" s="665"/>
      <c r="N1164" s="665"/>
      <c r="O1164" s="665"/>
      <c r="P1164" s="678"/>
      <c r="Q1164" s="666"/>
    </row>
    <row r="1165" spans="1:17" ht="14.4" customHeight="1" x14ac:dyDescent="0.3">
      <c r="A1165" s="661" t="s">
        <v>6807</v>
      </c>
      <c r="B1165" s="662" t="s">
        <v>5728</v>
      </c>
      <c r="C1165" s="662" t="s">
        <v>5769</v>
      </c>
      <c r="D1165" s="662" t="s">
        <v>5834</v>
      </c>
      <c r="E1165" s="662" t="s">
        <v>5831</v>
      </c>
      <c r="F1165" s="665">
        <v>18</v>
      </c>
      <c r="G1165" s="665">
        <v>9954</v>
      </c>
      <c r="H1165" s="665">
        <v>1</v>
      </c>
      <c r="I1165" s="665">
        <v>553</v>
      </c>
      <c r="J1165" s="665">
        <v>8</v>
      </c>
      <c r="K1165" s="665">
        <v>4448</v>
      </c>
      <c r="L1165" s="665">
        <v>0.44685553546313039</v>
      </c>
      <c r="M1165" s="665">
        <v>556</v>
      </c>
      <c r="N1165" s="665">
        <v>7</v>
      </c>
      <c r="O1165" s="665">
        <v>3913</v>
      </c>
      <c r="P1165" s="678">
        <v>0.39310829817158932</v>
      </c>
      <c r="Q1165" s="666">
        <v>559</v>
      </c>
    </row>
    <row r="1166" spans="1:17" ht="14.4" customHeight="1" x14ac:dyDescent="0.3">
      <c r="A1166" s="661" t="s">
        <v>6807</v>
      </c>
      <c r="B1166" s="662" t="s">
        <v>5728</v>
      </c>
      <c r="C1166" s="662" t="s">
        <v>5769</v>
      </c>
      <c r="D1166" s="662" t="s">
        <v>5835</v>
      </c>
      <c r="E1166" s="662" t="s">
        <v>5833</v>
      </c>
      <c r="F1166" s="665">
        <v>2</v>
      </c>
      <c r="G1166" s="665">
        <v>1492</v>
      </c>
      <c r="H1166" s="665">
        <v>1</v>
      </c>
      <c r="I1166" s="665">
        <v>746</v>
      </c>
      <c r="J1166" s="665">
        <v>2</v>
      </c>
      <c r="K1166" s="665">
        <v>1492</v>
      </c>
      <c r="L1166" s="665">
        <v>1</v>
      </c>
      <c r="M1166" s="665">
        <v>746</v>
      </c>
      <c r="N1166" s="665"/>
      <c r="O1166" s="665"/>
      <c r="P1166" s="678"/>
      <c r="Q1166" s="666"/>
    </row>
    <row r="1167" spans="1:17" ht="14.4" customHeight="1" x14ac:dyDescent="0.3">
      <c r="A1167" s="661" t="s">
        <v>6807</v>
      </c>
      <c r="B1167" s="662" t="s">
        <v>5728</v>
      </c>
      <c r="C1167" s="662" t="s">
        <v>5769</v>
      </c>
      <c r="D1167" s="662" t="s">
        <v>5888</v>
      </c>
      <c r="E1167" s="662" t="s">
        <v>5889</v>
      </c>
      <c r="F1167" s="665">
        <v>18</v>
      </c>
      <c r="G1167" s="665">
        <v>14454</v>
      </c>
      <c r="H1167" s="665">
        <v>1</v>
      </c>
      <c r="I1167" s="665">
        <v>803</v>
      </c>
      <c r="J1167" s="665">
        <v>4</v>
      </c>
      <c r="K1167" s="665">
        <v>3224</v>
      </c>
      <c r="L1167" s="665">
        <v>0.22305244223052442</v>
      </c>
      <c r="M1167" s="665">
        <v>806</v>
      </c>
      <c r="N1167" s="665">
        <v>16</v>
      </c>
      <c r="O1167" s="665">
        <v>12944</v>
      </c>
      <c r="P1167" s="678">
        <v>0.89553064895530654</v>
      </c>
      <c r="Q1167" s="666">
        <v>809</v>
      </c>
    </row>
    <row r="1168" spans="1:17" ht="14.4" customHeight="1" x14ac:dyDescent="0.3">
      <c r="A1168" s="661" t="s">
        <v>6807</v>
      </c>
      <c r="B1168" s="662" t="s">
        <v>5728</v>
      </c>
      <c r="C1168" s="662" t="s">
        <v>5769</v>
      </c>
      <c r="D1168" s="662" t="s">
        <v>5836</v>
      </c>
      <c r="E1168" s="662" t="s">
        <v>5815</v>
      </c>
      <c r="F1168" s="665">
        <v>1</v>
      </c>
      <c r="G1168" s="665">
        <v>439</v>
      </c>
      <c r="H1168" s="665">
        <v>1</v>
      </c>
      <c r="I1168" s="665">
        <v>439</v>
      </c>
      <c r="J1168" s="665">
        <v>4</v>
      </c>
      <c r="K1168" s="665">
        <v>1770</v>
      </c>
      <c r="L1168" s="665">
        <v>4.0318906605922553</v>
      </c>
      <c r="M1168" s="665">
        <v>442.5</v>
      </c>
      <c r="N1168" s="665">
        <v>8</v>
      </c>
      <c r="O1168" s="665">
        <v>3592</v>
      </c>
      <c r="P1168" s="678">
        <v>8.1822323462414577</v>
      </c>
      <c r="Q1168" s="666">
        <v>449</v>
      </c>
    </row>
    <row r="1169" spans="1:17" ht="14.4" customHeight="1" x14ac:dyDescent="0.3">
      <c r="A1169" s="661" t="s">
        <v>6807</v>
      </c>
      <c r="B1169" s="662" t="s">
        <v>5728</v>
      </c>
      <c r="C1169" s="662" t="s">
        <v>5769</v>
      </c>
      <c r="D1169" s="662" t="s">
        <v>5837</v>
      </c>
      <c r="E1169" s="662" t="s">
        <v>5838</v>
      </c>
      <c r="F1169" s="665">
        <v>4</v>
      </c>
      <c r="G1169" s="665">
        <v>828</v>
      </c>
      <c r="H1169" s="665">
        <v>1</v>
      </c>
      <c r="I1169" s="665">
        <v>207</v>
      </c>
      <c r="J1169" s="665">
        <v>3</v>
      </c>
      <c r="K1169" s="665">
        <v>623</v>
      </c>
      <c r="L1169" s="665">
        <v>0.75241545893719808</v>
      </c>
      <c r="M1169" s="665">
        <v>207.66666666666666</v>
      </c>
      <c r="N1169" s="665">
        <v>5</v>
      </c>
      <c r="O1169" s="665">
        <v>1050</v>
      </c>
      <c r="P1169" s="678">
        <v>1.2681159420289856</v>
      </c>
      <c r="Q1169" s="666">
        <v>210</v>
      </c>
    </row>
    <row r="1170" spans="1:17" ht="14.4" customHeight="1" x14ac:dyDescent="0.3">
      <c r="A1170" s="661" t="s">
        <v>6807</v>
      </c>
      <c r="B1170" s="662" t="s">
        <v>5728</v>
      </c>
      <c r="C1170" s="662" t="s">
        <v>5769</v>
      </c>
      <c r="D1170" s="662" t="s">
        <v>5784</v>
      </c>
      <c r="E1170" s="662" t="s">
        <v>5785</v>
      </c>
      <c r="F1170" s="665">
        <v>1</v>
      </c>
      <c r="G1170" s="665">
        <v>645</v>
      </c>
      <c r="H1170" s="665">
        <v>1</v>
      </c>
      <c r="I1170" s="665">
        <v>645</v>
      </c>
      <c r="J1170" s="665"/>
      <c r="K1170" s="665"/>
      <c r="L1170" s="665"/>
      <c r="M1170" s="665"/>
      <c r="N1170" s="665"/>
      <c r="O1170" s="665"/>
      <c r="P1170" s="678"/>
      <c r="Q1170" s="666"/>
    </row>
    <row r="1171" spans="1:17" ht="14.4" customHeight="1" x14ac:dyDescent="0.3">
      <c r="A1171" s="661" t="s">
        <v>6807</v>
      </c>
      <c r="B1171" s="662" t="s">
        <v>5728</v>
      </c>
      <c r="C1171" s="662" t="s">
        <v>5769</v>
      </c>
      <c r="D1171" s="662" t="s">
        <v>5786</v>
      </c>
      <c r="E1171" s="662" t="s">
        <v>5787</v>
      </c>
      <c r="F1171" s="665">
        <v>8</v>
      </c>
      <c r="G1171" s="665">
        <v>2616</v>
      </c>
      <c r="H1171" s="665">
        <v>1</v>
      </c>
      <c r="I1171" s="665">
        <v>327</v>
      </c>
      <c r="J1171" s="665">
        <v>2</v>
      </c>
      <c r="K1171" s="665">
        <v>657</v>
      </c>
      <c r="L1171" s="665">
        <v>0.25114678899082571</v>
      </c>
      <c r="M1171" s="665">
        <v>328.5</v>
      </c>
      <c r="N1171" s="665">
        <v>9</v>
      </c>
      <c r="O1171" s="665">
        <v>2979</v>
      </c>
      <c r="P1171" s="678">
        <v>1.1387614678899083</v>
      </c>
      <c r="Q1171" s="666">
        <v>331</v>
      </c>
    </row>
    <row r="1172" spans="1:17" ht="14.4" customHeight="1" x14ac:dyDescent="0.3">
      <c r="A1172" s="661" t="s">
        <v>6807</v>
      </c>
      <c r="B1172" s="662" t="s">
        <v>5728</v>
      </c>
      <c r="C1172" s="662" t="s">
        <v>5769</v>
      </c>
      <c r="D1172" s="662" t="s">
        <v>5839</v>
      </c>
      <c r="E1172" s="662" t="s">
        <v>5840</v>
      </c>
      <c r="F1172" s="665">
        <v>33</v>
      </c>
      <c r="G1172" s="665">
        <v>2706</v>
      </c>
      <c r="H1172" s="665">
        <v>1</v>
      </c>
      <c r="I1172" s="665">
        <v>82</v>
      </c>
      <c r="J1172" s="665">
        <v>15</v>
      </c>
      <c r="K1172" s="665">
        <v>1244</v>
      </c>
      <c r="L1172" s="665">
        <v>0.45971914264597191</v>
      </c>
      <c r="M1172" s="665">
        <v>82.933333333333337</v>
      </c>
      <c r="N1172" s="665">
        <v>14</v>
      </c>
      <c r="O1172" s="665">
        <v>1190</v>
      </c>
      <c r="P1172" s="678">
        <v>0.43976348854397634</v>
      </c>
      <c r="Q1172" s="666">
        <v>85</v>
      </c>
    </row>
    <row r="1173" spans="1:17" ht="14.4" customHeight="1" x14ac:dyDescent="0.3">
      <c r="A1173" s="661" t="s">
        <v>6807</v>
      </c>
      <c r="B1173" s="662" t="s">
        <v>5728</v>
      </c>
      <c r="C1173" s="662" t="s">
        <v>5769</v>
      </c>
      <c r="D1173" s="662" t="s">
        <v>5792</v>
      </c>
      <c r="E1173" s="662" t="s">
        <v>5793</v>
      </c>
      <c r="F1173" s="665">
        <v>1</v>
      </c>
      <c r="G1173" s="665">
        <v>703</v>
      </c>
      <c r="H1173" s="665">
        <v>1</v>
      </c>
      <c r="I1173" s="665">
        <v>703</v>
      </c>
      <c r="J1173" s="665">
        <v>3</v>
      </c>
      <c r="K1173" s="665">
        <v>2115</v>
      </c>
      <c r="L1173" s="665">
        <v>3.0085348506401139</v>
      </c>
      <c r="M1173" s="665">
        <v>705</v>
      </c>
      <c r="N1173" s="665">
        <v>4</v>
      </c>
      <c r="O1173" s="665">
        <v>2828</v>
      </c>
      <c r="P1173" s="678">
        <v>4.0227596017069702</v>
      </c>
      <c r="Q1173" s="666">
        <v>707</v>
      </c>
    </row>
    <row r="1174" spans="1:17" ht="14.4" customHeight="1" x14ac:dyDescent="0.3">
      <c r="A1174" s="661" t="s">
        <v>6807</v>
      </c>
      <c r="B1174" s="662" t="s">
        <v>5728</v>
      </c>
      <c r="C1174" s="662" t="s">
        <v>5769</v>
      </c>
      <c r="D1174" s="662" t="s">
        <v>5891</v>
      </c>
      <c r="E1174" s="662" t="s">
        <v>5889</v>
      </c>
      <c r="F1174" s="665">
        <v>15</v>
      </c>
      <c r="G1174" s="665">
        <v>11010</v>
      </c>
      <c r="H1174" s="665">
        <v>1</v>
      </c>
      <c r="I1174" s="665">
        <v>734</v>
      </c>
      <c r="J1174" s="665">
        <v>2</v>
      </c>
      <c r="K1174" s="665">
        <v>1468</v>
      </c>
      <c r="L1174" s="665">
        <v>0.13333333333333333</v>
      </c>
      <c r="M1174" s="665">
        <v>734</v>
      </c>
      <c r="N1174" s="665">
        <v>1</v>
      </c>
      <c r="O1174" s="665">
        <v>737</v>
      </c>
      <c r="P1174" s="678">
        <v>6.6939146230699367E-2</v>
      </c>
      <c r="Q1174" s="666">
        <v>737</v>
      </c>
    </row>
    <row r="1175" spans="1:17" ht="14.4" customHeight="1" x14ac:dyDescent="0.3">
      <c r="A1175" s="661" t="s">
        <v>6807</v>
      </c>
      <c r="B1175" s="662" t="s">
        <v>5728</v>
      </c>
      <c r="C1175" s="662" t="s">
        <v>5769</v>
      </c>
      <c r="D1175" s="662" t="s">
        <v>5892</v>
      </c>
      <c r="E1175" s="662" t="s">
        <v>5893</v>
      </c>
      <c r="F1175" s="665">
        <v>3</v>
      </c>
      <c r="G1175" s="665">
        <v>1572</v>
      </c>
      <c r="H1175" s="665">
        <v>1</v>
      </c>
      <c r="I1175" s="665">
        <v>524</v>
      </c>
      <c r="J1175" s="665">
        <v>2</v>
      </c>
      <c r="K1175" s="665">
        <v>1052</v>
      </c>
      <c r="L1175" s="665">
        <v>0.66921119592875322</v>
      </c>
      <c r="M1175" s="665">
        <v>526</v>
      </c>
      <c r="N1175" s="665"/>
      <c r="O1175" s="665"/>
      <c r="P1175" s="678"/>
      <c r="Q1175" s="666"/>
    </row>
    <row r="1176" spans="1:17" ht="14.4" customHeight="1" x14ac:dyDescent="0.3">
      <c r="A1176" s="661" t="s">
        <v>6807</v>
      </c>
      <c r="B1176" s="662" t="s">
        <v>5728</v>
      </c>
      <c r="C1176" s="662" t="s">
        <v>5769</v>
      </c>
      <c r="D1176" s="662" t="s">
        <v>5841</v>
      </c>
      <c r="E1176" s="662" t="s">
        <v>5842</v>
      </c>
      <c r="F1176" s="665">
        <v>56</v>
      </c>
      <c r="G1176" s="665">
        <v>16576</v>
      </c>
      <c r="H1176" s="665">
        <v>1</v>
      </c>
      <c r="I1176" s="665">
        <v>296</v>
      </c>
      <c r="J1176" s="665">
        <v>25</v>
      </c>
      <c r="K1176" s="665">
        <v>7420</v>
      </c>
      <c r="L1176" s="665">
        <v>0.44763513513513514</v>
      </c>
      <c r="M1176" s="665">
        <v>296.8</v>
      </c>
      <c r="N1176" s="665">
        <v>13</v>
      </c>
      <c r="O1176" s="665">
        <v>3887</v>
      </c>
      <c r="P1176" s="678">
        <v>0.23449565637065636</v>
      </c>
      <c r="Q1176" s="666">
        <v>299</v>
      </c>
    </row>
    <row r="1177" spans="1:17" ht="14.4" customHeight="1" x14ac:dyDescent="0.3">
      <c r="A1177" s="661" t="s">
        <v>6807</v>
      </c>
      <c r="B1177" s="662" t="s">
        <v>5728</v>
      </c>
      <c r="C1177" s="662" t="s">
        <v>5769</v>
      </c>
      <c r="D1177" s="662" t="s">
        <v>5843</v>
      </c>
      <c r="E1177" s="662" t="s">
        <v>5838</v>
      </c>
      <c r="F1177" s="665">
        <v>4</v>
      </c>
      <c r="G1177" s="665">
        <v>688</v>
      </c>
      <c r="H1177" s="665">
        <v>1</v>
      </c>
      <c r="I1177" s="665">
        <v>172</v>
      </c>
      <c r="J1177" s="665">
        <v>1</v>
      </c>
      <c r="K1177" s="665">
        <v>172</v>
      </c>
      <c r="L1177" s="665">
        <v>0.25</v>
      </c>
      <c r="M1177" s="665">
        <v>172</v>
      </c>
      <c r="N1177" s="665">
        <v>1</v>
      </c>
      <c r="O1177" s="665">
        <v>174</v>
      </c>
      <c r="P1177" s="678">
        <v>0.25290697674418605</v>
      </c>
      <c r="Q1177" s="666">
        <v>174</v>
      </c>
    </row>
    <row r="1178" spans="1:17" ht="14.4" customHeight="1" x14ac:dyDescent="0.3">
      <c r="A1178" s="661" t="s">
        <v>6807</v>
      </c>
      <c r="B1178" s="662" t="s">
        <v>5728</v>
      </c>
      <c r="C1178" s="662" t="s">
        <v>5769</v>
      </c>
      <c r="D1178" s="662" t="s">
        <v>5844</v>
      </c>
      <c r="E1178" s="662" t="s">
        <v>5842</v>
      </c>
      <c r="F1178" s="665">
        <v>17</v>
      </c>
      <c r="G1178" s="665">
        <v>6205</v>
      </c>
      <c r="H1178" s="665">
        <v>1</v>
      </c>
      <c r="I1178" s="665">
        <v>365</v>
      </c>
      <c r="J1178" s="665">
        <v>12</v>
      </c>
      <c r="K1178" s="665">
        <v>4400</v>
      </c>
      <c r="L1178" s="665">
        <v>0.70910556003223202</v>
      </c>
      <c r="M1178" s="665">
        <v>366.66666666666669</v>
      </c>
      <c r="N1178" s="665">
        <v>6</v>
      </c>
      <c r="O1178" s="665">
        <v>2226</v>
      </c>
      <c r="P1178" s="678">
        <v>0.3587429492344883</v>
      </c>
      <c r="Q1178" s="666">
        <v>371</v>
      </c>
    </row>
    <row r="1179" spans="1:17" ht="14.4" customHeight="1" x14ac:dyDescent="0.3">
      <c r="A1179" s="661" t="s">
        <v>6807</v>
      </c>
      <c r="B1179" s="662" t="s">
        <v>5728</v>
      </c>
      <c r="C1179" s="662" t="s">
        <v>5769</v>
      </c>
      <c r="D1179" s="662" t="s">
        <v>5810</v>
      </c>
      <c r="E1179" s="662" t="s">
        <v>5811</v>
      </c>
      <c r="F1179" s="665"/>
      <c r="G1179" s="665"/>
      <c r="H1179" s="665"/>
      <c r="I1179" s="665"/>
      <c r="J1179" s="665"/>
      <c r="K1179" s="665"/>
      <c r="L1179" s="665"/>
      <c r="M1179" s="665"/>
      <c r="N1179" s="665">
        <v>1</v>
      </c>
      <c r="O1179" s="665">
        <v>606</v>
      </c>
      <c r="P1179" s="678"/>
      <c r="Q1179" s="666">
        <v>606</v>
      </c>
    </row>
    <row r="1180" spans="1:17" ht="14.4" customHeight="1" x14ac:dyDescent="0.3">
      <c r="A1180" s="661" t="s">
        <v>6807</v>
      </c>
      <c r="B1180" s="662" t="s">
        <v>5728</v>
      </c>
      <c r="C1180" s="662" t="s">
        <v>5769</v>
      </c>
      <c r="D1180" s="662" t="s">
        <v>5814</v>
      </c>
      <c r="E1180" s="662" t="s">
        <v>5815</v>
      </c>
      <c r="F1180" s="665">
        <v>2</v>
      </c>
      <c r="G1180" s="665">
        <v>670</v>
      </c>
      <c r="H1180" s="665">
        <v>1</v>
      </c>
      <c r="I1180" s="665">
        <v>335</v>
      </c>
      <c r="J1180" s="665">
        <v>1</v>
      </c>
      <c r="K1180" s="665">
        <v>335</v>
      </c>
      <c r="L1180" s="665">
        <v>0.5</v>
      </c>
      <c r="M1180" s="665">
        <v>335</v>
      </c>
      <c r="N1180" s="665"/>
      <c r="O1180" s="665"/>
      <c r="P1180" s="678"/>
      <c r="Q1180" s="666"/>
    </row>
    <row r="1181" spans="1:17" ht="14.4" customHeight="1" x14ac:dyDescent="0.3">
      <c r="A1181" s="661" t="s">
        <v>6807</v>
      </c>
      <c r="B1181" s="662" t="s">
        <v>5728</v>
      </c>
      <c r="C1181" s="662" t="s">
        <v>5769</v>
      </c>
      <c r="D1181" s="662" t="s">
        <v>5897</v>
      </c>
      <c r="E1181" s="662" t="s">
        <v>5889</v>
      </c>
      <c r="F1181" s="665">
        <v>5</v>
      </c>
      <c r="G1181" s="665">
        <v>4300</v>
      </c>
      <c r="H1181" s="665">
        <v>1</v>
      </c>
      <c r="I1181" s="665">
        <v>860</v>
      </c>
      <c r="J1181" s="665"/>
      <c r="K1181" s="665"/>
      <c r="L1181" s="665"/>
      <c r="M1181" s="665"/>
      <c r="N1181" s="665"/>
      <c r="O1181" s="665"/>
      <c r="P1181" s="678"/>
      <c r="Q1181" s="666"/>
    </row>
    <row r="1182" spans="1:17" ht="14.4" customHeight="1" x14ac:dyDescent="0.3">
      <c r="A1182" s="661" t="s">
        <v>6807</v>
      </c>
      <c r="B1182" s="662" t="s">
        <v>5728</v>
      </c>
      <c r="C1182" s="662" t="s">
        <v>5769</v>
      </c>
      <c r="D1182" s="662" t="s">
        <v>5820</v>
      </c>
      <c r="E1182" s="662" t="s">
        <v>5821</v>
      </c>
      <c r="F1182" s="665"/>
      <c r="G1182" s="665"/>
      <c r="H1182" s="665"/>
      <c r="I1182" s="665"/>
      <c r="J1182" s="665">
        <v>1</v>
      </c>
      <c r="K1182" s="665">
        <v>163</v>
      </c>
      <c r="L1182" s="665"/>
      <c r="M1182" s="665">
        <v>163</v>
      </c>
      <c r="N1182" s="665"/>
      <c r="O1182" s="665"/>
      <c r="P1182" s="678"/>
      <c r="Q1182" s="666"/>
    </row>
    <row r="1183" spans="1:17" ht="14.4" customHeight="1" x14ac:dyDescent="0.3">
      <c r="A1183" s="661" t="s">
        <v>6808</v>
      </c>
      <c r="B1183" s="662" t="s">
        <v>5728</v>
      </c>
      <c r="C1183" s="662" t="s">
        <v>5758</v>
      </c>
      <c r="D1183" s="662" t="s">
        <v>5884</v>
      </c>
      <c r="E1183" s="662" t="s">
        <v>5885</v>
      </c>
      <c r="F1183" s="665">
        <v>10</v>
      </c>
      <c r="G1183" s="665">
        <v>9047.5</v>
      </c>
      <c r="H1183" s="665">
        <v>1</v>
      </c>
      <c r="I1183" s="665">
        <v>904.75</v>
      </c>
      <c r="J1183" s="665">
        <v>12</v>
      </c>
      <c r="K1183" s="665">
        <v>10857</v>
      </c>
      <c r="L1183" s="665">
        <v>1.2</v>
      </c>
      <c r="M1183" s="665">
        <v>904.75</v>
      </c>
      <c r="N1183" s="665">
        <v>14</v>
      </c>
      <c r="O1183" s="665">
        <v>12666.5</v>
      </c>
      <c r="P1183" s="678">
        <v>1.4</v>
      </c>
      <c r="Q1183" s="666">
        <v>904.75</v>
      </c>
    </row>
    <row r="1184" spans="1:17" ht="14.4" customHeight="1" x14ac:dyDescent="0.3">
      <c r="A1184" s="661" t="s">
        <v>6808</v>
      </c>
      <c r="B1184" s="662" t="s">
        <v>5728</v>
      </c>
      <c r="C1184" s="662" t="s">
        <v>5769</v>
      </c>
      <c r="D1184" s="662" t="s">
        <v>5774</v>
      </c>
      <c r="E1184" s="662" t="s">
        <v>5775</v>
      </c>
      <c r="F1184" s="665">
        <v>1</v>
      </c>
      <c r="G1184" s="665">
        <v>34</v>
      </c>
      <c r="H1184" s="665">
        <v>1</v>
      </c>
      <c r="I1184" s="665">
        <v>34</v>
      </c>
      <c r="J1184" s="665">
        <v>1</v>
      </c>
      <c r="K1184" s="665">
        <v>35</v>
      </c>
      <c r="L1184" s="665">
        <v>1.0294117647058822</v>
      </c>
      <c r="M1184" s="665">
        <v>35</v>
      </c>
      <c r="N1184" s="665">
        <v>1</v>
      </c>
      <c r="O1184" s="665">
        <v>35</v>
      </c>
      <c r="P1184" s="678">
        <v>1.0294117647058822</v>
      </c>
      <c r="Q1184" s="666">
        <v>35</v>
      </c>
    </row>
    <row r="1185" spans="1:17" ht="14.4" customHeight="1" x14ac:dyDescent="0.3">
      <c r="A1185" s="661" t="s">
        <v>6808</v>
      </c>
      <c r="B1185" s="662" t="s">
        <v>5728</v>
      </c>
      <c r="C1185" s="662" t="s">
        <v>5769</v>
      </c>
      <c r="D1185" s="662" t="s">
        <v>5780</v>
      </c>
      <c r="E1185" s="662" t="s">
        <v>5781</v>
      </c>
      <c r="F1185" s="665">
        <v>308</v>
      </c>
      <c r="G1185" s="665">
        <v>71456</v>
      </c>
      <c r="H1185" s="665">
        <v>1</v>
      </c>
      <c r="I1185" s="665">
        <v>232</v>
      </c>
      <c r="J1185" s="665">
        <v>428</v>
      </c>
      <c r="K1185" s="665">
        <v>98044</v>
      </c>
      <c r="L1185" s="665">
        <v>1.3720891177787728</v>
      </c>
      <c r="M1185" s="665">
        <v>229.07476635514018</v>
      </c>
      <c r="N1185" s="665">
        <v>399</v>
      </c>
      <c r="O1185" s="665">
        <v>93765</v>
      </c>
      <c r="P1185" s="678">
        <v>1.3122061128526645</v>
      </c>
      <c r="Q1185" s="666">
        <v>235</v>
      </c>
    </row>
    <row r="1186" spans="1:17" ht="14.4" customHeight="1" x14ac:dyDescent="0.3">
      <c r="A1186" s="661" t="s">
        <v>6808</v>
      </c>
      <c r="B1186" s="662" t="s">
        <v>5728</v>
      </c>
      <c r="C1186" s="662" t="s">
        <v>5769</v>
      </c>
      <c r="D1186" s="662" t="s">
        <v>5826</v>
      </c>
      <c r="E1186" s="662" t="s">
        <v>5827</v>
      </c>
      <c r="F1186" s="665">
        <v>221</v>
      </c>
      <c r="G1186" s="665">
        <v>25636</v>
      </c>
      <c r="H1186" s="665">
        <v>1</v>
      </c>
      <c r="I1186" s="665">
        <v>116</v>
      </c>
      <c r="J1186" s="665">
        <v>260</v>
      </c>
      <c r="K1186" s="665">
        <v>29842</v>
      </c>
      <c r="L1186" s="665">
        <v>1.1640661569667654</v>
      </c>
      <c r="M1186" s="665">
        <v>114.77692307692308</v>
      </c>
      <c r="N1186" s="665">
        <v>229</v>
      </c>
      <c r="O1186" s="665">
        <v>27022</v>
      </c>
      <c r="P1186" s="678">
        <v>1.0540645966609457</v>
      </c>
      <c r="Q1186" s="666">
        <v>118</v>
      </c>
    </row>
    <row r="1187" spans="1:17" ht="14.4" customHeight="1" x14ac:dyDescent="0.3">
      <c r="A1187" s="661" t="s">
        <v>6808</v>
      </c>
      <c r="B1187" s="662" t="s">
        <v>5728</v>
      </c>
      <c r="C1187" s="662" t="s">
        <v>5769</v>
      </c>
      <c r="D1187" s="662" t="s">
        <v>5828</v>
      </c>
      <c r="E1187" s="662" t="s">
        <v>5829</v>
      </c>
      <c r="F1187" s="665">
        <v>1</v>
      </c>
      <c r="G1187" s="665">
        <v>320</v>
      </c>
      <c r="H1187" s="665">
        <v>1</v>
      </c>
      <c r="I1187" s="665">
        <v>320</v>
      </c>
      <c r="J1187" s="665"/>
      <c r="K1187" s="665"/>
      <c r="L1187" s="665"/>
      <c r="M1187" s="665"/>
      <c r="N1187" s="665">
        <v>1</v>
      </c>
      <c r="O1187" s="665">
        <v>323</v>
      </c>
      <c r="P1187" s="678">
        <v>1.0093749999999999</v>
      </c>
      <c r="Q1187" s="666">
        <v>323</v>
      </c>
    </row>
    <row r="1188" spans="1:17" ht="14.4" customHeight="1" x14ac:dyDescent="0.3">
      <c r="A1188" s="661" t="s">
        <v>6808</v>
      </c>
      <c r="B1188" s="662" t="s">
        <v>5728</v>
      </c>
      <c r="C1188" s="662" t="s">
        <v>5769</v>
      </c>
      <c r="D1188" s="662" t="s">
        <v>5830</v>
      </c>
      <c r="E1188" s="662" t="s">
        <v>5831</v>
      </c>
      <c r="F1188" s="665">
        <v>14</v>
      </c>
      <c r="G1188" s="665">
        <v>6776</v>
      </c>
      <c r="H1188" s="665">
        <v>1</v>
      </c>
      <c r="I1188" s="665">
        <v>484</v>
      </c>
      <c r="J1188" s="665">
        <v>12</v>
      </c>
      <c r="K1188" s="665">
        <v>5818</v>
      </c>
      <c r="L1188" s="665">
        <v>0.85861865407319948</v>
      </c>
      <c r="M1188" s="665">
        <v>484.83333333333331</v>
      </c>
      <c r="N1188" s="665">
        <v>9</v>
      </c>
      <c r="O1188" s="665">
        <v>4383</v>
      </c>
      <c r="P1188" s="678">
        <v>0.64684179456906732</v>
      </c>
      <c r="Q1188" s="666">
        <v>487</v>
      </c>
    </row>
    <row r="1189" spans="1:17" ht="14.4" customHeight="1" x14ac:dyDescent="0.3">
      <c r="A1189" s="661" t="s">
        <v>6808</v>
      </c>
      <c r="B1189" s="662" t="s">
        <v>5728</v>
      </c>
      <c r="C1189" s="662" t="s">
        <v>5769</v>
      </c>
      <c r="D1189" s="662" t="s">
        <v>5832</v>
      </c>
      <c r="E1189" s="662" t="s">
        <v>5833</v>
      </c>
      <c r="F1189" s="665">
        <v>7</v>
      </c>
      <c r="G1189" s="665">
        <v>4739</v>
      </c>
      <c r="H1189" s="665">
        <v>1</v>
      </c>
      <c r="I1189" s="665">
        <v>677</v>
      </c>
      <c r="J1189" s="665">
        <v>7</v>
      </c>
      <c r="K1189" s="665">
        <v>4739</v>
      </c>
      <c r="L1189" s="665">
        <v>1</v>
      </c>
      <c r="M1189" s="665">
        <v>677</v>
      </c>
      <c r="N1189" s="665">
        <v>3</v>
      </c>
      <c r="O1189" s="665">
        <v>2040</v>
      </c>
      <c r="P1189" s="678">
        <v>0.43047056341000212</v>
      </c>
      <c r="Q1189" s="666">
        <v>680</v>
      </c>
    </row>
    <row r="1190" spans="1:17" ht="14.4" customHeight="1" x14ac:dyDescent="0.3">
      <c r="A1190" s="661" t="s">
        <v>6808</v>
      </c>
      <c r="B1190" s="662" t="s">
        <v>5728</v>
      </c>
      <c r="C1190" s="662" t="s">
        <v>5769</v>
      </c>
      <c r="D1190" s="662" t="s">
        <v>5834</v>
      </c>
      <c r="E1190" s="662" t="s">
        <v>5831</v>
      </c>
      <c r="F1190" s="665">
        <v>5</v>
      </c>
      <c r="G1190" s="665">
        <v>2765</v>
      </c>
      <c r="H1190" s="665">
        <v>1</v>
      </c>
      <c r="I1190" s="665">
        <v>553</v>
      </c>
      <c r="J1190" s="665">
        <v>14</v>
      </c>
      <c r="K1190" s="665">
        <v>5562</v>
      </c>
      <c r="L1190" s="665">
        <v>2.0115732368896926</v>
      </c>
      <c r="M1190" s="665">
        <v>397.28571428571428</v>
      </c>
      <c r="N1190" s="665">
        <v>7</v>
      </c>
      <c r="O1190" s="665">
        <v>3913</v>
      </c>
      <c r="P1190" s="678">
        <v>1.4151898734177215</v>
      </c>
      <c r="Q1190" s="666">
        <v>559</v>
      </c>
    </row>
    <row r="1191" spans="1:17" ht="14.4" customHeight="1" x14ac:dyDescent="0.3">
      <c r="A1191" s="661" t="s">
        <v>6808</v>
      </c>
      <c r="B1191" s="662" t="s">
        <v>5728</v>
      </c>
      <c r="C1191" s="662" t="s">
        <v>5769</v>
      </c>
      <c r="D1191" s="662" t="s">
        <v>5835</v>
      </c>
      <c r="E1191" s="662" t="s">
        <v>5833</v>
      </c>
      <c r="F1191" s="665"/>
      <c r="G1191" s="665"/>
      <c r="H1191" s="665"/>
      <c r="I1191" s="665"/>
      <c r="J1191" s="665">
        <v>2</v>
      </c>
      <c r="K1191" s="665">
        <v>1500</v>
      </c>
      <c r="L1191" s="665"/>
      <c r="M1191" s="665">
        <v>750</v>
      </c>
      <c r="N1191" s="665">
        <v>7</v>
      </c>
      <c r="O1191" s="665">
        <v>5264</v>
      </c>
      <c r="P1191" s="678"/>
      <c r="Q1191" s="666">
        <v>752</v>
      </c>
    </row>
    <row r="1192" spans="1:17" ht="14.4" customHeight="1" x14ac:dyDescent="0.3">
      <c r="A1192" s="661" t="s">
        <v>6808</v>
      </c>
      <c r="B1192" s="662" t="s">
        <v>5728</v>
      </c>
      <c r="C1192" s="662" t="s">
        <v>5769</v>
      </c>
      <c r="D1192" s="662" t="s">
        <v>5888</v>
      </c>
      <c r="E1192" s="662" t="s">
        <v>5889</v>
      </c>
      <c r="F1192" s="665">
        <v>459</v>
      </c>
      <c r="G1192" s="665">
        <v>368577</v>
      </c>
      <c r="H1192" s="665">
        <v>1</v>
      </c>
      <c r="I1192" s="665">
        <v>803</v>
      </c>
      <c r="J1192" s="665">
        <v>592</v>
      </c>
      <c r="K1192" s="665">
        <v>477040</v>
      </c>
      <c r="L1192" s="665">
        <v>1.2942750090211814</v>
      </c>
      <c r="M1192" s="665">
        <v>805.81081081081084</v>
      </c>
      <c r="N1192" s="665">
        <v>708</v>
      </c>
      <c r="O1192" s="665">
        <v>572772</v>
      </c>
      <c r="P1192" s="678">
        <v>1.5540090673047966</v>
      </c>
      <c r="Q1192" s="666">
        <v>809</v>
      </c>
    </row>
    <row r="1193" spans="1:17" ht="14.4" customHeight="1" x14ac:dyDescent="0.3">
      <c r="A1193" s="661" t="s">
        <v>6808</v>
      </c>
      <c r="B1193" s="662" t="s">
        <v>5728</v>
      </c>
      <c r="C1193" s="662" t="s">
        <v>5769</v>
      </c>
      <c r="D1193" s="662" t="s">
        <v>5836</v>
      </c>
      <c r="E1193" s="662" t="s">
        <v>5815</v>
      </c>
      <c r="F1193" s="665"/>
      <c r="G1193" s="665"/>
      <c r="H1193" s="665"/>
      <c r="I1193" s="665"/>
      <c r="J1193" s="665">
        <v>1</v>
      </c>
      <c r="K1193" s="665">
        <v>446</v>
      </c>
      <c r="L1193" s="665"/>
      <c r="M1193" s="665">
        <v>446</v>
      </c>
      <c r="N1193" s="665">
        <v>1</v>
      </c>
      <c r="O1193" s="665">
        <v>449</v>
      </c>
      <c r="P1193" s="678"/>
      <c r="Q1193" s="666">
        <v>449</v>
      </c>
    </row>
    <row r="1194" spans="1:17" ht="14.4" customHeight="1" x14ac:dyDescent="0.3">
      <c r="A1194" s="661" t="s">
        <v>6808</v>
      </c>
      <c r="B1194" s="662" t="s">
        <v>5728</v>
      </c>
      <c r="C1194" s="662" t="s">
        <v>5769</v>
      </c>
      <c r="D1194" s="662" t="s">
        <v>5856</v>
      </c>
      <c r="E1194" s="662" t="s">
        <v>5783</v>
      </c>
      <c r="F1194" s="665"/>
      <c r="G1194" s="665"/>
      <c r="H1194" s="665"/>
      <c r="I1194" s="665"/>
      <c r="J1194" s="665"/>
      <c r="K1194" s="665"/>
      <c r="L1194" s="665"/>
      <c r="M1194" s="665"/>
      <c r="N1194" s="665">
        <v>1</v>
      </c>
      <c r="O1194" s="665">
        <v>824</v>
      </c>
      <c r="P1194" s="678"/>
      <c r="Q1194" s="666">
        <v>824</v>
      </c>
    </row>
    <row r="1195" spans="1:17" ht="14.4" customHeight="1" x14ac:dyDescent="0.3">
      <c r="A1195" s="661" t="s">
        <v>6808</v>
      </c>
      <c r="B1195" s="662" t="s">
        <v>5728</v>
      </c>
      <c r="C1195" s="662" t="s">
        <v>5769</v>
      </c>
      <c r="D1195" s="662" t="s">
        <v>5837</v>
      </c>
      <c r="E1195" s="662" t="s">
        <v>5838</v>
      </c>
      <c r="F1195" s="665">
        <v>129</v>
      </c>
      <c r="G1195" s="665">
        <v>26703</v>
      </c>
      <c r="H1195" s="665">
        <v>1</v>
      </c>
      <c r="I1195" s="665">
        <v>207</v>
      </c>
      <c r="J1195" s="665">
        <v>170</v>
      </c>
      <c r="K1195" s="665">
        <v>33362</v>
      </c>
      <c r="L1195" s="665">
        <v>1.2493727296558439</v>
      </c>
      <c r="M1195" s="665">
        <v>196.24705882352941</v>
      </c>
      <c r="N1195" s="665">
        <v>175</v>
      </c>
      <c r="O1195" s="665">
        <v>36750</v>
      </c>
      <c r="P1195" s="678">
        <v>1.3762498595663408</v>
      </c>
      <c r="Q1195" s="666">
        <v>210</v>
      </c>
    </row>
    <row r="1196" spans="1:17" ht="14.4" customHeight="1" x14ac:dyDescent="0.3">
      <c r="A1196" s="661" t="s">
        <v>6808</v>
      </c>
      <c r="B1196" s="662" t="s">
        <v>5728</v>
      </c>
      <c r="C1196" s="662" t="s">
        <v>5769</v>
      </c>
      <c r="D1196" s="662" t="s">
        <v>5786</v>
      </c>
      <c r="E1196" s="662" t="s">
        <v>5787</v>
      </c>
      <c r="F1196" s="665">
        <v>1</v>
      </c>
      <c r="G1196" s="665">
        <v>327</v>
      </c>
      <c r="H1196" s="665">
        <v>1</v>
      </c>
      <c r="I1196" s="665">
        <v>327</v>
      </c>
      <c r="J1196" s="665">
        <v>1</v>
      </c>
      <c r="K1196" s="665">
        <v>330</v>
      </c>
      <c r="L1196" s="665">
        <v>1.0091743119266054</v>
      </c>
      <c r="M1196" s="665">
        <v>330</v>
      </c>
      <c r="N1196" s="665">
        <v>1</v>
      </c>
      <c r="O1196" s="665">
        <v>331</v>
      </c>
      <c r="P1196" s="678">
        <v>1.0122324159021407</v>
      </c>
      <c r="Q1196" s="666">
        <v>331</v>
      </c>
    </row>
    <row r="1197" spans="1:17" ht="14.4" customHeight="1" x14ac:dyDescent="0.3">
      <c r="A1197" s="661" t="s">
        <v>6808</v>
      </c>
      <c r="B1197" s="662" t="s">
        <v>5728</v>
      </c>
      <c r="C1197" s="662" t="s">
        <v>5769</v>
      </c>
      <c r="D1197" s="662" t="s">
        <v>5839</v>
      </c>
      <c r="E1197" s="662" t="s">
        <v>5840</v>
      </c>
      <c r="F1197" s="665">
        <v>714</v>
      </c>
      <c r="G1197" s="665">
        <v>58548</v>
      </c>
      <c r="H1197" s="665">
        <v>1</v>
      </c>
      <c r="I1197" s="665">
        <v>82</v>
      </c>
      <c r="J1197" s="665">
        <v>950</v>
      </c>
      <c r="K1197" s="665">
        <v>77086</v>
      </c>
      <c r="L1197" s="665">
        <v>1.3166290906606546</v>
      </c>
      <c r="M1197" s="665">
        <v>81.143157894736845</v>
      </c>
      <c r="N1197" s="665">
        <v>1003</v>
      </c>
      <c r="O1197" s="665">
        <v>85255</v>
      </c>
      <c r="P1197" s="678">
        <v>1.4561556329849012</v>
      </c>
      <c r="Q1197" s="666">
        <v>85</v>
      </c>
    </row>
    <row r="1198" spans="1:17" ht="14.4" customHeight="1" x14ac:dyDescent="0.3">
      <c r="A1198" s="661" t="s">
        <v>6808</v>
      </c>
      <c r="B1198" s="662" t="s">
        <v>5728</v>
      </c>
      <c r="C1198" s="662" t="s">
        <v>5769</v>
      </c>
      <c r="D1198" s="662" t="s">
        <v>5792</v>
      </c>
      <c r="E1198" s="662" t="s">
        <v>5793</v>
      </c>
      <c r="F1198" s="665"/>
      <c r="G1198" s="665"/>
      <c r="H1198" s="665"/>
      <c r="I1198" s="665"/>
      <c r="J1198" s="665">
        <v>1</v>
      </c>
      <c r="K1198" s="665">
        <v>706</v>
      </c>
      <c r="L1198" s="665"/>
      <c r="M1198" s="665">
        <v>706</v>
      </c>
      <c r="N1198" s="665">
        <v>2</v>
      </c>
      <c r="O1198" s="665">
        <v>1414</v>
      </c>
      <c r="P1198" s="678"/>
      <c r="Q1198" s="666">
        <v>707</v>
      </c>
    </row>
    <row r="1199" spans="1:17" ht="14.4" customHeight="1" x14ac:dyDescent="0.3">
      <c r="A1199" s="661" t="s">
        <v>6808</v>
      </c>
      <c r="B1199" s="662" t="s">
        <v>5728</v>
      </c>
      <c r="C1199" s="662" t="s">
        <v>5769</v>
      </c>
      <c r="D1199" s="662" t="s">
        <v>5890</v>
      </c>
      <c r="E1199" s="662" t="s">
        <v>5889</v>
      </c>
      <c r="F1199" s="665">
        <v>52</v>
      </c>
      <c r="G1199" s="665">
        <v>48308</v>
      </c>
      <c r="H1199" s="665">
        <v>1</v>
      </c>
      <c r="I1199" s="665">
        <v>929</v>
      </c>
      <c r="J1199" s="665">
        <v>92</v>
      </c>
      <c r="K1199" s="665">
        <v>85836</v>
      </c>
      <c r="L1199" s="665">
        <v>1.7768485551047446</v>
      </c>
      <c r="M1199" s="665">
        <v>933</v>
      </c>
      <c r="N1199" s="665">
        <v>86</v>
      </c>
      <c r="O1199" s="665">
        <v>80410</v>
      </c>
      <c r="P1199" s="678">
        <v>1.6645276144737933</v>
      </c>
      <c r="Q1199" s="666">
        <v>935</v>
      </c>
    </row>
    <row r="1200" spans="1:17" ht="14.4" customHeight="1" x14ac:dyDescent="0.3">
      <c r="A1200" s="661" t="s">
        <v>6808</v>
      </c>
      <c r="B1200" s="662" t="s">
        <v>5728</v>
      </c>
      <c r="C1200" s="662" t="s">
        <v>5769</v>
      </c>
      <c r="D1200" s="662" t="s">
        <v>5891</v>
      </c>
      <c r="E1200" s="662" t="s">
        <v>5889</v>
      </c>
      <c r="F1200" s="665">
        <v>212</v>
      </c>
      <c r="G1200" s="665">
        <v>155608</v>
      </c>
      <c r="H1200" s="665">
        <v>1</v>
      </c>
      <c r="I1200" s="665">
        <v>734</v>
      </c>
      <c r="J1200" s="665">
        <v>253</v>
      </c>
      <c r="K1200" s="665">
        <v>174268</v>
      </c>
      <c r="L1200" s="665">
        <v>1.1199167137936352</v>
      </c>
      <c r="M1200" s="665">
        <v>688.80632411067188</v>
      </c>
      <c r="N1200" s="665">
        <v>191</v>
      </c>
      <c r="O1200" s="665">
        <v>140767</v>
      </c>
      <c r="P1200" s="678">
        <v>0.90462572618374382</v>
      </c>
      <c r="Q1200" s="666">
        <v>737</v>
      </c>
    </row>
    <row r="1201" spans="1:17" ht="14.4" customHeight="1" x14ac:dyDescent="0.3">
      <c r="A1201" s="661" t="s">
        <v>6808</v>
      </c>
      <c r="B1201" s="662" t="s">
        <v>5728</v>
      </c>
      <c r="C1201" s="662" t="s">
        <v>5769</v>
      </c>
      <c r="D1201" s="662" t="s">
        <v>5909</v>
      </c>
      <c r="E1201" s="662" t="s">
        <v>5910</v>
      </c>
      <c r="F1201" s="665"/>
      <c r="G1201" s="665"/>
      <c r="H1201" s="665"/>
      <c r="I1201" s="665"/>
      <c r="J1201" s="665">
        <v>1</v>
      </c>
      <c r="K1201" s="665">
        <v>57</v>
      </c>
      <c r="L1201" s="665"/>
      <c r="M1201" s="665">
        <v>57</v>
      </c>
      <c r="N1201" s="665"/>
      <c r="O1201" s="665"/>
      <c r="P1201" s="678"/>
      <c r="Q1201" s="666"/>
    </row>
    <row r="1202" spans="1:17" ht="14.4" customHeight="1" x14ac:dyDescent="0.3">
      <c r="A1202" s="661" t="s">
        <v>6808</v>
      </c>
      <c r="B1202" s="662" t="s">
        <v>5728</v>
      </c>
      <c r="C1202" s="662" t="s">
        <v>5769</v>
      </c>
      <c r="D1202" s="662" t="s">
        <v>5892</v>
      </c>
      <c r="E1202" s="662" t="s">
        <v>5893</v>
      </c>
      <c r="F1202" s="665">
        <v>13</v>
      </c>
      <c r="G1202" s="665">
        <v>6812</v>
      </c>
      <c r="H1202" s="665">
        <v>1</v>
      </c>
      <c r="I1202" s="665">
        <v>524</v>
      </c>
      <c r="J1202" s="665"/>
      <c r="K1202" s="665"/>
      <c r="L1202" s="665"/>
      <c r="M1202" s="665"/>
      <c r="N1202" s="665"/>
      <c r="O1202" s="665"/>
      <c r="P1202" s="678"/>
      <c r="Q1202" s="666"/>
    </row>
    <row r="1203" spans="1:17" ht="14.4" customHeight="1" x14ac:dyDescent="0.3">
      <c r="A1203" s="661" t="s">
        <v>6808</v>
      </c>
      <c r="B1203" s="662" t="s">
        <v>5728</v>
      </c>
      <c r="C1203" s="662" t="s">
        <v>5769</v>
      </c>
      <c r="D1203" s="662" t="s">
        <v>5841</v>
      </c>
      <c r="E1203" s="662" t="s">
        <v>5842</v>
      </c>
      <c r="F1203" s="665">
        <v>25</v>
      </c>
      <c r="G1203" s="665">
        <v>7400</v>
      </c>
      <c r="H1203" s="665">
        <v>1</v>
      </c>
      <c r="I1203" s="665">
        <v>296</v>
      </c>
      <c r="J1203" s="665">
        <v>26</v>
      </c>
      <c r="K1203" s="665">
        <v>7734</v>
      </c>
      <c r="L1203" s="665">
        <v>1.0451351351351352</v>
      </c>
      <c r="M1203" s="665">
        <v>297.46153846153845</v>
      </c>
      <c r="N1203" s="665">
        <v>19</v>
      </c>
      <c r="O1203" s="665">
        <v>5681</v>
      </c>
      <c r="P1203" s="678">
        <v>0.76770270270270269</v>
      </c>
      <c r="Q1203" s="666">
        <v>299</v>
      </c>
    </row>
    <row r="1204" spans="1:17" ht="14.4" customHeight="1" x14ac:dyDescent="0.3">
      <c r="A1204" s="661" t="s">
        <v>6808</v>
      </c>
      <c r="B1204" s="662" t="s">
        <v>5728</v>
      </c>
      <c r="C1204" s="662" t="s">
        <v>5769</v>
      </c>
      <c r="D1204" s="662" t="s">
        <v>5843</v>
      </c>
      <c r="E1204" s="662" t="s">
        <v>5838</v>
      </c>
      <c r="F1204" s="665">
        <v>65</v>
      </c>
      <c r="G1204" s="665">
        <v>11180</v>
      </c>
      <c r="H1204" s="665">
        <v>1</v>
      </c>
      <c r="I1204" s="665">
        <v>172</v>
      </c>
      <c r="J1204" s="665">
        <v>66</v>
      </c>
      <c r="K1204" s="665">
        <v>11098</v>
      </c>
      <c r="L1204" s="665">
        <v>0.99266547406082295</v>
      </c>
      <c r="M1204" s="665">
        <v>168.15151515151516</v>
      </c>
      <c r="N1204" s="665">
        <v>64</v>
      </c>
      <c r="O1204" s="665">
        <v>11136</v>
      </c>
      <c r="P1204" s="678">
        <v>0.99606440071556346</v>
      </c>
      <c r="Q1204" s="666">
        <v>174</v>
      </c>
    </row>
    <row r="1205" spans="1:17" ht="14.4" customHeight="1" x14ac:dyDescent="0.3">
      <c r="A1205" s="661" t="s">
        <v>6808</v>
      </c>
      <c r="B1205" s="662" t="s">
        <v>5728</v>
      </c>
      <c r="C1205" s="662" t="s">
        <v>5769</v>
      </c>
      <c r="D1205" s="662" t="s">
        <v>5844</v>
      </c>
      <c r="E1205" s="662" t="s">
        <v>5842</v>
      </c>
      <c r="F1205" s="665">
        <v>21</v>
      </c>
      <c r="G1205" s="665">
        <v>7665</v>
      </c>
      <c r="H1205" s="665">
        <v>1</v>
      </c>
      <c r="I1205" s="665">
        <v>365</v>
      </c>
      <c r="J1205" s="665">
        <v>31</v>
      </c>
      <c r="K1205" s="665">
        <v>11427</v>
      </c>
      <c r="L1205" s="665">
        <v>1.4908023483365949</v>
      </c>
      <c r="M1205" s="665">
        <v>368.61290322580646</v>
      </c>
      <c r="N1205" s="665">
        <v>33</v>
      </c>
      <c r="O1205" s="665">
        <v>12243</v>
      </c>
      <c r="P1205" s="678">
        <v>1.5972602739726027</v>
      </c>
      <c r="Q1205" s="666">
        <v>371</v>
      </c>
    </row>
    <row r="1206" spans="1:17" ht="14.4" customHeight="1" x14ac:dyDescent="0.3">
      <c r="A1206" s="661" t="s">
        <v>6808</v>
      </c>
      <c r="B1206" s="662" t="s">
        <v>5728</v>
      </c>
      <c r="C1206" s="662" t="s">
        <v>5769</v>
      </c>
      <c r="D1206" s="662" t="s">
        <v>5845</v>
      </c>
      <c r="E1206" s="662" t="s">
        <v>5846</v>
      </c>
      <c r="F1206" s="665">
        <v>1</v>
      </c>
      <c r="G1206" s="665">
        <v>635</v>
      </c>
      <c r="H1206" s="665">
        <v>1</v>
      </c>
      <c r="I1206" s="665">
        <v>635</v>
      </c>
      <c r="J1206" s="665"/>
      <c r="K1206" s="665"/>
      <c r="L1206" s="665"/>
      <c r="M1206" s="665"/>
      <c r="N1206" s="665"/>
      <c r="O1206" s="665"/>
      <c r="P1206" s="678"/>
      <c r="Q1206" s="666"/>
    </row>
    <row r="1207" spans="1:17" ht="14.4" customHeight="1" x14ac:dyDescent="0.3">
      <c r="A1207" s="661" t="s">
        <v>6808</v>
      </c>
      <c r="B1207" s="662" t="s">
        <v>5728</v>
      </c>
      <c r="C1207" s="662" t="s">
        <v>5769</v>
      </c>
      <c r="D1207" s="662" t="s">
        <v>5814</v>
      </c>
      <c r="E1207" s="662" t="s">
        <v>5815</v>
      </c>
      <c r="F1207" s="665">
        <v>1</v>
      </c>
      <c r="G1207" s="665">
        <v>335</v>
      </c>
      <c r="H1207" s="665">
        <v>1</v>
      </c>
      <c r="I1207" s="665">
        <v>335</v>
      </c>
      <c r="J1207" s="665"/>
      <c r="K1207" s="665"/>
      <c r="L1207" s="665"/>
      <c r="M1207" s="665"/>
      <c r="N1207" s="665"/>
      <c r="O1207" s="665"/>
      <c r="P1207" s="678"/>
      <c r="Q1207" s="666"/>
    </row>
    <row r="1208" spans="1:17" ht="14.4" customHeight="1" x14ac:dyDescent="0.3">
      <c r="A1208" s="661" t="s">
        <v>6808</v>
      </c>
      <c r="B1208" s="662" t="s">
        <v>5728</v>
      </c>
      <c r="C1208" s="662" t="s">
        <v>5769</v>
      </c>
      <c r="D1208" s="662" t="s">
        <v>5897</v>
      </c>
      <c r="E1208" s="662" t="s">
        <v>5889</v>
      </c>
      <c r="F1208" s="665">
        <v>4</v>
      </c>
      <c r="G1208" s="665">
        <v>3440</v>
      </c>
      <c r="H1208" s="665">
        <v>1</v>
      </c>
      <c r="I1208" s="665">
        <v>860</v>
      </c>
      <c r="J1208" s="665"/>
      <c r="K1208" s="665"/>
      <c r="L1208" s="665"/>
      <c r="M1208" s="665"/>
      <c r="N1208" s="665">
        <v>4</v>
      </c>
      <c r="O1208" s="665">
        <v>3452</v>
      </c>
      <c r="P1208" s="678">
        <v>1.0034883720930232</v>
      </c>
      <c r="Q1208" s="666">
        <v>863</v>
      </c>
    </row>
    <row r="1209" spans="1:17" ht="14.4" customHeight="1" x14ac:dyDescent="0.3">
      <c r="A1209" s="661" t="s">
        <v>6808</v>
      </c>
      <c r="B1209" s="662" t="s">
        <v>5728</v>
      </c>
      <c r="C1209" s="662" t="s">
        <v>5769</v>
      </c>
      <c r="D1209" s="662" t="s">
        <v>5849</v>
      </c>
      <c r="E1209" s="662" t="s">
        <v>5829</v>
      </c>
      <c r="F1209" s="665"/>
      <c r="G1209" s="665"/>
      <c r="H1209" s="665"/>
      <c r="I1209" s="665"/>
      <c r="J1209" s="665">
        <v>4</v>
      </c>
      <c r="K1209" s="665">
        <v>1572</v>
      </c>
      <c r="L1209" s="665"/>
      <c r="M1209" s="665">
        <v>393</v>
      </c>
      <c r="N1209" s="665"/>
      <c r="O1209" s="665"/>
      <c r="P1209" s="678"/>
      <c r="Q1209" s="666"/>
    </row>
    <row r="1210" spans="1:17" ht="14.4" customHeight="1" x14ac:dyDescent="0.3">
      <c r="A1210" s="661" t="s">
        <v>6809</v>
      </c>
      <c r="B1210" s="662" t="s">
        <v>5728</v>
      </c>
      <c r="C1210" s="662" t="s">
        <v>5729</v>
      </c>
      <c r="D1210" s="662" t="s">
        <v>5734</v>
      </c>
      <c r="E1210" s="662" t="s">
        <v>5735</v>
      </c>
      <c r="F1210" s="665"/>
      <c r="G1210" s="665"/>
      <c r="H1210" s="665"/>
      <c r="I1210" s="665"/>
      <c r="J1210" s="665">
        <v>1</v>
      </c>
      <c r="K1210" s="665">
        <v>265.10000000000002</v>
      </c>
      <c r="L1210" s="665"/>
      <c r="M1210" s="665">
        <v>265.10000000000002</v>
      </c>
      <c r="N1210" s="665"/>
      <c r="O1210" s="665"/>
      <c r="P1210" s="678"/>
      <c r="Q1210" s="666"/>
    </row>
    <row r="1211" spans="1:17" ht="14.4" customHeight="1" x14ac:dyDescent="0.3">
      <c r="A1211" s="661" t="s">
        <v>6809</v>
      </c>
      <c r="B1211" s="662" t="s">
        <v>5728</v>
      </c>
      <c r="C1211" s="662" t="s">
        <v>5758</v>
      </c>
      <c r="D1211" s="662" t="s">
        <v>5759</v>
      </c>
      <c r="E1211" s="662" t="s">
        <v>5760</v>
      </c>
      <c r="F1211" s="665">
        <v>3</v>
      </c>
      <c r="G1211" s="665">
        <v>727.92</v>
      </c>
      <c r="H1211" s="665">
        <v>1</v>
      </c>
      <c r="I1211" s="665">
        <v>242.64</v>
      </c>
      <c r="J1211" s="665">
        <v>2</v>
      </c>
      <c r="K1211" s="665">
        <v>485.28</v>
      </c>
      <c r="L1211" s="665">
        <v>0.66666666666666663</v>
      </c>
      <c r="M1211" s="665">
        <v>242.64</v>
      </c>
      <c r="N1211" s="665">
        <v>8</v>
      </c>
      <c r="O1211" s="665">
        <v>1941.12</v>
      </c>
      <c r="P1211" s="678">
        <v>2.6666666666666665</v>
      </c>
      <c r="Q1211" s="666">
        <v>242.64</v>
      </c>
    </row>
    <row r="1212" spans="1:17" ht="14.4" customHeight="1" x14ac:dyDescent="0.3">
      <c r="A1212" s="661" t="s">
        <v>6809</v>
      </c>
      <c r="B1212" s="662" t="s">
        <v>5728</v>
      </c>
      <c r="C1212" s="662" t="s">
        <v>5758</v>
      </c>
      <c r="D1212" s="662" t="s">
        <v>5761</v>
      </c>
      <c r="E1212" s="662" t="s">
        <v>5762</v>
      </c>
      <c r="F1212" s="665">
        <v>75</v>
      </c>
      <c r="G1212" s="665">
        <v>18197.999999999996</v>
      </c>
      <c r="H1212" s="665">
        <v>1</v>
      </c>
      <c r="I1212" s="665">
        <v>242.63999999999996</v>
      </c>
      <c r="J1212" s="665">
        <v>125</v>
      </c>
      <c r="K1212" s="665">
        <v>30329.999999999996</v>
      </c>
      <c r="L1212" s="665">
        <v>1.6666666666666667</v>
      </c>
      <c r="M1212" s="665">
        <v>242.63999999999996</v>
      </c>
      <c r="N1212" s="665">
        <v>128</v>
      </c>
      <c r="O1212" s="665">
        <v>31057.919999999995</v>
      </c>
      <c r="P1212" s="678">
        <v>1.7066666666666668</v>
      </c>
      <c r="Q1212" s="666">
        <v>242.63999999999996</v>
      </c>
    </row>
    <row r="1213" spans="1:17" ht="14.4" customHeight="1" x14ac:dyDescent="0.3">
      <c r="A1213" s="661" t="s">
        <v>6809</v>
      </c>
      <c r="B1213" s="662" t="s">
        <v>5728</v>
      </c>
      <c r="C1213" s="662" t="s">
        <v>5758</v>
      </c>
      <c r="D1213" s="662" t="s">
        <v>5763</v>
      </c>
      <c r="E1213" s="662" t="s">
        <v>5764</v>
      </c>
      <c r="F1213" s="665">
        <v>2</v>
      </c>
      <c r="G1213" s="665">
        <v>485.28</v>
      </c>
      <c r="H1213" s="665">
        <v>1</v>
      </c>
      <c r="I1213" s="665">
        <v>242.64</v>
      </c>
      <c r="J1213" s="665">
        <v>10</v>
      </c>
      <c r="K1213" s="665">
        <v>2426.3999999999996</v>
      </c>
      <c r="L1213" s="665">
        <v>4.9999999999999991</v>
      </c>
      <c r="M1213" s="665">
        <v>242.63999999999996</v>
      </c>
      <c r="N1213" s="665">
        <v>37</v>
      </c>
      <c r="O1213" s="665">
        <v>8977.6799999999985</v>
      </c>
      <c r="P1213" s="678">
        <v>18.499999999999996</v>
      </c>
      <c r="Q1213" s="666">
        <v>242.63999999999996</v>
      </c>
    </row>
    <row r="1214" spans="1:17" ht="14.4" customHeight="1" x14ac:dyDescent="0.3">
      <c r="A1214" s="661" t="s">
        <v>6809</v>
      </c>
      <c r="B1214" s="662" t="s">
        <v>5728</v>
      </c>
      <c r="C1214" s="662" t="s">
        <v>5769</v>
      </c>
      <c r="D1214" s="662" t="s">
        <v>5776</v>
      </c>
      <c r="E1214" s="662" t="s">
        <v>5777</v>
      </c>
      <c r="F1214" s="665">
        <v>1</v>
      </c>
      <c r="G1214" s="665">
        <v>108</v>
      </c>
      <c r="H1214" s="665">
        <v>1</v>
      </c>
      <c r="I1214" s="665">
        <v>108</v>
      </c>
      <c r="J1214" s="665">
        <v>1</v>
      </c>
      <c r="K1214" s="665">
        <v>109</v>
      </c>
      <c r="L1214" s="665">
        <v>1.0092592592592593</v>
      </c>
      <c r="M1214" s="665">
        <v>109</v>
      </c>
      <c r="N1214" s="665"/>
      <c r="O1214" s="665"/>
      <c r="P1214" s="678"/>
      <c r="Q1214" s="666"/>
    </row>
    <row r="1215" spans="1:17" ht="14.4" customHeight="1" x14ac:dyDescent="0.3">
      <c r="A1215" s="661" t="s">
        <v>6809</v>
      </c>
      <c r="B1215" s="662" t="s">
        <v>5728</v>
      </c>
      <c r="C1215" s="662" t="s">
        <v>5769</v>
      </c>
      <c r="D1215" s="662" t="s">
        <v>5778</v>
      </c>
      <c r="E1215" s="662" t="s">
        <v>5779</v>
      </c>
      <c r="F1215" s="665"/>
      <c r="G1215" s="665"/>
      <c r="H1215" s="665"/>
      <c r="I1215" s="665"/>
      <c r="J1215" s="665"/>
      <c r="K1215" s="665"/>
      <c r="L1215" s="665"/>
      <c r="M1215" s="665"/>
      <c r="N1215" s="665">
        <v>4</v>
      </c>
      <c r="O1215" s="665">
        <v>492</v>
      </c>
      <c r="P1215" s="678"/>
      <c r="Q1215" s="666">
        <v>123</v>
      </c>
    </row>
    <row r="1216" spans="1:17" ht="14.4" customHeight="1" x14ac:dyDescent="0.3">
      <c r="A1216" s="661" t="s">
        <v>6809</v>
      </c>
      <c r="B1216" s="662" t="s">
        <v>5728</v>
      </c>
      <c r="C1216" s="662" t="s">
        <v>5769</v>
      </c>
      <c r="D1216" s="662" t="s">
        <v>5780</v>
      </c>
      <c r="E1216" s="662" t="s">
        <v>5781</v>
      </c>
      <c r="F1216" s="665">
        <v>8</v>
      </c>
      <c r="G1216" s="665">
        <v>1856</v>
      </c>
      <c r="H1216" s="665">
        <v>1</v>
      </c>
      <c r="I1216" s="665">
        <v>232</v>
      </c>
      <c r="J1216" s="665">
        <v>21</v>
      </c>
      <c r="K1216" s="665">
        <v>4904</v>
      </c>
      <c r="L1216" s="665">
        <v>2.6422413793103448</v>
      </c>
      <c r="M1216" s="665">
        <v>233.52380952380952</v>
      </c>
      <c r="N1216" s="665">
        <v>10</v>
      </c>
      <c r="O1216" s="665">
        <v>2350</v>
      </c>
      <c r="P1216" s="678">
        <v>1.2661637931034482</v>
      </c>
      <c r="Q1216" s="666">
        <v>235</v>
      </c>
    </row>
    <row r="1217" spans="1:17" ht="14.4" customHeight="1" x14ac:dyDescent="0.3">
      <c r="A1217" s="661" t="s">
        <v>6809</v>
      </c>
      <c r="B1217" s="662" t="s">
        <v>5728</v>
      </c>
      <c r="C1217" s="662" t="s">
        <v>5769</v>
      </c>
      <c r="D1217" s="662" t="s">
        <v>5826</v>
      </c>
      <c r="E1217" s="662" t="s">
        <v>5827</v>
      </c>
      <c r="F1217" s="665">
        <v>6</v>
      </c>
      <c r="G1217" s="665">
        <v>696</v>
      </c>
      <c r="H1217" s="665">
        <v>1</v>
      </c>
      <c r="I1217" s="665">
        <v>116</v>
      </c>
      <c r="J1217" s="665">
        <v>6</v>
      </c>
      <c r="K1217" s="665">
        <v>700</v>
      </c>
      <c r="L1217" s="665">
        <v>1.0057471264367817</v>
      </c>
      <c r="M1217" s="665">
        <v>116.66666666666667</v>
      </c>
      <c r="N1217" s="665">
        <v>8</v>
      </c>
      <c r="O1217" s="665">
        <v>944</v>
      </c>
      <c r="P1217" s="678">
        <v>1.3563218390804597</v>
      </c>
      <c r="Q1217" s="666">
        <v>118</v>
      </c>
    </row>
    <row r="1218" spans="1:17" ht="14.4" customHeight="1" x14ac:dyDescent="0.3">
      <c r="A1218" s="661" t="s">
        <v>6809</v>
      </c>
      <c r="B1218" s="662" t="s">
        <v>5728</v>
      </c>
      <c r="C1218" s="662" t="s">
        <v>5769</v>
      </c>
      <c r="D1218" s="662" t="s">
        <v>5828</v>
      </c>
      <c r="E1218" s="662" t="s">
        <v>5829</v>
      </c>
      <c r="F1218" s="665">
        <v>1</v>
      </c>
      <c r="G1218" s="665">
        <v>320</v>
      </c>
      <c r="H1218" s="665">
        <v>1</v>
      </c>
      <c r="I1218" s="665">
        <v>320</v>
      </c>
      <c r="J1218" s="665"/>
      <c r="K1218" s="665"/>
      <c r="L1218" s="665"/>
      <c r="M1218" s="665"/>
      <c r="N1218" s="665"/>
      <c r="O1218" s="665"/>
      <c r="P1218" s="678"/>
      <c r="Q1218" s="666"/>
    </row>
    <row r="1219" spans="1:17" ht="14.4" customHeight="1" x14ac:dyDescent="0.3">
      <c r="A1219" s="661" t="s">
        <v>6809</v>
      </c>
      <c r="B1219" s="662" t="s">
        <v>5728</v>
      </c>
      <c r="C1219" s="662" t="s">
        <v>5769</v>
      </c>
      <c r="D1219" s="662" t="s">
        <v>5830</v>
      </c>
      <c r="E1219" s="662" t="s">
        <v>5831</v>
      </c>
      <c r="F1219" s="665"/>
      <c r="G1219" s="665"/>
      <c r="H1219" s="665"/>
      <c r="I1219" s="665"/>
      <c r="J1219" s="665">
        <v>2</v>
      </c>
      <c r="K1219" s="665">
        <v>968</v>
      </c>
      <c r="L1219" s="665"/>
      <c r="M1219" s="665">
        <v>484</v>
      </c>
      <c r="N1219" s="665"/>
      <c r="O1219" s="665"/>
      <c r="P1219" s="678"/>
      <c r="Q1219" s="666"/>
    </row>
    <row r="1220" spans="1:17" ht="14.4" customHeight="1" x14ac:dyDescent="0.3">
      <c r="A1220" s="661" t="s">
        <v>6809</v>
      </c>
      <c r="B1220" s="662" t="s">
        <v>5728</v>
      </c>
      <c r="C1220" s="662" t="s">
        <v>5769</v>
      </c>
      <c r="D1220" s="662" t="s">
        <v>5782</v>
      </c>
      <c r="E1220" s="662" t="s">
        <v>5783</v>
      </c>
      <c r="F1220" s="665">
        <v>2</v>
      </c>
      <c r="G1220" s="665">
        <v>1498</v>
      </c>
      <c r="H1220" s="665">
        <v>1</v>
      </c>
      <c r="I1220" s="665">
        <v>749</v>
      </c>
      <c r="J1220" s="665"/>
      <c r="K1220" s="665"/>
      <c r="L1220" s="665"/>
      <c r="M1220" s="665"/>
      <c r="N1220" s="665"/>
      <c r="O1220" s="665"/>
      <c r="P1220" s="678"/>
      <c r="Q1220" s="666"/>
    </row>
    <row r="1221" spans="1:17" ht="14.4" customHeight="1" x14ac:dyDescent="0.3">
      <c r="A1221" s="661" t="s">
        <v>6809</v>
      </c>
      <c r="B1221" s="662" t="s">
        <v>5728</v>
      </c>
      <c r="C1221" s="662" t="s">
        <v>5769</v>
      </c>
      <c r="D1221" s="662" t="s">
        <v>5834</v>
      </c>
      <c r="E1221" s="662" t="s">
        <v>5831</v>
      </c>
      <c r="F1221" s="665"/>
      <c r="G1221" s="665"/>
      <c r="H1221" s="665"/>
      <c r="I1221" s="665"/>
      <c r="J1221" s="665">
        <v>6</v>
      </c>
      <c r="K1221" s="665">
        <v>3342</v>
      </c>
      <c r="L1221" s="665"/>
      <c r="M1221" s="665">
        <v>557</v>
      </c>
      <c r="N1221" s="665"/>
      <c r="O1221" s="665"/>
      <c r="P1221" s="678"/>
      <c r="Q1221" s="666"/>
    </row>
    <row r="1222" spans="1:17" ht="14.4" customHeight="1" x14ac:dyDescent="0.3">
      <c r="A1222" s="661" t="s">
        <v>6809</v>
      </c>
      <c r="B1222" s="662" t="s">
        <v>5728</v>
      </c>
      <c r="C1222" s="662" t="s">
        <v>5769</v>
      </c>
      <c r="D1222" s="662" t="s">
        <v>5835</v>
      </c>
      <c r="E1222" s="662" t="s">
        <v>5833</v>
      </c>
      <c r="F1222" s="665"/>
      <c r="G1222" s="665"/>
      <c r="H1222" s="665"/>
      <c r="I1222" s="665"/>
      <c r="J1222" s="665">
        <v>4</v>
      </c>
      <c r="K1222" s="665">
        <v>3000</v>
      </c>
      <c r="L1222" s="665"/>
      <c r="M1222" s="665">
        <v>750</v>
      </c>
      <c r="N1222" s="665">
        <v>5</v>
      </c>
      <c r="O1222" s="665">
        <v>3760</v>
      </c>
      <c r="P1222" s="678"/>
      <c r="Q1222" s="666">
        <v>752</v>
      </c>
    </row>
    <row r="1223" spans="1:17" ht="14.4" customHeight="1" x14ac:dyDescent="0.3">
      <c r="A1223" s="661" t="s">
        <v>6809</v>
      </c>
      <c r="B1223" s="662" t="s">
        <v>5728</v>
      </c>
      <c r="C1223" s="662" t="s">
        <v>5769</v>
      </c>
      <c r="D1223" s="662" t="s">
        <v>5888</v>
      </c>
      <c r="E1223" s="662" t="s">
        <v>5889</v>
      </c>
      <c r="F1223" s="665"/>
      <c r="G1223" s="665"/>
      <c r="H1223" s="665"/>
      <c r="I1223" s="665"/>
      <c r="J1223" s="665">
        <v>2</v>
      </c>
      <c r="K1223" s="665">
        <v>1606</v>
      </c>
      <c r="L1223" s="665"/>
      <c r="M1223" s="665">
        <v>803</v>
      </c>
      <c r="N1223" s="665">
        <v>1</v>
      </c>
      <c r="O1223" s="665">
        <v>809</v>
      </c>
      <c r="P1223" s="678"/>
      <c r="Q1223" s="666">
        <v>809</v>
      </c>
    </row>
    <row r="1224" spans="1:17" ht="14.4" customHeight="1" x14ac:dyDescent="0.3">
      <c r="A1224" s="661" t="s">
        <v>6809</v>
      </c>
      <c r="B1224" s="662" t="s">
        <v>5728</v>
      </c>
      <c r="C1224" s="662" t="s">
        <v>5769</v>
      </c>
      <c r="D1224" s="662" t="s">
        <v>5908</v>
      </c>
      <c r="E1224" s="662" t="s">
        <v>5811</v>
      </c>
      <c r="F1224" s="665"/>
      <c r="G1224" s="665"/>
      <c r="H1224" s="665"/>
      <c r="I1224" s="665"/>
      <c r="J1224" s="665">
        <v>1</v>
      </c>
      <c r="K1224" s="665">
        <v>712</v>
      </c>
      <c r="L1224" s="665"/>
      <c r="M1224" s="665">
        <v>712</v>
      </c>
      <c r="N1224" s="665"/>
      <c r="O1224" s="665"/>
      <c r="P1224" s="678"/>
      <c r="Q1224" s="666"/>
    </row>
    <row r="1225" spans="1:17" ht="14.4" customHeight="1" x14ac:dyDescent="0.3">
      <c r="A1225" s="661" t="s">
        <v>6809</v>
      </c>
      <c r="B1225" s="662" t="s">
        <v>5728</v>
      </c>
      <c r="C1225" s="662" t="s">
        <v>5769</v>
      </c>
      <c r="D1225" s="662" t="s">
        <v>5856</v>
      </c>
      <c r="E1225" s="662" t="s">
        <v>5783</v>
      </c>
      <c r="F1225" s="665"/>
      <c r="G1225" s="665"/>
      <c r="H1225" s="665"/>
      <c r="I1225" s="665"/>
      <c r="J1225" s="665">
        <v>1</v>
      </c>
      <c r="K1225" s="665">
        <v>822</v>
      </c>
      <c r="L1225" s="665"/>
      <c r="M1225" s="665">
        <v>822</v>
      </c>
      <c r="N1225" s="665"/>
      <c r="O1225" s="665"/>
      <c r="P1225" s="678"/>
      <c r="Q1225" s="666"/>
    </row>
    <row r="1226" spans="1:17" ht="14.4" customHeight="1" x14ac:dyDescent="0.3">
      <c r="A1226" s="661" t="s">
        <v>6809</v>
      </c>
      <c r="B1226" s="662" t="s">
        <v>5728</v>
      </c>
      <c r="C1226" s="662" t="s">
        <v>5769</v>
      </c>
      <c r="D1226" s="662" t="s">
        <v>5837</v>
      </c>
      <c r="E1226" s="662" t="s">
        <v>5838</v>
      </c>
      <c r="F1226" s="665"/>
      <c r="G1226" s="665"/>
      <c r="H1226" s="665"/>
      <c r="I1226" s="665"/>
      <c r="J1226" s="665"/>
      <c r="K1226" s="665"/>
      <c r="L1226" s="665"/>
      <c r="M1226" s="665"/>
      <c r="N1226" s="665">
        <v>2</v>
      </c>
      <c r="O1226" s="665">
        <v>420</v>
      </c>
      <c r="P1226" s="678"/>
      <c r="Q1226" s="666">
        <v>210</v>
      </c>
    </row>
    <row r="1227" spans="1:17" ht="14.4" customHeight="1" x14ac:dyDescent="0.3">
      <c r="A1227" s="661" t="s">
        <v>6809</v>
      </c>
      <c r="B1227" s="662" t="s">
        <v>5728</v>
      </c>
      <c r="C1227" s="662" t="s">
        <v>5769</v>
      </c>
      <c r="D1227" s="662" t="s">
        <v>5786</v>
      </c>
      <c r="E1227" s="662" t="s">
        <v>5787</v>
      </c>
      <c r="F1227" s="665">
        <v>91</v>
      </c>
      <c r="G1227" s="665">
        <v>29757</v>
      </c>
      <c r="H1227" s="665">
        <v>1</v>
      </c>
      <c r="I1227" s="665">
        <v>327</v>
      </c>
      <c r="J1227" s="665">
        <v>130</v>
      </c>
      <c r="K1227" s="665">
        <v>42777</v>
      </c>
      <c r="L1227" s="665">
        <v>1.4375441072688779</v>
      </c>
      <c r="M1227" s="665">
        <v>329.05384615384617</v>
      </c>
      <c r="N1227" s="665">
        <v>112</v>
      </c>
      <c r="O1227" s="665">
        <v>37072</v>
      </c>
      <c r="P1227" s="678">
        <v>1.2458245118795577</v>
      </c>
      <c r="Q1227" s="666">
        <v>331</v>
      </c>
    </row>
    <row r="1228" spans="1:17" ht="14.4" customHeight="1" x14ac:dyDescent="0.3">
      <c r="A1228" s="661" t="s">
        <v>6809</v>
      </c>
      <c r="B1228" s="662" t="s">
        <v>5728</v>
      </c>
      <c r="C1228" s="662" t="s">
        <v>5769</v>
      </c>
      <c r="D1228" s="662" t="s">
        <v>5839</v>
      </c>
      <c r="E1228" s="662" t="s">
        <v>5840</v>
      </c>
      <c r="F1228" s="665">
        <v>1</v>
      </c>
      <c r="G1228" s="665">
        <v>82</v>
      </c>
      <c r="H1228" s="665">
        <v>1</v>
      </c>
      <c r="I1228" s="665">
        <v>82</v>
      </c>
      <c r="J1228" s="665">
        <v>14</v>
      </c>
      <c r="K1228" s="665">
        <v>1168</v>
      </c>
      <c r="L1228" s="665">
        <v>14.24390243902439</v>
      </c>
      <c r="M1228" s="665">
        <v>83.428571428571431</v>
      </c>
      <c r="N1228" s="665">
        <v>7</v>
      </c>
      <c r="O1228" s="665">
        <v>595</v>
      </c>
      <c r="P1228" s="678">
        <v>7.2560975609756095</v>
      </c>
      <c r="Q1228" s="666">
        <v>85</v>
      </c>
    </row>
    <row r="1229" spans="1:17" ht="14.4" customHeight="1" x14ac:dyDescent="0.3">
      <c r="A1229" s="661" t="s">
        <v>6809</v>
      </c>
      <c r="B1229" s="662" t="s">
        <v>5728</v>
      </c>
      <c r="C1229" s="662" t="s">
        <v>5769</v>
      </c>
      <c r="D1229" s="662" t="s">
        <v>5796</v>
      </c>
      <c r="E1229" s="662" t="s">
        <v>5797</v>
      </c>
      <c r="F1229" s="665">
        <v>1</v>
      </c>
      <c r="G1229" s="665">
        <v>0</v>
      </c>
      <c r="H1229" s="665"/>
      <c r="I1229" s="665">
        <v>0</v>
      </c>
      <c r="J1229" s="665"/>
      <c r="K1229" s="665"/>
      <c r="L1229" s="665"/>
      <c r="M1229" s="665"/>
      <c r="N1229" s="665"/>
      <c r="O1229" s="665"/>
      <c r="P1229" s="678"/>
      <c r="Q1229" s="666"/>
    </row>
    <row r="1230" spans="1:17" ht="14.4" customHeight="1" x14ac:dyDescent="0.3">
      <c r="A1230" s="661" t="s">
        <v>6809</v>
      </c>
      <c r="B1230" s="662" t="s">
        <v>5728</v>
      </c>
      <c r="C1230" s="662" t="s">
        <v>5769</v>
      </c>
      <c r="D1230" s="662" t="s">
        <v>5798</v>
      </c>
      <c r="E1230" s="662" t="s">
        <v>5799</v>
      </c>
      <c r="F1230" s="665"/>
      <c r="G1230" s="665"/>
      <c r="H1230" s="665"/>
      <c r="I1230" s="665"/>
      <c r="J1230" s="665">
        <v>8</v>
      </c>
      <c r="K1230" s="665">
        <v>904</v>
      </c>
      <c r="L1230" s="665"/>
      <c r="M1230" s="665">
        <v>113</v>
      </c>
      <c r="N1230" s="665"/>
      <c r="O1230" s="665"/>
      <c r="P1230" s="678"/>
      <c r="Q1230" s="666"/>
    </row>
    <row r="1231" spans="1:17" ht="14.4" customHeight="1" x14ac:dyDescent="0.3">
      <c r="A1231" s="661" t="s">
        <v>6809</v>
      </c>
      <c r="B1231" s="662" t="s">
        <v>5728</v>
      </c>
      <c r="C1231" s="662" t="s">
        <v>5769</v>
      </c>
      <c r="D1231" s="662" t="s">
        <v>5800</v>
      </c>
      <c r="E1231" s="662" t="s">
        <v>5801</v>
      </c>
      <c r="F1231" s="665">
        <v>1</v>
      </c>
      <c r="G1231" s="665">
        <v>81</v>
      </c>
      <c r="H1231" s="665">
        <v>1</v>
      </c>
      <c r="I1231" s="665">
        <v>81</v>
      </c>
      <c r="J1231" s="665">
        <v>2</v>
      </c>
      <c r="K1231" s="665">
        <v>162</v>
      </c>
      <c r="L1231" s="665">
        <v>2</v>
      </c>
      <c r="M1231" s="665">
        <v>81</v>
      </c>
      <c r="N1231" s="665"/>
      <c r="O1231" s="665"/>
      <c r="P1231" s="678"/>
      <c r="Q1231" s="666"/>
    </row>
    <row r="1232" spans="1:17" ht="14.4" customHeight="1" x14ac:dyDescent="0.3">
      <c r="A1232" s="661" t="s">
        <v>6809</v>
      </c>
      <c r="B1232" s="662" t="s">
        <v>5728</v>
      </c>
      <c r="C1232" s="662" t="s">
        <v>5769</v>
      </c>
      <c r="D1232" s="662" t="s">
        <v>5841</v>
      </c>
      <c r="E1232" s="662" t="s">
        <v>5842</v>
      </c>
      <c r="F1232" s="665"/>
      <c r="G1232" s="665"/>
      <c r="H1232" s="665"/>
      <c r="I1232" s="665"/>
      <c r="J1232" s="665"/>
      <c r="K1232" s="665"/>
      <c r="L1232" s="665"/>
      <c r="M1232" s="665"/>
      <c r="N1232" s="665">
        <v>1</v>
      </c>
      <c r="O1232" s="665">
        <v>299</v>
      </c>
      <c r="P1232" s="678"/>
      <c r="Q1232" s="666">
        <v>299</v>
      </c>
    </row>
    <row r="1233" spans="1:17" ht="14.4" customHeight="1" x14ac:dyDescent="0.3">
      <c r="A1233" s="661" t="s">
        <v>6809</v>
      </c>
      <c r="B1233" s="662" t="s">
        <v>5728</v>
      </c>
      <c r="C1233" s="662" t="s">
        <v>5769</v>
      </c>
      <c r="D1233" s="662" t="s">
        <v>5810</v>
      </c>
      <c r="E1233" s="662" t="s">
        <v>5811</v>
      </c>
      <c r="F1233" s="665">
        <v>7</v>
      </c>
      <c r="G1233" s="665">
        <v>4207</v>
      </c>
      <c r="H1233" s="665">
        <v>1</v>
      </c>
      <c r="I1233" s="665">
        <v>601</v>
      </c>
      <c r="J1233" s="665">
        <v>18</v>
      </c>
      <c r="K1233" s="665">
        <v>10870</v>
      </c>
      <c r="L1233" s="665">
        <v>2.5837889232231994</v>
      </c>
      <c r="M1233" s="665">
        <v>603.88888888888891</v>
      </c>
      <c r="N1233" s="665">
        <v>11</v>
      </c>
      <c r="O1233" s="665">
        <v>6666</v>
      </c>
      <c r="P1233" s="678">
        <v>1.5845020204421203</v>
      </c>
      <c r="Q1233" s="666">
        <v>606</v>
      </c>
    </row>
    <row r="1234" spans="1:17" ht="14.4" customHeight="1" x14ac:dyDescent="0.3">
      <c r="A1234" s="661" t="s">
        <v>6809</v>
      </c>
      <c r="B1234" s="662" t="s">
        <v>5728</v>
      </c>
      <c r="C1234" s="662" t="s">
        <v>5769</v>
      </c>
      <c r="D1234" s="662" t="s">
        <v>5816</v>
      </c>
      <c r="E1234" s="662" t="s">
        <v>5817</v>
      </c>
      <c r="F1234" s="665">
        <v>78</v>
      </c>
      <c r="G1234" s="665">
        <v>28236</v>
      </c>
      <c r="H1234" s="665">
        <v>1</v>
      </c>
      <c r="I1234" s="665">
        <v>362</v>
      </c>
      <c r="J1234" s="665">
        <v>116</v>
      </c>
      <c r="K1234" s="665">
        <v>42154</v>
      </c>
      <c r="L1234" s="665">
        <v>1.4929168437455731</v>
      </c>
      <c r="M1234" s="665">
        <v>363.39655172413791</v>
      </c>
      <c r="N1234" s="665">
        <v>100</v>
      </c>
      <c r="O1234" s="665">
        <v>36500</v>
      </c>
      <c r="P1234" s="678">
        <v>1.2926760164329225</v>
      </c>
      <c r="Q1234" s="666">
        <v>365</v>
      </c>
    </row>
    <row r="1235" spans="1:17" ht="14.4" customHeight="1" x14ac:dyDescent="0.3">
      <c r="A1235" s="661" t="s">
        <v>6809</v>
      </c>
      <c r="B1235" s="662" t="s">
        <v>5728</v>
      </c>
      <c r="C1235" s="662" t="s">
        <v>5769</v>
      </c>
      <c r="D1235" s="662" t="s">
        <v>5818</v>
      </c>
      <c r="E1235" s="662" t="s">
        <v>5819</v>
      </c>
      <c r="F1235" s="665"/>
      <c r="G1235" s="665"/>
      <c r="H1235" s="665"/>
      <c r="I1235" s="665"/>
      <c r="J1235" s="665">
        <v>7</v>
      </c>
      <c r="K1235" s="665">
        <v>3640</v>
      </c>
      <c r="L1235" s="665"/>
      <c r="M1235" s="665">
        <v>520</v>
      </c>
      <c r="N1235" s="665"/>
      <c r="O1235" s="665"/>
      <c r="P1235" s="678"/>
      <c r="Q1235" s="666"/>
    </row>
    <row r="1236" spans="1:17" ht="14.4" customHeight="1" x14ac:dyDescent="0.3">
      <c r="A1236" s="661" t="s">
        <v>6809</v>
      </c>
      <c r="B1236" s="662" t="s">
        <v>5728</v>
      </c>
      <c r="C1236" s="662" t="s">
        <v>5769</v>
      </c>
      <c r="D1236" s="662" t="s">
        <v>5820</v>
      </c>
      <c r="E1236" s="662" t="s">
        <v>5821</v>
      </c>
      <c r="F1236" s="665"/>
      <c r="G1236" s="665"/>
      <c r="H1236" s="665"/>
      <c r="I1236" s="665"/>
      <c r="J1236" s="665">
        <v>1</v>
      </c>
      <c r="K1236" s="665">
        <v>164</v>
      </c>
      <c r="L1236" s="665"/>
      <c r="M1236" s="665">
        <v>164</v>
      </c>
      <c r="N1236" s="665"/>
      <c r="O1236" s="665"/>
      <c r="P1236" s="678"/>
      <c r="Q1236" s="666"/>
    </row>
    <row r="1237" spans="1:17" ht="14.4" customHeight="1" x14ac:dyDescent="0.3">
      <c r="A1237" s="661" t="s">
        <v>6809</v>
      </c>
      <c r="B1237" s="662" t="s">
        <v>5728</v>
      </c>
      <c r="C1237" s="662" t="s">
        <v>5769</v>
      </c>
      <c r="D1237" s="662" t="s">
        <v>5915</v>
      </c>
      <c r="E1237" s="662" t="s">
        <v>5916</v>
      </c>
      <c r="F1237" s="665">
        <v>1</v>
      </c>
      <c r="G1237" s="665">
        <v>340</v>
      </c>
      <c r="H1237" s="665">
        <v>1</v>
      </c>
      <c r="I1237" s="665">
        <v>340</v>
      </c>
      <c r="J1237" s="665">
        <v>2</v>
      </c>
      <c r="K1237" s="665">
        <v>684</v>
      </c>
      <c r="L1237" s="665">
        <v>2.0117647058823529</v>
      </c>
      <c r="M1237" s="665">
        <v>342</v>
      </c>
      <c r="N1237" s="665"/>
      <c r="O1237" s="665"/>
      <c r="P1237" s="678"/>
      <c r="Q1237" s="666"/>
    </row>
    <row r="1238" spans="1:17" ht="14.4" customHeight="1" x14ac:dyDescent="0.3">
      <c r="A1238" s="661" t="s">
        <v>6810</v>
      </c>
      <c r="B1238" s="662" t="s">
        <v>5728</v>
      </c>
      <c r="C1238" s="662" t="s">
        <v>5758</v>
      </c>
      <c r="D1238" s="662" t="s">
        <v>5768</v>
      </c>
      <c r="E1238" s="662" t="s">
        <v>5766</v>
      </c>
      <c r="F1238" s="665"/>
      <c r="G1238" s="665"/>
      <c r="H1238" s="665"/>
      <c r="I1238" s="665"/>
      <c r="J1238" s="665">
        <v>1</v>
      </c>
      <c r="K1238" s="665">
        <v>500</v>
      </c>
      <c r="L1238" s="665"/>
      <c r="M1238" s="665">
        <v>500</v>
      </c>
      <c r="N1238" s="665"/>
      <c r="O1238" s="665"/>
      <c r="P1238" s="678"/>
      <c r="Q1238" s="666"/>
    </row>
    <row r="1239" spans="1:17" ht="14.4" customHeight="1" x14ac:dyDescent="0.3">
      <c r="A1239" s="661" t="s">
        <v>6810</v>
      </c>
      <c r="B1239" s="662" t="s">
        <v>5728</v>
      </c>
      <c r="C1239" s="662" t="s">
        <v>5769</v>
      </c>
      <c r="D1239" s="662" t="s">
        <v>5774</v>
      </c>
      <c r="E1239" s="662" t="s">
        <v>5775</v>
      </c>
      <c r="F1239" s="665">
        <v>1</v>
      </c>
      <c r="G1239" s="665">
        <v>34</v>
      </c>
      <c r="H1239" s="665">
        <v>1</v>
      </c>
      <c r="I1239" s="665">
        <v>34</v>
      </c>
      <c r="J1239" s="665"/>
      <c r="K1239" s="665"/>
      <c r="L1239" s="665"/>
      <c r="M1239" s="665"/>
      <c r="N1239" s="665"/>
      <c r="O1239" s="665"/>
      <c r="P1239" s="678"/>
      <c r="Q1239" s="666"/>
    </row>
    <row r="1240" spans="1:17" ht="14.4" customHeight="1" x14ac:dyDescent="0.3">
      <c r="A1240" s="661" t="s">
        <v>6810</v>
      </c>
      <c r="B1240" s="662" t="s">
        <v>5728</v>
      </c>
      <c r="C1240" s="662" t="s">
        <v>5769</v>
      </c>
      <c r="D1240" s="662" t="s">
        <v>5780</v>
      </c>
      <c r="E1240" s="662" t="s">
        <v>5781</v>
      </c>
      <c r="F1240" s="665">
        <v>16</v>
      </c>
      <c r="G1240" s="665">
        <v>3712</v>
      </c>
      <c r="H1240" s="665">
        <v>1</v>
      </c>
      <c r="I1240" s="665">
        <v>232</v>
      </c>
      <c r="J1240" s="665">
        <v>17</v>
      </c>
      <c r="K1240" s="665">
        <v>3972</v>
      </c>
      <c r="L1240" s="665">
        <v>1.0700431034482758</v>
      </c>
      <c r="M1240" s="665">
        <v>233.64705882352942</v>
      </c>
      <c r="N1240" s="665">
        <v>16</v>
      </c>
      <c r="O1240" s="665">
        <v>3760</v>
      </c>
      <c r="P1240" s="678">
        <v>1.0129310344827587</v>
      </c>
      <c r="Q1240" s="666">
        <v>235</v>
      </c>
    </row>
    <row r="1241" spans="1:17" ht="14.4" customHeight="1" x14ac:dyDescent="0.3">
      <c r="A1241" s="661" t="s">
        <v>6810</v>
      </c>
      <c r="B1241" s="662" t="s">
        <v>5728</v>
      </c>
      <c r="C1241" s="662" t="s">
        <v>5769</v>
      </c>
      <c r="D1241" s="662" t="s">
        <v>5826</v>
      </c>
      <c r="E1241" s="662" t="s">
        <v>5827</v>
      </c>
      <c r="F1241" s="665">
        <v>2</v>
      </c>
      <c r="G1241" s="665">
        <v>232</v>
      </c>
      <c r="H1241" s="665">
        <v>1</v>
      </c>
      <c r="I1241" s="665">
        <v>116</v>
      </c>
      <c r="J1241" s="665">
        <v>2</v>
      </c>
      <c r="K1241" s="665">
        <v>236</v>
      </c>
      <c r="L1241" s="665">
        <v>1.0172413793103448</v>
      </c>
      <c r="M1241" s="665">
        <v>118</v>
      </c>
      <c r="N1241" s="665">
        <v>2</v>
      </c>
      <c r="O1241" s="665">
        <v>236</v>
      </c>
      <c r="P1241" s="678">
        <v>1.0172413793103448</v>
      </c>
      <c r="Q1241" s="666">
        <v>118</v>
      </c>
    </row>
    <row r="1242" spans="1:17" ht="14.4" customHeight="1" x14ac:dyDescent="0.3">
      <c r="A1242" s="661" t="s">
        <v>6810</v>
      </c>
      <c r="B1242" s="662" t="s">
        <v>5728</v>
      </c>
      <c r="C1242" s="662" t="s">
        <v>5769</v>
      </c>
      <c r="D1242" s="662" t="s">
        <v>5830</v>
      </c>
      <c r="E1242" s="662" t="s">
        <v>5831</v>
      </c>
      <c r="F1242" s="665">
        <v>2</v>
      </c>
      <c r="G1242" s="665">
        <v>968</v>
      </c>
      <c r="H1242" s="665">
        <v>1</v>
      </c>
      <c r="I1242" s="665">
        <v>484</v>
      </c>
      <c r="J1242" s="665"/>
      <c r="K1242" s="665"/>
      <c r="L1242" s="665"/>
      <c r="M1242" s="665"/>
      <c r="N1242" s="665"/>
      <c r="O1242" s="665"/>
      <c r="P1242" s="678"/>
      <c r="Q1242" s="666"/>
    </row>
    <row r="1243" spans="1:17" ht="14.4" customHeight="1" x14ac:dyDescent="0.3">
      <c r="A1243" s="661" t="s">
        <v>6810</v>
      </c>
      <c r="B1243" s="662" t="s">
        <v>5728</v>
      </c>
      <c r="C1243" s="662" t="s">
        <v>5769</v>
      </c>
      <c r="D1243" s="662" t="s">
        <v>5786</v>
      </c>
      <c r="E1243" s="662" t="s">
        <v>5787</v>
      </c>
      <c r="F1243" s="665">
        <v>1</v>
      </c>
      <c r="G1243" s="665">
        <v>327</v>
      </c>
      <c r="H1243" s="665">
        <v>1</v>
      </c>
      <c r="I1243" s="665">
        <v>327</v>
      </c>
      <c r="J1243" s="665">
        <v>3</v>
      </c>
      <c r="K1243" s="665">
        <v>984</v>
      </c>
      <c r="L1243" s="665">
        <v>3.0091743119266057</v>
      </c>
      <c r="M1243" s="665">
        <v>328</v>
      </c>
      <c r="N1243" s="665">
        <v>3</v>
      </c>
      <c r="O1243" s="665">
        <v>993</v>
      </c>
      <c r="P1243" s="678">
        <v>3.0366972477064218</v>
      </c>
      <c r="Q1243" s="666">
        <v>331</v>
      </c>
    </row>
    <row r="1244" spans="1:17" ht="14.4" customHeight="1" x14ac:dyDescent="0.3">
      <c r="A1244" s="661" t="s">
        <v>6810</v>
      </c>
      <c r="B1244" s="662" t="s">
        <v>5728</v>
      </c>
      <c r="C1244" s="662" t="s">
        <v>5769</v>
      </c>
      <c r="D1244" s="662" t="s">
        <v>5792</v>
      </c>
      <c r="E1244" s="662" t="s">
        <v>5793</v>
      </c>
      <c r="F1244" s="665">
        <v>2</v>
      </c>
      <c r="G1244" s="665">
        <v>1406</v>
      </c>
      <c r="H1244" s="665">
        <v>1</v>
      </c>
      <c r="I1244" s="665">
        <v>703</v>
      </c>
      <c r="J1244" s="665">
        <v>4</v>
      </c>
      <c r="K1244" s="665">
        <v>2821</v>
      </c>
      <c r="L1244" s="665">
        <v>2.0064011379800855</v>
      </c>
      <c r="M1244" s="665">
        <v>705.25</v>
      </c>
      <c r="N1244" s="665">
        <v>7</v>
      </c>
      <c r="O1244" s="665">
        <v>4949</v>
      </c>
      <c r="P1244" s="678">
        <v>3.5199146514935991</v>
      </c>
      <c r="Q1244" s="666">
        <v>707</v>
      </c>
    </row>
    <row r="1245" spans="1:17" ht="14.4" customHeight="1" x14ac:dyDescent="0.3">
      <c r="A1245" s="661" t="s">
        <v>6810</v>
      </c>
      <c r="B1245" s="662" t="s">
        <v>5728</v>
      </c>
      <c r="C1245" s="662" t="s">
        <v>5769</v>
      </c>
      <c r="D1245" s="662" t="s">
        <v>5798</v>
      </c>
      <c r="E1245" s="662" t="s">
        <v>5799</v>
      </c>
      <c r="F1245" s="665"/>
      <c r="G1245" s="665"/>
      <c r="H1245" s="665"/>
      <c r="I1245" s="665"/>
      <c r="J1245" s="665">
        <v>8</v>
      </c>
      <c r="K1245" s="665">
        <v>896</v>
      </c>
      <c r="L1245" s="665"/>
      <c r="M1245" s="665">
        <v>112</v>
      </c>
      <c r="N1245" s="665"/>
      <c r="O1245" s="665"/>
      <c r="P1245" s="678"/>
      <c r="Q1245" s="666"/>
    </row>
    <row r="1246" spans="1:17" ht="14.4" customHeight="1" x14ac:dyDescent="0.3">
      <c r="A1246" s="661" t="s">
        <v>6810</v>
      </c>
      <c r="B1246" s="662" t="s">
        <v>5728</v>
      </c>
      <c r="C1246" s="662" t="s">
        <v>5769</v>
      </c>
      <c r="D1246" s="662" t="s">
        <v>5841</v>
      </c>
      <c r="E1246" s="662" t="s">
        <v>5842</v>
      </c>
      <c r="F1246" s="665">
        <v>2</v>
      </c>
      <c r="G1246" s="665">
        <v>592</v>
      </c>
      <c r="H1246" s="665">
        <v>1</v>
      </c>
      <c r="I1246" s="665">
        <v>296</v>
      </c>
      <c r="J1246" s="665"/>
      <c r="K1246" s="665"/>
      <c r="L1246" s="665"/>
      <c r="M1246" s="665"/>
      <c r="N1246" s="665"/>
      <c r="O1246" s="665"/>
      <c r="P1246" s="678"/>
      <c r="Q1246" s="666"/>
    </row>
    <row r="1247" spans="1:17" ht="14.4" customHeight="1" x14ac:dyDescent="0.3">
      <c r="A1247" s="661" t="s">
        <v>6810</v>
      </c>
      <c r="B1247" s="662" t="s">
        <v>5728</v>
      </c>
      <c r="C1247" s="662" t="s">
        <v>5769</v>
      </c>
      <c r="D1247" s="662" t="s">
        <v>5814</v>
      </c>
      <c r="E1247" s="662" t="s">
        <v>5815</v>
      </c>
      <c r="F1247" s="665">
        <v>1</v>
      </c>
      <c r="G1247" s="665">
        <v>335</v>
      </c>
      <c r="H1247" s="665">
        <v>1</v>
      </c>
      <c r="I1247" s="665">
        <v>335</v>
      </c>
      <c r="J1247" s="665"/>
      <c r="K1247" s="665"/>
      <c r="L1247" s="665"/>
      <c r="M1247" s="665"/>
      <c r="N1247" s="665"/>
      <c r="O1247" s="665"/>
      <c r="P1247" s="678"/>
      <c r="Q1247" s="666"/>
    </row>
    <row r="1248" spans="1:17" ht="14.4" customHeight="1" x14ac:dyDescent="0.3">
      <c r="A1248" s="661" t="s">
        <v>6810</v>
      </c>
      <c r="B1248" s="662" t="s">
        <v>5728</v>
      </c>
      <c r="C1248" s="662" t="s">
        <v>5769</v>
      </c>
      <c r="D1248" s="662" t="s">
        <v>5822</v>
      </c>
      <c r="E1248" s="662" t="s">
        <v>5823</v>
      </c>
      <c r="F1248" s="665"/>
      <c r="G1248" s="665"/>
      <c r="H1248" s="665"/>
      <c r="I1248" s="665"/>
      <c r="J1248" s="665">
        <v>1</v>
      </c>
      <c r="K1248" s="665">
        <v>1043</v>
      </c>
      <c r="L1248" s="665"/>
      <c r="M1248" s="665">
        <v>1043</v>
      </c>
      <c r="N1248" s="665"/>
      <c r="O1248" s="665"/>
      <c r="P1248" s="678"/>
      <c r="Q1248" s="666"/>
    </row>
    <row r="1249" spans="1:17" ht="14.4" customHeight="1" x14ac:dyDescent="0.3">
      <c r="A1249" s="661" t="s">
        <v>6811</v>
      </c>
      <c r="B1249" s="662" t="s">
        <v>5728</v>
      </c>
      <c r="C1249" s="662" t="s">
        <v>5758</v>
      </c>
      <c r="D1249" s="662" t="s">
        <v>5884</v>
      </c>
      <c r="E1249" s="662" t="s">
        <v>5885</v>
      </c>
      <c r="F1249" s="665">
        <v>45</v>
      </c>
      <c r="G1249" s="665">
        <v>40713.75</v>
      </c>
      <c r="H1249" s="665">
        <v>1</v>
      </c>
      <c r="I1249" s="665">
        <v>904.75</v>
      </c>
      <c r="J1249" s="665">
        <v>56</v>
      </c>
      <c r="K1249" s="665">
        <v>50666</v>
      </c>
      <c r="L1249" s="665">
        <v>1.2444444444444445</v>
      </c>
      <c r="M1249" s="665">
        <v>904.75</v>
      </c>
      <c r="N1249" s="665">
        <v>53</v>
      </c>
      <c r="O1249" s="665">
        <v>47951.75</v>
      </c>
      <c r="P1249" s="678">
        <v>1.1777777777777778</v>
      </c>
      <c r="Q1249" s="666">
        <v>904.75</v>
      </c>
    </row>
    <row r="1250" spans="1:17" ht="14.4" customHeight="1" x14ac:dyDescent="0.3">
      <c r="A1250" s="661" t="s">
        <v>6811</v>
      </c>
      <c r="B1250" s="662" t="s">
        <v>5728</v>
      </c>
      <c r="C1250" s="662" t="s">
        <v>5758</v>
      </c>
      <c r="D1250" s="662" t="s">
        <v>5759</v>
      </c>
      <c r="E1250" s="662" t="s">
        <v>5760</v>
      </c>
      <c r="F1250" s="665">
        <v>2</v>
      </c>
      <c r="G1250" s="665">
        <v>485.28</v>
      </c>
      <c r="H1250" s="665">
        <v>1</v>
      </c>
      <c r="I1250" s="665">
        <v>242.64</v>
      </c>
      <c r="J1250" s="665"/>
      <c r="K1250" s="665"/>
      <c r="L1250" s="665"/>
      <c r="M1250" s="665"/>
      <c r="N1250" s="665">
        <v>2</v>
      </c>
      <c r="O1250" s="665">
        <v>485.28</v>
      </c>
      <c r="P1250" s="678">
        <v>1</v>
      </c>
      <c r="Q1250" s="666">
        <v>242.64</v>
      </c>
    </row>
    <row r="1251" spans="1:17" ht="14.4" customHeight="1" x14ac:dyDescent="0.3">
      <c r="A1251" s="661" t="s">
        <v>6811</v>
      </c>
      <c r="B1251" s="662" t="s">
        <v>5728</v>
      </c>
      <c r="C1251" s="662" t="s">
        <v>5758</v>
      </c>
      <c r="D1251" s="662" t="s">
        <v>5761</v>
      </c>
      <c r="E1251" s="662" t="s">
        <v>5762</v>
      </c>
      <c r="F1251" s="665">
        <v>109</v>
      </c>
      <c r="G1251" s="665">
        <v>26447.759999999984</v>
      </c>
      <c r="H1251" s="665">
        <v>1</v>
      </c>
      <c r="I1251" s="665">
        <v>242.63999999999984</v>
      </c>
      <c r="J1251" s="665">
        <v>101</v>
      </c>
      <c r="K1251" s="665">
        <v>24506.639999999985</v>
      </c>
      <c r="L1251" s="665">
        <v>0.92660550458715596</v>
      </c>
      <c r="M1251" s="665">
        <v>242.63999999999984</v>
      </c>
      <c r="N1251" s="665">
        <v>123</v>
      </c>
      <c r="O1251" s="665">
        <v>29844.71999999999</v>
      </c>
      <c r="P1251" s="678">
        <v>1.1284403669724774</v>
      </c>
      <c r="Q1251" s="666">
        <v>242.63999999999993</v>
      </c>
    </row>
    <row r="1252" spans="1:17" ht="14.4" customHeight="1" x14ac:dyDescent="0.3">
      <c r="A1252" s="661" t="s">
        <v>6811</v>
      </c>
      <c r="B1252" s="662" t="s">
        <v>5728</v>
      </c>
      <c r="C1252" s="662" t="s">
        <v>5758</v>
      </c>
      <c r="D1252" s="662" t="s">
        <v>5763</v>
      </c>
      <c r="E1252" s="662" t="s">
        <v>5764</v>
      </c>
      <c r="F1252" s="665">
        <v>12</v>
      </c>
      <c r="G1252" s="665">
        <v>2911.68</v>
      </c>
      <c r="H1252" s="665">
        <v>1</v>
      </c>
      <c r="I1252" s="665">
        <v>242.64</v>
      </c>
      <c r="J1252" s="665">
        <v>11</v>
      </c>
      <c r="K1252" s="665">
        <v>2669.0399999999995</v>
      </c>
      <c r="L1252" s="665">
        <v>0.91666666666666652</v>
      </c>
      <c r="M1252" s="665">
        <v>242.63999999999996</v>
      </c>
      <c r="N1252" s="665">
        <v>8</v>
      </c>
      <c r="O1252" s="665">
        <v>1941.12</v>
      </c>
      <c r="P1252" s="678">
        <v>0.66666666666666663</v>
      </c>
      <c r="Q1252" s="666">
        <v>242.64</v>
      </c>
    </row>
    <row r="1253" spans="1:17" ht="14.4" customHeight="1" x14ac:dyDescent="0.3">
      <c r="A1253" s="661" t="s">
        <v>6811</v>
      </c>
      <c r="B1253" s="662" t="s">
        <v>5728</v>
      </c>
      <c r="C1253" s="662" t="s">
        <v>5769</v>
      </c>
      <c r="D1253" s="662" t="s">
        <v>5900</v>
      </c>
      <c r="E1253" s="662" t="s">
        <v>5901</v>
      </c>
      <c r="F1253" s="665">
        <v>13</v>
      </c>
      <c r="G1253" s="665">
        <v>2405</v>
      </c>
      <c r="H1253" s="665">
        <v>1</v>
      </c>
      <c r="I1253" s="665">
        <v>185</v>
      </c>
      <c r="J1253" s="665">
        <v>13</v>
      </c>
      <c r="K1253" s="665">
        <v>2435</v>
      </c>
      <c r="L1253" s="665">
        <v>1.0124740124740124</v>
      </c>
      <c r="M1253" s="665">
        <v>187.30769230769232</v>
      </c>
      <c r="N1253" s="665">
        <v>12</v>
      </c>
      <c r="O1253" s="665">
        <v>2268</v>
      </c>
      <c r="P1253" s="678">
        <v>0.94303534303534309</v>
      </c>
      <c r="Q1253" s="666">
        <v>189</v>
      </c>
    </row>
    <row r="1254" spans="1:17" ht="14.4" customHeight="1" x14ac:dyDescent="0.3">
      <c r="A1254" s="661" t="s">
        <v>6811</v>
      </c>
      <c r="B1254" s="662" t="s">
        <v>5728</v>
      </c>
      <c r="C1254" s="662" t="s">
        <v>5769</v>
      </c>
      <c r="D1254" s="662" t="s">
        <v>5774</v>
      </c>
      <c r="E1254" s="662" t="s">
        <v>5775</v>
      </c>
      <c r="F1254" s="665">
        <v>3</v>
      </c>
      <c r="G1254" s="665">
        <v>102</v>
      </c>
      <c r="H1254" s="665">
        <v>1</v>
      </c>
      <c r="I1254" s="665">
        <v>34</v>
      </c>
      <c r="J1254" s="665">
        <v>2</v>
      </c>
      <c r="K1254" s="665">
        <v>69</v>
      </c>
      <c r="L1254" s="665">
        <v>0.67647058823529416</v>
      </c>
      <c r="M1254" s="665">
        <v>34.5</v>
      </c>
      <c r="N1254" s="665">
        <v>2</v>
      </c>
      <c r="O1254" s="665">
        <v>70</v>
      </c>
      <c r="P1254" s="678">
        <v>0.68627450980392157</v>
      </c>
      <c r="Q1254" s="666">
        <v>35</v>
      </c>
    </row>
    <row r="1255" spans="1:17" ht="14.4" customHeight="1" x14ac:dyDescent="0.3">
      <c r="A1255" s="661" t="s">
        <v>6811</v>
      </c>
      <c r="B1255" s="662" t="s">
        <v>5728</v>
      </c>
      <c r="C1255" s="662" t="s">
        <v>5769</v>
      </c>
      <c r="D1255" s="662" t="s">
        <v>5776</v>
      </c>
      <c r="E1255" s="662" t="s">
        <v>5777</v>
      </c>
      <c r="F1255" s="665"/>
      <c r="G1255" s="665"/>
      <c r="H1255" s="665"/>
      <c r="I1255" s="665"/>
      <c r="J1255" s="665"/>
      <c r="K1255" s="665"/>
      <c r="L1255" s="665"/>
      <c r="M1255" s="665"/>
      <c r="N1255" s="665">
        <v>1</v>
      </c>
      <c r="O1255" s="665">
        <v>110</v>
      </c>
      <c r="P1255" s="678"/>
      <c r="Q1255" s="666">
        <v>110</v>
      </c>
    </row>
    <row r="1256" spans="1:17" ht="14.4" customHeight="1" x14ac:dyDescent="0.3">
      <c r="A1256" s="661" t="s">
        <v>6811</v>
      </c>
      <c r="B1256" s="662" t="s">
        <v>5728</v>
      </c>
      <c r="C1256" s="662" t="s">
        <v>5769</v>
      </c>
      <c r="D1256" s="662" t="s">
        <v>5780</v>
      </c>
      <c r="E1256" s="662" t="s">
        <v>5781</v>
      </c>
      <c r="F1256" s="665">
        <v>1635</v>
      </c>
      <c r="G1256" s="665">
        <v>379320</v>
      </c>
      <c r="H1256" s="665">
        <v>1</v>
      </c>
      <c r="I1256" s="665">
        <v>232</v>
      </c>
      <c r="J1256" s="665">
        <v>1965</v>
      </c>
      <c r="K1256" s="665">
        <v>454784</v>
      </c>
      <c r="L1256" s="665">
        <v>1.1989454813877465</v>
      </c>
      <c r="M1256" s="665">
        <v>231.44223918575062</v>
      </c>
      <c r="N1256" s="665">
        <v>1857</v>
      </c>
      <c r="O1256" s="665">
        <v>436395</v>
      </c>
      <c r="P1256" s="678">
        <v>1.1504666244859221</v>
      </c>
      <c r="Q1256" s="666">
        <v>235</v>
      </c>
    </row>
    <row r="1257" spans="1:17" ht="14.4" customHeight="1" x14ac:dyDescent="0.3">
      <c r="A1257" s="661" t="s">
        <v>6811</v>
      </c>
      <c r="B1257" s="662" t="s">
        <v>5728</v>
      </c>
      <c r="C1257" s="662" t="s">
        <v>5769</v>
      </c>
      <c r="D1257" s="662" t="s">
        <v>5826</v>
      </c>
      <c r="E1257" s="662" t="s">
        <v>5827</v>
      </c>
      <c r="F1257" s="665">
        <v>3223</v>
      </c>
      <c r="G1257" s="665">
        <v>373868</v>
      </c>
      <c r="H1257" s="665">
        <v>1</v>
      </c>
      <c r="I1257" s="665">
        <v>116</v>
      </c>
      <c r="J1257" s="665">
        <v>3190</v>
      </c>
      <c r="K1257" s="665">
        <v>371214</v>
      </c>
      <c r="L1257" s="665">
        <v>0.99290123787005036</v>
      </c>
      <c r="M1257" s="665">
        <v>116.36802507836991</v>
      </c>
      <c r="N1257" s="665">
        <v>2959</v>
      </c>
      <c r="O1257" s="665">
        <v>349162</v>
      </c>
      <c r="P1257" s="678">
        <v>0.93391785336000943</v>
      </c>
      <c r="Q1257" s="666">
        <v>118</v>
      </c>
    </row>
    <row r="1258" spans="1:17" ht="14.4" customHeight="1" x14ac:dyDescent="0.3">
      <c r="A1258" s="661" t="s">
        <v>6811</v>
      </c>
      <c r="B1258" s="662" t="s">
        <v>5728</v>
      </c>
      <c r="C1258" s="662" t="s">
        <v>5769</v>
      </c>
      <c r="D1258" s="662" t="s">
        <v>5828</v>
      </c>
      <c r="E1258" s="662" t="s">
        <v>5829</v>
      </c>
      <c r="F1258" s="665">
        <v>1</v>
      </c>
      <c r="G1258" s="665">
        <v>320</v>
      </c>
      <c r="H1258" s="665">
        <v>1</v>
      </c>
      <c r="I1258" s="665">
        <v>320</v>
      </c>
      <c r="J1258" s="665"/>
      <c r="K1258" s="665"/>
      <c r="L1258" s="665"/>
      <c r="M1258" s="665"/>
      <c r="N1258" s="665"/>
      <c r="O1258" s="665"/>
      <c r="P1258" s="678"/>
      <c r="Q1258" s="666"/>
    </row>
    <row r="1259" spans="1:17" ht="14.4" customHeight="1" x14ac:dyDescent="0.3">
      <c r="A1259" s="661" t="s">
        <v>6811</v>
      </c>
      <c r="B1259" s="662" t="s">
        <v>5728</v>
      </c>
      <c r="C1259" s="662" t="s">
        <v>5769</v>
      </c>
      <c r="D1259" s="662" t="s">
        <v>5830</v>
      </c>
      <c r="E1259" s="662" t="s">
        <v>5831</v>
      </c>
      <c r="F1259" s="665">
        <v>101</v>
      </c>
      <c r="G1259" s="665">
        <v>48884</v>
      </c>
      <c r="H1259" s="665">
        <v>1</v>
      </c>
      <c r="I1259" s="665">
        <v>484</v>
      </c>
      <c r="J1259" s="665">
        <v>73</v>
      </c>
      <c r="K1259" s="665">
        <v>30582</v>
      </c>
      <c r="L1259" s="665">
        <v>0.62560346943785283</v>
      </c>
      <c r="M1259" s="665">
        <v>418.93150684931504</v>
      </c>
      <c r="N1259" s="665">
        <v>43</v>
      </c>
      <c r="O1259" s="665">
        <v>20941</v>
      </c>
      <c r="P1259" s="678">
        <v>0.42838147451108749</v>
      </c>
      <c r="Q1259" s="666">
        <v>487</v>
      </c>
    </row>
    <row r="1260" spans="1:17" ht="14.4" customHeight="1" x14ac:dyDescent="0.3">
      <c r="A1260" s="661" t="s">
        <v>6811</v>
      </c>
      <c r="B1260" s="662" t="s">
        <v>5728</v>
      </c>
      <c r="C1260" s="662" t="s">
        <v>5769</v>
      </c>
      <c r="D1260" s="662" t="s">
        <v>5832</v>
      </c>
      <c r="E1260" s="662" t="s">
        <v>5833</v>
      </c>
      <c r="F1260" s="665">
        <v>389</v>
      </c>
      <c r="G1260" s="665">
        <v>263353</v>
      </c>
      <c r="H1260" s="665">
        <v>1</v>
      </c>
      <c r="I1260" s="665">
        <v>677</v>
      </c>
      <c r="J1260" s="665">
        <v>510</v>
      </c>
      <c r="K1260" s="665">
        <v>345836</v>
      </c>
      <c r="L1260" s="665">
        <v>1.3132031911540785</v>
      </c>
      <c r="M1260" s="665">
        <v>678.10980392156864</v>
      </c>
      <c r="N1260" s="665">
        <v>153</v>
      </c>
      <c r="O1260" s="665">
        <v>104040</v>
      </c>
      <c r="P1260" s="678">
        <v>0.39505910318090171</v>
      </c>
      <c r="Q1260" s="666">
        <v>680</v>
      </c>
    </row>
    <row r="1261" spans="1:17" ht="14.4" customHeight="1" x14ac:dyDescent="0.3">
      <c r="A1261" s="661" t="s">
        <v>6811</v>
      </c>
      <c r="B1261" s="662" t="s">
        <v>5728</v>
      </c>
      <c r="C1261" s="662" t="s">
        <v>5769</v>
      </c>
      <c r="D1261" s="662" t="s">
        <v>5782</v>
      </c>
      <c r="E1261" s="662" t="s">
        <v>5783</v>
      </c>
      <c r="F1261" s="665"/>
      <c r="G1261" s="665"/>
      <c r="H1261" s="665"/>
      <c r="I1261" s="665"/>
      <c r="J1261" s="665">
        <v>1</v>
      </c>
      <c r="K1261" s="665">
        <v>749</v>
      </c>
      <c r="L1261" s="665"/>
      <c r="M1261" s="665">
        <v>749</v>
      </c>
      <c r="N1261" s="665">
        <v>1</v>
      </c>
      <c r="O1261" s="665">
        <v>752</v>
      </c>
      <c r="P1261" s="678"/>
      <c r="Q1261" s="666">
        <v>752</v>
      </c>
    </row>
    <row r="1262" spans="1:17" ht="14.4" customHeight="1" x14ac:dyDescent="0.3">
      <c r="A1262" s="661" t="s">
        <v>6811</v>
      </c>
      <c r="B1262" s="662" t="s">
        <v>5728</v>
      </c>
      <c r="C1262" s="662" t="s">
        <v>5769</v>
      </c>
      <c r="D1262" s="662" t="s">
        <v>5834</v>
      </c>
      <c r="E1262" s="662" t="s">
        <v>5831</v>
      </c>
      <c r="F1262" s="665">
        <v>61</v>
      </c>
      <c r="G1262" s="665">
        <v>33733</v>
      </c>
      <c r="H1262" s="665">
        <v>1</v>
      </c>
      <c r="I1262" s="665">
        <v>553</v>
      </c>
      <c r="J1262" s="665">
        <v>148</v>
      </c>
      <c r="K1262" s="665">
        <v>80012</v>
      </c>
      <c r="L1262" s="665">
        <v>2.3719206711528771</v>
      </c>
      <c r="M1262" s="665">
        <v>540.62162162162167</v>
      </c>
      <c r="N1262" s="665">
        <v>139</v>
      </c>
      <c r="O1262" s="665">
        <v>77701</v>
      </c>
      <c r="P1262" s="678">
        <v>2.3034120890522636</v>
      </c>
      <c r="Q1262" s="666">
        <v>559</v>
      </c>
    </row>
    <row r="1263" spans="1:17" ht="14.4" customHeight="1" x14ac:dyDescent="0.3">
      <c r="A1263" s="661" t="s">
        <v>6811</v>
      </c>
      <c r="B1263" s="662" t="s">
        <v>5728</v>
      </c>
      <c r="C1263" s="662" t="s">
        <v>5769</v>
      </c>
      <c r="D1263" s="662" t="s">
        <v>5835</v>
      </c>
      <c r="E1263" s="662" t="s">
        <v>5833</v>
      </c>
      <c r="F1263" s="665">
        <v>803</v>
      </c>
      <c r="G1263" s="665">
        <v>599038</v>
      </c>
      <c r="H1263" s="665">
        <v>1</v>
      </c>
      <c r="I1263" s="665">
        <v>746</v>
      </c>
      <c r="J1263" s="665">
        <v>856</v>
      </c>
      <c r="K1263" s="665">
        <v>633336</v>
      </c>
      <c r="L1263" s="665">
        <v>1.0572551323956076</v>
      </c>
      <c r="M1263" s="665">
        <v>739.87850467289718</v>
      </c>
      <c r="N1263" s="665">
        <v>822</v>
      </c>
      <c r="O1263" s="665">
        <v>618144</v>
      </c>
      <c r="P1263" s="678">
        <v>1.0318944708015185</v>
      </c>
      <c r="Q1263" s="666">
        <v>752</v>
      </c>
    </row>
    <row r="1264" spans="1:17" ht="14.4" customHeight="1" x14ac:dyDescent="0.3">
      <c r="A1264" s="661" t="s">
        <v>6811</v>
      </c>
      <c r="B1264" s="662" t="s">
        <v>5728</v>
      </c>
      <c r="C1264" s="662" t="s">
        <v>5769</v>
      </c>
      <c r="D1264" s="662" t="s">
        <v>5888</v>
      </c>
      <c r="E1264" s="662" t="s">
        <v>5889</v>
      </c>
      <c r="F1264" s="665">
        <v>2749</v>
      </c>
      <c r="G1264" s="665">
        <v>2207447</v>
      </c>
      <c r="H1264" s="665">
        <v>1</v>
      </c>
      <c r="I1264" s="665">
        <v>803</v>
      </c>
      <c r="J1264" s="665">
        <v>2931</v>
      </c>
      <c r="K1264" s="665">
        <v>2350875</v>
      </c>
      <c r="L1264" s="665">
        <v>1.0649746064118413</v>
      </c>
      <c r="M1264" s="665">
        <v>802.07267144319349</v>
      </c>
      <c r="N1264" s="665">
        <v>3133</v>
      </c>
      <c r="O1264" s="665">
        <v>2534597</v>
      </c>
      <c r="P1264" s="678">
        <v>1.1482028787101117</v>
      </c>
      <c r="Q1264" s="666">
        <v>809</v>
      </c>
    </row>
    <row r="1265" spans="1:17" ht="14.4" customHeight="1" x14ac:dyDescent="0.3">
      <c r="A1265" s="661" t="s">
        <v>6811</v>
      </c>
      <c r="B1265" s="662" t="s">
        <v>5728</v>
      </c>
      <c r="C1265" s="662" t="s">
        <v>5769</v>
      </c>
      <c r="D1265" s="662" t="s">
        <v>5836</v>
      </c>
      <c r="E1265" s="662" t="s">
        <v>5815</v>
      </c>
      <c r="F1265" s="665">
        <v>40</v>
      </c>
      <c r="G1265" s="665">
        <v>17560</v>
      </c>
      <c r="H1265" s="665">
        <v>1</v>
      </c>
      <c r="I1265" s="665">
        <v>439</v>
      </c>
      <c r="J1265" s="665">
        <v>33</v>
      </c>
      <c r="K1265" s="665">
        <v>12892</v>
      </c>
      <c r="L1265" s="665">
        <v>0.73416856492027338</v>
      </c>
      <c r="M1265" s="665">
        <v>390.66666666666669</v>
      </c>
      <c r="N1265" s="665">
        <v>47</v>
      </c>
      <c r="O1265" s="665">
        <v>21103</v>
      </c>
      <c r="P1265" s="678">
        <v>1.2017653758542142</v>
      </c>
      <c r="Q1265" s="666">
        <v>449</v>
      </c>
    </row>
    <row r="1266" spans="1:17" ht="14.4" customHeight="1" x14ac:dyDescent="0.3">
      <c r="A1266" s="661" t="s">
        <v>6811</v>
      </c>
      <c r="B1266" s="662" t="s">
        <v>5728</v>
      </c>
      <c r="C1266" s="662" t="s">
        <v>5769</v>
      </c>
      <c r="D1266" s="662" t="s">
        <v>5855</v>
      </c>
      <c r="E1266" s="662" t="s">
        <v>5817</v>
      </c>
      <c r="F1266" s="665">
        <v>128</v>
      </c>
      <c r="G1266" s="665">
        <v>55168</v>
      </c>
      <c r="H1266" s="665">
        <v>1</v>
      </c>
      <c r="I1266" s="665">
        <v>431</v>
      </c>
      <c r="J1266" s="665">
        <v>111</v>
      </c>
      <c r="K1266" s="665">
        <v>43823</v>
      </c>
      <c r="L1266" s="665">
        <v>0.79435542343387466</v>
      </c>
      <c r="M1266" s="665">
        <v>394.80180180180179</v>
      </c>
      <c r="N1266" s="665">
        <v>116</v>
      </c>
      <c r="O1266" s="665">
        <v>50692</v>
      </c>
      <c r="P1266" s="678">
        <v>0.91886600928074247</v>
      </c>
      <c r="Q1266" s="666">
        <v>437</v>
      </c>
    </row>
    <row r="1267" spans="1:17" ht="14.4" customHeight="1" x14ac:dyDescent="0.3">
      <c r="A1267" s="661" t="s">
        <v>6811</v>
      </c>
      <c r="B1267" s="662" t="s">
        <v>5728</v>
      </c>
      <c r="C1267" s="662" t="s">
        <v>5769</v>
      </c>
      <c r="D1267" s="662" t="s">
        <v>5908</v>
      </c>
      <c r="E1267" s="662" t="s">
        <v>5811</v>
      </c>
      <c r="F1267" s="665">
        <v>129</v>
      </c>
      <c r="G1267" s="665">
        <v>90945</v>
      </c>
      <c r="H1267" s="665">
        <v>1</v>
      </c>
      <c r="I1267" s="665">
        <v>705</v>
      </c>
      <c r="J1267" s="665">
        <v>78</v>
      </c>
      <c r="K1267" s="665">
        <v>55382</v>
      </c>
      <c r="L1267" s="665">
        <v>0.60896146022321185</v>
      </c>
      <c r="M1267" s="665">
        <v>710.02564102564099</v>
      </c>
      <c r="N1267" s="665">
        <v>93</v>
      </c>
      <c r="O1267" s="665">
        <v>66495</v>
      </c>
      <c r="P1267" s="678">
        <v>0.73115619330364501</v>
      </c>
      <c r="Q1267" s="666">
        <v>715</v>
      </c>
    </row>
    <row r="1268" spans="1:17" ht="14.4" customHeight="1" x14ac:dyDescent="0.3">
      <c r="A1268" s="661" t="s">
        <v>6811</v>
      </c>
      <c r="B1268" s="662" t="s">
        <v>5728</v>
      </c>
      <c r="C1268" s="662" t="s">
        <v>5769</v>
      </c>
      <c r="D1268" s="662" t="s">
        <v>5856</v>
      </c>
      <c r="E1268" s="662" t="s">
        <v>5783</v>
      </c>
      <c r="F1268" s="665">
        <v>21</v>
      </c>
      <c r="G1268" s="665">
        <v>17178</v>
      </c>
      <c r="H1268" s="665">
        <v>1</v>
      </c>
      <c r="I1268" s="665">
        <v>818</v>
      </c>
      <c r="J1268" s="665">
        <v>15</v>
      </c>
      <c r="K1268" s="665">
        <v>12322</v>
      </c>
      <c r="L1268" s="665">
        <v>0.71731284200721857</v>
      </c>
      <c r="M1268" s="665">
        <v>821.4666666666667</v>
      </c>
      <c r="N1268" s="665">
        <v>15</v>
      </c>
      <c r="O1268" s="665">
        <v>12360</v>
      </c>
      <c r="P1268" s="678">
        <v>0.71952497380370239</v>
      </c>
      <c r="Q1268" s="666">
        <v>824</v>
      </c>
    </row>
    <row r="1269" spans="1:17" ht="14.4" customHeight="1" x14ac:dyDescent="0.3">
      <c r="A1269" s="661" t="s">
        <v>6811</v>
      </c>
      <c r="B1269" s="662" t="s">
        <v>5728</v>
      </c>
      <c r="C1269" s="662" t="s">
        <v>5769</v>
      </c>
      <c r="D1269" s="662" t="s">
        <v>5837</v>
      </c>
      <c r="E1269" s="662" t="s">
        <v>5838</v>
      </c>
      <c r="F1269" s="665">
        <v>742</v>
      </c>
      <c r="G1269" s="665">
        <v>153594</v>
      </c>
      <c r="H1269" s="665">
        <v>1</v>
      </c>
      <c r="I1269" s="665">
        <v>207</v>
      </c>
      <c r="J1269" s="665">
        <v>763</v>
      </c>
      <c r="K1269" s="665">
        <v>158615</v>
      </c>
      <c r="L1269" s="665">
        <v>1.0326900790395459</v>
      </c>
      <c r="M1269" s="665">
        <v>207.88335517693315</v>
      </c>
      <c r="N1269" s="665">
        <v>801</v>
      </c>
      <c r="O1269" s="665">
        <v>168210</v>
      </c>
      <c r="P1269" s="678">
        <v>1.0951599671862182</v>
      </c>
      <c r="Q1269" s="666">
        <v>210</v>
      </c>
    </row>
    <row r="1270" spans="1:17" ht="14.4" customHeight="1" x14ac:dyDescent="0.3">
      <c r="A1270" s="661" t="s">
        <v>6811</v>
      </c>
      <c r="B1270" s="662" t="s">
        <v>5728</v>
      </c>
      <c r="C1270" s="662" t="s">
        <v>5769</v>
      </c>
      <c r="D1270" s="662" t="s">
        <v>5786</v>
      </c>
      <c r="E1270" s="662" t="s">
        <v>5787</v>
      </c>
      <c r="F1270" s="665">
        <v>5</v>
      </c>
      <c r="G1270" s="665">
        <v>1635</v>
      </c>
      <c r="H1270" s="665">
        <v>1</v>
      </c>
      <c r="I1270" s="665">
        <v>327</v>
      </c>
      <c r="J1270" s="665">
        <v>9</v>
      </c>
      <c r="K1270" s="665">
        <v>2964</v>
      </c>
      <c r="L1270" s="665">
        <v>1.8128440366972478</v>
      </c>
      <c r="M1270" s="665">
        <v>329.33333333333331</v>
      </c>
      <c r="N1270" s="665">
        <v>4</v>
      </c>
      <c r="O1270" s="665">
        <v>1324</v>
      </c>
      <c r="P1270" s="678">
        <v>0.80978593272171251</v>
      </c>
      <c r="Q1270" s="666">
        <v>331</v>
      </c>
    </row>
    <row r="1271" spans="1:17" ht="14.4" customHeight="1" x14ac:dyDescent="0.3">
      <c r="A1271" s="661" t="s">
        <v>6811</v>
      </c>
      <c r="B1271" s="662" t="s">
        <v>5728</v>
      </c>
      <c r="C1271" s="662" t="s">
        <v>5769</v>
      </c>
      <c r="D1271" s="662" t="s">
        <v>5839</v>
      </c>
      <c r="E1271" s="662" t="s">
        <v>5840</v>
      </c>
      <c r="F1271" s="665">
        <v>4711</v>
      </c>
      <c r="G1271" s="665">
        <v>386302</v>
      </c>
      <c r="H1271" s="665">
        <v>1</v>
      </c>
      <c r="I1271" s="665">
        <v>82</v>
      </c>
      <c r="J1271" s="665">
        <v>5105</v>
      </c>
      <c r="K1271" s="665">
        <v>421256</v>
      </c>
      <c r="L1271" s="665">
        <v>1.0904836112678682</v>
      </c>
      <c r="M1271" s="665">
        <v>82.518315377081294</v>
      </c>
      <c r="N1271" s="665">
        <v>4603</v>
      </c>
      <c r="O1271" s="665">
        <v>391255</v>
      </c>
      <c r="P1271" s="678">
        <v>1.0128215748300553</v>
      </c>
      <c r="Q1271" s="666">
        <v>85</v>
      </c>
    </row>
    <row r="1272" spans="1:17" ht="14.4" customHeight="1" x14ac:dyDescent="0.3">
      <c r="A1272" s="661" t="s">
        <v>6811</v>
      </c>
      <c r="B1272" s="662" t="s">
        <v>5728</v>
      </c>
      <c r="C1272" s="662" t="s">
        <v>5769</v>
      </c>
      <c r="D1272" s="662" t="s">
        <v>5792</v>
      </c>
      <c r="E1272" s="662" t="s">
        <v>5793</v>
      </c>
      <c r="F1272" s="665">
        <v>8</v>
      </c>
      <c r="G1272" s="665">
        <v>5624</v>
      </c>
      <c r="H1272" s="665">
        <v>1</v>
      </c>
      <c r="I1272" s="665">
        <v>703</v>
      </c>
      <c r="J1272" s="665">
        <v>6</v>
      </c>
      <c r="K1272" s="665">
        <v>4230</v>
      </c>
      <c r="L1272" s="665">
        <v>0.75213371266002849</v>
      </c>
      <c r="M1272" s="665">
        <v>705</v>
      </c>
      <c r="N1272" s="665">
        <v>10</v>
      </c>
      <c r="O1272" s="665">
        <v>7070</v>
      </c>
      <c r="P1272" s="678">
        <v>1.2571123755334281</v>
      </c>
      <c r="Q1272" s="666">
        <v>707</v>
      </c>
    </row>
    <row r="1273" spans="1:17" ht="14.4" customHeight="1" x14ac:dyDescent="0.3">
      <c r="A1273" s="661" t="s">
        <v>6811</v>
      </c>
      <c r="B1273" s="662" t="s">
        <v>5728</v>
      </c>
      <c r="C1273" s="662" t="s">
        <v>5769</v>
      </c>
      <c r="D1273" s="662" t="s">
        <v>5794</v>
      </c>
      <c r="E1273" s="662" t="s">
        <v>5795</v>
      </c>
      <c r="F1273" s="665">
        <v>1</v>
      </c>
      <c r="G1273" s="665">
        <v>0</v>
      </c>
      <c r="H1273" s="665"/>
      <c r="I1273" s="665">
        <v>0</v>
      </c>
      <c r="J1273" s="665"/>
      <c r="K1273" s="665"/>
      <c r="L1273" s="665"/>
      <c r="M1273" s="665"/>
      <c r="N1273" s="665"/>
      <c r="O1273" s="665"/>
      <c r="P1273" s="678"/>
      <c r="Q1273" s="666"/>
    </row>
    <row r="1274" spans="1:17" ht="14.4" customHeight="1" x14ac:dyDescent="0.3">
      <c r="A1274" s="661" t="s">
        <v>6811</v>
      </c>
      <c r="B1274" s="662" t="s">
        <v>5728</v>
      </c>
      <c r="C1274" s="662" t="s">
        <v>5769</v>
      </c>
      <c r="D1274" s="662" t="s">
        <v>5890</v>
      </c>
      <c r="E1274" s="662" t="s">
        <v>5889</v>
      </c>
      <c r="F1274" s="665">
        <v>392</v>
      </c>
      <c r="G1274" s="665">
        <v>364168</v>
      </c>
      <c r="H1274" s="665">
        <v>1</v>
      </c>
      <c r="I1274" s="665">
        <v>929</v>
      </c>
      <c r="J1274" s="665">
        <v>289</v>
      </c>
      <c r="K1274" s="665">
        <v>269529</v>
      </c>
      <c r="L1274" s="665">
        <v>0.74012269062630431</v>
      </c>
      <c r="M1274" s="665">
        <v>932.62629757785464</v>
      </c>
      <c r="N1274" s="665">
        <v>285</v>
      </c>
      <c r="O1274" s="665">
        <v>266475</v>
      </c>
      <c r="P1274" s="678">
        <v>0.73173645130818743</v>
      </c>
      <c r="Q1274" s="666">
        <v>935</v>
      </c>
    </row>
    <row r="1275" spans="1:17" ht="14.4" customHeight="1" x14ac:dyDescent="0.3">
      <c r="A1275" s="661" t="s">
        <v>6811</v>
      </c>
      <c r="B1275" s="662" t="s">
        <v>5728</v>
      </c>
      <c r="C1275" s="662" t="s">
        <v>5769</v>
      </c>
      <c r="D1275" s="662" t="s">
        <v>5796</v>
      </c>
      <c r="E1275" s="662" t="s">
        <v>5797</v>
      </c>
      <c r="F1275" s="665">
        <v>1</v>
      </c>
      <c r="G1275" s="665">
        <v>0</v>
      </c>
      <c r="H1275" s="665"/>
      <c r="I1275" s="665">
        <v>0</v>
      </c>
      <c r="J1275" s="665"/>
      <c r="K1275" s="665"/>
      <c r="L1275" s="665"/>
      <c r="M1275" s="665"/>
      <c r="N1275" s="665"/>
      <c r="O1275" s="665"/>
      <c r="P1275" s="678"/>
      <c r="Q1275" s="666"/>
    </row>
    <row r="1276" spans="1:17" ht="14.4" customHeight="1" x14ac:dyDescent="0.3">
      <c r="A1276" s="661" t="s">
        <v>6811</v>
      </c>
      <c r="B1276" s="662" t="s">
        <v>5728</v>
      </c>
      <c r="C1276" s="662" t="s">
        <v>5769</v>
      </c>
      <c r="D1276" s="662" t="s">
        <v>5798</v>
      </c>
      <c r="E1276" s="662" t="s">
        <v>5799</v>
      </c>
      <c r="F1276" s="665">
        <v>24</v>
      </c>
      <c r="G1276" s="665">
        <v>2688</v>
      </c>
      <c r="H1276" s="665">
        <v>1</v>
      </c>
      <c r="I1276" s="665">
        <v>112</v>
      </c>
      <c r="J1276" s="665">
        <v>25</v>
      </c>
      <c r="K1276" s="665">
        <v>2817</v>
      </c>
      <c r="L1276" s="665">
        <v>1.0479910714285714</v>
      </c>
      <c r="M1276" s="665">
        <v>112.68</v>
      </c>
      <c r="N1276" s="665">
        <v>14</v>
      </c>
      <c r="O1276" s="665">
        <v>1596</v>
      </c>
      <c r="P1276" s="678">
        <v>0.59375</v>
      </c>
      <c r="Q1276" s="666">
        <v>114</v>
      </c>
    </row>
    <row r="1277" spans="1:17" ht="14.4" customHeight="1" x14ac:dyDescent="0.3">
      <c r="A1277" s="661" t="s">
        <v>6811</v>
      </c>
      <c r="B1277" s="662" t="s">
        <v>5728</v>
      </c>
      <c r="C1277" s="662" t="s">
        <v>5769</v>
      </c>
      <c r="D1277" s="662" t="s">
        <v>5891</v>
      </c>
      <c r="E1277" s="662" t="s">
        <v>5889</v>
      </c>
      <c r="F1277" s="665">
        <v>327</v>
      </c>
      <c r="G1277" s="665">
        <v>240018</v>
      </c>
      <c r="H1277" s="665">
        <v>1</v>
      </c>
      <c r="I1277" s="665">
        <v>734</v>
      </c>
      <c r="J1277" s="665">
        <v>399</v>
      </c>
      <c r="K1277" s="665">
        <v>293212</v>
      </c>
      <c r="L1277" s="665">
        <v>1.2216250447883075</v>
      </c>
      <c r="M1277" s="665">
        <v>734.8671679197995</v>
      </c>
      <c r="N1277" s="665">
        <v>211</v>
      </c>
      <c r="O1277" s="665">
        <v>155507</v>
      </c>
      <c r="P1277" s="678">
        <v>0.64789724104025537</v>
      </c>
      <c r="Q1277" s="666">
        <v>737</v>
      </c>
    </row>
    <row r="1278" spans="1:17" ht="14.4" customHeight="1" x14ac:dyDescent="0.3">
      <c r="A1278" s="661" t="s">
        <v>6811</v>
      </c>
      <c r="B1278" s="662" t="s">
        <v>5728</v>
      </c>
      <c r="C1278" s="662" t="s">
        <v>5769</v>
      </c>
      <c r="D1278" s="662" t="s">
        <v>5909</v>
      </c>
      <c r="E1278" s="662" t="s">
        <v>5910</v>
      </c>
      <c r="F1278" s="665">
        <v>1</v>
      </c>
      <c r="G1278" s="665">
        <v>56</v>
      </c>
      <c r="H1278" s="665">
        <v>1</v>
      </c>
      <c r="I1278" s="665">
        <v>56</v>
      </c>
      <c r="J1278" s="665">
        <v>1</v>
      </c>
      <c r="K1278" s="665">
        <v>56</v>
      </c>
      <c r="L1278" s="665">
        <v>1</v>
      </c>
      <c r="M1278" s="665">
        <v>56</v>
      </c>
      <c r="N1278" s="665"/>
      <c r="O1278" s="665"/>
      <c r="P1278" s="678"/>
      <c r="Q1278" s="666"/>
    </row>
    <row r="1279" spans="1:17" ht="14.4" customHeight="1" x14ac:dyDescent="0.3">
      <c r="A1279" s="661" t="s">
        <v>6811</v>
      </c>
      <c r="B1279" s="662" t="s">
        <v>5728</v>
      </c>
      <c r="C1279" s="662" t="s">
        <v>5769</v>
      </c>
      <c r="D1279" s="662" t="s">
        <v>5800</v>
      </c>
      <c r="E1279" s="662" t="s">
        <v>5801</v>
      </c>
      <c r="F1279" s="665">
        <v>3</v>
      </c>
      <c r="G1279" s="665">
        <v>243</v>
      </c>
      <c r="H1279" s="665">
        <v>1</v>
      </c>
      <c r="I1279" s="665">
        <v>81</v>
      </c>
      <c r="J1279" s="665"/>
      <c r="K1279" s="665"/>
      <c r="L1279" s="665"/>
      <c r="M1279" s="665"/>
      <c r="N1279" s="665"/>
      <c r="O1279" s="665"/>
      <c r="P1279" s="678"/>
      <c r="Q1279" s="666"/>
    </row>
    <row r="1280" spans="1:17" ht="14.4" customHeight="1" x14ac:dyDescent="0.3">
      <c r="A1280" s="661" t="s">
        <v>6811</v>
      </c>
      <c r="B1280" s="662" t="s">
        <v>5728</v>
      </c>
      <c r="C1280" s="662" t="s">
        <v>5769</v>
      </c>
      <c r="D1280" s="662" t="s">
        <v>5892</v>
      </c>
      <c r="E1280" s="662" t="s">
        <v>5893</v>
      </c>
      <c r="F1280" s="665">
        <v>120</v>
      </c>
      <c r="G1280" s="665">
        <v>62880</v>
      </c>
      <c r="H1280" s="665">
        <v>1</v>
      </c>
      <c r="I1280" s="665">
        <v>524</v>
      </c>
      <c r="J1280" s="665">
        <v>183</v>
      </c>
      <c r="K1280" s="665">
        <v>88796</v>
      </c>
      <c r="L1280" s="665">
        <v>1.4121501272264632</v>
      </c>
      <c r="M1280" s="665">
        <v>485.22404371584702</v>
      </c>
      <c r="N1280" s="665">
        <v>180</v>
      </c>
      <c r="O1280" s="665">
        <v>94860</v>
      </c>
      <c r="P1280" s="678">
        <v>1.508587786259542</v>
      </c>
      <c r="Q1280" s="666">
        <v>527</v>
      </c>
    </row>
    <row r="1281" spans="1:17" ht="14.4" customHeight="1" x14ac:dyDescent="0.3">
      <c r="A1281" s="661" t="s">
        <v>6811</v>
      </c>
      <c r="B1281" s="662" t="s">
        <v>5728</v>
      </c>
      <c r="C1281" s="662" t="s">
        <v>5769</v>
      </c>
      <c r="D1281" s="662" t="s">
        <v>5841</v>
      </c>
      <c r="E1281" s="662" t="s">
        <v>5842</v>
      </c>
      <c r="F1281" s="665">
        <v>46</v>
      </c>
      <c r="G1281" s="665">
        <v>13616</v>
      </c>
      <c r="H1281" s="665">
        <v>1</v>
      </c>
      <c r="I1281" s="665">
        <v>296</v>
      </c>
      <c r="J1281" s="665">
        <v>26</v>
      </c>
      <c r="K1281" s="665">
        <v>7742</v>
      </c>
      <c r="L1281" s="665">
        <v>0.56859576968272618</v>
      </c>
      <c r="M1281" s="665">
        <v>297.76923076923077</v>
      </c>
      <c r="N1281" s="665">
        <v>23</v>
      </c>
      <c r="O1281" s="665">
        <v>6877</v>
      </c>
      <c r="P1281" s="678">
        <v>0.50506756756756754</v>
      </c>
      <c r="Q1281" s="666">
        <v>299</v>
      </c>
    </row>
    <row r="1282" spans="1:17" ht="14.4" customHeight="1" x14ac:dyDescent="0.3">
      <c r="A1282" s="661" t="s">
        <v>6811</v>
      </c>
      <c r="B1282" s="662" t="s">
        <v>5728</v>
      </c>
      <c r="C1282" s="662" t="s">
        <v>5769</v>
      </c>
      <c r="D1282" s="662" t="s">
        <v>5843</v>
      </c>
      <c r="E1282" s="662" t="s">
        <v>5838</v>
      </c>
      <c r="F1282" s="665">
        <v>103</v>
      </c>
      <c r="G1282" s="665">
        <v>17716</v>
      </c>
      <c r="H1282" s="665">
        <v>1</v>
      </c>
      <c r="I1282" s="665">
        <v>172</v>
      </c>
      <c r="J1282" s="665">
        <v>110</v>
      </c>
      <c r="K1282" s="665">
        <v>19044</v>
      </c>
      <c r="L1282" s="665">
        <v>1.0749604876947392</v>
      </c>
      <c r="M1282" s="665">
        <v>173.12727272727273</v>
      </c>
      <c r="N1282" s="665">
        <v>77</v>
      </c>
      <c r="O1282" s="665">
        <v>13398</v>
      </c>
      <c r="P1282" s="678">
        <v>0.7562655226913525</v>
      </c>
      <c r="Q1282" s="666">
        <v>174</v>
      </c>
    </row>
    <row r="1283" spans="1:17" ht="14.4" customHeight="1" x14ac:dyDescent="0.3">
      <c r="A1283" s="661" t="s">
        <v>6811</v>
      </c>
      <c r="B1283" s="662" t="s">
        <v>5728</v>
      </c>
      <c r="C1283" s="662" t="s">
        <v>5769</v>
      </c>
      <c r="D1283" s="662" t="s">
        <v>5844</v>
      </c>
      <c r="E1283" s="662" t="s">
        <v>5842</v>
      </c>
      <c r="F1283" s="665">
        <v>82</v>
      </c>
      <c r="G1283" s="665">
        <v>29930</v>
      </c>
      <c r="H1283" s="665">
        <v>1</v>
      </c>
      <c r="I1283" s="665">
        <v>365</v>
      </c>
      <c r="J1283" s="665">
        <v>41</v>
      </c>
      <c r="K1283" s="665">
        <v>15045</v>
      </c>
      <c r="L1283" s="665">
        <v>0.50267290344136317</v>
      </c>
      <c r="M1283" s="665">
        <v>366.95121951219511</v>
      </c>
      <c r="N1283" s="665">
        <v>69</v>
      </c>
      <c r="O1283" s="665">
        <v>25599</v>
      </c>
      <c r="P1283" s="678">
        <v>0.85529568994320082</v>
      </c>
      <c r="Q1283" s="666">
        <v>371</v>
      </c>
    </row>
    <row r="1284" spans="1:17" ht="14.4" customHeight="1" x14ac:dyDescent="0.3">
      <c r="A1284" s="661" t="s">
        <v>6811</v>
      </c>
      <c r="B1284" s="662" t="s">
        <v>5728</v>
      </c>
      <c r="C1284" s="662" t="s">
        <v>5769</v>
      </c>
      <c r="D1284" s="662" t="s">
        <v>5845</v>
      </c>
      <c r="E1284" s="662" t="s">
        <v>5846</v>
      </c>
      <c r="F1284" s="665">
        <v>1</v>
      </c>
      <c r="G1284" s="665">
        <v>635</v>
      </c>
      <c r="H1284" s="665">
        <v>1</v>
      </c>
      <c r="I1284" s="665">
        <v>635</v>
      </c>
      <c r="J1284" s="665"/>
      <c r="K1284" s="665"/>
      <c r="L1284" s="665"/>
      <c r="M1284" s="665"/>
      <c r="N1284" s="665"/>
      <c r="O1284" s="665"/>
      <c r="P1284" s="678"/>
      <c r="Q1284" s="666"/>
    </row>
    <row r="1285" spans="1:17" ht="14.4" customHeight="1" x14ac:dyDescent="0.3">
      <c r="A1285" s="661" t="s">
        <v>6811</v>
      </c>
      <c r="B1285" s="662" t="s">
        <v>5728</v>
      </c>
      <c r="C1285" s="662" t="s">
        <v>5769</v>
      </c>
      <c r="D1285" s="662" t="s">
        <v>5810</v>
      </c>
      <c r="E1285" s="662" t="s">
        <v>5811</v>
      </c>
      <c r="F1285" s="665">
        <v>6</v>
      </c>
      <c r="G1285" s="665">
        <v>3606</v>
      </c>
      <c r="H1285" s="665">
        <v>1</v>
      </c>
      <c r="I1285" s="665">
        <v>601</v>
      </c>
      <c r="J1285" s="665">
        <v>10</v>
      </c>
      <c r="K1285" s="665">
        <v>6030</v>
      </c>
      <c r="L1285" s="665">
        <v>1.6722129783693844</v>
      </c>
      <c r="M1285" s="665">
        <v>603</v>
      </c>
      <c r="N1285" s="665">
        <v>2</v>
      </c>
      <c r="O1285" s="665">
        <v>1212</v>
      </c>
      <c r="P1285" s="678">
        <v>0.33610648918469216</v>
      </c>
      <c r="Q1285" s="666">
        <v>606</v>
      </c>
    </row>
    <row r="1286" spans="1:17" ht="14.4" customHeight="1" x14ac:dyDescent="0.3">
      <c r="A1286" s="661" t="s">
        <v>6811</v>
      </c>
      <c r="B1286" s="662" t="s">
        <v>5728</v>
      </c>
      <c r="C1286" s="662" t="s">
        <v>5769</v>
      </c>
      <c r="D1286" s="662" t="s">
        <v>5847</v>
      </c>
      <c r="E1286" s="662" t="s">
        <v>5848</v>
      </c>
      <c r="F1286" s="665">
        <v>1</v>
      </c>
      <c r="G1286" s="665">
        <v>269</v>
      </c>
      <c r="H1286" s="665">
        <v>1</v>
      </c>
      <c r="I1286" s="665">
        <v>269</v>
      </c>
      <c r="J1286" s="665"/>
      <c r="K1286" s="665"/>
      <c r="L1286" s="665"/>
      <c r="M1286" s="665"/>
      <c r="N1286" s="665"/>
      <c r="O1286" s="665"/>
      <c r="P1286" s="678"/>
      <c r="Q1286" s="666"/>
    </row>
    <row r="1287" spans="1:17" ht="14.4" customHeight="1" x14ac:dyDescent="0.3">
      <c r="A1287" s="661" t="s">
        <v>6811</v>
      </c>
      <c r="B1287" s="662" t="s">
        <v>5728</v>
      </c>
      <c r="C1287" s="662" t="s">
        <v>5769</v>
      </c>
      <c r="D1287" s="662" t="s">
        <v>5894</v>
      </c>
      <c r="E1287" s="662" t="s">
        <v>5895</v>
      </c>
      <c r="F1287" s="665">
        <v>13</v>
      </c>
      <c r="G1287" s="665">
        <v>1300</v>
      </c>
      <c r="H1287" s="665">
        <v>1</v>
      </c>
      <c r="I1287" s="665">
        <v>100</v>
      </c>
      <c r="J1287" s="665">
        <v>8</v>
      </c>
      <c r="K1287" s="665">
        <v>800</v>
      </c>
      <c r="L1287" s="665">
        <v>0.61538461538461542</v>
      </c>
      <c r="M1287" s="665">
        <v>100</v>
      </c>
      <c r="N1287" s="665">
        <v>14</v>
      </c>
      <c r="O1287" s="665">
        <v>1400</v>
      </c>
      <c r="P1287" s="678">
        <v>1.0769230769230769</v>
      </c>
      <c r="Q1287" s="666">
        <v>100</v>
      </c>
    </row>
    <row r="1288" spans="1:17" ht="14.4" customHeight="1" x14ac:dyDescent="0.3">
      <c r="A1288" s="661" t="s">
        <v>6811</v>
      </c>
      <c r="B1288" s="662" t="s">
        <v>5728</v>
      </c>
      <c r="C1288" s="662" t="s">
        <v>5769</v>
      </c>
      <c r="D1288" s="662" t="s">
        <v>5896</v>
      </c>
      <c r="E1288" s="662" t="s">
        <v>5889</v>
      </c>
      <c r="F1288" s="665">
        <v>6</v>
      </c>
      <c r="G1288" s="665">
        <v>6072</v>
      </c>
      <c r="H1288" s="665">
        <v>1</v>
      </c>
      <c r="I1288" s="665">
        <v>1012</v>
      </c>
      <c r="J1288" s="665"/>
      <c r="K1288" s="665"/>
      <c r="L1288" s="665"/>
      <c r="M1288" s="665"/>
      <c r="N1288" s="665">
        <v>4</v>
      </c>
      <c r="O1288" s="665">
        <v>4072</v>
      </c>
      <c r="P1288" s="678">
        <v>0.67061923583662719</v>
      </c>
      <c r="Q1288" s="666">
        <v>1018</v>
      </c>
    </row>
    <row r="1289" spans="1:17" ht="14.4" customHeight="1" x14ac:dyDescent="0.3">
      <c r="A1289" s="661" t="s">
        <v>6811</v>
      </c>
      <c r="B1289" s="662" t="s">
        <v>5728</v>
      </c>
      <c r="C1289" s="662" t="s">
        <v>5769</v>
      </c>
      <c r="D1289" s="662" t="s">
        <v>5814</v>
      </c>
      <c r="E1289" s="662" t="s">
        <v>5815</v>
      </c>
      <c r="F1289" s="665">
        <v>7</v>
      </c>
      <c r="G1289" s="665">
        <v>2345</v>
      </c>
      <c r="H1289" s="665">
        <v>1</v>
      </c>
      <c r="I1289" s="665">
        <v>335</v>
      </c>
      <c r="J1289" s="665">
        <v>4</v>
      </c>
      <c r="K1289" s="665">
        <v>1340</v>
      </c>
      <c r="L1289" s="665">
        <v>0.5714285714285714</v>
      </c>
      <c r="M1289" s="665">
        <v>335</v>
      </c>
      <c r="N1289" s="665">
        <v>1</v>
      </c>
      <c r="O1289" s="665">
        <v>340</v>
      </c>
      <c r="P1289" s="678">
        <v>0.14498933901918976</v>
      </c>
      <c r="Q1289" s="666">
        <v>340</v>
      </c>
    </row>
    <row r="1290" spans="1:17" ht="14.4" customHeight="1" x14ac:dyDescent="0.3">
      <c r="A1290" s="661" t="s">
        <v>6811</v>
      </c>
      <c r="B1290" s="662" t="s">
        <v>5728</v>
      </c>
      <c r="C1290" s="662" t="s">
        <v>5769</v>
      </c>
      <c r="D1290" s="662" t="s">
        <v>5816</v>
      </c>
      <c r="E1290" s="662" t="s">
        <v>5817</v>
      </c>
      <c r="F1290" s="665">
        <v>20</v>
      </c>
      <c r="G1290" s="665">
        <v>7240</v>
      </c>
      <c r="H1290" s="665">
        <v>1</v>
      </c>
      <c r="I1290" s="665">
        <v>362</v>
      </c>
      <c r="J1290" s="665">
        <v>19</v>
      </c>
      <c r="K1290" s="665">
        <v>6894</v>
      </c>
      <c r="L1290" s="665">
        <v>0.95220994475138121</v>
      </c>
      <c r="M1290" s="665">
        <v>362.84210526315792</v>
      </c>
      <c r="N1290" s="665">
        <v>8</v>
      </c>
      <c r="O1290" s="665">
        <v>2920</v>
      </c>
      <c r="P1290" s="678">
        <v>0.40331491712707185</v>
      </c>
      <c r="Q1290" s="666">
        <v>365</v>
      </c>
    </row>
    <row r="1291" spans="1:17" ht="14.4" customHeight="1" x14ac:dyDescent="0.3">
      <c r="A1291" s="661" t="s">
        <v>6811</v>
      </c>
      <c r="B1291" s="662" t="s">
        <v>5728</v>
      </c>
      <c r="C1291" s="662" t="s">
        <v>5769</v>
      </c>
      <c r="D1291" s="662" t="s">
        <v>5897</v>
      </c>
      <c r="E1291" s="662" t="s">
        <v>5889</v>
      </c>
      <c r="F1291" s="665"/>
      <c r="G1291" s="665"/>
      <c r="H1291" s="665"/>
      <c r="I1291" s="665"/>
      <c r="J1291" s="665">
        <v>13</v>
      </c>
      <c r="K1291" s="665">
        <v>11206</v>
      </c>
      <c r="L1291" s="665"/>
      <c r="M1291" s="665">
        <v>862</v>
      </c>
      <c r="N1291" s="665">
        <v>8</v>
      </c>
      <c r="O1291" s="665">
        <v>6904</v>
      </c>
      <c r="P1291" s="678"/>
      <c r="Q1291" s="666">
        <v>863</v>
      </c>
    </row>
    <row r="1292" spans="1:17" ht="14.4" customHeight="1" x14ac:dyDescent="0.3">
      <c r="A1292" s="661" t="s">
        <v>6811</v>
      </c>
      <c r="B1292" s="662" t="s">
        <v>5728</v>
      </c>
      <c r="C1292" s="662" t="s">
        <v>5769</v>
      </c>
      <c r="D1292" s="662" t="s">
        <v>5818</v>
      </c>
      <c r="E1292" s="662" t="s">
        <v>5819</v>
      </c>
      <c r="F1292" s="665">
        <v>34</v>
      </c>
      <c r="G1292" s="665">
        <v>17680</v>
      </c>
      <c r="H1292" s="665">
        <v>1</v>
      </c>
      <c r="I1292" s="665">
        <v>520</v>
      </c>
      <c r="J1292" s="665">
        <v>34</v>
      </c>
      <c r="K1292" s="665">
        <v>17718</v>
      </c>
      <c r="L1292" s="665">
        <v>1.0021493212669683</v>
      </c>
      <c r="M1292" s="665">
        <v>521.11764705882354</v>
      </c>
      <c r="N1292" s="665">
        <v>10</v>
      </c>
      <c r="O1292" s="665">
        <v>5230</v>
      </c>
      <c r="P1292" s="678">
        <v>0.29581447963800905</v>
      </c>
      <c r="Q1292" s="666">
        <v>523</v>
      </c>
    </row>
    <row r="1293" spans="1:17" ht="14.4" customHeight="1" x14ac:dyDescent="0.3">
      <c r="A1293" s="661" t="s">
        <v>6811</v>
      </c>
      <c r="B1293" s="662" t="s">
        <v>5728</v>
      </c>
      <c r="C1293" s="662" t="s">
        <v>5769</v>
      </c>
      <c r="D1293" s="662" t="s">
        <v>5911</v>
      </c>
      <c r="E1293" s="662" t="s">
        <v>5819</v>
      </c>
      <c r="F1293" s="665">
        <v>58</v>
      </c>
      <c r="G1293" s="665">
        <v>46458</v>
      </c>
      <c r="H1293" s="665">
        <v>1</v>
      </c>
      <c r="I1293" s="665">
        <v>801</v>
      </c>
      <c r="J1293" s="665">
        <v>19</v>
      </c>
      <c r="K1293" s="665">
        <v>15283</v>
      </c>
      <c r="L1293" s="665">
        <v>0.32896379525593011</v>
      </c>
      <c r="M1293" s="665">
        <v>804.36842105263156</v>
      </c>
      <c r="N1293" s="665">
        <v>42</v>
      </c>
      <c r="O1293" s="665">
        <v>33894</v>
      </c>
      <c r="P1293" s="678">
        <v>0.72956218519953508</v>
      </c>
      <c r="Q1293" s="666">
        <v>807</v>
      </c>
    </row>
    <row r="1294" spans="1:17" ht="14.4" customHeight="1" x14ac:dyDescent="0.3">
      <c r="A1294" s="661" t="s">
        <v>6811</v>
      </c>
      <c r="B1294" s="662" t="s">
        <v>5728</v>
      </c>
      <c r="C1294" s="662" t="s">
        <v>5769</v>
      </c>
      <c r="D1294" s="662" t="s">
        <v>5912</v>
      </c>
      <c r="E1294" s="662" t="s">
        <v>5819</v>
      </c>
      <c r="F1294" s="665">
        <v>458</v>
      </c>
      <c r="G1294" s="665">
        <v>269762</v>
      </c>
      <c r="H1294" s="665">
        <v>1</v>
      </c>
      <c r="I1294" s="665">
        <v>589</v>
      </c>
      <c r="J1294" s="665">
        <v>297</v>
      </c>
      <c r="K1294" s="665">
        <v>175813</v>
      </c>
      <c r="L1294" s="665">
        <v>0.65173375049117366</v>
      </c>
      <c r="M1294" s="665">
        <v>591.96296296296293</v>
      </c>
      <c r="N1294" s="665">
        <v>343</v>
      </c>
      <c r="O1294" s="665">
        <v>204085</v>
      </c>
      <c r="P1294" s="678">
        <v>0.75653724394095534</v>
      </c>
      <c r="Q1294" s="666">
        <v>595</v>
      </c>
    </row>
    <row r="1295" spans="1:17" ht="14.4" customHeight="1" x14ac:dyDescent="0.3">
      <c r="A1295" s="661" t="s">
        <v>6811</v>
      </c>
      <c r="B1295" s="662" t="s">
        <v>5728</v>
      </c>
      <c r="C1295" s="662" t="s">
        <v>5769</v>
      </c>
      <c r="D1295" s="662" t="s">
        <v>5913</v>
      </c>
      <c r="E1295" s="662" t="s">
        <v>5889</v>
      </c>
      <c r="F1295" s="665">
        <v>5</v>
      </c>
      <c r="G1295" s="665">
        <v>4715</v>
      </c>
      <c r="H1295" s="665">
        <v>1</v>
      </c>
      <c r="I1295" s="665">
        <v>943</v>
      </c>
      <c r="J1295" s="665"/>
      <c r="K1295" s="665"/>
      <c r="L1295" s="665"/>
      <c r="M1295" s="665"/>
      <c r="N1295" s="665"/>
      <c r="O1295" s="665"/>
      <c r="P1295" s="678"/>
      <c r="Q1295" s="666"/>
    </row>
    <row r="1296" spans="1:17" ht="14.4" customHeight="1" x14ac:dyDescent="0.3">
      <c r="A1296" s="661" t="s">
        <v>6811</v>
      </c>
      <c r="B1296" s="662" t="s">
        <v>5728</v>
      </c>
      <c r="C1296" s="662" t="s">
        <v>5769</v>
      </c>
      <c r="D1296" s="662" t="s">
        <v>5849</v>
      </c>
      <c r="E1296" s="662" t="s">
        <v>5829</v>
      </c>
      <c r="F1296" s="665"/>
      <c r="G1296" s="665"/>
      <c r="H1296" s="665"/>
      <c r="I1296" s="665"/>
      <c r="J1296" s="665">
        <v>4</v>
      </c>
      <c r="K1296" s="665">
        <v>1572</v>
      </c>
      <c r="L1296" s="665"/>
      <c r="M1296" s="665">
        <v>393</v>
      </c>
      <c r="N1296" s="665">
        <v>6</v>
      </c>
      <c r="O1296" s="665">
        <v>2370</v>
      </c>
      <c r="P1296" s="678"/>
      <c r="Q1296" s="666">
        <v>395</v>
      </c>
    </row>
    <row r="1297" spans="1:17" ht="14.4" customHeight="1" x14ac:dyDescent="0.3">
      <c r="A1297" s="661" t="s">
        <v>6811</v>
      </c>
      <c r="B1297" s="662" t="s">
        <v>5728</v>
      </c>
      <c r="C1297" s="662" t="s">
        <v>5769</v>
      </c>
      <c r="D1297" s="662" t="s">
        <v>5920</v>
      </c>
      <c r="E1297" s="662" t="s">
        <v>5819</v>
      </c>
      <c r="F1297" s="665"/>
      <c r="G1297" s="665"/>
      <c r="H1297" s="665"/>
      <c r="I1297" s="665"/>
      <c r="J1297" s="665">
        <v>13</v>
      </c>
      <c r="K1297" s="665">
        <v>9540</v>
      </c>
      <c r="L1297" s="665"/>
      <c r="M1297" s="665">
        <v>733.84615384615381</v>
      </c>
      <c r="N1297" s="665"/>
      <c r="O1297" s="665"/>
      <c r="P1297" s="678"/>
      <c r="Q1297" s="666"/>
    </row>
    <row r="1298" spans="1:17" ht="14.4" customHeight="1" x14ac:dyDescent="0.3">
      <c r="A1298" s="661" t="s">
        <v>6811</v>
      </c>
      <c r="B1298" s="662" t="s">
        <v>5728</v>
      </c>
      <c r="C1298" s="662" t="s">
        <v>5769</v>
      </c>
      <c r="D1298" s="662" t="s">
        <v>5898</v>
      </c>
      <c r="E1298" s="662" t="s">
        <v>5851</v>
      </c>
      <c r="F1298" s="665"/>
      <c r="G1298" s="665"/>
      <c r="H1298" s="665"/>
      <c r="I1298" s="665"/>
      <c r="J1298" s="665">
        <v>1</v>
      </c>
      <c r="K1298" s="665">
        <v>524</v>
      </c>
      <c r="L1298" s="665"/>
      <c r="M1298" s="665">
        <v>524</v>
      </c>
      <c r="N1298" s="665"/>
      <c r="O1298" s="665"/>
      <c r="P1298" s="678"/>
      <c r="Q1298" s="666"/>
    </row>
    <row r="1299" spans="1:17" ht="14.4" customHeight="1" x14ac:dyDescent="0.3">
      <c r="A1299" s="661" t="s">
        <v>6811</v>
      </c>
      <c r="B1299" s="662" t="s">
        <v>5728</v>
      </c>
      <c r="C1299" s="662" t="s">
        <v>5769</v>
      </c>
      <c r="D1299" s="662" t="s">
        <v>5915</v>
      </c>
      <c r="E1299" s="662" t="s">
        <v>5916</v>
      </c>
      <c r="F1299" s="665">
        <v>2</v>
      </c>
      <c r="G1299" s="665">
        <v>680</v>
      </c>
      <c r="H1299" s="665">
        <v>1</v>
      </c>
      <c r="I1299" s="665">
        <v>340</v>
      </c>
      <c r="J1299" s="665">
        <v>3</v>
      </c>
      <c r="K1299" s="665">
        <v>1032</v>
      </c>
      <c r="L1299" s="665">
        <v>1.5176470588235293</v>
      </c>
      <c r="M1299" s="665">
        <v>344</v>
      </c>
      <c r="N1299" s="665">
        <v>3</v>
      </c>
      <c r="O1299" s="665">
        <v>1035</v>
      </c>
      <c r="P1299" s="678">
        <v>1.5220588235294117</v>
      </c>
      <c r="Q1299" s="666">
        <v>345</v>
      </c>
    </row>
    <row r="1300" spans="1:17" ht="14.4" customHeight="1" x14ac:dyDescent="0.3">
      <c r="A1300" s="661" t="s">
        <v>6812</v>
      </c>
      <c r="B1300" s="662" t="s">
        <v>5728</v>
      </c>
      <c r="C1300" s="662" t="s">
        <v>5769</v>
      </c>
      <c r="D1300" s="662" t="s">
        <v>5780</v>
      </c>
      <c r="E1300" s="662" t="s">
        <v>5781</v>
      </c>
      <c r="F1300" s="665">
        <v>13</v>
      </c>
      <c r="G1300" s="665">
        <v>3016</v>
      </c>
      <c r="H1300" s="665">
        <v>1</v>
      </c>
      <c r="I1300" s="665">
        <v>232</v>
      </c>
      <c r="J1300" s="665">
        <v>18</v>
      </c>
      <c r="K1300" s="665">
        <v>4204</v>
      </c>
      <c r="L1300" s="665">
        <v>1.3938992042440319</v>
      </c>
      <c r="M1300" s="665">
        <v>233.55555555555554</v>
      </c>
      <c r="N1300" s="665">
        <v>34</v>
      </c>
      <c r="O1300" s="665">
        <v>7990</v>
      </c>
      <c r="P1300" s="678">
        <v>2.6492042440318304</v>
      </c>
      <c r="Q1300" s="666">
        <v>235</v>
      </c>
    </row>
    <row r="1301" spans="1:17" ht="14.4" customHeight="1" x14ac:dyDescent="0.3">
      <c r="A1301" s="661" t="s">
        <v>6812</v>
      </c>
      <c r="B1301" s="662" t="s">
        <v>5728</v>
      </c>
      <c r="C1301" s="662" t="s">
        <v>5769</v>
      </c>
      <c r="D1301" s="662" t="s">
        <v>5826</v>
      </c>
      <c r="E1301" s="662" t="s">
        <v>5827</v>
      </c>
      <c r="F1301" s="665"/>
      <c r="G1301" s="665"/>
      <c r="H1301" s="665"/>
      <c r="I1301" s="665"/>
      <c r="J1301" s="665"/>
      <c r="K1301" s="665"/>
      <c r="L1301" s="665"/>
      <c r="M1301" s="665"/>
      <c r="N1301" s="665">
        <v>1</v>
      </c>
      <c r="O1301" s="665">
        <v>118</v>
      </c>
      <c r="P1301" s="678"/>
      <c r="Q1301" s="666">
        <v>118</v>
      </c>
    </row>
    <row r="1302" spans="1:17" ht="14.4" customHeight="1" x14ac:dyDescent="0.3">
      <c r="A1302" s="661" t="s">
        <v>6812</v>
      </c>
      <c r="B1302" s="662" t="s">
        <v>5728</v>
      </c>
      <c r="C1302" s="662" t="s">
        <v>5769</v>
      </c>
      <c r="D1302" s="662" t="s">
        <v>5834</v>
      </c>
      <c r="E1302" s="662" t="s">
        <v>5831</v>
      </c>
      <c r="F1302" s="665">
        <v>1</v>
      </c>
      <c r="G1302" s="665">
        <v>553</v>
      </c>
      <c r="H1302" s="665">
        <v>1</v>
      </c>
      <c r="I1302" s="665">
        <v>553</v>
      </c>
      <c r="J1302" s="665"/>
      <c r="K1302" s="665"/>
      <c r="L1302" s="665"/>
      <c r="M1302" s="665"/>
      <c r="N1302" s="665"/>
      <c r="O1302" s="665"/>
      <c r="P1302" s="678"/>
      <c r="Q1302" s="666"/>
    </row>
    <row r="1303" spans="1:17" ht="14.4" customHeight="1" x14ac:dyDescent="0.3">
      <c r="A1303" s="661" t="s">
        <v>6812</v>
      </c>
      <c r="B1303" s="662" t="s">
        <v>5728</v>
      </c>
      <c r="C1303" s="662" t="s">
        <v>5769</v>
      </c>
      <c r="D1303" s="662" t="s">
        <v>5836</v>
      </c>
      <c r="E1303" s="662" t="s">
        <v>5815</v>
      </c>
      <c r="F1303" s="665"/>
      <c r="G1303" s="665"/>
      <c r="H1303" s="665"/>
      <c r="I1303" s="665"/>
      <c r="J1303" s="665"/>
      <c r="K1303" s="665"/>
      <c r="L1303" s="665"/>
      <c r="M1303" s="665"/>
      <c r="N1303" s="665">
        <v>1</v>
      </c>
      <c r="O1303" s="665">
        <v>449</v>
      </c>
      <c r="P1303" s="678"/>
      <c r="Q1303" s="666">
        <v>449</v>
      </c>
    </row>
    <row r="1304" spans="1:17" ht="14.4" customHeight="1" x14ac:dyDescent="0.3">
      <c r="A1304" s="661" t="s">
        <v>6812</v>
      </c>
      <c r="B1304" s="662" t="s">
        <v>5728</v>
      </c>
      <c r="C1304" s="662" t="s">
        <v>5769</v>
      </c>
      <c r="D1304" s="662" t="s">
        <v>5786</v>
      </c>
      <c r="E1304" s="662" t="s">
        <v>5787</v>
      </c>
      <c r="F1304" s="665">
        <v>3</v>
      </c>
      <c r="G1304" s="665">
        <v>981</v>
      </c>
      <c r="H1304" s="665">
        <v>1</v>
      </c>
      <c r="I1304" s="665">
        <v>327</v>
      </c>
      <c r="J1304" s="665"/>
      <c r="K1304" s="665"/>
      <c r="L1304" s="665"/>
      <c r="M1304" s="665"/>
      <c r="N1304" s="665">
        <v>1</v>
      </c>
      <c r="O1304" s="665">
        <v>331</v>
      </c>
      <c r="P1304" s="678">
        <v>0.33741080530071355</v>
      </c>
      <c r="Q1304" s="666">
        <v>331</v>
      </c>
    </row>
    <row r="1305" spans="1:17" ht="14.4" customHeight="1" x14ac:dyDescent="0.3">
      <c r="A1305" s="661" t="s">
        <v>6812</v>
      </c>
      <c r="B1305" s="662" t="s">
        <v>5728</v>
      </c>
      <c r="C1305" s="662" t="s">
        <v>5769</v>
      </c>
      <c r="D1305" s="662" t="s">
        <v>5792</v>
      </c>
      <c r="E1305" s="662" t="s">
        <v>5793</v>
      </c>
      <c r="F1305" s="665">
        <v>3</v>
      </c>
      <c r="G1305" s="665">
        <v>2109</v>
      </c>
      <c r="H1305" s="665">
        <v>1</v>
      </c>
      <c r="I1305" s="665">
        <v>703</v>
      </c>
      <c r="J1305" s="665">
        <v>1</v>
      </c>
      <c r="K1305" s="665">
        <v>706</v>
      </c>
      <c r="L1305" s="665">
        <v>0.33475580844001895</v>
      </c>
      <c r="M1305" s="665">
        <v>706</v>
      </c>
      <c r="N1305" s="665">
        <v>4</v>
      </c>
      <c r="O1305" s="665">
        <v>2828</v>
      </c>
      <c r="P1305" s="678">
        <v>1.3409198672356568</v>
      </c>
      <c r="Q1305" s="666">
        <v>707</v>
      </c>
    </row>
    <row r="1306" spans="1:17" ht="14.4" customHeight="1" x14ac:dyDescent="0.3">
      <c r="A1306" s="661" t="s">
        <v>6812</v>
      </c>
      <c r="B1306" s="662" t="s">
        <v>5728</v>
      </c>
      <c r="C1306" s="662" t="s">
        <v>5769</v>
      </c>
      <c r="D1306" s="662" t="s">
        <v>5796</v>
      </c>
      <c r="E1306" s="662" t="s">
        <v>5797</v>
      </c>
      <c r="F1306" s="665">
        <v>0</v>
      </c>
      <c r="G1306" s="665">
        <v>0</v>
      </c>
      <c r="H1306" s="665"/>
      <c r="I1306" s="665"/>
      <c r="J1306" s="665"/>
      <c r="K1306" s="665"/>
      <c r="L1306" s="665"/>
      <c r="M1306" s="665"/>
      <c r="N1306" s="665"/>
      <c r="O1306" s="665"/>
      <c r="P1306" s="678"/>
      <c r="Q1306" s="666"/>
    </row>
    <row r="1307" spans="1:17" ht="14.4" customHeight="1" x14ac:dyDescent="0.3">
      <c r="A1307" s="661" t="s">
        <v>6812</v>
      </c>
      <c r="B1307" s="662" t="s">
        <v>5728</v>
      </c>
      <c r="C1307" s="662" t="s">
        <v>5769</v>
      </c>
      <c r="D1307" s="662" t="s">
        <v>5841</v>
      </c>
      <c r="E1307" s="662" t="s">
        <v>5842</v>
      </c>
      <c r="F1307" s="665"/>
      <c r="G1307" s="665"/>
      <c r="H1307" s="665"/>
      <c r="I1307" s="665"/>
      <c r="J1307" s="665"/>
      <c r="K1307" s="665"/>
      <c r="L1307" s="665"/>
      <c r="M1307" s="665"/>
      <c r="N1307" s="665">
        <v>5</v>
      </c>
      <c r="O1307" s="665">
        <v>1495</v>
      </c>
      <c r="P1307" s="678"/>
      <c r="Q1307" s="666">
        <v>299</v>
      </c>
    </row>
    <row r="1308" spans="1:17" ht="14.4" customHeight="1" x14ac:dyDescent="0.3">
      <c r="A1308" s="661" t="s">
        <v>6812</v>
      </c>
      <c r="B1308" s="662" t="s">
        <v>5728</v>
      </c>
      <c r="C1308" s="662" t="s">
        <v>5769</v>
      </c>
      <c r="D1308" s="662" t="s">
        <v>5820</v>
      </c>
      <c r="E1308" s="662" t="s">
        <v>5821</v>
      </c>
      <c r="F1308" s="665">
        <v>1</v>
      </c>
      <c r="G1308" s="665">
        <v>163</v>
      </c>
      <c r="H1308" s="665">
        <v>1</v>
      </c>
      <c r="I1308" s="665">
        <v>163</v>
      </c>
      <c r="J1308" s="665"/>
      <c r="K1308" s="665"/>
      <c r="L1308" s="665"/>
      <c r="M1308" s="665"/>
      <c r="N1308" s="665"/>
      <c r="O1308" s="665"/>
      <c r="P1308" s="678"/>
      <c r="Q1308" s="666"/>
    </row>
    <row r="1309" spans="1:17" ht="14.4" customHeight="1" x14ac:dyDescent="0.3">
      <c r="A1309" s="661" t="s">
        <v>6812</v>
      </c>
      <c r="B1309" s="662" t="s">
        <v>5728</v>
      </c>
      <c r="C1309" s="662" t="s">
        <v>5769</v>
      </c>
      <c r="D1309" s="662" t="s">
        <v>5850</v>
      </c>
      <c r="E1309" s="662" t="s">
        <v>5851</v>
      </c>
      <c r="F1309" s="665"/>
      <c r="G1309" s="665"/>
      <c r="H1309" s="665"/>
      <c r="I1309" s="665"/>
      <c r="J1309" s="665">
        <v>1</v>
      </c>
      <c r="K1309" s="665">
        <v>606</v>
      </c>
      <c r="L1309" s="665"/>
      <c r="M1309" s="665">
        <v>606</v>
      </c>
      <c r="N1309" s="665"/>
      <c r="O1309" s="665"/>
      <c r="P1309" s="678"/>
      <c r="Q1309" s="666"/>
    </row>
    <row r="1310" spans="1:17" ht="14.4" customHeight="1" x14ac:dyDescent="0.3">
      <c r="A1310" s="661" t="s">
        <v>6812</v>
      </c>
      <c r="B1310" s="662" t="s">
        <v>5728</v>
      </c>
      <c r="C1310" s="662" t="s">
        <v>5769</v>
      </c>
      <c r="D1310" s="662" t="s">
        <v>5898</v>
      </c>
      <c r="E1310" s="662" t="s">
        <v>5851</v>
      </c>
      <c r="F1310" s="665"/>
      <c r="G1310" s="665"/>
      <c r="H1310" s="665"/>
      <c r="I1310" s="665"/>
      <c r="J1310" s="665">
        <v>4</v>
      </c>
      <c r="K1310" s="665">
        <v>2092</v>
      </c>
      <c r="L1310" s="665"/>
      <c r="M1310" s="665">
        <v>523</v>
      </c>
      <c r="N1310" s="665"/>
      <c r="O1310" s="665"/>
      <c r="P1310" s="678"/>
      <c r="Q1310" s="666"/>
    </row>
    <row r="1311" spans="1:17" ht="14.4" customHeight="1" x14ac:dyDescent="0.3">
      <c r="A1311" s="661" t="s">
        <v>6813</v>
      </c>
      <c r="B1311" s="662" t="s">
        <v>5728</v>
      </c>
      <c r="C1311" s="662" t="s">
        <v>5758</v>
      </c>
      <c r="D1311" s="662" t="s">
        <v>5884</v>
      </c>
      <c r="E1311" s="662" t="s">
        <v>5885</v>
      </c>
      <c r="F1311" s="665"/>
      <c r="G1311" s="665"/>
      <c r="H1311" s="665"/>
      <c r="I1311" s="665"/>
      <c r="J1311" s="665">
        <v>2</v>
      </c>
      <c r="K1311" s="665">
        <v>1809.5</v>
      </c>
      <c r="L1311" s="665"/>
      <c r="M1311" s="665">
        <v>904.75</v>
      </c>
      <c r="N1311" s="665">
        <v>2</v>
      </c>
      <c r="O1311" s="665">
        <v>1809.5</v>
      </c>
      <c r="P1311" s="678"/>
      <c r="Q1311" s="666">
        <v>904.75</v>
      </c>
    </row>
    <row r="1312" spans="1:17" ht="14.4" customHeight="1" x14ac:dyDescent="0.3">
      <c r="A1312" s="661" t="s">
        <v>6813</v>
      </c>
      <c r="B1312" s="662" t="s">
        <v>5728</v>
      </c>
      <c r="C1312" s="662" t="s">
        <v>5769</v>
      </c>
      <c r="D1312" s="662" t="s">
        <v>5900</v>
      </c>
      <c r="E1312" s="662" t="s">
        <v>5901</v>
      </c>
      <c r="F1312" s="665">
        <v>1</v>
      </c>
      <c r="G1312" s="665">
        <v>185</v>
      </c>
      <c r="H1312" s="665">
        <v>1</v>
      </c>
      <c r="I1312" s="665">
        <v>185</v>
      </c>
      <c r="J1312" s="665"/>
      <c r="K1312" s="665"/>
      <c r="L1312" s="665"/>
      <c r="M1312" s="665"/>
      <c r="N1312" s="665">
        <v>3</v>
      </c>
      <c r="O1312" s="665">
        <v>567</v>
      </c>
      <c r="P1312" s="678">
        <v>3.0648648648648646</v>
      </c>
      <c r="Q1312" s="666">
        <v>189</v>
      </c>
    </row>
    <row r="1313" spans="1:17" ht="14.4" customHeight="1" x14ac:dyDescent="0.3">
      <c r="A1313" s="661" t="s">
        <v>6813</v>
      </c>
      <c r="B1313" s="662" t="s">
        <v>5728</v>
      </c>
      <c r="C1313" s="662" t="s">
        <v>5769</v>
      </c>
      <c r="D1313" s="662" t="s">
        <v>5780</v>
      </c>
      <c r="E1313" s="662" t="s">
        <v>5781</v>
      </c>
      <c r="F1313" s="665">
        <v>8</v>
      </c>
      <c r="G1313" s="665">
        <v>1856</v>
      </c>
      <c r="H1313" s="665">
        <v>1</v>
      </c>
      <c r="I1313" s="665">
        <v>232</v>
      </c>
      <c r="J1313" s="665">
        <v>14</v>
      </c>
      <c r="K1313" s="665">
        <v>3272</v>
      </c>
      <c r="L1313" s="665">
        <v>1.7629310344827587</v>
      </c>
      <c r="M1313" s="665">
        <v>233.71428571428572</v>
      </c>
      <c r="N1313" s="665">
        <v>15</v>
      </c>
      <c r="O1313" s="665">
        <v>3525</v>
      </c>
      <c r="P1313" s="678">
        <v>1.8992456896551724</v>
      </c>
      <c r="Q1313" s="666">
        <v>235</v>
      </c>
    </row>
    <row r="1314" spans="1:17" ht="14.4" customHeight="1" x14ac:dyDescent="0.3">
      <c r="A1314" s="661" t="s">
        <v>6813</v>
      </c>
      <c r="B1314" s="662" t="s">
        <v>5728</v>
      </c>
      <c r="C1314" s="662" t="s">
        <v>5769</v>
      </c>
      <c r="D1314" s="662" t="s">
        <v>5826</v>
      </c>
      <c r="E1314" s="662" t="s">
        <v>5827</v>
      </c>
      <c r="F1314" s="665"/>
      <c r="G1314" s="665"/>
      <c r="H1314" s="665"/>
      <c r="I1314" s="665"/>
      <c r="J1314" s="665">
        <v>1</v>
      </c>
      <c r="K1314" s="665">
        <v>118</v>
      </c>
      <c r="L1314" s="665"/>
      <c r="M1314" s="665">
        <v>118</v>
      </c>
      <c r="N1314" s="665">
        <v>7</v>
      </c>
      <c r="O1314" s="665">
        <v>826</v>
      </c>
      <c r="P1314" s="678"/>
      <c r="Q1314" s="666">
        <v>118</v>
      </c>
    </row>
    <row r="1315" spans="1:17" ht="14.4" customHeight="1" x14ac:dyDescent="0.3">
      <c r="A1315" s="661" t="s">
        <v>6813</v>
      </c>
      <c r="B1315" s="662" t="s">
        <v>5728</v>
      </c>
      <c r="C1315" s="662" t="s">
        <v>5769</v>
      </c>
      <c r="D1315" s="662" t="s">
        <v>5830</v>
      </c>
      <c r="E1315" s="662" t="s">
        <v>5831</v>
      </c>
      <c r="F1315" s="665"/>
      <c r="G1315" s="665"/>
      <c r="H1315" s="665"/>
      <c r="I1315" s="665"/>
      <c r="J1315" s="665"/>
      <c r="K1315" s="665"/>
      <c r="L1315" s="665"/>
      <c r="M1315" s="665"/>
      <c r="N1315" s="665">
        <v>2</v>
      </c>
      <c r="O1315" s="665">
        <v>974</v>
      </c>
      <c r="P1315" s="678"/>
      <c r="Q1315" s="666">
        <v>487</v>
      </c>
    </row>
    <row r="1316" spans="1:17" ht="14.4" customHeight="1" x14ac:dyDescent="0.3">
      <c r="A1316" s="661" t="s">
        <v>6813</v>
      </c>
      <c r="B1316" s="662" t="s">
        <v>5728</v>
      </c>
      <c r="C1316" s="662" t="s">
        <v>5769</v>
      </c>
      <c r="D1316" s="662" t="s">
        <v>5835</v>
      </c>
      <c r="E1316" s="662" t="s">
        <v>5833</v>
      </c>
      <c r="F1316" s="665">
        <v>2</v>
      </c>
      <c r="G1316" s="665">
        <v>1492</v>
      </c>
      <c r="H1316" s="665">
        <v>1</v>
      </c>
      <c r="I1316" s="665">
        <v>746</v>
      </c>
      <c r="J1316" s="665"/>
      <c r="K1316" s="665"/>
      <c r="L1316" s="665"/>
      <c r="M1316" s="665"/>
      <c r="N1316" s="665">
        <v>6</v>
      </c>
      <c r="O1316" s="665">
        <v>4512</v>
      </c>
      <c r="P1316" s="678">
        <v>3.0241286863270775</v>
      </c>
      <c r="Q1316" s="666">
        <v>752</v>
      </c>
    </row>
    <row r="1317" spans="1:17" ht="14.4" customHeight="1" x14ac:dyDescent="0.3">
      <c r="A1317" s="661" t="s">
        <v>6813</v>
      </c>
      <c r="B1317" s="662" t="s">
        <v>5728</v>
      </c>
      <c r="C1317" s="662" t="s">
        <v>5769</v>
      </c>
      <c r="D1317" s="662" t="s">
        <v>5888</v>
      </c>
      <c r="E1317" s="662" t="s">
        <v>5889</v>
      </c>
      <c r="F1317" s="665">
        <v>20</v>
      </c>
      <c r="G1317" s="665">
        <v>16060</v>
      </c>
      <c r="H1317" s="665">
        <v>1</v>
      </c>
      <c r="I1317" s="665">
        <v>803</v>
      </c>
      <c r="J1317" s="665">
        <v>24</v>
      </c>
      <c r="K1317" s="665">
        <v>19356</v>
      </c>
      <c r="L1317" s="665">
        <v>1.2052303860523039</v>
      </c>
      <c r="M1317" s="665">
        <v>806.5</v>
      </c>
      <c r="N1317" s="665">
        <v>49</v>
      </c>
      <c r="O1317" s="665">
        <v>39641</v>
      </c>
      <c r="P1317" s="678">
        <v>2.4683063511830636</v>
      </c>
      <c r="Q1317" s="666">
        <v>809</v>
      </c>
    </row>
    <row r="1318" spans="1:17" ht="14.4" customHeight="1" x14ac:dyDescent="0.3">
      <c r="A1318" s="661" t="s">
        <v>6813</v>
      </c>
      <c r="B1318" s="662" t="s">
        <v>5728</v>
      </c>
      <c r="C1318" s="662" t="s">
        <v>5769</v>
      </c>
      <c r="D1318" s="662" t="s">
        <v>5908</v>
      </c>
      <c r="E1318" s="662" t="s">
        <v>5811</v>
      </c>
      <c r="F1318" s="665"/>
      <c r="G1318" s="665"/>
      <c r="H1318" s="665"/>
      <c r="I1318" s="665"/>
      <c r="J1318" s="665"/>
      <c r="K1318" s="665"/>
      <c r="L1318" s="665"/>
      <c r="M1318" s="665"/>
      <c r="N1318" s="665">
        <v>1</v>
      </c>
      <c r="O1318" s="665">
        <v>715</v>
      </c>
      <c r="P1318" s="678"/>
      <c r="Q1318" s="666">
        <v>715</v>
      </c>
    </row>
    <row r="1319" spans="1:17" ht="14.4" customHeight="1" x14ac:dyDescent="0.3">
      <c r="A1319" s="661" t="s">
        <v>6813</v>
      </c>
      <c r="B1319" s="662" t="s">
        <v>5728</v>
      </c>
      <c r="C1319" s="662" t="s">
        <v>5769</v>
      </c>
      <c r="D1319" s="662" t="s">
        <v>5837</v>
      </c>
      <c r="E1319" s="662" t="s">
        <v>5838</v>
      </c>
      <c r="F1319" s="665">
        <v>4</v>
      </c>
      <c r="G1319" s="665">
        <v>828</v>
      </c>
      <c r="H1319" s="665">
        <v>1</v>
      </c>
      <c r="I1319" s="665">
        <v>207</v>
      </c>
      <c r="J1319" s="665">
        <v>4</v>
      </c>
      <c r="K1319" s="665">
        <v>832</v>
      </c>
      <c r="L1319" s="665">
        <v>1.0048309178743962</v>
      </c>
      <c r="M1319" s="665">
        <v>208</v>
      </c>
      <c r="N1319" s="665">
        <v>5</v>
      </c>
      <c r="O1319" s="665">
        <v>1050</v>
      </c>
      <c r="P1319" s="678">
        <v>1.2681159420289856</v>
      </c>
      <c r="Q1319" s="666">
        <v>210</v>
      </c>
    </row>
    <row r="1320" spans="1:17" ht="14.4" customHeight="1" x14ac:dyDescent="0.3">
      <c r="A1320" s="661" t="s">
        <v>6813</v>
      </c>
      <c r="B1320" s="662" t="s">
        <v>5728</v>
      </c>
      <c r="C1320" s="662" t="s">
        <v>5769</v>
      </c>
      <c r="D1320" s="662" t="s">
        <v>5839</v>
      </c>
      <c r="E1320" s="662" t="s">
        <v>5840</v>
      </c>
      <c r="F1320" s="665">
        <v>34</v>
      </c>
      <c r="G1320" s="665">
        <v>2788</v>
      </c>
      <c r="H1320" s="665">
        <v>1</v>
      </c>
      <c r="I1320" s="665">
        <v>82</v>
      </c>
      <c r="J1320" s="665">
        <v>32</v>
      </c>
      <c r="K1320" s="665">
        <v>2672</v>
      </c>
      <c r="L1320" s="665">
        <v>0.95839311334289812</v>
      </c>
      <c r="M1320" s="665">
        <v>83.5</v>
      </c>
      <c r="N1320" s="665">
        <v>55</v>
      </c>
      <c r="O1320" s="665">
        <v>4675</v>
      </c>
      <c r="P1320" s="678">
        <v>1.6768292682926829</v>
      </c>
      <c r="Q1320" s="666">
        <v>85</v>
      </c>
    </row>
    <row r="1321" spans="1:17" ht="14.4" customHeight="1" x14ac:dyDescent="0.3">
      <c r="A1321" s="661" t="s">
        <v>6813</v>
      </c>
      <c r="B1321" s="662" t="s">
        <v>5728</v>
      </c>
      <c r="C1321" s="662" t="s">
        <v>5769</v>
      </c>
      <c r="D1321" s="662" t="s">
        <v>5890</v>
      </c>
      <c r="E1321" s="662" t="s">
        <v>5889</v>
      </c>
      <c r="F1321" s="665">
        <v>12</v>
      </c>
      <c r="G1321" s="665">
        <v>11148</v>
      </c>
      <c r="H1321" s="665">
        <v>1</v>
      </c>
      <c r="I1321" s="665">
        <v>929</v>
      </c>
      <c r="J1321" s="665">
        <v>12</v>
      </c>
      <c r="K1321" s="665">
        <v>11176</v>
      </c>
      <c r="L1321" s="665">
        <v>1.0025116612845353</v>
      </c>
      <c r="M1321" s="665">
        <v>931.33333333333337</v>
      </c>
      <c r="N1321" s="665"/>
      <c r="O1321" s="665"/>
      <c r="P1321" s="678"/>
      <c r="Q1321" s="666"/>
    </row>
    <row r="1322" spans="1:17" ht="14.4" customHeight="1" x14ac:dyDescent="0.3">
      <c r="A1322" s="661" t="s">
        <v>6813</v>
      </c>
      <c r="B1322" s="662" t="s">
        <v>5728</v>
      </c>
      <c r="C1322" s="662" t="s">
        <v>5769</v>
      </c>
      <c r="D1322" s="662" t="s">
        <v>5798</v>
      </c>
      <c r="E1322" s="662" t="s">
        <v>5799</v>
      </c>
      <c r="F1322" s="665">
        <v>3</v>
      </c>
      <c r="G1322" s="665">
        <v>336</v>
      </c>
      <c r="H1322" s="665">
        <v>1</v>
      </c>
      <c r="I1322" s="665">
        <v>112</v>
      </c>
      <c r="J1322" s="665">
        <v>5</v>
      </c>
      <c r="K1322" s="665">
        <v>565</v>
      </c>
      <c r="L1322" s="665">
        <v>1.6815476190476191</v>
      </c>
      <c r="M1322" s="665">
        <v>113</v>
      </c>
      <c r="N1322" s="665">
        <v>1</v>
      </c>
      <c r="O1322" s="665">
        <v>114</v>
      </c>
      <c r="P1322" s="678">
        <v>0.3392857142857143</v>
      </c>
      <c r="Q1322" s="666">
        <v>114</v>
      </c>
    </row>
    <row r="1323" spans="1:17" ht="14.4" customHeight="1" x14ac:dyDescent="0.3">
      <c r="A1323" s="661" t="s">
        <v>6813</v>
      </c>
      <c r="B1323" s="662" t="s">
        <v>5728</v>
      </c>
      <c r="C1323" s="662" t="s">
        <v>5769</v>
      </c>
      <c r="D1323" s="662" t="s">
        <v>5891</v>
      </c>
      <c r="E1323" s="662" t="s">
        <v>5889</v>
      </c>
      <c r="F1323" s="665"/>
      <c r="G1323" s="665"/>
      <c r="H1323" s="665"/>
      <c r="I1323" s="665"/>
      <c r="J1323" s="665">
        <v>8</v>
      </c>
      <c r="K1323" s="665">
        <v>5888</v>
      </c>
      <c r="L1323" s="665"/>
      <c r="M1323" s="665">
        <v>736</v>
      </c>
      <c r="N1323" s="665"/>
      <c r="O1323" s="665"/>
      <c r="P1323" s="678"/>
      <c r="Q1323" s="666"/>
    </row>
    <row r="1324" spans="1:17" ht="14.4" customHeight="1" x14ac:dyDescent="0.3">
      <c r="A1324" s="661" t="s">
        <v>6813</v>
      </c>
      <c r="B1324" s="662" t="s">
        <v>5728</v>
      </c>
      <c r="C1324" s="662" t="s">
        <v>5769</v>
      </c>
      <c r="D1324" s="662" t="s">
        <v>5892</v>
      </c>
      <c r="E1324" s="662" t="s">
        <v>5893</v>
      </c>
      <c r="F1324" s="665">
        <v>16</v>
      </c>
      <c r="G1324" s="665">
        <v>8384</v>
      </c>
      <c r="H1324" s="665">
        <v>1</v>
      </c>
      <c r="I1324" s="665">
        <v>524</v>
      </c>
      <c r="J1324" s="665">
        <v>17</v>
      </c>
      <c r="K1324" s="665">
        <v>8932</v>
      </c>
      <c r="L1324" s="665">
        <v>1.0653625954198473</v>
      </c>
      <c r="M1324" s="665">
        <v>525.41176470588232</v>
      </c>
      <c r="N1324" s="665">
        <v>52</v>
      </c>
      <c r="O1324" s="665">
        <v>27404</v>
      </c>
      <c r="P1324" s="678">
        <v>3.2686068702290076</v>
      </c>
      <c r="Q1324" s="666">
        <v>527</v>
      </c>
    </row>
    <row r="1325" spans="1:17" ht="14.4" customHeight="1" x14ac:dyDescent="0.3">
      <c r="A1325" s="661" t="s">
        <v>6813</v>
      </c>
      <c r="B1325" s="662" t="s">
        <v>5728</v>
      </c>
      <c r="C1325" s="662" t="s">
        <v>5769</v>
      </c>
      <c r="D1325" s="662" t="s">
        <v>5841</v>
      </c>
      <c r="E1325" s="662" t="s">
        <v>5842</v>
      </c>
      <c r="F1325" s="665"/>
      <c r="G1325" s="665"/>
      <c r="H1325" s="665"/>
      <c r="I1325" s="665"/>
      <c r="J1325" s="665">
        <v>5</v>
      </c>
      <c r="K1325" s="665">
        <v>1490</v>
      </c>
      <c r="L1325" s="665"/>
      <c r="M1325" s="665">
        <v>298</v>
      </c>
      <c r="N1325" s="665"/>
      <c r="O1325" s="665"/>
      <c r="P1325" s="678"/>
      <c r="Q1325" s="666"/>
    </row>
    <row r="1326" spans="1:17" ht="14.4" customHeight="1" x14ac:dyDescent="0.3">
      <c r="A1326" s="661" t="s">
        <v>6813</v>
      </c>
      <c r="B1326" s="662" t="s">
        <v>5728</v>
      </c>
      <c r="C1326" s="662" t="s">
        <v>5769</v>
      </c>
      <c r="D1326" s="662" t="s">
        <v>5843</v>
      </c>
      <c r="E1326" s="662" t="s">
        <v>5838</v>
      </c>
      <c r="F1326" s="665"/>
      <c r="G1326" s="665"/>
      <c r="H1326" s="665"/>
      <c r="I1326" s="665"/>
      <c r="J1326" s="665">
        <v>1</v>
      </c>
      <c r="K1326" s="665">
        <v>174</v>
      </c>
      <c r="L1326" s="665"/>
      <c r="M1326" s="665">
        <v>174</v>
      </c>
      <c r="N1326" s="665"/>
      <c r="O1326" s="665"/>
      <c r="P1326" s="678"/>
      <c r="Q1326" s="666"/>
    </row>
    <row r="1327" spans="1:17" ht="14.4" customHeight="1" x14ac:dyDescent="0.3">
      <c r="A1327" s="661" t="s">
        <v>6813</v>
      </c>
      <c r="B1327" s="662" t="s">
        <v>5728</v>
      </c>
      <c r="C1327" s="662" t="s">
        <v>5769</v>
      </c>
      <c r="D1327" s="662" t="s">
        <v>5896</v>
      </c>
      <c r="E1327" s="662" t="s">
        <v>5889</v>
      </c>
      <c r="F1327" s="665"/>
      <c r="G1327" s="665"/>
      <c r="H1327" s="665"/>
      <c r="I1327" s="665"/>
      <c r="J1327" s="665"/>
      <c r="K1327" s="665"/>
      <c r="L1327" s="665"/>
      <c r="M1327" s="665"/>
      <c r="N1327" s="665">
        <v>6</v>
      </c>
      <c r="O1327" s="665">
        <v>6108</v>
      </c>
      <c r="P1327" s="678"/>
      <c r="Q1327" s="666">
        <v>1018</v>
      </c>
    </row>
    <row r="1328" spans="1:17" ht="14.4" customHeight="1" x14ac:dyDescent="0.3">
      <c r="A1328" s="661" t="s">
        <v>6813</v>
      </c>
      <c r="B1328" s="662" t="s">
        <v>5728</v>
      </c>
      <c r="C1328" s="662" t="s">
        <v>5769</v>
      </c>
      <c r="D1328" s="662" t="s">
        <v>5911</v>
      </c>
      <c r="E1328" s="662" t="s">
        <v>5819</v>
      </c>
      <c r="F1328" s="665"/>
      <c r="G1328" s="665"/>
      <c r="H1328" s="665"/>
      <c r="I1328" s="665"/>
      <c r="J1328" s="665"/>
      <c r="K1328" s="665"/>
      <c r="L1328" s="665"/>
      <c r="M1328" s="665"/>
      <c r="N1328" s="665">
        <v>6</v>
      </c>
      <c r="O1328" s="665">
        <v>4842</v>
      </c>
      <c r="P1328" s="678"/>
      <c r="Q1328" s="666">
        <v>807</v>
      </c>
    </row>
    <row r="1329" spans="1:17" ht="14.4" customHeight="1" x14ac:dyDescent="0.3">
      <c r="A1329" s="661" t="s">
        <v>6813</v>
      </c>
      <c r="B1329" s="662" t="s">
        <v>6275</v>
      </c>
      <c r="C1329" s="662" t="s">
        <v>5769</v>
      </c>
      <c r="D1329" s="662" t="s">
        <v>6772</v>
      </c>
      <c r="E1329" s="662" t="s">
        <v>6773</v>
      </c>
      <c r="F1329" s="665">
        <v>2</v>
      </c>
      <c r="G1329" s="665">
        <v>0</v>
      </c>
      <c r="H1329" s="665"/>
      <c r="I1329" s="665">
        <v>0</v>
      </c>
      <c r="J1329" s="665"/>
      <c r="K1329" s="665"/>
      <c r="L1329" s="665"/>
      <c r="M1329" s="665"/>
      <c r="N1329" s="665"/>
      <c r="O1329" s="665"/>
      <c r="P1329" s="678"/>
      <c r="Q1329" s="666"/>
    </row>
    <row r="1330" spans="1:17" ht="14.4" customHeight="1" x14ac:dyDescent="0.3">
      <c r="A1330" s="661" t="s">
        <v>6814</v>
      </c>
      <c r="B1330" s="662" t="s">
        <v>5728</v>
      </c>
      <c r="C1330" s="662" t="s">
        <v>5758</v>
      </c>
      <c r="D1330" s="662" t="s">
        <v>5904</v>
      </c>
      <c r="E1330" s="662" t="s">
        <v>5905</v>
      </c>
      <c r="F1330" s="665">
        <v>11</v>
      </c>
      <c r="G1330" s="665">
        <v>25410</v>
      </c>
      <c r="H1330" s="665">
        <v>1</v>
      </c>
      <c r="I1330" s="665">
        <v>2310</v>
      </c>
      <c r="J1330" s="665">
        <v>12</v>
      </c>
      <c r="K1330" s="665">
        <v>27720</v>
      </c>
      <c r="L1330" s="665">
        <v>1.0909090909090908</v>
      </c>
      <c r="M1330" s="665">
        <v>2310</v>
      </c>
      <c r="N1330" s="665">
        <v>11</v>
      </c>
      <c r="O1330" s="665">
        <v>25410</v>
      </c>
      <c r="P1330" s="678">
        <v>1</v>
      </c>
      <c r="Q1330" s="666">
        <v>2310</v>
      </c>
    </row>
    <row r="1331" spans="1:17" ht="14.4" customHeight="1" x14ac:dyDescent="0.3">
      <c r="A1331" s="661" t="s">
        <v>6814</v>
      </c>
      <c r="B1331" s="662" t="s">
        <v>5728</v>
      </c>
      <c r="C1331" s="662" t="s">
        <v>5758</v>
      </c>
      <c r="D1331" s="662" t="s">
        <v>5906</v>
      </c>
      <c r="E1331" s="662" t="s">
        <v>5907</v>
      </c>
      <c r="F1331" s="665"/>
      <c r="G1331" s="665"/>
      <c r="H1331" s="665"/>
      <c r="I1331" s="665"/>
      <c r="J1331" s="665">
        <v>1</v>
      </c>
      <c r="K1331" s="665">
        <v>2310</v>
      </c>
      <c r="L1331" s="665"/>
      <c r="M1331" s="665">
        <v>2310</v>
      </c>
      <c r="N1331" s="665"/>
      <c r="O1331" s="665"/>
      <c r="P1331" s="678"/>
      <c r="Q1331" s="666"/>
    </row>
    <row r="1332" spans="1:17" ht="14.4" customHeight="1" x14ac:dyDescent="0.3">
      <c r="A1332" s="661" t="s">
        <v>6814</v>
      </c>
      <c r="B1332" s="662" t="s">
        <v>5728</v>
      </c>
      <c r="C1332" s="662" t="s">
        <v>5758</v>
      </c>
      <c r="D1332" s="662" t="s">
        <v>5884</v>
      </c>
      <c r="E1332" s="662" t="s">
        <v>5885</v>
      </c>
      <c r="F1332" s="665">
        <v>333</v>
      </c>
      <c r="G1332" s="665">
        <v>301281.75</v>
      </c>
      <c r="H1332" s="665">
        <v>1</v>
      </c>
      <c r="I1332" s="665">
        <v>904.75</v>
      </c>
      <c r="J1332" s="665">
        <v>412</v>
      </c>
      <c r="K1332" s="665">
        <v>372757</v>
      </c>
      <c r="L1332" s="665">
        <v>1.2372372372372373</v>
      </c>
      <c r="M1332" s="665">
        <v>904.75</v>
      </c>
      <c r="N1332" s="665">
        <v>395</v>
      </c>
      <c r="O1332" s="665">
        <v>357376.25</v>
      </c>
      <c r="P1332" s="678">
        <v>1.1861861861861862</v>
      </c>
      <c r="Q1332" s="666">
        <v>904.75</v>
      </c>
    </row>
    <row r="1333" spans="1:17" ht="14.4" customHeight="1" x14ac:dyDescent="0.3">
      <c r="A1333" s="661" t="s">
        <v>6814</v>
      </c>
      <c r="B1333" s="662" t="s">
        <v>5728</v>
      </c>
      <c r="C1333" s="662" t="s">
        <v>5758</v>
      </c>
      <c r="D1333" s="662" t="s">
        <v>5761</v>
      </c>
      <c r="E1333" s="662" t="s">
        <v>5762</v>
      </c>
      <c r="F1333" s="665">
        <v>2</v>
      </c>
      <c r="G1333" s="665">
        <v>485.28</v>
      </c>
      <c r="H1333" s="665">
        <v>1</v>
      </c>
      <c r="I1333" s="665">
        <v>242.64</v>
      </c>
      <c r="J1333" s="665">
        <v>1</v>
      </c>
      <c r="K1333" s="665">
        <v>242.64</v>
      </c>
      <c r="L1333" s="665">
        <v>0.5</v>
      </c>
      <c r="M1333" s="665">
        <v>242.64</v>
      </c>
      <c r="N1333" s="665">
        <v>2</v>
      </c>
      <c r="O1333" s="665">
        <v>485.28</v>
      </c>
      <c r="P1333" s="678">
        <v>1</v>
      </c>
      <c r="Q1333" s="666">
        <v>242.64</v>
      </c>
    </row>
    <row r="1334" spans="1:17" ht="14.4" customHeight="1" x14ac:dyDescent="0.3">
      <c r="A1334" s="661" t="s">
        <v>6814</v>
      </c>
      <c r="B1334" s="662" t="s">
        <v>5728</v>
      </c>
      <c r="C1334" s="662" t="s">
        <v>5758</v>
      </c>
      <c r="D1334" s="662" t="s">
        <v>5763</v>
      </c>
      <c r="E1334" s="662" t="s">
        <v>5764</v>
      </c>
      <c r="F1334" s="665"/>
      <c r="G1334" s="665"/>
      <c r="H1334" s="665"/>
      <c r="I1334" s="665"/>
      <c r="J1334" s="665"/>
      <c r="K1334" s="665"/>
      <c r="L1334" s="665"/>
      <c r="M1334" s="665"/>
      <c r="N1334" s="665">
        <v>2</v>
      </c>
      <c r="O1334" s="665">
        <v>485.28</v>
      </c>
      <c r="P1334" s="678"/>
      <c r="Q1334" s="666">
        <v>242.64</v>
      </c>
    </row>
    <row r="1335" spans="1:17" ht="14.4" customHeight="1" x14ac:dyDescent="0.3">
      <c r="A1335" s="661" t="s">
        <v>6814</v>
      </c>
      <c r="B1335" s="662" t="s">
        <v>5728</v>
      </c>
      <c r="C1335" s="662" t="s">
        <v>5769</v>
      </c>
      <c r="D1335" s="662" t="s">
        <v>5900</v>
      </c>
      <c r="E1335" s="662" t="s">
        <v>5901</v>
      </c>
      <c r="F1335" s="665">
        <v>102</v>
      </c>
      <c r="G1335" s="665">
        <v>18870</v>
      </c>
      <c r="H1335" s="665">
        <v>1</v>
      </c>
      <c r="I1335" s="665">
        <v>185</v>
      </c>
      <c r="J1335" s="665">
        <v>109</v>
      </c>
      <c r="K1335" s="665">
        <v>19638</v>
      </c>
      <c r="L1335" s="665">
        <v>1.0406995230524643</v>
      </c>
      <c r="M1335" s="665">
        <v>180.16513761467891</v>
      </c>
      <c r="N1335" s="665">
        <v>83</v>
      </c>
      <c r="O1335" s="665">
        <v>15687</v>
      </c>
      <c r="P1335" s="678">
        <v>0.83131955484896658</v>
      </c>
      <c r="Q1335" s="666">
        <v>189</v>
      </c>
    </row>
    <row r="1336" spans="1:17" ht="14.4" customHeight="1" x14ac:dyDescent="0.3">
      <c r="A1336" s="661" t="s">
        <v>6814</v>
      </c>
      <c r="B1336" s="662" t="s">
        <v>5728</v>
      </c>
      <c r="C1336" s="662" t="s">
        <v>5769</v>
      </c>
      <c r="D1336" s="662" t="s">
        <v>5886</v>
      </c>
      <c r="E1336" s="662" t="s">
        <v>5887</v>
      </c>
      <c r="F1336" s="665">
        <v>7</v>
      </c>
      <c r="G1336" s="665">
        <v>7938</v>
      </c>
      <c r="H1336" s="665">
        <v>1</v>
      </c>
      <c r="I1336" s="665">
        <v>1134</v>
      </c>
      <c r="J1336" s="665">
        <v>12</v>
      </c>
      <c r="K1336" s="665">
        <v>11372</v>
      </c>
      <c r="L1336" s="665">
        <v>1.4326026706979087</v>
      </c>
      <c r="M1336" s="665">
        <v>947.66666666666663</v>
      </c>
      <c r="N1336" s="665">
        <v>6</v>
      </c>
      <c r="O1336" s="665">
        <v>6840</v>
      </c>
      <c r="P1336" s="678">
        <v>0.86167800453514742</v>
      </c>
      <c r="Q1336" s="666">
        <v>1140</v>
      </c>
    </row>
    <row r="1337" spans="1:17" ht="14.4" customHeight="1" x14ac:dyDescent="0.3">
      <c r="A1337" s="661" t="s">
        <v>6814</v>
      </c>
      <c r="B1337" s="662" t="s">
        <v>5728</v>
      </c>
      <c r="C1337" s="662" t="s">
        <v>5769</v>
      </c>
      <c r="D1337" s="662" t="s">
        <v>5774</v>
      </c>
      <c r="E1337" s="662" t="s">
        <v>5775</v>
      </c>
      <c r="F1337" s="665"/>
      <c r="G1337" s="665"/>
      <c r="H1337" s="665"/>
      <c r="I1337" s="665"/>
      <c r="J1337" s="665">
        <v>3</v>
      </c>
      <c r="K1337" s="665">
        <v>104</v>
      </c>
      <c r="L1337" s="665"/>
      <c r="M1337" s="665">
        <v>34.666666666666664</v>
      </c>
      <c r="N1337" s="665"/>
      <c r="O1337" s="665"/>
      <c r="P1337" s="678"/>
      <c r="Q1337" s="666"/>
    </row>
    <row r="1338" spans="1:17" ht="14.4" customHeight="1" x14ac:dyDescent="0.3">
      <c r="A1338" s="661" t="s">
        <v>6814</v>
      </c>
      <c r="B1338" s="662" t="s">
        <v>5728</v>
      </c>
      <c r="C1338" s="662" t="s">
        <v>5769</v>
      </c>
      <c r="D1338" s="662" t="s">
        <v>5780</v>
      </c>
      <c r="E1338" s="662" t="s">
        <v>5781</v>
      </c>
      <c r="F1338" s="665">
        <v>895</v>
      </c>
      <c r="G1338" s="665">
        <v>207640</v>
      </c>
      <c r="H1338" s="665">
        <v>1</v>
      </c>
      <c r="I1338" s="665">
        <v>232</v>
      </c>
      <c r="J1338" s="665">
        <v>949</v>
      </c>
      <c r="K1338" s="665">
        <v>217766</v>
      </c>
      <c r="L1338" s="665">
        <v>1.0487670968984781</v>
      </c>
      <c r="M1338" s="665">
        <v>229.46891464699684</v>
      </c>
      <c r="N1338" s="665">
        <v>889</v>
      </c>
      <c r="O1338" s="665">
        <v>208915</v>
      </c>
      <c r="P1338" s="678">
        <v>1.0061404353689076</v>
      </c>
      <c r="Q1338" s="666">
        <v>235</v>
      </c>
    </row>
    <row r="1339" spans="1:17" ht="14.4" customHeight="1" x14ac:dyDescent="0.3">
      <c r="A1339" s="661" t="s">
        <v>6814</v>
      </c>
      <c r="B1339" s="662" t="s">
        <v>5728</v>
      </c>
      <c r="C1339" s="662" t="s">
        <v>5769</v>
      </c>
      <c r="D1339" s="662" t="s">
        <v>5826</v>
      </c>
      <c r="E1339" s="662" t="s">
        <v>5827</v>
      </c>
      <c r="F1339" s="665">
        <v>158</v>
      </c>
      <c r="G1339" s="665">
        <v>18328</v>
      </c>
      <c r="H1339" s="665">
        <v>1</v>
      </c>
      <c r="I1339" s="665">
        <v>116</v>
      </c>
      <c r="J1339" s="665">
        <v>144</v>
      </c>
      <c r="K1339" s="665">
        <v>16904</v>
      </c>
      <c r="L1339" s="665">
        <v>0.92230467044958531</v>
      </c>
      <c r="M1339" s="665">
        <v>117.38888888888889</v>
      </c>
      <c r="N1339" s="665">
        <v>147</v>
      </c>
      <c r="O1339" s="665">
        <v>17346</v>
      </c>
      <c r="P1339" s="678">
        <v>0.94642077695329552</v>
      </c>
      <c r="Q1339" s="666">
        <v>118</v>
      </c>
    </row>
    <row r="1340" spans="1:17" ht="14.4" customHeight="1" x14ac:dyDescent="0.3">
      <c r="A1340" s="661" t="s">
        <v>6814</v>
      </c>
      <c r="B1340" s="662" t="s">
        <v>5728</v>
      </c>
      <c r="C1340" s="662" t="s">
        <v>5769</v>
      </c>
      <c r="D1340" s="662" t="s">
        <v>5828</v>
      </c>
      <c r="E1340" s="662" t="s">
        <v>5829</v>
      </c>
      <c r="F1340" s="665"/>
      <c r="G1340" s="665"/>
      <c r="H1340" s="665"/>
      <c r="I1340" s="665"/>
      <c r="J1340" s="665">
        <v>7</v>
      </c>
      <c r="K1340" s="665">
        <v>2240</v>
      </c>
      <c r="L1340" s="665"/>
      <c r="M1340" s="665">
        <v>320</v>
      </c>
      <c r="N1340" s="665"/>
      <c r="O1340" s="665"/>
      <c r="P1340" s="678"/>
      <c r="Q1340" s="666"/>
    </row>
    <row r="1341" spans="1:17" ht="14.4" customHeight="1" x14ac:dyDescent="0.3">
      <c r="A1341" s="661" t="s">
        <v>6814</v>
      </c>
      <c r="B1341" s="662" t="s">
        <v>5728</v>
      </c>
      <c r="C1341" s="662" t="s">
        <v>5769</v>
      </c>
      <c r="D1341" s="662" t="s">
        <v>5830</v>
      </c>
      <c r="E1341" s="662" t="s">
        <v>5831</v>
      </c>
      <c r="F1341" s="665">
        <v>21</v>
      </c>
      <c r="G1341" s="665">
        <v>10164</v>
      </c>
      <c r="H1341" s="665">
        <v>1</v>
      </c>
      <c r="I1341" s="665">
        <v>484</v>
      </c>
      <c r="J1341" s="665">
        <v>6</v>
      </c>
      <c r="K1341" s="665">
        <v>2908</v>
      </c>
      <c r="L1341" s="665">
        <v>0.28610783156237701</v>
      </c>
      <c r="M1341" s="665">
        <v>484.66666666666669</v>
      </c>
      <c r="N1341" s="665">
        <v>13</v>
      </c>
      <c r="O1341" s="665">
        <v>6331</v>
      </c>
      <c r="P1341" s="678">
        <v>0.62288469106650923</v>
      </c>
      <c r="Q1341" s="666">
        <v>487</v>
      </c>
    </row>
    <row r="1342" spans="1:17" ht="14.4" customHeight="1" x14ac:dyDescent="0.3">
      <c r="A1342" s="661" t="s">
        <v>6814</v>
      </c>
      <c r="B1342" s="662" t="s">
        <v>5728</v>
      </c>
      <c r="C1342" s="662" t="s">
        <v>5769</v>
      </c>
      <c r="D1342" s="662" t="s">
        <v>5832</v>
      </c>
      <c r="E1342" s="662" t="s">
        <v>5833</v>
      </c>
      <c r="F1342" s="665">
        <v>21</v>
      </c>
      <c r="G1342" s="665">
        <v>14217</v>
      </c>
      <c r="H1342" s="665">
        <v>1</v>
      </c>
      <c r="I1342" s="665">
        <v>677</v>
      </c>
      <c r="J1342" s="665">
        <v>11</v>
      </c>
      <c r="K1342" s="665">
        <v>7459</v>
      </c>
      <c r="L1342" s="665">
        <v>0.52465358373777871</v>
      </c>
      <c r="M1342" s="665">
        <v>678.09090909090912</v>
      </c>
      <c r="N1342" s="665">
        <v>9</v>
      </c>
      <c r="O1342" s="665">
        <v>6120</v>
      </c>
      <c r="P1342" s="678">
        <v>0.43047056341000212</v>
      </c>
      <c r="Q1342" s="666">
        <v>680</v>
      </c>
    </row>
    <row r="1343" spans="1:17" ht="14.4" customHeight="1" x14ac:dyDescent="0.3">
      <c r="A1343" s="661" t="s">
        <v>6814</v>
      </c>
      <c r="B1343" s="662" t="s">
        <v>5728</v>
      </c>
      <c r="C1343" s="662" t="s">
        <v>5769</v>
      </c>
      <c r="D1343" s="662" t="s">
        <v>5782</v>
      </c>
      <c r="E1343" s="662" t="s">
        <v>5783</v>
      </c>
      <c r="F1343" s="665">
        <v>2</v>
      </c>
      <c r="G1343" s="665">
        <v>1498</v>
      </c>
      <c r="H1343" s="665">
        <v>1</v>
      </c>
      <c r="I1343" s="665">
        <v>749</v>
      </c>
      <c r="J1343" s="665">
        <v>1</v>
      </c>
      <c r="K1343" s="665">
        <v>751</v>
      </c>
      <c r="L1343" s="665">
        <v>0.50133511348464621</v>
      </c>
      <c r="M1343" s="665">
        <v>751</v>
      </c>
      <c r="N1343" s="665">
        <v>1</v>
      </c>
      <c r="O1343" s="665">
        <v>752</v>
      </c>
      <c r="P1343" s="678">
        <v>0.50200267022696932</v>
      </c>
      <c r="Q1343" s="666">
        <v>752</v>
      </c>
    </row>
    <row r="1344" spans="1:17" ht="14.4" customHeight="1" x14ac:dyDescent="0.3">
      <c r="A1344" s="661" t="s">
        <v>6814</v>
      </c>
      <c r="B1344" s="662" t="s">
        <v>5728</v>
      </c>
      <c r="C1344" s="662" t="s">
        <v>5769</v>
      </c>
      <c r="D1344" s="662" t="s">
        <v>5834</v>
      </c>
      <c r="E1344" s="662" t="s">
        <v>5831</v>
      </c>
      <c r="F1344" s="665">
        <v>14</v>
      </c>
      <c r="G1344" s="665">
        <v>7742</v>
      </c>
      <c r="H1344" s="665">
        <v>1</v>
      </c>
      <c r="I1344" s="665">
        <v>553</v>
      </c>
      <c r="J1344" s="665">
        <v>50</v>
      </c>
      <c r="K1344" s="665">
        <v>27778</v>
      </c>
      <c r="L1344" s="665">
        <v>3.5879617669852752</v>
      </c>
      <c r="M1344" s="665">
        <v>555.55999999999995</v>
      </c>
      <c r="N1344" s="665">
        <v>34</v>
      </c>
      <c r="O1344" s="665">
        <v>19006</v>
      </c>
      <c r="P1344" s="678">
        <v>2.4549212089899251</v>
      </c>
      <c r="Q1344" s="666">
        <v>559</v>
      </c>
    </row>
    <row r="1345" spans="1:17" ht="14.4" customHeight="1" x14ac:dyDescent="0.3">
      <c r="A1345" s="661" t="s">
        <v>6814</v>
      </c>
      <c r="B1345" s="662" t="s">
        <v>5728</v>
      </c>
      <c r="C1345" s="662" t="s">
        <v>5769</v>
      </c>
      <c r="D1345" s="662" t="s">
        <v>5835</v>
      </c>
      <c r="E1345" s="662" t="s">
        <v>5833</v>
      </c>
      <c r="F1345" s="665">
        <v>70</v>
      </c>
      <c r="G1345" s="665">
        <v>52220</v>
      </c>
      <c r="H1345" s="665">
        <v>1</v>
      </c>
      <c r="I1345" s="665">
        <v>746</v>
      </c>
      <c r="J1345" s="665">
        <v>53</v>
      </c>
      <c r="K1345" s="665">
        <v>39598</v>
      </c>
      <c r="L1345" s="665">
        <v>0.75829184220605128</v>
      </c>
      <c r="M1345" s="665">
        <v>747.13207547169816</v>
      </c>
      <c r="N1345" s="665">
        <v>113</v>
      </c>
      <c r="O1345" s="665">
        <v>84976</v>
      </c>
      <c r="P1345" s="678">
        <v>1.6272692454998086</v>
      </c>
      <c r="Q1345" s="666">
        <v>752</v>
      </c>
    </row>
    <row r="1346" spans="1:17" ht="14.4" customHeight="1" x14ac:dyDescent="0.3">
      <c r="A1346" s="661" t="s">
        <v>6814</v>
      </c>
      <c r="B1346" s="662" t="s">
        <v>5728</v>
      </c>
      <c r="C1346" s="662" t="s">
        <v>5769</v>
      </c>
      <c r="D1346" s="662" t="s">
        <v>5888</v>
      </c>
      <c r="E1346" s="662" t="s">
        <v>5889</v>
      </c>
      <c r="F1346" s="665">
        <v>2075</v>
      </c>
      <c r="G1346" s="665">
        <v>1666225</v>
      </c>
      <c r="H1346" s="665">
        <v>1</v>
      </c>
      <c r="I1346" s="665">
        <v>803</v>
      </c>
      <c r="J1346" s="665">
        <v>2679</v>
      </c>
      <c r="K1346" s="665">
        <v>2129345</v>
      </c>
      <c r="L1346" s="665">
        <v>1.2779456555987336</v>
      </c>
      <c r="M1346" s="665">
        <v>794.82829413960428</v>
      </c>
      <c r="N1346" s="665">
        <v>2469</v>
      </c>
      <c r="O1346" s="665">
        <v>1997421</v>
      </c>
      <c r="P1346" s="678">
        <v>1.1987702741226425</v>
      </c>
      <c r="Q1346" s="666">
        <v>809</v>
      </c>
    </row>
    <row r="1347" spans="1:17" ht="14.4" customHeight="1" x14ac:dyDescent="0.3">
      <c r="A1347" s="661" t="s">
        <v>6814</v>
      </c>
      <c r="B1347" s="662" t="s">
        <v>5728</v>
      </c>
      <c r="C1347" s="662" t="s">
        <v>5769</v>
      </c>
      <c r="D1347" s="662" t="s">
        <v>5836</v>
      </c>
      <c r="E1347" s="662" t="s">
        <v>5815</v>
      </c>
      <c r="F1347" s="665">
        <v>5</v>
      </c>
      <c r="G1347" s="665">
        <v>2195</v>
      </c>
      <c r="H1347" s="665">
        <v>1</v>
      </c>
      <c r="I1347" s="665">
        <v>439</v>
      </c>
      <c r="J1347" s="665">
        <v>2</v>
      </c>
      <c r="K1347" s="665">
        <v>892</v>
      </c>
      <c r="L1347" s="665">
        <v>0.40637813211845103</v>
      </c>
      <c r="M1347" s="665">
        <v>446</v>
      </c>
      <c r="N1347" s="665">
        <v>3</v>
      </c>
      <c r="O1347" s="665">
        <v>1347</v>
      </c>
      <c r="P1347" s="678">
        <v>0.6136674259681093</v>
      </c>
      <c r="Q1347" s="666">
        <v>449</v>
      </c>
    </row>
    <row r="1348" spans="1:17" ht="14.4" customHeight="1" x14ac:dyDescent="0.3">
      <c r="A1348" s="661" t="s">
        <v>6814</v>
      </c>
      <c r="B1348" s="662" t="s">
        <v>5728</v>
      </c>
      <c r="C1348" s="662" t="s">
        <v>5769</v>
      </c>
      <c r="D1348" s="662" t="s">
        <v>5855</v>
      </c>
      <c r="E1348" s="662" t="s">
        <v>5817</v>
      </c>
      <c r="F1348" s="665">
        <v>1</v>
      </c>
      <c r="G1348" s="665">
        <v>431</v>
      </c>
      <c r="H1348" s="665">
        <v>1</v>
      </c>
      <c r="I1348" s="665">
        <v>431</v>
      </c>
      <c r="J1348" s="665">
        <v>2</v>
      </c>
      <c r="K1348" s="665">
        <v>870</v>
      </c>
      <c r="L1348" s="665">
        <v>2.0185614849187936</v>
      </c>
      <c r="M1348" s="665">
        <v>435</v>
      </c>
      <c r="N1348" s="665">
        <v>3</v>
      </c>
      <c r="O1348" s="665">
        <v>1311</v>
      </c>
      <c r="P1348" s="678">
        <v>3.0417633410672855</v>
      </c>
      <c r="Q1348" s="666">
        <v>437</v>
      </c>
    </row>
    <row r="1349" spans="1:17" ht="14.4" customHeight="1" x14ac:dyDescent="0.3">
      <c r="A1349" s="661" t="s">
        <v>6814</v>
      </c>
      <c r="B1349" s="662" t="s">
        <v>5728</v>
      </c>
      <c r="C1349" s="662" t="s">
        <v>5769</v>
      </c>
      <c r="D1349" s="662" t="s">
        <v>5908</v>
      </c>
      <c r="E1349" s="662" t="s">
        <v>5811</v>
      </c>
      <c r="F1349" s="665">
        <v>123</v>
      </c>
      <c r="G1349" s="665">
        <v>86715</v>
      </c>
      <c r="H1349" s="665">
        <v>1</v>
      </c>
      <c r="I1349" s="665">
        <v>705</v>
      </c>
      <c r="J1349" s="665">
        <v>157</v>
      </c>
      <c r="K1349" s="665">
        <v>107197</v>
      </c>
      <c r="L1349" s="665">
        <v>1.2361990428414922</v>
      </c>
      <c r="M1349" s="665">
        <v>682.78343949044586</v>
      </c>
      <c r="N1349" s="665">
        <v>85</v>
      </c>
      <c r="O1349" s="665">
        <v>60775</v>
      </c>
      <c r="P1349" s="678">
        <v>0.70085913625093699</v>
      </c>
      <c r="Q1349" s="666">
        <v>715</v>
      </c>
    </row>
    <row r="1350" spans="1:17" ht="14.4" customHeight="1" x14ac:dyDescent="0.3">
      <c r="A1350" s="661" t="s">
        <v>6814</v>
      </c>
      <c r="B1350" s="662" t="s">
        <v>5728</v>
      </c>
      <c r="C1350" s="662" t="s">
        <v>5769</v>
      </c>
      <c r="D1350" s="662" t="s">
        <v>5856</v>
      </c>
      <c r="E1350" s="662" t="s">
        <v>5783</v>
      </c>
      <c r="F1350" s="665">
        <v>99</v>
      </c>
      <c r="G1350" s="665">
        <v>80982</v>
      </c>
      <c r="H1350" s="665">
        <v>1</v>
      </c>
      <c r="I1350" s="665">
        <v>818</v>
      </c>
      <c r="J1350" s="665">
        <v>107</v>
      </c>
      <c r="K1350" s="665">
        <v>82886</v>
      </c>
      <c r="L1350" s="665">
        <v>1.0235113975945271</v>
      </c>
      <c r="M1350" s="665">
        <v>774.63551401869154</v>
      </c>
      <c r="N1350" s="665">
        <v>72</v>
      </c>
      <c r="O1350" s="665">
        <v>59328</v>
      </c>
      <c r="P1350" s="678">
        <v>0.73260724605467886</v>
      </c>
      <c r="Q1350" s="666">
        <v>824</v>
      </c>
    </row>
    <row r="1351" spans="1:17" ht="14.4" customHeight="1" x14ac:dyDescent="0.3">
      <c r="A1351" s="661" t="s">
        <v>6814</v>
      </c>
      <c r="B1351" s="662" t="s">
        <v>5728</v>
      </c>
      <c r="C1351" s="662" t="s">
        <v>5769</v>
      </c>
      <c r="D1351" s="662" t="s">
        <v>5837</v>
      </c>
      <c r="E1351" s="662" t="s">
        <v>5838</v>
      </c>
      <c r="F1351" s="665">
        <v>764</v>
      </c>
      <c r="G1351" s="665">
        <v>158148</v>
      </c>
      <c r="H1351" s="665">
        <v>1</v>
      </c>
      <c r="I1351" s="665">
        <v>207</v>
      </c>
      <c r="J1351" s="665">
        <v>761</v>
      </c>
      <c r="K1351" s="665">
        <v>155269</v>
      </c>
      <c r="L1351" s="665">
        <v>0.98179553329792346</v>
      </c>
      <c r="M1351" s="665">
        <v>204.03285151116953</v>
      </c>
      <c r="N1351" s="665">
        <v>673</v>
      </c>
      <c r="O1351" s="665">
        <v>141330</v>
      </c>
      <c r="P1351" s="678">
        <v>0.89365657485393424</v>
      </c>
      <c r="Q1351" s="666">
        <v>210</v>
      </c>
    </row>
    <row r="1352" spans="1:17" ht="14.4" customHeight="1" x14ac:dyDescent="0.3">
      <c r="A1352" s="661" t="s">
        <v>6814</v>
      </c>
      <c r="B1352" s="662" t="s">
        <v>5728</v>
      </c>
      <c r="C1352" s="662" t="s">
        <v>5769</v>
      </c>
      <c r="D1352" s="662" t="s">
        <v>5839</v>
      </c>
      <c r="E1352" s="662" t="s">
        <v>5840</v>
      </c>
      <c r="F1352" s="665">
        <v>7336</v>
      </c>
      <c r="G1352" s="665">
        <v>601552</v>
      </c>
      <c r="H1352" s="665">
        <v>1</v>
      </c>
      <c r="I1352" s="665">
        <v>82</v>
      </c>
      <c r="J1352" s="665">
        <v>7204</v>
      </c>
      <c r="K1352" s="665">
        <v>583056</v>
      </c>
      <c r="L1352" s="665">
        <v>0.96925286592015325</v>
      </c>
      <c r="M1352" s="665">
        <v>80.935036091060525</v>
      </c>
      <c r="N1352" s="665">
        <v>6707</v>
      </c>
      <c r="O1352" s="665">
        <v>570095</v>
      </c>
      <c r="P1352" s="678">
        <v>0.94770693140410134</v>
      </c>
      <c r="Q1352" s="666">
        <v>85</v>
      </c>
    </row>
    <row r="1353" spans="1:17" ht="14.4" customHeight="1" x14ac:dyDescent="0.3">
      <c r="A1353" s="661" t="s">
        <v>6814</v>
      </c>
      <c r="B1353" s="662" t="s">
        <v>5728</v>
      </c>
      <c r="C1353" s="662" t="s">
        <v>5769</v>
      </c>
      <c r="D1353" s="662" t="s">
        <v>5792</v>
      </c>
      <c r="E1353" s="662" t="s">
        <v>5793</v>
      </c>
      <c r="F1353" s="665">
        <v>34</v>
      </c>
      <c r="G1353" s="665">
        <v>23902</v>
      </c>
      <c r="H1353" s="665">
        <v>1</v>
      </c>
      <c r="I1353" s="665">
        <v>703</v>
      </c>
      <c r="J1353" s="665">
        <v>58</v>
      </c>
      <c r="K1353" s="665">
        <v>32437</v>
      </c>
      <c r="L1353" s="665">
        <v>1.3570830892812318</v>
      </c>
      <c r="M1353" s="665">
        <v>559.25862068965512</v>
      </c>
      <c r="N1353" s="665">
        <v>26</v>
      </c>
      <c r="O1353" s="665">
        <v>18382</v>
      </c>
      <c r="P1353" s="678">
        <v>0.76905698267927369</v>
      </c>
      <c r="Q1353" s="666">
        <v>707</v>
      </c>
    </row>
    <row r="1354" spans="1:17" ht="14.4" customHeight="1" x14ac:dyDescent="0.3">
      <c r="A1354" s="661" t="s">
        <v>6814</v>
      </c>
      <c r="B1354" s="662" t="s">
        <v>5728</v>
      </c>
      <c r="C1354" s="662" t="s">
        <v>5769</v>
      </c>
      <c r="D1354" s="662" t="s">
        <v>5890</v>
      </c>
      <c r="E1354" s="662" t="s">
        <v>5889</v>
      </c>
      <c r="F1354" s="665">
        <v>4294</v>
      </c>
      <c r="G1354" s="665">
        <v>3989126</v>
      </c>
      <c r="H1354" s="665">
        <v>1</v>
      </c>
      <c r="I1354" s="665">
        <v>929</v>
      </c>
      <c r="J1354" s="665">
        <v>3644</v>
      </c>
      <c r="K1354" s="665">
        <v>3257804</v>
      </c>
      <c r="L1354" s="665">
        <v>0.81667112044091861</v>
      </c>
      <c r="M1354" s="665">
        <v>894.01866081229423</v>
      </c>
      <c r="N1354" s="665">
        <v>3305</v>
      </c>
      <c r="O1354" s="665">
        <v>3090175</v>
      </c>
      <c r="P1354" s="678">
        <v>0.77464963503283679</v>
      </c>
      <c r="Q1354" s="666">
        <v>935</v>
      </c>
    </row>
    <row r="1355" spans="1:17" ht="14.4" customHeight="1" x14ac:dyDescent="0.3">
      <c r="A1355" s="661" t="s">
        <v>6814</v>
      </c>
      <c r="B1355" s="662" t="s">
        <v>5728</v>
      </c>
      <c r="C1355" s="662" t="s">
        <v>5769</v>
      </c>
      <c r="D1355" s="662" t="s">
        <v>5796</v>
      </c>
      <c r="E1355" s="662" t="s">
        <v>5797</v>
      </c>
      <c r="F1355" s="665">
        <v>0</v>
      </c>
      <c r="G1355" s="665">
        <v>0</v>
      </c>
      <c r="H1355" s="665"/>
      <c r="I1355" s="665"/>
      <c r="J1355" s="665"/>
      <c r="K1355" s="665"/>
      <c r="L1355" s="665"/>
      <c r="M1355" s="665"/>
      <c r="N1355" s="665"/>
      <c r="O1355" s="665"/>
      <c r="P1355" s="678"/>
      <c r="Q1355" s="666"/>
    </row>
    <row r="1356" spans="1:17" ht="14.4" customHeight="1" x14ac:dyDescent="0.3">
      <c r="A1356" s="661" t="s">
        <v>6814</v>
      </c>
      <c r="B1356" s="662" t="s">
        <v>5728</v>
      </c>
      <c r="C1356" s="662" t="s">
        <v>5769</v>
      </c>
      <c r="D1356" s="662" t="s">
        <v>5798</v>
      </c>
      <c r="E1356" s="662" t="s">
        <v>5799</v>
      </c>
      <c r="F1356" s="665">
        <v>10</v>
      </c>
      <c r="G1356" s="665">
        <v>1120</v>
      </c>
      <c r="H1356" s="665">
        <v>1</v>
      </c>
      <c r="I1356" s="665">
        <v>112</v>
      </c>
      <c r="J1356" s="665">
        <v>7</v>
      </c>
      <c r="K1356" s="665">
        <v>784</v>
      </c>
      <c r="L1356" s="665">
        <v>0.7</v>
      </c>
      <c r="M1356" s="665">
        <v>112</v>
      </c>
      <c r="N1356" s="665">
        <v>20</v>
      </c>
      <c r="O1356" s="665">
        <v>2280</v>
      </c>
      <c r="P1356" s="678">
        <v>2.0357142857142856</v>
      </c>
      <c r="Q1356" s="666">
        <v>114</v>
      </c>
    </row>
    <row r="1357" spans="1:17" ht="14.4" customHeight="1" x14ac:dyDescent="0.3">
      <c r="A1357" s="661" t="s">
        <v>6814</v>
      </c>
      <c r="B1357" s="662" t="s">
        <v>5728</v>
      </c>
      <c r="C1357" s="662" t="s">
        <v>5769</v>
      </c>
      <c r="D1357" s="662" t="s">
        <v>5891</v>
      </c>
      <c r="E1357" s="662" t="s">
        <v>5889</v>
      </c>
      <c r="F1357" s="665">
        <v>276</v>
      </c>
      <c r="G1357" s="665">
        <v>202584</v>
      </c>
      <c r="H1357" s="665">
        <v>1</v>
      </c>
      <c r="I1357" s="665">
        <v>734</v>
      </c>
      <c r="J1357" s="665">
        <v>217</v>
      </c>
      <c r="K1357" s="665">
        <v>159624</v>
      </c>
      <c r="L1357" s="665">
        <v>0.78793981755716147</v>
      </c>
      <c r="M1357" s="665">
        <v>735.59447004608296</v>
      </c>
      <c r="N1357" s="665">
        <v>281</v>
      </c>
      <c r="O1357" s="665">
        <v>207097</v>
      </c>
      <c r="P1357" s="678">
        <v>1.0222771788492675</v>
      </c>
      <c r="Q1357" s="666">
        <v>737</v>
      </c>
    </row>
    <row r="1358" spans="1:17" ht="14.4" customHeight="1" x14ac:dyDescent="0.3">
      <c r="A1358" s="661" t="s">
        <v>6814</v>
      </c>
      <c r="B1358" s="662" t="s">
        <v>5728</v>
      </c>
      <c r="C1358" s="662" t="s">
        <v>5769</v>
      </c>
      <c r="D1358" s="662" t="s">
        <v>5909</v>
      </c>
      <c r="E1358" s="662" t="s">
        <v>5910</v>
      </c>
      <c r="F1358" s="665">
        <v>11</v>
      </c>
      <c r="G1358" s="665">
        <v>616</v>
      </c>
      <c r="H1358" s="665">
        <v>1</v>
      </c>
      <c r="I1358" s="665">
        <v>56</v>
      </c>
      <c r="J1358" s="665">
        <v>14</v>
      </c>
      <c r="K1358" s="665">
        <v>569</v>
      </c>
      <c r="L1358" s="665">
        <v>0.92370129870129869</v>
      </c>
      <c r="M1358" s="665">
        <v>40.642857142857146</v>
      </c>
      <c r="N1358" s="665">
        <v>6</v>
      </c>
      <c r="O1358" s="665">
        <v>342</v>
      </c>
      <c r="P1358" s="678">
        <v>0.55519480519480524</v>
      </c>
      <c r="Q1358" s="666">
        <v>57</v>
      </c>
    </row>
    <row r="1359" spans="1:17" ht="14.4" customHeight="1" x14ac:dyDescent="0.3">
      <c r="A1359" s="661" t="s">
        <v>6814</v>
      </c>
      <c r="B1359" s="662" t="s">
        <v>5728</v>
      </c>
      <c r="C1359" s="662" t="s">
        <v>5769</v>
      </c>
      <c r="D1359" s="662" t="s">
        <v>5892</v>
      </c>
      <c r="E1359" s="662" t="s">
        <v>5893</v>
      </c>
      <c r="F1359" s="665">
        <v>737</v>
      </c>
      <c r="G1359" s="665">
        <v>386188</v>
      </c>
      <c r="H1359" s="665">
        <v>1</v>
      </c>
      <c r="I1359" s="665">
        <v>524</v>
      </c>
      <c r="J1359" s="665">
        <v>757</v>
      </c>
      <c r="K1359" s="665">
        <v>397698</v>
      </c>
      <c r="L1359" s="665">
        <v>1.0298041368452671</v>
      </c>
      <c r="M1359" s="665">
        <v>525.36063408190228</v>
      </c>
      <c r="N1359" s="665">
        <v>712</v>
      </c>
      <c r="O1359" s="665">
        <v>375224</v>
      </c>
      <c r="P1359" s="678">
        <v>0.97160968233088552</v>
      </c>
      <c r="Q1359" s="666">
        <v>527</v>
      </c>
    </row>
    <row r="1360" spans="1:17" ht="14.4" customHeight="1" x14ac:dyDescent="0.3">
      <c r="A1360" s="661" t="s">
        <v>6814</v>
      </c>
      <c r="B1360" s="662" t="s">
        <v>5728</v>
      </c>
      <c r="C1360" s="662" t="s">
        <v>5769</v>
      </c>
      <c r="D1360" s="662" t="s">
        <v>5841</v>
      </c>
      <c r="E1360" s="662" t="s">
        <v>5842</v>
      </c>
      <c r="F1360" s="665">
        <v>11</v>
      </c>
      <c r="G1360" s="665">
        <v>3256</v>
      </c>
      <c r="H1360" s="665">
        <v>1</v>
      </c>
      <c r="I1360" s="665">
        <v>296</v>
      </c>
      <c r="J1360" s="665">
        <v>10</v>
      </c>
      <c r="K1360" s="665">
        <v>2974</v>
      </c>
      <c r="L1360" s="665">
        <v>0.91339066339066344</v>
      </c>
      <c r="M1360" s="665">
        <v>297.39999999999998</v>
      </c>
      <c r="N1360" s="665">
        <v>7</v>
      </c>
      <c r="O1360" s="665">
        <v>2093</v>
      </c>
      <c r="P1360" s="678">
        <v>0.64281326781326786</v>
      </c>
      <c r="Q1360" s="666">
        <v>299</v>
      </c>
    </row>
    <row r="1361" spans="1:17" ht="14.4" customHeight="1" x14ac:dyDescent="0.3">
      <c r="A1361" s="661" t="s">
        <v>6814</v>
      </c>
      <c r="B1361" s="662" t="s">
        <v>5728</v>
      </c>
      <c r="C1361" s="662" t="s">
        <v>5769</v>
      </c>
      <c r="D1361" s="662" t="s">
        <v>5843</v>
      </c>
      <c r="E1361" s="662" t="s">
        <v>5838</v>
      </c>
      <c r="F1361" s="665">
        <v>45</v>
      </c>
      <c r="G1361" s="665">
        <v>7740</v>
      </c>
      <c r="H1361" s="665">
        <v>1</v>
      </c>
      <c r="I1361" s="665">
        <v>172</v>
      </c>
      <c r="J1361" s="665">
        <v>38</v>
      </c>
      <c r="K1361" s="665">
        <v>6594</v>
      </c>
      <c r="L1361" s="665">
        <v>0.85193798449612401</v>
      </c>
      <c r="M1361" s="665">
        <v>173.52631578947367</v>
      </c>
      <c r="N1361" s="665">
        <v>42</v>
      </c>
      <c r="O1361" s="665">
        <v>7308</v>
      </c>
      <c r="P1361" s="678">
        <v>0.94418604651162785</v>
      </c>
      <c r="Q1361" s="666">
        <v>174</v>
      </c>
    </row>
    <row r="1362" spans="1:17" ht="14.4" customHeight="1" x14ac:dyDescent="0.3">
      <c r="A1362" s="661" t="s">
        <v>6814</v>
      </c>
      <c r="B1362" s="662" t="s">
        <v>5728</v>
      </c>
      <c r="C1362" s="662" t="s">
        <v>5769</v>
      </c>
      <c r="D1362" s="662" t="s">
        <v>5844</v>
      </c>
      <c r="E1362" s="662" t="s">
        <v>5842</v>
      </c>
      <c r="F1362" s="665">
        <v>19</v>
      </c>
      <c r="G1362" s="665">
        <v>6935</v>
      </c>
      <c r="H1362" s="665">
        <v>1</v>
      </c>
      <c r="I1362" s="665">
        <v>365</v>
      </c>
      <c r="J1362" s="665">
        <v>19</v>
      </c>
      <c r="K1362" s="665">
        <v>6995</v>
      </c>
      <c r="L1362" s="665">
        <v>1.0086517664023071</v>
      </c>
      <c r="M1362" s="665">
        <v>368.15789473684208</v>
      </c>
      <c r="N1362" s="665">
        <v>29</v>
      </c>
      <c r="O1362" s="665">
        <v>10759</v>
      </c>
      <c r="P1362" s="678">
        <v>1.5514059120403749</v>
      </c>
      <c r="Q1362" s="666">
        <v>371</v>
      </c>
    </row>
    <row r="1363" spans="1:17" ht="14.4" customHeight="1" x14ac:dyDescent="0.3">
      <c r="A1363" s="661" t="s">
        <v>6814</v>
      </c>
      <c r="B1363" s="662" t="s">
        <v>5728</v>
      </c>
      <c r="C1363" s="662" t="s">
        <v>5769</v>
      </c>
      <c r="D1363" s="662" t="s">
        <v>5845</v>
      </c>
      <c r="E1363" s="662" t="s">
        <v>5846</v>
      </c>
      <c r="F1363" s="665">
        <v>6</v>
      </c>
      <c r="G1363" s="665">
        <v>3810</v>
      </c>
      <c r="H1363" s="665">
        <v>1</v>
      </c>
      <c r="I1363" s="665">
        <v>635</v>
      </c>
      <c r="J1363" s="665"/>
      <c r="K1363" s="665"/>
      <c r="L1363" s="665"/>
      <c r="M1363" s="665"/>
      <c r="N1363" s="665"/>
      <c r="O1363" s="665"/>
      <c r="P1363" s="678"/>
      <c r="Q1363" s="666"/>
    </row>
    <row r="1364" spans="1:17" ht="14.4" customHeight="1" x14ac:dyDescent="0.3">
      <c r="A1364" s="661" t="s">
        <v>6814</v>
      </c>
      <c r="B1364" s="662" t="s">
        <v>5728</v>
      </c>
      <c r="C1364" s="662" t="s">
        <v>5769</v>
      </c>
      <c r="D1364" s="662" t="s">
        <v>5810</v>
      </c>
      <c r="E1364" s="662" t="s">
        <v>5811</v>
      </c>
      <c r="F1364" s="665">
        <v>4</v>
      </c>
      <c r="G1364" s="665">
        <v>2404</v>
      </c>
      <c r="H1364" s="665">
        <v>1</v>
      </c>
      <c r="I1364" s="665">
        <v>601</v>
      </c>
      <c r="J1364" s="665">
        <v>4</v>
      </c>
      <c r="K1364" s="665">
        <v>2416</v>
      </c>
      <c r="L1364" s="665">
        <v>1.0049916805324459</v>
      </c>
      <c r="M1364" s="665">
        <v>604</v>
      </c>
      <c r="N1364" s="665">
        <v>1</v>
      </c>
      <c r="O1364" s="665">
        <v>606</v>
      </c>
      <c r="P1364" s="678">
        <v>0.25207986688851913</v>
      </c>
      <c r="Q1364" s="666">
        <v>606</v>
      </c>
    </row>
    <row r="1365" spans="1:17" ht="14.4" customHeight="1" x14ac:dyDescent="0.3">
      <c r="A1365" s="661" t="s">
        <v>6814</v>
      </c>
      <c r="B1365" s="662" t="s">
        <v>5728</v>
      </c>
      <c r="C1365" s="662" t="s">
        <v>5769</v>
      </c>
      <c r="D1365" s="662" t="s">
        <v>5894</v>
      </c>
      <c r="E1365" s="662" t="s">
        <v>5895</v>
      </c>
      <c r="F1365" s="665">
        <v>79</v>
      </c>
      <c r="G1365" s="665">
        <v>7900</v>
      </c>
      <c r="H1365" s="665">
        <v>1</v>
      </c>
      <c r="I1365" s="665">
        <v>100</v>
      </c>
      <c r="J1365" s="665">
        <v>85</v>
      </c>
      <c r="K1365" s="665">
        <v>7900</v>
      </c>
      <c r="L1365" s="665">
        <v>1</v>
      </c>
      <c r="M1365" s="665">
        <v>92.941176470588232</v>
      </c>
      <c r="N1365" s="665">
        <v>78</v>
      </c>
      <c r="O1365" s="665">
        <v>7800</v>
      </c>
      <c r="P1365" s="678">
        <v>0.98734177215189878</v>
      </c>
      <c r="Q1365" s="666">
        <v>100</v>
      </c>
    </row>
    <row r="1366" spans="1:17" ht="14.4" customHeight="1" x14ac:dyDescent="0.3">
      <c r="A1366" s="661" t="s">
        <v>6814</v>
      </c>
      <c r="B1366" s="662" t="s">
        <v>5728</v>
      </c>
      <c r="C1366" s="662" t="s">
        <v>5769</v>
      </c>
      <c r="D1366" s="662" t="s">
        <v>5896</v>
      </c>
      <c r="E1366" s="662" t="s">
        <v>5889</v>
      </c>
      <c r="F1366" s="665">
        <v>672</v>
      </c>
      <c r="G1366" s="665">
        <v>680064</v>
      </c>
      <c r="H1366" s="665">
        <v>1</v>
      </c>
      <c r="I1366" s="665">
        <v>1012</v>
      </c>
      <c r="J1366" s="665">
        <v>604</v>
      </c>
      <c r="K1366" s="665">
        <v>582440</v>
      </c>
      <c r="L1366" s="665">
        <v>0.85644880481837005</v>
      </c>
      <c r="M1366" s="665">
        <v>964.30463576158945</v>
      </c>
      <c r="N1366" s="665">
        <v>593</v>
      </c>
      <c r="O1366" s="665">
        <v>603674</v>
      </c>
      <c r="P1366" s="678">
        <v>0.88767233672124979</v>
      </c>
      <c r="Q1366" s="666">
        <v>1018</v>
      </c>
    </row>
    <row r="1367" spans="1:17" ht="14.4" customHeight="1" x14ac:dyDescent="0.3">
      <c r="A1367" s="661" t="s">
        <v>6814</v>
      </c>
      <c r="B1367" s="662" t="s">
        <v>5728</v>
      </c>
      <c r="C1367" s="662" t="s">
        <v>5769</v>
      </c>
      <c r="D1367" s="662" t="s">
        <v>5814</v>
      </c>
      <c r="E1367" s="662" t="s">
        <v>5815</v>
      </c>
      <c r="F1367" s="665">
        <v>1</v>
      </c>
      <c r="G1367" s="665">
        <v>335</v>
      </c>
      <c r="H1367" s="665">
        <v>1</v>
      </c>
      <c r="I1367" s="665">
        <v>335</v>
      </c>
      <c r="J1367" s="665"/>
      <c r="K1367" s="665"/>
      <c r="L1367" s="665"/>
      <c r="M1367" s="665"/>
      <c r="N1367" s="665"/>
      <c r="O1367" s="665"/>
      <c r="P1367" s="678"/>
      <c r="Q1367" s="666"/>
    </row>
    <row r="1368" spans="1:17" ht="14.4" customHeight="1" x14ac:dyDescent="0.3">
      <c r="A1368" s="661" t="s">
        <v>6814</v>
      </c>
      <c r="B1368" s="662" t="s">
        <v>5728</v>
      </c>
      <c r="C1368" s="662" t="s">
        <v>5769</v>
      </c>
      <c r="D1368" s="662" t="s">
        <v>5816</v>
      </c>
      <c r="E1368" s="662" t="s">
        <v>5817</v>
      </c>
      <c r="F1368" s="665">
        <v>1</v>
      </c>
      <c r="G1368" s="665">
        <v>362</v>
      </c>
      <c r="H1368" s="665">
        <v>1</v>
      </c>
      <c r="I1368" s="665">
        <v>362</v>
      </c>
      <c r="J1368" s="665"/>
      <c r="K1368" s="665"/>
      <c r="L1368" s="665"/>
      <c r="M1368" s="665"/>
      <c r="N1368" s="665"/>
      <c r="O1368" s="665"/>
      <c r="P1368" s="678"/>
      <c r="Q1368" s="666"/>
    </row>
    <row r="1369" spans="1:17" ht="14.4" customHeight="1" x14ac:dyDescent="0.3">
      <c r="A1369" s="661" t="s">
        <v>6814</v>
      </c>
      <c r="B1369" s="662" t="s">
        <v>5728</v>
      </c>
      <c r="C1369" s="662" t="s">
        <v>5769</v>
      </c>
      <c r="D1369" s="662" t="s">
        <v>5897</v>
      </c>
      <c r="E1369" s="662" t="s">
        <v>5889</v>
      </c>
      <c r="F1369" s="665">
        <v>25</v>
      </c>
      <c r="G1369" s="665">
        <v>21500</v>
      </c>
      <c r="H1369" s="665">
        <v>1</v>
      </c>
      <c r="I1369" s="665">
        <v>860</v>
      </c>
      <c r="J1369" s="665"/>
      <c r="K1369" s="665"/>
      <c r="L1369" s="665"/>
      <c r="M1369" s="665"/>
      <c r="N1369" s="665">
        <v>61</v>
      </c>
      <c r="O1369" s="665">
        <v>52643</v>
      </c>
      <c r="P1369" s="678">
        <v>2.448511627906977</v>
      </c>
      <c r="Q1369" s="666">
        <v>863</v>
      </c>
    </row>
    <row r="1370" spans="1:17" ht="14.4" customHeight="1" x14ac:dyDescent="0.3">
      <c r="A1370" s="661" t="s">
        <v>6814</v>
      </c>
      <c r="B1370" s="662" t="s">
        <v>5728</v>
      </c>
      <c r="C1370" s="662" t="s">
        <v>5769</v>
      </c>
      <c r="D1370" s="662" t="s">
        <v>5818</v>
      </c>
      <c r="E1370" s="662" t="s">
        <v>5819</v>
      </c>
      <c r="F1370" s="665">
        <v>15</v>
      </c>
      <c r="G1370" s="665">
        <v>7800</v>
      </c>
      <c r="H1370" s="665">
        <v>1</v>
      </c>
      <c r="I1370" s="665">
        <v>520</v>
      </c>
      <c r="J1370" s="665">
        <v>14</v>
      </c>
      <c r="K1370" s="665">
        <v>7302</v>
      </c>
      <c r="L1370" s="665">
        <v>0.93615384615384611</v>
      </c>
      <c r="M1370" s="665">
        <v>521.57142857142856</v>
      </c>
      <c r="N1370" s="665">
        <v>7</v>
      </c>
      <c r="O1370" s="665">
        <v>3661</v>
      </c>
      <c r="P1370" s="678">
        <v>0.46935897435897433</v>
      </c>
      <c r="Q1370" s="666">
        <v>523</v>
      </c>
    </row>
    <row r="1371" spans="1:17" ht="14.4" customHeight="1" x14ac:dyDescent="0.3">
      <c r="A1371" s="661" t="s">
        <v>6814</v>
      </c>
      <c r="B1371" s="662" t="s">
        <v>5728</v>
      </c>
      <c r="C1371" s="662" t="s">
        <v>5769</v>
      </c>
      <c r="D1371" s="662" t="s">
        <v>5911</v>
      </c>
      <c r="E1371" s="662" t="s">
        <v>5819</v>
      </c>
      <c r="F1371" s="665">
        <v>171</v>
      </c>
      <c r="G1371" s="665">
        <v>136971</v>
      </c>
      <c r="H1371" s="665">
        <v>1</v>
      </c>
      <c r="I1371" s="665">
        <v>801</v>
      </c>
      <c r="J1371" s="665">
        <v>183</v>
      </c>
      <c r="K1371" s="665">
        <v>147139</v>
      </c>
      <c r="L1371" s="665">
        <v>1.074234692015098</v>
      </c>
      <c r="M1371" s="665">
        <v>804.03825136612022</v>
      </c>
      <c r="N1371" s="665">
        <v>96</v>
      </c>
      <c r="O1371" s="665">
        <v>77472</v>
      </c>
      <c r="P1371" s="678">
        <v>0.56560877850055846</v>
      </c>
      <c r="Q1371" s="666">
        <v>807</v>
      </c>
    </row>
    <row r="1372" spans="1:17" ht="14.4" customHeight="1" x14ac:dyDescent="0.3">
      <c r="A1372" s="661" t="s">
        <v>6814</v>
      </c>
      <c r="B1372" s="662" t="s">
        <v>5728</v>
      </c>
      <c r="C1372" s="662" t="s">
        <v>5769</v>
      </c>
      <c r="D1372" s="662" t="s">
        <v>5912</v>
      </c>
      <c r="E1372" s="662" t="s">
        <v>5819</v>
      </c>
      <c r="F1372" s="665">
        <v>45</v>
      </c>
      <c r="G1372" s="665">
        <v>26505</v>
      </c>
      <c r="H1372" s="665">
        <v>1</v>
      </c>
      <c r="I1372" s="665">
        <v>589</v>
      </c>
      <c r="J1372" s="665">
        <v>138</v>
      </c>
      <c r="K1372" s="665">
        <v>81734</v>
      </c>
      <c r="L1372" s="665">
        <v>3.0837200528202224</v>
      </c>
      <c r="M1372" s="665">
        <v>592.27536231884062</v>
      </c>
      <c r="N1372" s="665">
        <v>34</v>
      </c>
      <c r="O1372" s="665">
        <v>20230</v>
      </c>
      <c r="P1372" s="678">
        <v>0.76325221656291264</v>
      </c>
      <c r="Q1372" s="666">
        <v>595</v>
      </c>
    </row>
    <row r="1373" spans="1:17" ht="14.4" customHeight="1" x14ac:dyDescent="0.3">
      <c r="A1373" s="661" t="s">
        <v>6814</v>
      </c>
      <c r="B1373" s="662" t="s">
        <v>5728</v>
      </c>
      <c r="C1373" s="662" t="s">
        <v>5769</v>
      </c>
      <c r="D1373" s="662" t="s">
        <v>5913</v>
      </c>
      <c r="E1373" s="662" t="s">
        <v>5889</v>
      </c>
      <c r="F1373" s="665"/>
      <c r="G1373" s="665"/>
      <c r="H1373" s="665"/>
      <c r="I1373" s="665"/>
      <c r="J1373" s="665">
        <v>2</v>
      </c>
      <c r="K1373" s="665">
        <v>1890</v>
      </c>
      <c r="L1373" s="665"/>
      <c r="M1373" s="665">
        <v>945</v>
      </c>
      <c r="N1373" s="665"/>
      <c r="O1373" s="665"/>
      <c r="P1373" s="678"/>
      <c r="Q1373" s="666"/>
    </row>
    <row r="1374" spans="1:17" ht="14.4" customHeight="1" x14ac:dyDescent="0.3">
      <c r="A1374" s="661" t="s">
        <v>6814</v>
      </c>
      <c r="B1374" s="662" t="s">
        <v>5728</v>
      </c>
      <c r="C1374" s="662" t="s">
        <v>5769</v>
      </c>
      <c r="D1374" s="662" t="s">
        <v>5850</v>
      </c>
      <c r="E1374" s="662" t="s">
        <v>5851</v>
      </c>
      <c r="F1374" s="665">
        <v>4</v>
      </c>
      <c r="G1374" s="665">
        <v>2424</v>
      </c>
      <c r="H1374" s="665">
        <v>1</v>
      </c>
      <c r="I1374" s="665">
        <v>606</v>
      </c>
      <c r="J1374" s="665">
        <v>2</v>
      </c>
      <c r="K1374" s="665">
        <v>1212</v>
      </c>
      <c r="L1374" s="665">
        <v>0.5</v>
      </c>
      <c r="M1374" s="665">
        <v>606</v>
      </c>
      <c r="N1374" s="665"/>
      <c r="O1374" s="665"/>
      <c r="P1374" s="678"/>
      <c r="Q1374" s="666"/>
    </row>
    <row r="1375" spans="1:17" ht="14.4" customHeight="1" x14ac:dyDescent="0.3">
      <c r="A1375" s="661" t="s">
        <v>6814</v>
      </c>
      <c r="B1375" s="662" t="s">
        <v>5728</v>
      </c>
      <c r="C1375" s="662" t="s">
        <v>5769</v>
      </c>
      <c r="D1375" s="662" t="s">
        <v>5898</v>
      </c>
      <c r="E1375" s="662" t="s">
        <v>5851</v>
      </c>
      <c r="F1375" s="665">
        <v>2</v>
      </c>
      <c r="G1375" s="665">
        <v>1040</v>
      </c>
      <c r="H1375" s="665">
        <v>1</v>
      </c>
      <c r="I1375" s="665">
        <v>520</v>
      </c>
      <c r="J1375" s="665">
        <v>1</v>
      </c>
      <c r="K1375" s="665">
        <v>520</v>
      </c>
      <c r="L1375" s="665">
        <v>0.5</v>
      </c>
      <c r="M1375" s="665">
        <v>520</v>
      </c>
      <c r="N1375" s="665"/>
      <c r="O1375" s="665"/>
      <c r="P1375" s="678"/>
      <c r="Q1375" s="666"/>
    </row>
    <row r="1376" spans="1:17" ht="14.4" customHeight="1" x14ac:dyDescent="0.3">
      <c r="A1376" s="661" t="s">
        <v>6814</v>
      </c>
      <c r="B1376" s="662" t="s">
        <v>5728</v>
      </c>
      <c r="C1376" s="662" t="s">
        <v>5769</v>
      </c>
      <c r="D1376" s="662" t="s">
        <v>5921</v>
      </c>
      <c r="E1376" s="662" t="s">
        <v>5922</v>
      </c>
      <c r="F1376" s="665">
        <v>8</v>
      </c>
      <c r="G1376" s="665">
        <v>10928</v>
      </c>
      <c r="H1376" s="665">
        <v>1</v>
      </c>
      <c r="I1376" s="665">
        <v>1366</v>
      </c>
      <c r="J1376" s="665">
        <v>3</v>
      </c>
      <c r="K1376" s="665">
        <v>4110</v>
      </c>
      <c r="L1376" s="665">
        <v>0.37609809663250365</v>
      </c>
      <c r="M1376" s="665">
        <v>1370</v>
      </c>
      <c r="N1376" s="665">
        <v>2</v>
      </c>
      <c r="O1376" s="665">
        <v>2742</v>
      </c>
      <c r="P1376" s="678">
        <v>0.25091508052708639</v>
      </c>
      <c r="Q1376" s="666">
        <v>1371</v>
      </c>
    </row>
    <row r="1377" spans="1:17" ht="14.4" customHeight="1" x14ac:dyDescent="0.3">
      <c r="A1377" s="661" t="s">
        <v>6814</v>
      </c>
      <c r="B1377" s="662" t="s">
        <v>5728</v>
      </c>
      <c r="C1377" s="662" t="s">
        <v>5769</v>
      </c>
      <c r="D1377" s="662" t="s">
        <v>5914</v>
      </c>
      <c r="E1377" s="662" t="s">
        <v>5819</v>
      </c>
      <c r="F1377" s="665">
        <v>15</v>
      </c>
      <c r="G1377" s="665">
        <v>12765</v>
      </c>
      <c r="H1377" s="665">
        <v>1</v>
      </c>
      <c r="I1377" s="665">
        <v>851</v>
      </c>
      <c r="J1377" s="665">
        <v>34</v>
      </c>
      <c r="K1377" s="665">
        <v>28934</v>
      </c>
      <c r="L1377" s="665">
        <v>2.2666666666666666</v>
      </c>
      <c r="M1377" s="665">
        <v>851</v>
      </c>
      <c r="N1377" s="665">
        <v>14</v>
      </c>
      <c r="O1377" s="665">
        <v>11998</v>
      </c>
      <c r="P1377" s="678">
        <v>0.93991382687034863</v>
      </c>
      <c r="Q1377" s="666">
        <v>857</v>
      </c>
    </row>
    <row r="1378" spans="1:17" ht="14.4" customHeight="1" x14ac:dyDescent="0.3">
      <c r="A1378" s="661" t="s">
        <v>6814</v>
      </c>
      <c r="B1378" s="662" t="s">
        <v>5728</v>
      </c>
      <c r="C1378" s="662" t="s">
        <v>5769</v>
      </c>
      <c r="D1378" s="662" t="s">
        <v>6795</v>
      </c>
      <c r="E1378" s="662" t="s">
        <v>6796</v>
      </c>
      <c r="F1378" s="665">
        <v>5</v>
      </c>
      <c r="G1378" s="665">
        <v>2620</v>
      </c>
      <c r="H1378" s="665">
        <v>1</v>
      </c>
      <c r="I1378" s="665">
        <v>524</v>
      </c>
      <c r="J1378" s="665">
        <v>2</v>
      </c>
      <c r="K1378" s="665">
        <v>1050</v>
      </c>
      <c r="L1378" s="665">
        <v>0.40076335877862596</v>
      </c>
      <c r="M1378" s="665">
        <v>525</v>
      </c>
      <c r="N1378" s="665"/>
      <c r="O1378" s="665"/>
      <c r="P1378" s="678"/>
      <c r="Q1378" s="666"/>
    </row>
    <row r="1379" spans="1:17" ht="14.4" customHeight="1" thickBot="1" x14ac:dyDescent="0.35">
      <c r="A1379" s="667" t="s">
        <v>6814</v>
      </c>
      <c r="B1379" s="668" t="s">
        <v>5728</v>
      </c>
      <c r="C1379" s="668" t="s">
        <v>5769</v>
      </c>
      <c r="D1379" s="668" t="s">
        <v>5915</v>
      </c>
      <c r="E1379" s="668" t="s">
        <v>5916</v>
      </c>
      <c r="F1379" s="671">
        <v>11</v>
      </c>
      <c r="G1379" s="671">
        <v>3740</v>
      </c>
      <c r="H1379" s="671">
        <v>1</v>
      </c>
      <c r="I1379" s="671">
        <v>340</v>
      </c>
      <c r="J1379" s="671">
        <v>5</v>
      </c>
      <c r="K1379" s="671">
        <v>1712</v>
      </c>
      <c r="L1379" s="671">
        <v>0.45775401069518717</v>
      </c>
      <c r="M1379" s="671">
        <v>342.4</v>
      </c>
      <c r="N1379" s="671">
        <v>4</v>
      </c>
      <c r="O1379" s="671">
        <v>1380</v>
      </c>
      <c r="P1379" s="679">
        <v>0.36898395721925131</v>
      </c>
      <c r="Q1379" s="672">
        <v>345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532.17899999999997</v>
      </c>
      <c r="C5" s="114">
        <v>702.31299999999999</v>
      </c>
      <c r="D5" s="114">
        <v>902.04100000000005</v>
      </c>
      <c r="E5" s="131">
        <v>1.6949954808438517</v>
      </c>
      <c r="F5" s="132">
        <v>81</v>
      </c>
      <c r="G5" s="114">
        <v>77</v>
      </c>
      <c r="H5" s="114">
        <v>78</v>
      </c>
      <c r="I5" s="133">
        <v>0.96296296296296291</v>
      </c>
      <c r="J5" s="123"/>
      <c r="K5" s="123"/>
      <c r="L5" s="7">
        <f>D5-B5</f>
        <v>369.86200000000008</v>
      </c>
      <c r="M5" s="8">
        <f>H5-F5</f>
        <v>-3</v>
      </c>
    </row>
    <row r="6" spans="1:13" ht="14.4" hidden="1" customHeight="1" outlineLevel="1" x14ac:dyDescent="0.3">
      <c r="A6" s="119" t="s">
        <v>169</v>
      </c>
      <c r="B6" s="122">
        <v>154.751</v>
      </c>
      <c r="C6" s="113">
        <v>122.056</v>
      </c>
      <c r="D6" s="113">
        <v>78.706000000000003</v>
      </c>
      <c r="E6" s="134">
        <v>0.50859768272902917</v>
      </c>
      <c r="F6" s="135">
        <v>22</v>
      </c>
      <c r="G6" s="113">
        <v>15</v>
      </c>
      <c r="H6" s="113">
        <v>11</v>
      </c>
      <c r="I6" s="136">
        <v>0.5</v>
      </c>
      <c r="J6" s="123"/>
      <c r="K6" s="123"/>
      <c r="L6" s="5">
        <f t="shared" ref="L6:L11" si="0">D6-B6</f>
        <v>-76.045000000000002</v>
      </c>
      <c r="M6" s="6">
        <f t="shared" ref="M6:M13" si="1">H6-F6</f>
        <v>-11</v>
      </c>
    </row>
    <row r="7" spans="1:13" ht="14.4" hidden="1" customHeight="1" outlineLevel="1" x14ac:dyDescent="0.3">
      <c r="A7" s="119" t="s">
        <v>170</v>
      </c>
      <c r="B7" s="122">
        <v>215.023</v>
      </c>
      <c r="C7" s="113">
        <v>289.81</v>
      </c>
      <c r="D7" s="113">
        <v>335.721</v>
      </c>
      <c r="E7" s="134">
        <v>1.5613259976839688</v>
      </c>
      <c r="F7" s="135">
        <v>31</v>
      </c>
      <c r="G7" s="113">
        <v>29</v>
      </c>
      <c r="H7" s="113">
        <v>30</v>
      </c>
      <c r="I7" s="136">
        <v>0.967741935483871</v>
      </c>
      <c r="J7" s="123"/>
      <c r="K7" s="123"/>
      <c r="L7" s="5">
        <f t="shared" si="0"/>
        <v>120.69800000000001</v>
      </c>
      <c r="M7" s="6">
        <f t="shared" si="1"/>
        <v>-1</v>
      </c>
    </row>
    <row r="8" spans="1:13" ht="14.4" hidden="1" customHeight="1" outlineLevel="1" x14ac:dyDescent="0.3">
      <c r="A8" s="119" t="s">
        <v>171</v>
      </c>
      <c r="B8" s="122">
        <v>18.13</v>
      </c>
      <c r="C8" s="113">
        <v>58.045000000000002</v>
      </c>
      <c r="D8" s="113">
        <v>32.734000000000002</v>
      </c>
      <c r="E8" s="134">
        <v>1.8055157198014342</v>
      </c>
      <c r="F8" s="135">
        <v>4</v>
      </c>
      <c r="G8" s="113">
        <v>5</v>
      </c>
      <c r="H8" s="113">
        <v>5</v>
      </c>
      <c r="I8" s="136">
        <v>1.25</v>
      </c>
      <c r="J8" s="123"/>
      <c r="K8" s="123"/>
      <c r="L8" s="5">
        <f t="shared" si="0"/>
        <v>14.604000000000003</v>
      </c>
      <c r="M8" s="6">
        <f t="shared" si="1"/>
        <v>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573</v>
      </c>
      <c r="F9" s="135">
        <v>0</v>
      </c>
      <c r="G9" s="113">
        <v>0</v>
      </c>
      <c r="H9" s="113">
        <v>0</v>
      </c>
      <c r="I9" s="136" t="s">
        <v>573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206.351</v>
      </c>
      <c r="C10" s="113">
        <v>120.64100000000001</v>
      </c>
      <c r="D10" s="113">
        <v>207.15</v>
      </c>
      <c r="E10" s="134">
        <v>1.0038720432660855</v>
      </c>
      <c r="F10" s="135">
        <v>22</v>
      </c>
      <c r="G10" s="113">
        <v>18</v>
      </c>
      <c r="H10" s="113">
        <v>17</v>
      </c>
      <c r="I10" s="136">
        <v>0.77272727272727271</v>
      </c>
      <c r="J10" s="123"/>
      <c r="K10" s="123"/>
      <c r="L10" s="5">
        <f t="shared" si="0"/>
        <v>0.79900000000000659</v>
      </c>
      <c r="M10" s="6">
        <f t="shared" si="1"/>
        <v>-5</v>
      </c>
    </row>
    <row r="11" spans="1:13" ht="14.4" hidden="1" customHeight="1" outlineLevel="1" x14ac:dyDescent="0.3">
      <c r="A11" s="119" t="s">
        <v>174</v>
      </c>
      <c r="B11" s="122">
        <v>23.692</v>
      </c>
      <c r="C11" s="113">
        <v>52.746000000000002</v>
      </c>
      <c r="D11" s="113">
        <v>27.539000000000001</v>
      </c>
      <c r="E11" s="134">
        <v>1.1623754853959143</v>
      </c>
      <c r="F11" s="135">
        <v>5</v>
      </c>
      <c r="G11" s="113">
        <v>6</v>
      </c>
      <c r="H11" s="113">
        <v>5</v>
      </c>
      <c r="I11" s="136">
        <v>1</v>
      </c>
      <c r="J11" s="123"/>
      <c r="K11" s="123"/>
      <c r="L11" s="5">
        <f t="shared" si="0"/>
        <v>3.8470000000000013</v>
      </c>
      <c r="M11" s="6">
        <f t="shared" si="1"/>
        <v>0</v>
      </c>
    </row>
    <row r="12" spans="1:13" ht="14.4" hidden="1" customHeight="1" outlineLevel="1" thickBot="1" x14ac:dyDescent="0.35">
      <c r="A12" s="244" t="s">
        <v>212</v>
      </c>
      <c r="B12" s="245">
        <v>0</v>
      </c>
      <c r="C12" s="246">
        <v>16.431000000000001</v>
      </c>
      <c r="D12" s="246">
        <v>0.83499999999999996</v>
      </c>
      <c r="E12" s="247"/>
      <c r="F12" s="248">
        <v>0</v>
      </c>
      <c r="G12" s="246">
        <v>2</v>
      </c>
      <c r="H12" s="246">
        <v>1</v>
      </c>
      <c r="I12" s="249"/>
      <c r="J12" s="123"/>
      <c r="K12" s="123"/>
      <c r="L12" s="250">
        <f>D12-B12</f>
        <v>0.83499999999999996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1150.126</v>
      </c>
      <c r="C13" s="116">
        <f>SUM(C5:C12)</f>
        <v>1362.0420000000004</v>
      </c>
      <c r="D13" s="116">
        <f>SUM(D5:D12)</f>
        <v>1584.7260000000001</v>
      </c>
      <c r="E13" s="137">
        <f>IF(OR(D13=0,B13=0),0,D13/B13)</f>
        <v>1.3778716418896713</v>
      </c>
      <c r="F13" s="138">
        <f>SUM(F5:F12)</f>
        <v>165</v>
      </c>
      <c r="G13" s="116">
        <f>SUM(G5:G12)</f>
        <v>152</v>
      </c>
      <c r="H13" s="116">
        <f>SUM(H5:H12)</f>
        <v>147</v>
      </c>
      <c r="I13" s="139">
        <f>IF(OR(H13=0,F13=0),0,H13/F13)</f>
        <v>0.89090909090909087</v>
      </c>
      <c r="J13" s="123"/>
      <c r="K13" s="123"/>
      <c r="L13" s="129">
        <f>D13-B13</f>
        <v>434.60000000000014</v>
      </c>
      <c r="M13" s="140">
        <f t="shared" si="1"/>
        <v>-18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532.17899999999997</v>
      </c>
      <c r="C18" s="114">
        <v>702.31299999999999</v>
      </c>
      <c r="D18" s="114">
        <v>902.04100000000005</v>
      </c>
      <c r="E18" s="131">
        <v>1.6949954808438517</v>
      </c>
      <c r="F18" s="121">
        <v>81</v>
      </c>
      <c r="G18" s="114">
        <v>77</v>
      </c>
      <c r="H18" s="114">
        <v>78</v>
      </c>
      <c r="I18" s="133">
        <v>0.96296296296296291</v>
      </c>
      <c r="J18" s="572">
        <v>0.91871999999999998</v>
      </c>
      <c r="K18" s="573"/>
      <c r="L18" s="147">
        <f>D18-B18</f>
        <v>369.86200000000008</v>
      </c>
      <c r="M18" s="148">
        <f>H18-F18</f>
        <v>-3</v>
      </c>
    </row>
    <row r="19" spans="1:13" ht="14.4" hidden="1" customHeight="1" outlineLevel="1" x14ac:dyDescent="0.3">
      <c r="A19" s="119" t="s">
        <v>169</v>
      </c>
      <c r="B19" s="122">
        <v>154.751</v>
      </c>
      <c r="C19" s="113">
        <v>122.056</v>
      </c>
      <c r="D19" s="113">
        <v>78.706000000000003</v>
      </c>
      <c r="E19" s="134">
        <v>0.50859768272902917</v>
      </c>
      <c r="F19" s="122">
        <v>22</v>
      </c>
      <c r="G19" s="113">
        <v>15</v>
      </c>
      <c r="H19" s="113">
        <v>11</v>
      </c>
      <c r="I19" s="136">
        <v>0.5</v>
      </c>
      <c r="J19" s="572">
        <v>0.99456</v>
      </c>
      <c r="K19" s="573"/>
      <c r="L19" s="149">
        <f t="shared" ref="L19:L26" si="2">D19-B19</f>
        <v>-76.045000000000002</v>
      </c>
      <c r="M19" s="150">
        <f t="shared" ref="M19:M26" si="3">H19-F19</f>
        <v>-11</v>
      </c>
    </row>
    <row r="20" spans="1:13" ht="14.4" hidden="1" customHeight="1" outlineLevel="1" x14ac:dyDescent="0.3">
      <c r="A20" s="119" t="s">
        <v>170</v>
      </c>
      <c r="B20" s="122">
        <v>215.023</v>
      </c>
      <c r="C20" s="113">
        <v>285.375</v>
      </c>
      <c r="D20" s="113">
        <v>335.721</v>
      </c>
      <c r="E20" s="134">
        <v>1.5613259976839688</v>
      </c>
      <c r="F20" s="122">
        <v>31</v>
      </c>
      <c r="G20" s="113">
        <v>28</v>
      </c>
      <c r="H20" s="113">
        <v>30</v>
      </c>
      <c r="I20" s="136">
        <v>0.967741935483871</v>
      </c>
      <c r="J20" s="572">
        <v>0.96671999999999991</v>
      </c>
      <c r="K20" s="573"/>
      <c r="L20" s="149">
        <f t="shared" si="2"/>
        <v>120.69800000000001</v>
      </c>
      <c r="M20" s="150">
        <f t="shared" si="3"/>
        <v>-1</v>
      </c>
    </row>
    <row r="21" spans="1:13" ht="14.4" hidden="1" customHeight="1" outlineLevel="1" x14ac:dyDescent="0.3">
      <c r="A21" s="119" t="s">
        <v>171</v>
      </c>
      <c r="B21" s="122">
        <v>18.13</v>
      </c>
      <c r="C21" s="113">
        <v>58.045000000000002</v>
      </c>
      <c r="D21" s="113">
        <v>32.734000000000002</v>
      </c>
      <c r="E21" s="134">
        <v>1.8055157198014342</v>
      </c>
      <c r="F21" s="122">
        <v>4</v>
      </c>
      <c r="G21" s="113">
        <v>5</v>
      </c>
      <c r="H21" s="113">
        <v>5</v>
      </c>
      <c r="I21" s="136">
        <v>1.25</v>
      </c>
      <c r="J21" s="572">
        <v>1.11744</v>
      </c>
      <c r="K21" s="573"/>
      <c r="L21" s="149">
        <f t="shared" si="2"/>
        <v>14.604000000000003</v>
      </c>
      <c r="M21" s="150">
        <f t="shared" si="3"/>
        <v>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573</v>
      </c>
      <c r="F22" s="122">
        <v>0</v>
      </c>
      <c r="G22" s="113">
        <v>0</v>
      </c>
      <c r="H22" s="113">
        <v>0</v>
      </c>
      <c r="I22" s="136" t="s">
        <v>573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206.351</v>
      </c>
      <c r="C23" s="113">
        <v>120.64100000000001</v>
      </c>
      <c r="D23" s="113">
        <v>207.15</v>
      </c>
      <c r="E23" s="134">
        <v>1.0038720432660855</v>
      </c>
      <c r="F23" s="122">
        <v>22</v>
      </c>
      <c r="G23" s="113">
        <v>18</v>
      </c>
      <c r="H23" s="113">
        <v>17</v>
      </c>
      <c r="I23" s="136">
        <v>0.77272727272727271</v>
      </c>
      <c r="J23" s="572">
        <v>0.98495999999999995</v>
      </c>
      <c r="K23" s="573"/>
      <c r="L23" s="149">
        <f t="shared" si="2"/>
        <v>0.79900000000000659</v>
      </c>
      <c r="M23" s="150">
        <f t="shared" si="3"/>
        <v>-5</v>
      </c>
    </row>
    <row r="24" spans="1:13" ht="14.4" hidden="1" customHeight="1" outlineLevel="1" x14ac:dyDescent="0.3">
      <c r="A24" s="119" t="s">
        <v>174</v>
      </c>
      <c r="B24" s="122">
        <v>23.692</v>
      </c>
      <c r="C24" s="113">
        <v>52.746000000000002</v>
      </c>
      <c r="D24" s="113">
        <v>27.539000000000001</v>
      </c>
      <c r="E24" s="134">
        <v>1.1623754853959143</v>
      </c>
      <c r="F24" s="122">
        <v>5</v>
      </c>
      <c r="G24" s="113">
        <v>6</v>
      </c>
      <c r="H24" s="113">
        <v>5</v>
      </c>
      <c r="I24" s="136">
        <v>1</v>
      </c>
      <c r="J24" s="572">
        <v>1.0147199999999998</v>
      </c>
      <c r="K24" s="573"/>
      <c r="L24" s="149">
        <f t="shared" si="2"/>
        <v>3.8470000000000013</v>
      </c>
      <c r="M24" s="150">
        <f t="shared" si="3"/>
        <v>0</v>
      </c>
    </row>
    <row r="25" spans="1:13" ht="14.4" hidden="1" customHeight="1" outlineLevel="1" thickBot="1" x14ac:dyDescent="0.35">
      <c r="A25" s="244" t="s">
        <v>212</v>
      </c>
      <c r="B25" s="245">
        <v>0</v>
      </c>
      <c r="C25" s="246">
        <v>16.431000000000001</v>
      </c>
      <c r="D25" s="246">
        <v>0.83499999999999996</v>
      </c>
      <c r="E25" s="247"/>
      <c r="F25" s="245">
        <v>0</v>
      </c>
      <c r="G25" s="246">
        <v>2</v>
      </c>
      <c r="H25" s="246">
        <v>1</v>
      </c>
      <c r="I25" s="249"/>
      <c r="J25" s="364"/>
      <c r="K25" s="365"/>
      <c r="L25" s="252">
        <f>D25-B25</f>
        <v>0.83499999999999996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1150.126</v>
      </c>
      <c r="C26" s="153">
        <f>SUM(C18:C25)</f>
        <v>1357.6070000000004</v>
      </c>
      <c r="D26" s="153">
        <f>SUM(D18:D25)</f>
        <v>1584.7260000000001</v>
      </c>
      <c r="E26" s="154">
        <f>IF(OR(D26=0,B26=0),0,D26/B26)</f>
        <v>1.3778716418896713</v>
      </c>
      <c r="F26" s="152">
        <f>SUM(F18:F25)</f>
        <v>165</v>
      </c>
      <c r="G26" s="153">
        <f>SUM(G18:G25)</f>
        <v>151</v>
      </c>
      <c r="H26" s="153">
        <f>SUM(H18:H25)</f>
        <v>147</v>
      </c>
      <c r="I26" s="155">
        <f>IF(OR(H26=0,F26=0),0,H26/F26)</f>
        <v>0.89090909090909087</v>
      </c>
      <c r="J26" s="123"/>
      <c r="K26" s="123"/>
      <c r="L26" s="145">
        <f t="shared" si="2"/>
        <v>434.60000000000014</v>
      </c>
      <c r="M26" s="156">
        <f t="shared" si="3"/>
        <v>-18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573</v>
      </c>
      <c r="F31" s="132">
        <v>0</v>
      </c>
      <c r="G31" s="114">
        <v>0</v>
      </c>
      <c r="H31" s="114">
        <v>0</v>
      </c>
      <c r="I31" s="133" t="s">
        <v>573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573</v>
      </c>
      <c r="F32" s="135">
        <v>0</v>
      </c>
      <c r="G32" s="113">
        <v>0</v>
      </c>
      <c r="H32" s="113">
        <v>0</v>
      </c>
      <c r="I32" s="136" t="s">
        <v>573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4.4349999999999996</v>
      </c>
      <c r="D33" s="113">
        <v>0</v>
      </c>
      <c r="E33" s="134" t="s">
        <v>573</v>
      </c>
      <c r="F33" s="135">
        <v>0</v>
      </c>
      <c r="G33" s="113">
        <v>1</v>
      </c>
      <c r="H33" s="113">
        <v>0</v>
      </c>
      <c r="I33" s="136" t="s">
        <v>573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573</v>
      </c>
      <c r="F34" s="135">
        <v>0</v>
      </c>
      <c r="G34" s="113">
        <v>0</v>
      </c>
      <c r="H34" s="113">
        <v>0</v>
      </c>
      <c r="I34" s="136" t="s">
        <v>573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573</v>
      </c>
      <c r="F35" s="135">
        <v>0</v>
      </c>
      <c r="G35" s="113">
        <v>0</v>
      </c>
      <c r="H35" s="113">
        <v>0</v>
      </c>
      <c r="I35" s="136" t="s">
        <v>573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573</v>
      </c>
      <c r="F36" s="135">
        <v>0</v>
      </c>
      <c r="G36" s="113">
        <v>0</v>
      </c>
      <c r="H36" s="113">
        <v>0</v>
      </c>
      <c r="I36" s="136" t="s">
        <v>573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573</v>
      </c>
      <c r="F37" s="135">
        <v>0</v>
      </c>
      <c r="G37" s="113">
        <v>0</v>
      </c>
      <c r="H37" s="113">
        <v>0</v>
      </c>
      <c r="I37" s="136" t="s">
        <v>573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573</v>
      </c>
      <c r="F38" s="248">
        <v>0</v>
      </c>
      <c r="G38" s="246">
        <v>0</v>
      </c>
      <c r="H38" s="246">
        <v>0</v>
      </c>
      <c r="I38" s="249" t="s">
        <v>573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4.4349999999999996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110.45</v>
      </c>
      <c r="C33" s="203">
        <v>55</v>
      </c>
      <c r="D33" s="84">
        <f>IF(C33="","",C33-B33)</f>
        <v>-55.45</v>
      </c>
      <c r="E33" s="85">
        <f>IF(C33="","",C33/B33)</f>
        <v>0.49796287913082843</v>
      </c>
      <c r="F33" s="86"/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401.62</v>
      </c>
      <c r="C34" s="204">
        <v>246</v>
      </c>
      <c r="D34" s="87">
        <f t="shared" ref="D34:D45" si="0">IF(C34="","",C34-B34)</f>
        <v>-155.62</v>
      </c>
      <c r="E34" s="88">
        <f t="shared" ref="E34:E45" si="1">IF(C34="","",C34/B34)</f>
        <v>0.61251929684776651</v>
      </c>
      <c r="F34" s="89">
        <v>24.1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724.22</v>
      </c>
      <c r="C35" s="204">
        <v>511</v>
      </c>
      <c r="D35" s="87">
        <f t="shared" si="0"/>
        <v>-213.22000000000003</v>
      </c>
      <c r="E35" s="88">
        <f t="shared" si="1"/>
        <v>0.70558670017398029</v>
      </c>
      <c r="F35" s="89">
        <v>55.5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1029.78</v>
      </c>
      <c r="C36" s="204">
        <v>755</v>
      </c>
      <c r="D36" s="87">
        <f t="shared" si="0"/>
        <v>-274.77999999999997</v>
      </c>
      <c r="E36" s="88">
        <f t="shared" si="1"/>
        <v>0.73316630736662203</v>
      </c>
      <c r="F36" s="89">
        <v>104.97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1407.21</v>
      </c>
      <c r="C37" s="204">
        <v>971</v>
      </c>
      <c r="D37" s="87">
        <f t="shared" si="0"/>
        <v>-436.21000000000004</v>
      </c>
      <c r="E37" s="88">
        <f t="shared" si="1"/>
        <v>0.69001783671235994</v>
      </c>
      <c r="F37" s="89">
        <v>107.92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1794.85</v>
      </c>
      <c r="C38" s="204">
        <v>1363</v>
      </c>
      <c r="D38" s="87">
        <f t="shared" si="0"/>
        <v>-431.84999999999991</v>
      </c>
      <c r="E38" s="88">
        <f t="shared" si="1"/>
        <v>0.7593949355099312</v>
      </c>
      <c r="F38" s="89">
        <v>203.46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2003.15</v>
      </c>
      <c r="C39" s="204">
        <v>1526</v>
      </c>
      <c r="D39" s="87">
        <f t="shared" si="0"/>
        <v>-477.15000000000009</v>
      </c>
      <c r="E39" s="88">
        <f t="shared" si="1"/>
        <v>0.76180016474053358</v>
      </c>
      <c r="F39" s="89">
        <v>214.39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2318.98</v>
      </c>
      <c r="C40" s="204">
        <v>1778</v>
      </c>
      <c r="D40" s="87">
        <f t="shared" si="0"/>
        <v>-540.98</v>
      </c>
      <c r="E40" s="88">
        <f t="shared" si="1"/>
        <v>0.76671640117637929</v>
      </c>
      <c r="F40" s="89">
        <v>270.48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2742.18</v>
      </c>
      <c r="C41" s="204">
        <v>2099</v>
      </c>
      <c r="D41" s="87">
        <f t="shared" si="0"/>
        <v>-643.17999999999984</v>
      </c>
      <c r="E41" s="88">
        <f t="shared" si="1"/>
        <v>0.76544938698407838</v>
      </c>
      <c r="F41" s="89">
        <v>321.36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6950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1"/>
      <c r="B4" s="842" t="s">
        <v>84</v>
      </c>
      <c r="C4" s="843" t="s">
        <v>72</v>
      </c>
      <c r="D4" s="844" t="s">
        <v>85</v>
      </c>
      <c r="E4" s="842" t="s">
        <v>84</v>
      </c>
      <c r="F4" s="843" t="s">
        <v>72</v>
      </c>
      <c r="G4" s="844" t="s">
        <v>85</v>
      </c>
      <c r="H4" s="842" t="s">
        <v>84</v>
      </c>
      <c r="I4" s="843" t="s">
        <v>72</v>
      </c>
      <c r="J4" s="844" t="s">
        <v>85</v>
      </c>
      <c r="K4" s="845"/>
      <c r="L4" s="846"/>
      <c r="M4" s="846"/>
      <c r="N4" s="846"/>
      <c r="O4" s="847"/>
      <c r="P4" s="848"/>
      <c r="Q4" s="849" t="s">
        <v>73</v>
      </c>
      <c r="R4" s="850" t="s">
        <v>72</v>
      </c>
      <c r="S4" s="851" t="s">
        <v>86</v>
      </c>
      <c r="T4" s="852" t="s">
        <v>87</v>
      </c>
      <c r="U4" s="852" t="s">
        <v>88</v>
      </c>
      <c r="V4" s="853" t="s">
        <v>2</v>
      </c>
      <c r="W4" s="854" t="s">
        <v>89</v>
      </c>
    </row>
    <row r="5" spans="1:23" ht="14.4" customHeight="1" x14ac:dyDescent="0.3">
      <c r="A5" s="885" t="s">
        <v>6816</v>
      </c>
      <c r="B5" s="855"/>
      <c r="C5" s="856"/>
      <c r="D5" s="857"/>
      <c r="E5" s="858"/>
      <c r="F5" s="859"/>
      <c r="G5" s="860"/>
      <c r="H5" s="861">
        <v>1</v>
      </c>
      <c r="I5" s="862">
        <v>27.6</v>
      </c>
      <c r="J5" s="863">
        <v>56</v>
      </c>
      <c r="K5" s="864">
        <v>27.6</v>
      </c>
      <c r="L5" s="865">
        <v>13</v>
      </c>
      <c r="M5" s="865">
        <v>116</v>
      </c>
      <c r="N5" s="866">
        <v>38.65</v>
      </c>
      <c r="O5" s="865" t="s">
        <v>6817</v>
      </c>
      <c r="P5" s="867" t="s">
        <v>6818</v>
      </c>
      <c r="Q5" s="868">
        <f>H5-B5</f>
        <v>1</v>
      </c>
      <c r="R5" s="868">
        <f>I5-C5</f>
        <v>27.6</v>
      </c>
      <c r="S5" s="855">
        <f>IF(H5=0,"",H5*N5)</f>
        <v>38.65</v>
      </c>
      <c r="T5" s="855">
        <f>IF(H5=0,"",H5*J5)</f>
        <v>56</v>
      </c>
      <c r="U5" s="855">
        <f>IF(H5=0,"",T5-S5)</f>
        <v>17.350000000000001</v>
      </c>
      <c r="V5" s="869">
        <f>IF(H5=0,"",T5/S5)</f>
        <v>1.4489003880983182</v>
      </c>
      <c r="W5" s="870">
        <v>17.350000000000001</v>
      </c>
    </row>
    <row r="6" spans="1:23" ht="14.4" customHeight="1" x14ac:dyDescent="0.3">
      <c r="A6" s="886" t="s">
        <v>6819</v>
      </c>
      <c r="B6" s="834">
        <v>4</v>
      </c>
      <c r="C6" s="835">
        <v>57.03</v>
      </c>
      <c r="D6" s="836">
        <v>21.3</v>
      </c>
      <c r="E6" s="818">
        <v>7</v>
      </c>
      <c r="F6" s="819">
        <v>103.15</v>
      </c>
      <c r="G6" s="826">
        <v>21.9</v>
      </c>
      <c r="H6" s="822">
        <v>3</v>
      </c>
      <c r="I6" s="816">
        <v>56.4</v>
      </c>
      <c r="J6" s="820">
        <v>49</v>
      </c>
      <c r="K6" s="821">
        <v>13.87</v>
      </c>
      <c r="L6" s="822">
        <v>8</v>
      </c>
      <c r="M6" s="822">
        <v>72</v>
      </c>
      <c r="N6" s="823">
        <v>23.91</v>
      </c>
      <c r="O6" s="822" t="s">
        <v>6817</v>
      </c>
      <c r="P6" s="838" t="s">
        <v>6820</v>
      </c>
      <c r="Q6" s="824">
        <f t="shared" ref="Q6:R69" si="0">H6-B6</f>
        <v>-1</v>
      </c>
      <c r="R6" s="824">
        <f t="shared" si="0"/>
        <v>-0.63000000000000256</v>
      </c>
      <c r="S6" s="834">
        <f t="shared" ref="S6:S69" si="1">IF(H6=0,"",H6*N6)</f>
        <v>71.73</v>
      </c>
      <c r="T6" s="834">
        <f t="shared" ref="T6:T69" si="2">IF(H6=0,"",H6*J6)</f>
        <v>147</v>
      </c>
      <c r="U6" s="834">
        <f t="shared" ref="U6:U69" si="3">IF(H6=0,"",T6-S6)</f>
        <v>75.27</v>
      </c>
      <c r="V6" s="839">
        <f t="shared" ref="V6:V69" si="4">IF(H6=0,"",T6/S6)</f>
        <v>2.0493517356754496</v>
      </c>
      <c r="W6" s="825">
        <v>75.27</v>
      </c>
    </row>
    <row r="7" spans="1:23" ht="14.4" customHeight="1" x14ac:dyDescent="0.3">
      <c r="A7" s="886" t="s">
        <v>6821</v>
      </c>
      <c r="B7" s="827"/>
      <c r="C7" s="828"/>
      <c r="D7" s="829"/>
      <c r="E7" s="837"/>
      <c r="F7" s="816"/>
      <c r="G7" s="817"/>
      <c r="H7" s="822">
        <v>1</v>
      </c>
      <c r="I7" s="816">
        <v>7.09</v>
      </c>
      <c r="J7" s="817">
        <v>8</v>
      </c>
      <c r="K7" s="821">
        <v>7.09</v>
      </c>
      <c r="L7" s="822">
        <v>5</v>
      </c>
      <c r="M7" s="822">
        <v>46</v>
      </c>
      <c r="N7" s="823">
        <v>15.26</v>
      </c>
      <c r="O7" s="822" t="s">
        <v>6817</v>
      </c>
      <c r="P7" s="838" t="s">
        <v>6822</v>
      </c>
      <c r="Q7" s="824">
        <f t="shared" si="0"/>
        <v>1</v>
      </c>
      <c r="R7" s="824">
        <f t="shared" si="0"/>
        <v>7.09</v>
      </c>
      <c r="S7" s="834">
        <f t="shared" si="1"/>
        <v>15.26</v>
      </c>
      <c r="T7" s="834">
        <f t="shared" si="2"/>
        <v>8</v>
      </c>
      <c r="U7" s="834">
        <f t="shared" si="3"/>
        <v>-7.26</v>
      </c>
      <c r="V7" s="839">
        <f t="shared" si="4"/>
        <v>0.52424639580602883</v>
      </c>
      <c r="W7" s="825"/>
    </row>
    <row r="8" spans="1:23" ht="14.4" customHeight="1" x14ac:dyDescent="0.3">
      <c r="A8" s="887" t="s">
        <v>6823</v>
      </c>
      <c r="B8" s="871">
        <v>20</v>
      </c>
      <c r="C8" s="872">
        <v>158.46</v>
      </c>
      <c r="D8" s="830">
        <v>12.5</v>
      </c>
      <c r="E8" s="873">
        <v>15</v>
      </c>
      <c r="F8" s="874">
        <v>125.22</v>
      </c>
      <c r="G8" s="831">
        <v>10.1</v>
      </c>
      <c r="H8" s="875">
        <v>17</v>
      </c>
      <c r="I8" s="874">
        <v>138.79</v>
      </c>
      <c r="J8" s="831">
        <v>9.3000000000000007</v>
      </c>
      <c r="K8" s="876">
        <v>7.77</v>
      </c>
      <c r="L8" s="875">
        <v>5</v>
      </c>
      <c r="M8" s="875">
        <v>45</v>
      </c>
      <c r="N8" s="877">
        <v>15.05</v>
      </c>
      <c r="O8" s="875" t="s">
        <v>6817</v>
      </c>
      <c r="P8" s="878" t="s">
        <v>6824</v>
      </c>
      <c r="Q8" s="879">
        <f t="shared" si="0"/>
        <v>-3</v>
      </c>
      <c r="R8" s="879">
        <f t="shared" si="0"/>
        <v>-19.670000000000016</v>
      </c>
      <c r="S8" s="880">
        <f t="shared" si="1"/>
        <v>255.85000000000002</v>
      </c>
      <c r="T8" s="880">
        <f t="shared" si="2"/>
        <v>158.10000000000002</v>
      </c>
      <c r="U8" s="880">
        <f t="shared" si="3"/>
        <v>-97.75</v>
      </c>
      <c r="V8" s="881">
        <f t="shared" si="4"/>
        <v>0.61794019933554822</v>
      </c>
      <c r="W8" s="832">
        <v>4.9000000000000004</v>
      </c>
    </row>
    <row r="9" spans="1:23" ht="14.4" customHeight="1" x14ac:dyDescent="0.3">
      <c r="A9" s="886" t="s">
        <v>6825</v>
      </c>
      <c r="B9" s="834">
        <v>3</v>
      </c>
      <c r="C9" s="835">
        <v>99.45</v>
      </c>
      <c r="D9" s="836">
        <v>38.299999999999997</v>
      </c>
      <c r="E9" s="837">
        <v>6</v>
      </c>
      <c r="F9" s="816">
        <v>206.63</v>
      </c>
      <c r="G9" s="817">
        <v>54.7</v>
      </c>
      <c r="H9" s="818">
        <v>11</v>
      </c>
      <c r="I9" s="819">
        <v>365.01</v>
      </c>
      <c r="J9" s="826">
        <v>39.5</v>
      </c>
      <c r="K9" s="821">
        <v>33.15</v>
      </c>
      <c r="L9" s="822">
        <v>15</v>
      </c>
      <c r="M9" s="822">
        <v>135</v>
      </c>
      <c r="N9" s="823">
        <v>45.08</v>
      </c>
      <c r="O9" s="822" t="s">
        <v>6817</v>
      </c>
      <c r="P9" s="838" t="s">
        <v>6826</v>
      </c>
      <c r="Q9" s="824">
        <f t="shared" si="0"/>
        <v>8</v>
      </c>
      <c r="R9" s="824">
        <f t="shared" si="0"/>
        <v>265.56</v>
      </c>
      <c r="S9" s="834">
        <f t="shared" si="1"/>
        <v>495.88</v>
      </c>
      <c r="T9" s="834">
        <f t="shared" si="2"/>
        <v>434.5</v>
      </c>
      <c r="U9" s="834">
        <f t="shared" si="3"/>
        <v>-61.379999999999995</v>
      </c>
      <c r="V9" s="839">
        <f t="shared" si="4"/>
        <v>0.87622005323868679</v>
      </c>
      <c r="W9" s="825">
        <v>19.760000000000002</v>
      </c>
    </row>
    <row r="10" spans="1:23" ht="14.4" customHeight="1" x14ac:dyDescent="0.3">
      <c r="A10" s="886" t="s">
        <v>6827</v>
      </c>
      <c r="B10" s="827">
        <v>2</v>
      </c>
      <c r="C10" s="828">
        <v>45.84</v>
      </c>
      <c r="D10" s="829">
        <v>29.5</v>
      </c>
      <c r="E10" s="837"/>
      <c r="F10" s="816"/>
      <c r="G10" s="817"/>
      <c r="H10" s="822"/>
      <c r="I10" s="816"/>
      <c r="J10" s="817"/>
      <c r="K10" s="821">
        <v>22.92</v>
      </c>
      <c r="L10" s="822">
        <v>13</v>
      </c>
      <c r="M10" s="822">
        <v>116</v>
      </c>
      <c r="N10" s="823">
        <v>38.619999999999997</v>
      </c>
      <c r="O10" s="822" t="s">
        <v>6817</v>
      </c>
      <c r="P10" s="838" t="s">
        <v>6828</v>
      </c>
      <c r="Q10" s="824">
        <f t="shared" si="0"/>
        <v>-2</v>
      </c>
      <c r="R10" s="824">
        <f t="shared" si="0"/>
        <v>-45.84</v>
      </c>
      <c r="S10" s="834" t="str">
        <f t="shared" si="1"/>
        <v/>
      </c>
      <c r="T10" s="834" t="str">
        <f t="shared" si="2"/>
        <v/>
      </c>
      <c r="U10" s="834" t="str">
        <f t="shared" si="3"/>
        <v/>
      </c>
      <c r="V10" s="839" t="str">
        <f t="shared" si="4"/>
        <v/>
      </c>
      <c r="W10" s="825"/>
    </row>
    <row r="11" spans="1:23" ht="14.4" customHeight="1" x14ac:dyDescent="0.3">
      <c r="A11" s="886" t="s">
        <v>6829</v>
      </c>
      <c r="B11" s="834">
        <v>12</v>
      </c>
      <c r="C11" s="835">
        <v>244.9</v>
      </c>
      <c r="D11" s="836">
        <v>25.7</v>
      </c>
      <c r="E11" s="818">
        <v>21</v>
      </c>
      <c r="F11" s="819">
        <v>442.12</v>
      </c>
      <c r="G11" s="826">
        <v>31.3</v>
      </c>
      <c r="H11" s="822">
        <v>16</v>
      </c>
      <c r="I11" s="816">
        <v>325.81</v>
      </c>
      <c r="J11" s="817">
        <v>21.4</v>
      </c>
      <c r="K11" s="821">
        <v>20.34</v>
      </c>
      <c r="L11" s="822">
        <v>10</v>
      </c>
      <c r="M11" s="822">
        <v>87</v>
      </c>
      <c r="N11" s="823">
        <v>28.99</v>
      </c>
      <c r="O11" s="822" t="s">
        <v>6817</v>
      </c>
      <c r="P11" s="838" t="s">
        <v>6830</v>
      </c>
      <c r="Q11" s="824">
        <f t="shared" si="0"/>
        <v>4</v>
      </c>
      <c r="R11" s="824">
        <f t="shared" si="0"/>
        <v>80.91</v>
      </c>
      <c r="S11" s="834">
        <f t="shared" si="1"/>
        <v>463.84</v>
      </c>
      <c r="T11" s="834">
        <f t="shared" si="2"/>
        <v>342.4</v>
      </c>
      <c r="U11" s="834">
        <f t="shared" si="3"/>
        <v>-121.44</v>
      </c>
      <c r="V11" s="839">
        <f t="shared" si="4"/>
        <v>0.73818558123490863</v>
      </c>
      <c r="W11" s="825">
        <v>15.03</v>
      </c>
    </row>
    <row r="12" spans="1:23" ht="14.4" customHeight="1" x14ac:dyDescent="0.3">
      <c r="A12" s="886" t="s">
        <v>6831</v>
      </c>
      <c r="B12" s="834">
        <v>2</v>
      </c>
      <c r="C12" s="835">
        <v>24.75</v>
      </c>
      <c r="D12" s="836">
        <v>20.5</v>
      </c>
      <c r="E12" s="837"/>
      <c r="F12" s="816"/>
      <c r="G12" s="817"/>
      <c r="H12" s="818"/>
      <c r="I12" s="819"/>
      <c r="J12" s="826"/>
      <c r="K12" s="821">
        <v>12.38</v>
      </c>
      <c r="L12" s="822">
        <v>7</v>
      </c>
      <c r="M12" s="822">
        <v>61</v>
      </c>
      <c r="N12" s="823">
        <v>20.350000000000001</v>
      </c>
      <c r="O12" s="822" t="s">
        <v>6817</v>
      </c>
      <c r="P12" s="838" t="s">
        <v>6832</v>
      </c>
      <c r="Q12" s="824">
        <f t="shared" si="0"/>
        <v>-2</v>
      </c>
      <c r="R12" s="824">
        <f t="shared" si="0"/>
        <v>-24.75</v>
      </c>
      <c r="S12" s="834" t="str">
        <f t="shared" si="1"/>
        <v/>
      </c>
      <c r="T12" s="834" t="str">
        <f t="shared" si="2"/>
        <v/>
      </c>
      <c r="U12" s="834" t="str">
        <f t="shared" si="3"/>
        <v/>
      </c>
      <c r="V12" s="839" t="str">
        <f t="shared" si="4"/>
        <v/>
      </c>
      <c r="W12" s="825"/>
    </row>
    <row r="13" spans="1:23" ht="14.4" customHeight="1" x14ac:dyDescent="0.3">
      <c r="A13" s="887" t="s">
        <v>6833</v>
      </c>
      <c r="B13" s="880">
        <v>18</v>
      </c>
      <c r="C13" s="882">
        <v>226.48</v>
      </c>
      <c r="D13" s="840">
        <v>14.7</v>
      </c>
      <c r="E13" s="873">
        <v>17</v>
      </c>
      <c r="F13" s="874">
        <v>215.15</v>
      </c>
      <c r="G13" s="831">
        <v>16.100000000000001</v>
      </c>
      <c r="H13" s="883">
        <v>26</v>
      </c>
      <c r="I13" s="884">
        <v>342.94</v>
      </c>
      <c r="J13" s="833">
        <v>16.899999999999999</v>
      </c>
      <c r="K13" s="876">
        <v>12.65</v>
      </c>
      <c r="L13" s="875">
        <v>7</v>
      </c>
      <c r="M13" s="875">
        <v>61</v>
      </c>
      <c r="N13" s="877">
        <v>20.38</v>
      </c>
      <c r="O13" s="875" t="s">
        <v>6817</v>
      </c>
      <c r="P13" s="878" t="s">
        <v>6834</v>
      </c>
      <c r="Q13" s="879">
        <f t="shared" si="0"/>
        <v>8</v>
      </c>
      <c r="R13" s="879">
        <f t="shared" si="0"/>
        <v>116.46000000000001</v>
      </c>
      <c r="S13" s="880">
        <f t="shared" si="1"/>
        <v>529.88</v>
      </c>
      <c r="T13" s="880">
        <f t="shared" si="2"/>
        <v>439.4</v>
      </c>
      <c r="U13" s="880">
        <f t="shared" si="3"/>
        <v>-90.480000000000018</v>
      </c>
      <c r="V13" s="881">
        <f t="shared" si="4"/>
        <v>0.82924435721295386</v>
      </c>
      <c r="W13" s="832">
        <v>60.34</v>
      </c>
    </row>
    <row r="14" spans="1:23" ht="14.4" customHeight="1" x14ac:dyDescent="0.3">
      <c r="A14" s="886" t="s">
        <v>6835</v>
      </c>
      <c r="B14" s="834">
        <v>1</v>
      </c>
      <c r="C14" s="835">
        <v>2.61</v>
      </c>
      <c r="D14" s="836">
        <v>1</v>
      </c>
      <c r="E14" s="818">
        <v>4</v>
      </c>
      <c r="F14" s="819">
        <v>27.88</v>
      </c>
      <c r="G14" s="826">
        <v>4</v>
      </c>
      <c r="H14" s="822">
        <v>2</v>
      </c>
      <c r="I14" s="816">
        <v>12.5</v>
      </c>
      <c r="J14" s="817">
        <v>5</v>
      </c>
      <c r="K14" s="821">
        <v>6.5</v>
      </c>
      <c r="L14" s="822">
        <v>4</v>
      </c>
      <c r="M14" s="822">
        <v>39</v>
      </c>
      <c r="N14" s="823">
        <v>13.09</v>
      </c>
      <c r="O14" s="822" t="s">
        <v>6817</v>
      </c>
      <c r="P14" s="838" t="s">
        <v>6836</v>
      </c>
      <c r="Q14" s="824">
        <f t="shared" si="0"/>
        <v>1</v>
      </c>
      <c r="R14" s="824">
        <f t="shared" si="0"/>
        <v>9.89</v>
      </c>
      <c r="S14" s="834">
        <f t="shared" si="1"/>
        <v>26.18</v>
      </c>
      <c r="T14" s="834">
        <f t="shared" si="2"/>
        <v>10</v>
      </c>
      <c r="U14" s="834">
        <f t="shared" si="3"/>
        <v>-16.18</v>
      </c>
      <c r="V14" s="839">
        <f t="shared" si="4"/>
        <v>0.3819709702062643</v>
      </c>
      <c r="W14" s="825"/>
    </row>
    <row r="15" spans="1:23" ht="14.4" customHeight="1" x14ac:dyDescent="0.3">
      <c r="A15" s="886" t="s">
        <v>6837</v>
      </c>
      <c r="B15" s="834"/>
      <c r="C15" s="835"/>
      <c r="D15" s="836"/>
      <c r="E15" s="818">
        <v>1</v>
      </c>
      <c r="F15" s="819">
        <v>3.6</v>
      </c>
      <c r="G15" s="826">
        <v>3</v>
      </c>
      <c r="H15" s="822"/>
      <c r="I15" s="816"/>
      <c r="J15" s="817"/>
      <c r="K15" s="821">
        <v>5.46</v>
      </c>
      <c r="L15" s="822">
        <v>5</v>
      </c>
      <c r="M15" s="822">
        <v>43</v>
      </c>
      <c r="N15" s="823">
        <v>14.45</v>
      </c>
      <c r="O15" s="822" t="s">
        <v>6817</v>
      </c>
      <c r="P15" s="838" t="s">
        <v>6838</v>
      </c>
      <c r="Q15" s="824">
        <f t="shared" si="0"/>
        <v>0</v>
      </c>
      <c r="R15" s="824">
        <f t="shared" si="0"/>
        <v>0</v>
      </c>
      <c r="S15" s="834" t="str">
        <f t="shared" si="1"/>
        <v/>
      </c>
      <c r="T15" s="834" t="str">
        <f t="shared" si="2"/>
        <v/>
      </c>
      <c r="U15" s="834" t="str">
        <f t="shared" si="3"/>
        <v/>
      </c>
      <c r="V15" s="839" t="str">
        <f t="shared" si="4"/>
        <v/>
      </c>
      <c r="W15" s="825"/>
    </row>
    <row r="16" spans="1:23" ht="14.4" customHeight="1" x14ac:dyDescent="0.3">
      <c r="A16" s="886" t="s">
        <v>6839</v>
      </c>
      <c r="B16" s="827"/>
      <c r="C16" s="828"/>
      <c r="D16" s="829"/>
      <c r="E16" s="837"/>
      <c r="F16" s="816"/>
      <c r="G16" s="817"/>
      <c r="H16" s="822">
        <v>1</v>
      </c>
      <c r="I16" s="816">
        <v>1.61</v>
      </c>
      <c r="J16" s="820">
        <v>20</v>
      </c>
      <c r="K16" s="821">
        <v>1.61</v>
      </c>
      <c r="L16" s="822">
        <v>3</v>
      </c>
      <c r="M16" s="822">
        <v>30</v>
      </c>
      <c r="N16" s="823">
        <v>10.14</v>
      </c>
      <c r="O16" s="822" t="s">
        <v>6817</v>
      </c>
      <c r="P16" s="838" t="s">
        <v>6840</v>
      </c>
      <c r="Q16" s="824">
        <f t="shared" si="0"/>
        <v>1</v>
      </c>
      <c r="R16" s="824">
        <f t="shared" si="0"/>
        <v>1.61</v>
      </c>
      <c r="S16" s="834">
        <f t="shared" si="1"/>
        <v>10.14</v>
      </c>
      <c r="T16" s="834">
        <f t="shared" si="2"/>
        <v>20</v>
      </c>
      <c r="U16" s="834">
        <f t="shared" si="3"/>
        <v>9.86</v>
      </c>
      <c r="V16" s="839">
        <f t="shared" si="4"/>
        <v>1.972386587771203</v>
      </c>
      <c r="W16" s="825">
        <v>9.86</v>
      </c>
    </row>
    <row r="17" spans="1:23" ht="14.4" customHeight="1" x14ac:dyDescent="0.3">
      <c r="A17" s="887" t="s">
        <v>6841</v>
      </c>
      <c r="B17" s="871">
        <v>7</v>
      </c>
      <c r="C17" s="872">
        <v>6.84</v>
      </c>
      <c r="D17" s="830">
        <v>1.3</v>
      </c>
      <c r="E17" s="873">
        <v>6</v>
      </c>
      <c r="F17" s="874">
        <v>9.3800000000000008</v>
      </c>
      <c r="G17" s="831">
        <v>4.7</v>
      </c>
      <c r="H17" s="875">
        <v>1</v>
      </c>
      <c r="I17" s="874">
        <v>0.79</v>
      </c>
      <c r="J17" s="831">
        <v>1</v>
      </c>
      <c r="K17" s="876">
        <v>2.2200000000000002</v>
      </c>
      <c r="L17" s="875">
        <v>3</v>
      </c>
      <c r="M17" s="875">
        <v>30</v>
      </c>
      <c r="N17" s="877">
        <v>10.06</v>
      </c>
      <c r="O17" s="875" t="s">
        <v>6817</v>
      </c>
      <c r="P17" s="878" t="s">
        <v>6842</v>
      </c>
      <c r="Q17" s="879">
        <f t="shared" si="0"/>
        <v>-6</v>
      </c>
      <c r="R17" s="879">
        <f t="shared" si="0"/>
        <v>-6.05</v>
      </c>
      <c r="S17" s="880">
        <f t="shared" si="1"/>
        <v>10.06</v>
      </c>
      <c r="T17" s="880">
        <f t="shared" si="2"/>
        <v>1</v>
      </c>
      <c r="U17" s="880">
        <f t="shared" si="3"/>
        <v>-9.06</v>
      </c>
      <c r="V17" s="881">
        <f t="shared" si="4"/>
        <v>9.940357852882703E-2</v>
      </c>
      <c r="W17" s="832"/>
    </row>
    <row r="18" spans="1:23" ht="14.4" customHeight="1" x14ac:dyDescent="0.3">
      <c r="A18" s="886" t="s">
        <v>6843</v>
      </c>
      <c r="B18" s="827">
        <v>3</v>
      </c>
      <c r="C18" s="828">
        <v>2.92</v>
      </c>
      <c r="D18" s="829">
        <v>4.3</v>
      </c>
      <c r="E18" s="837"/>
      <c r="F18" s="816"/>
      <c r="G18" s="817"/>
      <c r="H18" s="822">
        <v>1</v>
      </c>
      <c r="I18" s="816">
        <v>0.84</v>
      </c>
      <c r="J18" s="817">
        <v>2</v>
      </c>
      <c r="K18" s="821">
        <v>1.24</v>
      </c>
      <c r="L18" s="822">
        <v>3</v>
      </c>
      <c r="M18" s="822">
        <v>24</v>
      </c>
      <c r="N18" s="823">
        <v>7.9</v>
      </c>
      <c r="O18" s="822" t="s">
        <v>6817</v>
      </c>
      <c r="P18" s="838" t="s">
        <v>6844</v>
      </c>
      <c r="Q18" s="824">
        <f t="shared" si="0"/>
        <v>-2</v>
      </c>
      <c r="R18" s="824">
        <f t="shared" si="0"/>
        <v>-2.08</v>
      </c>
      <c r="S18" s="834">
        <f t="shared" si="1"/>
        <v>7.9</v>
      </c>
      <c r="T18" s="834">
        <f t="shared" si="2"/>
        <v>2</v>
      </c>
      <c r="U18" s="834">
        <f t="shared" si="3"/>
        <v>-5.9</v>
      </c>
      <c r="V18" s="839">
        <f t="shared" si="4"/>
        <v>0.25316455696202528</v>
      </c>
      <c r="W18" s="825"/>
    </row>
    <row r="19" spans="1:23" ht="14.4" customHeight="1" x14ac:dyDescent="0.3">
      <c r="A19" s="886" t="s">
        <v>6845</v>
      </c>
      <c r="B19" s="834"/>
      <c r="C19" s="835"/>
      <c r="D19" s="836"/>
      <c r="E19" s="837"/>
      <c r="F19" s="816"/>
      <c r="G19" s="817"/>
      <c r="H19" s="818">
        <v>1</v>
      </c>
      <c r="I19" s="819">
        <v>1.1599999999999999</v>
      </c>
      <c r="J19" s="826">
        <v>3</v>
      </c>
      <c r="K19" s="821">
        <v>1.1599999999999999</v>
      </c>
      <c r="L19" s="822">
        <v>2</v>
      </c>
      <c r="M19" s="822">
        <v>22</v>
      </c>
      <c r="N19" s="823">
        <v>7.23</v>
      </c>
      <c r="O19" s="822" t="s">
        <v>6817</v>
      </c>
      <c r="P19" s="838" t="s">
        <v>6846</v>
      </c>
      <c r="Q19" s="824">
        <f t="shared" si="0"/>
        <v>1</v>
      </c>
      <c r="R19" s="824">
        <f t="shared" si="0"/>
        <v>1.1599999999999999</v>
      </c>
      <c r="S19" s="834">
        <f t="shared" si="1"/>
        <v>7.23</v>
      </c>
      <c r="T19" s="834">
        <f t="shared" si="2"/>
        <v>3</v>
      </c>
      <c r="U19" s="834">
        <f t="shared" si="3"/>
        <v>-4.2300000000000004</v>
      </c>
      <c r="V19" s="839">
        <f t="shared" si="4"/>
        <v>0.41493775933609955</v>
      </c>
      <c r="W19" s="825"/>
    </row>
    <row r="20" spans="1:23" ht="14.4" customHeight="1" x14ac:dyDescent="0.3">
      <c r="A20" s="886" t="s">
        <v>6847</v>
      </c>
      <c r="B20" s="827">
        <v>4</v>
      </c>
      <c r="C20" s="828">
        <v>6.48</v>
      </c>
      <c r="D20" s="829">
        <v>2</v>
      </c>
      <c r="E20" s="837">
        <v>2</v>
      </c>
      <c r="F20" s="816">
        <v>3.98</v>
      </c>
      <c r="G20" s="817">
        <v>3.5</v>
      </c>
      <c r="H20" s="822">
        <v>1</v>
      </c>
      <c r="I20" s="816">
        <v>2.38</v>
      </c>
      <c r="J20" s="817">
        <v>3</v>
      </c>
      <c r="K20" s="821">
        <v>2.38</v>
      </c>
      <c r="L20" s="822">
        <v>3</v>
      </c>
      <c r="M20" s="822">
        <v>31</v>
      </c>
      <c r="N20" s="823">
        <v>10.33</v>
      </c>
      <c r="O20" s="822" t="s">
        <v>6817</v>
      </c>
      <c r="P20" s="838" t="s">
        <v>6848</v>
      </c>
      <c r="Q20" s="824">
        <f t="shared" si="0"/>
        <v>-3</v>
      </c>
      <c r="R20" s="824">
        <f t="shared" si="0"/>
        <v>-4.1000000000000005</v>
      </c>
      <c r="S20" s="834">
        <f t="shared" si="1"/>
        <v>10.33</v>
      </c>
      <c r="T20" s="834">
        <f t="shared" si="2"/>
        <v>3</v>
      </c>
      <c r="U20" s="834">
        <f t="shared" si="3"/>
        <v>-7.33</v>
      </c>
      <c r="V20" s="839">
        <f t="shared" si="4"/>
        <v>0.29041626331074538</v>
      </c>
      <c r="W20" s="825"/>
    </row>
    <row r="21" spans="1:23" ht="14.4" customHeight="1" x14ac:dyDescent="0.3">
      <c r="A21" s="886" t="s">
        <v>6849</v>
      </c>
      <c r="B21" s="834"/>
      <c r="C21" s="835"/>
      <c r="D21" s="836"/>
      <c r="E21" s="818">
        <v>1</v>
      </c>
      <c r="F21" s="819">
        <v>1.74</v>
      </c>
      <c r="G21" s="826">
        <v>2</v>
      </c>
      <c r="H21" s="822"/>
      <c r="I21" s="816"/>
      <c r="J21" s="817"/>
      <c r="K21" s="821">
        <v>1.41</v>
      </c>
      <c r="L21" s="822">
        <v>3</v>
      </c>
      <c r="M21" s="822">
        <v>23</v>
      </c>
      <c r="N21" s="823">
        <v>7.6</v>
      </c>
      <c r="O21" s="822" t="s">
        <v>6817</v>
      </c>
      <c r="P21" s="838" t="s">
        <v>6850</v>
      </c>
      <c r="Q21" s="824">
        <f t="shared" si="0"/>
        <v>0</v>
      </c>
      <c r="R21" s="824">
        <f t="shared" si="0"/>
        <v>0</v>
      </c>
      <c r="S21" s="834" t="str">
        <f t="shared" si="1"/>
        <v/>
      </c>
      <c r="T21" s="834" t="str">
        <f t="shared" si="2"/>
        <v/>
      </c>
      <c r="U21" s="834" t="str">
        <f t="shared" si="3"/>
        <v/>
      </c>
      <c r="V21" s="839" t="str">
        <f t="shared" si="4"/>
        <v/>
      </c>
      <c r="W21" s="825"/>
    </row>
    <row r="22" spans="1:23" ht="14.4" customHeight="1" x14ac:dyDescent="0.3">
      <c r="A22" s="886" t="s">
        <v>6851</v>
      </c>
      <c r="B22" s="834">
        <v>1</v>
      </c>
      <c r="C22" s="835">
        <v>5.45</v>
      </c>
      <c r="D22" s="836">
        <v>5</v>
      </c>
      <c r="E22" s="818">
        <v>1</v>
      </c>
      <c r="F22" s="819">
        <v>5.45</v>
      </c>
      <c r="G22" s="826">
        <v>16</v>
      </c>
      <c r="H22" s="822"/>
      <c r="I22" s="816"/>
      <c r="J22" s="817"/>
      <c r="K22" s="821">
        <v>5.45</v>
      </c>
      <c r="L22" s="822">
        <v>5</v>
      </c>
      <c r="M22" s="822">
        <v>48</v>
      </c>
      <c r="N22" s="823">
        <v>16.04</v>
      </c>
      <c r="O22" s="822" t="s">
        <v>6817</v>
      </c>
      <c r="P22" s="838" t="s">
        <v>6852</v>
      </c>
      <c r="Q22" s="824">
        <f t="shared" si="0"/>
        <v>-1</v>
      </c>
      <c r="R22" s="824">
        <f t="shared" si="0"/>
        <v>-5.45</v>
      </c>
      <c r="S22" s="834" t="str">
        <f t="shared" si="1"/>
        <v/>
      </c>
      <c r="T22" s="834" t="str">
        <f t="shared" si="2"/>
        <v/>
      </c>
      <c r="U22" s="834" t="str">
        <f t="shared" si="3"/>
        <v/>
      </c>
      <c r="V22" s="839" t="str">
        <f t="shared" si="4"/>
        <v/>
      </c>
      <c r="W22" s="825"/>
    </row>
    <row r="23" spans="1:23" ht="14.4" customHeight="1" x14ac:dyDescent="0.3">
      <c r="A23" s="886" t="s">
        <v>6853</v>
      </c>
      <c r="B23" s="834"/>
      <c r="C23" s="835"/>
      <c r="D23" s="836"/>
      <c r="E23" s="818">
        <v>1</v>
      </c>
      <c r="F23" s="819">
        <v>4.4000000000000004</v>
      </c>
      <c r="G23" s="826">
        <v>7</v>
      </c>
      <c r="H23" s="822"/>
      <c r="I23" s="816"/>
      <c r="J23" s="817"/>
      <c r="K23" s="821">
        <v>4.4000000000000004</v>
      </c>
      <c r="L23" s="822">
        <v>5</v>
      </c>
      <c r="M23" s="822">
        <v>41</v>
      </c>
      <c r="N23" s="823">
        <v>13.75</v>
      </c>
      <c r="O23" s="822" t="s">
        <v>6817</v>
      </c>
      <c r="P23" s="838" t="s">
        <v>6854</v>
      </c>
      <c r="Q23" s="824">
        <f t="shared" si="0"/>
        <v>0</v>
      </c>
      <c r="R23" s="824">
        <f t="shared" si="0"/>
        <v>0</v>
      </c>
      <c r="S23" s="834" t="str">
        <f t="shared" si="1"/>
        <v/>
      </c>
      <c r="T23" s="834" t="str">
        <f t="shared" si="2"/>
        <v/>
      </c>
      <c r="U23" s="834" t="str">
        <f t="shared" si="3"/>
        <v/>
      </c>
      <c r="V23" s="839" t="str">
        <f t="shared" si="4"/>
        <v/>
      </c>
      <c r="W23" s="825"/>
    </row>
    <row r="24" spans="1:23" ht="14.4" customHeight="1" x14ac:dyDescent="0.3">
      <c r="A24" s="886" t="s">
        <v>6855</v>
      </c>
      <c r="B24" s="827">
        <v>3</v>
      </c>
      <c r="C24" s="828">
        <v>22.36</v>
      </c>
      <c r="D24" s="829">
        <v>6.3</v>
      </c>
      <c r="E24" s="837"/>
      <c r="F24" s="816"/>
      <c r="G24" s="817"/>
      <c r="H24" s="822">
        <v>1</v>
      </c>
      <c r="I24" s="816">
        <v>4.3600000000000003</v>
      </c>
      <c r="J24" s="820">
        <v>36</v>
      </c>
      <c r="K24" s="821">
        <v>2.41</v>
      </c>
      <c r="L24" s="822">
        <v>5</v>
      </c>
      <c r="M24" s="822">
        <v>49</v>
      </c>
      <c r="N24" s="823">
        <v>16.18</v>
      </c>
      <c r="O24" s="822" t="s">
        <v>6817</v>
      </c>
      <c r="P24" s="838" t="s">
        <v>6856</v>
      </c>
      <c r="Q24" s="824">
        <f t="shared" si="0"/>
        <v>-2</v>
      </c>
      <c r="R24" s="824">
        <f t="shared" si="0"/>
        <v>-18</v>
      </c>
      <c r="S24" s="834">
        <f t="shared" si="1"/>
        <v>16.18</v>
      </c>
      <c r="T24" s="834">
        <f t="shared" si="2"/>
        <v>36</v>
      </c>
      <c r="U24" s="834">
        <f t="shared" si="3"/>
        <v>19.82</v>
      </c>
      <c r="V24" s="839">
        <f t="shared" si="4"/>
        <v>2.2249690976514214</v>
      </c>
      <c r="W24" s="825">
        <v>19.82</v>
      </c>
    </row>
    <row r="25" spans="1:23" ht="14.4" customHeight="1" x14ac:dyDescent="0.3">
      <c r="A25" s="886" t="s">
        <v>6857</v>
      </c>
      <c r="B25" s="827">
        <v>37</v>
      </c>
      <c r="C25" s="828">
        <v>60.48</v>
      </c>
      <c r="D25" s="829">
        <v>5.5</v>
      </c>
      <c r="E25" s="837">
        <v>20</v>
      </c>
      <c r="F25" s="816">
        <v>28.29</v>
      </c>
      <c r="G25" s="817">
        <v>4.7</v>
      </c>
      <c r="H25" s="822">
        <v>17</v>
      </c>
      <c r="I25" s="816">
        <v>53.98</v>
      </c>
      <c r="J25" s="817">
        <v>8.8000000000000007</v>
      </c>
      <c r="K25" s="821">
        <v>1.67</v>
      </c>
      <c r="L25" s="822">
        <v>3</v>
      </c>
      <c r="M25" s="822">
        <v>27</v>
      </c>
      <c r="N25" s="823">
        <v>8.92</v>
      </c>
      <c r="O25" s="822" t="s">
        <v>6817</v>
      </c>
      <c r="P25" s="838" t="s">
        <v>6858</v>
      </c>
      <c r="Q25" s="824">
        <f t="shared" si="0"/>
        <v>-20</v>
      </c>
      <c r="R25" s="824">
        <f t="shared" si="0"/>
        <v>-6.5</v>
      </c>
      <c r="S25" s="834">
        <f t="shared" si="1"/>
        <v>151.63999999999999</v>
      </c>
      <c r="T25" s="834">
        <f t="shared" si="2"/>
        <v>149.60000000000002</v>
      </c>
      <c r="U25" s="834">
        <f t="shared" si="3"/>
        <v>-2.0399999999999636</v>
      </c>
      <c r="V25" s="839">
        <f t="shared" si="4"/>
        <v>0.98654708520179391</v>
      </c>
      <c r="W25" s="825">
        <v>79.239999999999995</v>
      </c>
    </row>
    <row r="26" spans="1:23" ht="14.4" customHeight="1" x14ac:dyDescent="0.3">
      <c r="A26" s="886" t="s">
        <v>6859</v>
      </c>
      <c r="B26" s="834"/>
      <c r="C26" s="835"/>
      <c r="D26" s="836"/>
      <c r="E26" s="837"/>
      <c r="F26" s="816"/>
      <c r="G26" s="817"/>
      <c r="H26" s="818">
        <v>1</v>
      </c>
      <c r="I26" s="819">
        <v>0.62</v>
      </c>
      <c r="J26" s="826">
        <v>2</v>
      </c>
      <c r="K26" s="821">
        <v>0.62</v>
      </c>
      <c r="L26" s="822">
        <v>2</v>
      </c>
      <c r="M26" s="822">
        <v>22</v>
      </c>
      <c r="N26" s="823">
        <v>7.23</v>
      </c>
      <c r="O26" s="822" t="s">
        <v>6817</v>
      </c>
      <c r="P26" s="838" t="s">
        <v>6860</v>
      </c>
      <c r="Q26" s="824">
        <f t="shared" si="0"/>
        <v>1</v>
      </c>
      <c r="R26" s="824">
        <f t="shared" si="0"/>
        <v>0.62</v>
      </c>
      <c r="S26" s="834">
        <f t="shared" si="1"/>
        <v>7.23</v>
      </c>
      <c r="T26" s="834">
        <f t="shared" si="2"/>
        <v>2</v>
      </c>
      <c r="U26" s="834">
        <f t="shared" si="3"/>
        <v>-5.23</v>
      </c>
      <c r="V26" s="839">
        <f t="shared" si="4"/>
        <v>0.27662517289073302</v>
      </c>
      <c r="W26" s="825"/>
    </row>
    <row r="27" spans="1:23" ht="14.4" customHeight="1" x14ac:dyDescent="0.3">
      <c r="A27" s="886" t="s">
        <v>6861</v>
      </c>
      <c r="B27" s="827">
        <v>1</v>
      </c>
      <c r="C27" s="828">
        <v>1.55</v>
      </c>
      <c r="D27" s="829">
        <v>28</v>
      </c>
      <c r="E27" s="837"/>
      <c r="F27" s="816"/>
      <c r="G27" s="817"/>
      <c r="H27" s="822"/>
      <c r="I27" s="816"/>
      <c r="J27" s="817"/>
      <c r="K27" s="821">
        <v>1.55</v>
      </c>
      <c r="L27" s="822">
        <v>5</v>
      </c>
      <c r="M27" s="822">
        <v>43</v>
      </c>
      <c r="N27" s="823">
        <v>14.39</v>
      </c>
      <c r="O27" s="822" t="s">
        <v>6817</v>
      </c>
      <c r="P27" s="838" t="s">
        <v>6862</v>
      </c>
      <c r="Q27" s="824">
        <f t="shared" si="0"/>
        <v>-1</v>
      </c>
      <c r="R27" s="824">
        <f t="shared" si="0"/>
        <v>-1.55</v>
      </c>
      <c r="S27" s="834" t="str">
        <f t="shared" si="1"/>
        <v/>
      </c>
      <c r="T27" s="834" t="str">
        <f t="shared" si="2"/>
        <v/>
      </c>
      <c r="U27" s="834" t="str">
        <f t="shared" si="3"/>
        <v/>
      </c>
      <c r="V27" s="839" t="str">
        <f t="shared" si="4"/>
        <v/>
      </c>
      <c r="W27" s="825"/>
    </row>
    <row r="28" spans="1:23" ht="14.4" customHeight="1" x14ac:dyDescent="0.3">
      <c r="A28" s="886" t="s">
        <v>6863</v>
      </c>
      <c r="B28" s="834"/>
      <c r="C28" s="835"/>
      <c r="D28" s="836"/>
      <c r="E28" s="837"/>
      <c r="F28" s="816"/>
      <c r="G28" s="817"/>
      <c r="H28" s="818">
        <v>2</v>
      </c>
      <c r="I28" s="819">
        <v>2.16</v>
      </c>
      <c r="J28" s="826">
        <v>5</v>
      </c>
      <c r="K28" s="821">
        <v>1.06</v>
      </c>
      <c r="L28" s="822">
        <v>4</v>
      </c>
      <c r="M28" s="822">
        <v>34</v>
      </c>
      <c r="N28" s="823">
        <v>11.35</v>
      </c>
      <c r="O28" s="822" t="s">
        <v>6817</v>
      </c>
      <c r="P28" s="838" t="s">
        <v>6864</v>
      </c>
      <c r="Q28" s="824">
        <f t="shared" si="0"/>
        <v>2</v>
      </c>
      <c r="R28" s="824">
        <f t="shared" si="0"/>
        <v>2.16</v>
      </c>
      <c r="S28" s="834">
        <f t="shared" si="1"/>
        <v>22.7</v>
      </c>
      <c r="T28" s="834">
        <f t="shared" si="2"/>
        <v>10</v>
      </c>
      <c r="U28" s="834">
        <f t="shared" si="3"/>
        <v>-12.7</v>
      </c>
      <c r="V28" s="839">
        <f t="shared" si="4"/>
        <v>0.44052863436123352</v>
      </c>
      <c r="W28" s="825"/>
    </row>
    <row r="29" spans="1:23" ht="14.4" customHeight="1" x14ac:dyDescent="0.3">
      <c r="A29" s="886" t="s">
        <v>6865</v>
      </c>
      <c r="B29" s="827">
        <v>1</v>
      </c>
      <c r="C29" s="828">
        <v>0.21</v>
      </c>
      <c r="D29" s="829">
        <v>1</v>
      </c>
      <c r="E29" s="837"/>
      <c r="F29" s="816"/>
      <c r="G29" s="817"/>
      <c r="H29" s="822"/>
      <c r="I29" s="816"/>
      <c r="J29" s="817"/>
      <c r="K29" s="821">
        <v>0.6</v>
      </c>
      <c r="L29" s="822">
        <v>3</v>
      </c>
      <c r="M29" s="822">
        <v>26</v>
      </c>
      <c r="N29" s="823">
        <v>8.6199999999999992</v>
      </c>
      <c r="O29" s="822" t="s">
        <v>6817</v>
      </c>
      <c r="P29" s="838" t="s">
        <v>6866</v>
      </c>
      <c r="Q29" s="824">
        <f t="shared" si="0"/>
        <v>-1</v>
      </c>
      <c r="R29" s="824">
        <f t="shared" si="0"/>
        <v>-0.21</v>
      </c>
      <c r="S29" s="834" t="str">
        <f t="shared" si="1"/>
        <v/>
      </c>
      <c r="T29" s="834" t="str">
        <f t="shared" si="2"/>
        <v/>
      </c>
      <c r="U29" s="834" t="str">
        <f t="shared" si="3"/>
        <v/>
      </c>
      <c r="V29" s="839" t="str">
        <f t="shared" si="4"/>
        <v/>
      </c>
      <c r="W29" s="825"/>
    </row>
    <row r="30" spans="1:23" ht="14.4" customHeight="1" x14ac:dyDescent="0.3">
      <c r="A30" s="886" t="s">
        <v>6867</v>
      </c>
      <c r="B30" s="834">
        <v>2</v>
      </c>
      <c r="C30" s="835">
        <v>1.42</v>
      </c>
      <c r="D30" s="836">
        <v>3</v>
      </c>
      <c r="E30" s="837">
        <v>1</v>
      </c>
      <c r="F30" s="816">
        <v>0.51</v>
      </c>
      <c r="G30" s="817">
        <v>2</v>
      </c>
      <c r="H30" s="818">
        <v>2</v>
      </c>
      <c r="I30" s="819">
        <v>0.87</v>
      </c>
      <c r="J30" s="826">
        <v>1</v>
      </c>
      <c r="K30" s="821">
        <v>0.42</v>
      </c>
      <c r="L30" s="822">
        <v>1</v>
      </c>
      <c r="M30" s="822">
        <v>7</v>
      </c>
      <c r="N30" s="823">
        <v>2.46</v>
      </c>
      <c r="O30" s="822" t="s">
        <v>6817</v>
      </c>
      <c r="P30" s="838" t="s">
        <v>6868</v>
      </c>
      <c r="Q30" s="824">
        <f t="shared" si="0"/>
        <v>0</v>
      </c>
      <c r="R30" s="824">
        <f t="shared" si="0"/>
        <v>-0.54999999999999993</v>
      </c>
      <c r="S30" s="834">
        <f t="shared" si="1"/>
        <v>4.92</v>
      </c>
      <c r="T30" s="834">
        <f t="shared" si="2"/>
        <v>2</v>
      </c>
      <c r="U30" s="834">
        <f t="shared" si="3"/>
        <v>-2.92</v>
      </c>
      <c r="V30" s="839">
        <f t="shared" si="4"/>
        <v>0.4065040650406504</v>
      </c>
      <c r="W30" s="825"/>
    </row>
    <row r="31" spans="1:23" ht="14.4" customHeight="1" x14ac:dyDescent="0.3">
      <c r="A31" s="886" t="s">
        <v>6869</v>
      </c>
      <c r="B31" s="834"/>
      <c r="C31" s="835"/>
      <c r="D31" s="836"/>
      <c r="E31" s="818">
        <v>1</v>
      </c>
      <c r="F31" s="819">
        <v>11.21</v>
      </c>
      <c r="G31" s="826">
        <v>15</v>
      </c>
      <c r="H31" s="822"/>
      <c r="I31" s="816"/>
      <c r="J31" s="817"/>
      <c r="K31" s="821">
        <v>11.21</v>
      </c>
      <c r="L31" s="822">
        <v>6</v>
      </c>
      <c r="M31" s="822">
        <v>53</v>
      </c>
      <c r="N31" s="823">
        <v>17.78</v>
      </c>
      <c r="O31" s="822" t="s">
        <v>6817</v>
      </c>
      <c r="P31" s="838" t="s">
        <v>6870</v>
      </c>
      <c r="Q31" s="824">
        <f t="shared" si="0"/>
        <v>0</v>
      </c>
      <c r="R31" s="824">
        <f t="shared" si="0"/>
        <v>0</v>
      </c>
      <c r="S31" s="834" t="str">
        <f t="shared" si="1"/>
        <v/>
      </c>
      <c r="T31" s="834" t="str">
        <f t="shared" si="2"/>
        <v/>
      </c>
      <c r="U31" s="834" t="str">
        <f t="shared" si="3"/>
        <v/>
      </c>
      <c r="V31" s="839" t="str">
        <f t="shared" si="4"/>
        <v/>
      </c>
      <c r="W31" s="825"/>
    </row>
    <row r="32" spans="1:23" ht="14.4" customHeight="1" x14ac:dyDescent="0.3">
      <c r="A32" s="886" t="s">
        <v>6871</v>
      </c>
      <c r="B32" s="834"/>
      <c r="C32" s="835"/>
      <c r="D32" s="836"/>
      <c r="E32" s="818">
        <v>1</v>
      </c>
      <c r="F32" s="819">
        <v>2.69</v>
      </c>
      <c r="G32" s="826">
        <v>2</v>
      </c>
      <c r="H32" s="822"/>
      <c r="I32" s="816"/>
      <c r="J32" s="817"/>
      <c r="K32" s="821">
        <v>7.26</v>
      </c>
      <c r="L32" s="822">
        <v>4</v>
      </c>
      <c r="M32" s="822">
        <v>39</v>
      </c>
      <c r="N32" s="823">
        <v>13.04</v>
      </c>
      <c r="O32" s="822" t="s">
        <v>6817</v>
      </c>
      <c r="P32" s="838" t="s">
        <v>6872</v>
      </c>
      <c r="Q32" s="824">
        <f t="shared" si="0"/>
        <v>0</v>
      </c>
      <c r="R32" s="824">
        <f t="shared" si="0"/>
        <v>0</v>
      </c>
      <c r="S32" s="834" t="str">
        <f t="shared" si="1"/>
        <v/>
      </c>
      <c r="T32" s="834" t="str">
        <f t="shared" si="2"/>
        <v/>
      </c>
      <c r="U32" s="834" t="str">
        <f t="shared" si="3"/>
        <v/>
      </c>
      <c r="V32" s="839" t="str">
        <f t="shared" si="4"/>
        <v/>
      </c>
      <c r="W32" s="825"/>
    </row>
    <row r="33" spans="1:23" ht="14.4" customHeight="1" x14ac:dyDescent="0.3">
      <c r="A33" s="887" t="s">
        <v>6873</v>
      </c>
      <c r="B33" s="880">
        <v>2</v>
      </c>
      <c r="C33" s="882">
        <v>14.05</v>
      </c>
      <c r="D33" s="840">
        <v>3.5</v>
      </c>
      <c r="E33" s="883">
        <v>3</v>
      </c>
      <c r="F33" s="884">
        <v>19.54</v>
      </c>
      <c r="G33" s="833">
        <v>5.3</v>
      </c>
      <c r="H33" s="875">
        <v>3</v>
      </c>
      <c r="I33" s="874">
        <v>24.88</v>
      </c>
      <c r="J33" s="831">
        <v>3.3</v>
      </c>
      <c r="K33" s="876">
        <v>9.31</v>
      </c>
      <c r="L33" s="875">
        <v>5</v>
      </c>
      <c r="M33" s="875">
        <v>47</v>
      </c>
      <c r="N33" s="877">
        <v>15.68</v>
      </c>
      <c r="O33" s="875" t="s">
        <v>6817</v>
      </c>
      <c r="P33" s="878" t="s">
        <v>6874</v>
      </c>
      <c r="Q33" s="879">
        <f t="shared" si="0"/>
        <v>1</v>
      </c>
      <c r="R33" s="879">
        <f t="shared" si="0"/>
        <v>10.829999999999998</v>
      </c>
      <c r="S33" s="880">
        <f t="shared" si="1"/>
        <v>47.04</v>
      </c>
      <c r="T33" s="880">
        <f t="shared" si="2"/>
        <v>9.8999999999999986</v>
      </c>
      <c r="U33" s="880">
        <f t="shared" si="3"/>
        <v>-37.14</v>
      </c>
      <c r="V33" s="881">
        <f t="shared" si="4"/>
        <v>0.21045918367346936</v>
      </c>
      <c r="W33" s="832"/>
    </row>
    <row r="34" spans="1:23" ht="14.4" customHeight="1" x14ac:dyDescent="0.3">
      <c r="A34" s="886" t="s">
        <v>6875</v>
      </c>
      <c r="B34" s="834">
        <v>2</v>
      </c>
      <c r="C34" s="835">
        <v>8.4499999999999993</v>
      </c>
      <c r="D34" s="836">
        <v>3.5</v>
      </c>
      <c r="E34" s="837">
        <v>2</v>
      </c>
      <c r="F34" s="816">
        <v>8.4499999999999993</v>
      </c>
      <c r="G34" s="817">
        <v>5.5</v>
      </c>
      <c r="H34" s="818">
        <v>2</v>
      </c>
      <c r="I34" s="819">
        <v>8.4499999999999993</v>
      </c>
      <c r="J34" s="826">
        <v>3</v>
      </c>
      <c r="K34" s="821">
        <v>4.2300000000000004</v>
      </c>
      <c r="L34" s="822">
        <v>2</v>
      </c>
      <c r="M34" s="822">
        <v>20</v>
      </c>
      <c r="N34" s="823">
        <v>6.76</v>
      </c>
      <c r="O34" s="822" t="s">
        <v>6817</v>
      </c>
      <c r="P34" s="838" t="s">
        <v>6876</v>
      </c>
      <c r="Q34" s="824">
        <f t="shared" si="0"/>
        <v>0</v>
      </c>
      <c r="R34" s="824">
        <f t="shared" si="0"/>
        <v>0</v>
      </c>
      <c r="S34" s="834">
        <f t="shared" si="1"/>
        <v>13.52</v>
      </c>
      <c r="T34" s="834">
        <f t="shared" si="2"/>
        <v>6</v>
      </c>
      <c r="U34" s="834">
        <f t="shared" si="3"/>
        <v>-7.52</v>
      </c>
      <c r="V34" s="839">
        <f t="shared" si="4"/>
        <v>0.4437869822485207</v>
      </c>
      <c r="W34" s="825"/>
    </row>
    <row r="35" spans="1:23" ht="14.4" customHeight="1" x14ac:dyDescent="0.3">
      <c r="A35" s="886" t="s">
        <v>6877</v>
      </c>
      <c r="B35" s="834"/>
      <c r="C35" s="835"/>
      <c r="D35" s="836"/>
      <c r="E35" s="818">
        <v>1</v>
      </c>
      <c r="F35" s="819">
        <v>4.4400000000000004</v>
      </c>
      <c r="G35" s="826">
        <v>35</v>
      </c>
      <c r="H35" s="822"/>
      <c r="I35" s="816"/>
      <c r="J35" s="817"/>
      <c r="K35" s="821">
        <v>4.2300000000000004</v>
      </c>
      <c r="L35" s="822">
        <v>4</v>
      </c>
      <c r="M35" s="822">
        <v>33</v>
      </c>
      <c r="N35" s="823">
        <v>10.88</v>
      </c>
      <c r="O35" s="822" t="s">
        <v>5769</v>
      </c>
      <c r="P35" s="838" t="s">
        <v>6878</v>
      </c>
      <c r="Q35" s="824">
        <f t="shared" si="0"/>
        <v>0</v>
      </c>
      <c r="R35" s="824">
        <f t="shared" si="0"/>
        <v>0</v>
      </c>
      <c r="S35" s="834" t="str">
        <f t="shared" si="1"/>
        <v/>
      </c>
      <c r="T35" s="834" t="str">
        <f t="shared" si="2"/>
        <v/>
      </c>
      <c r="U35" s="834" t="str">
        <f t="shared" si="3"/>
        <v/>
      </c>
      <c r="V35" s="839" t="str">
        <f t="shared" si="4"/>
        <v/>
      </c>
      <c r="W35" s="825"/>
    </row>
    <row r="36" spans="1:23" ht="14.4" customHeight="1" x14ac:dyDescent="0.3">
      <c r="A36" s="886" t="s">
        <v>6879</v>
      </c>
      <c r="B36" s="834"/>
      <c r="C36" s="835"/>
      <c r="D36" s="836"/>
      <c r="E36" s="837"/>
      <c r="F36" s="816"/>
      <c r="G36" s="817"/>
      <c r="H36" s="818">
        <v>1</v>
      </c>
      <c r="I36" s="819">
        <v>1.36</v>
      </c>
      <c r="J36" s="826">
        <v>3</v>
      </c>
      <c r="K36" s="821">
        <v>2.5299999999999998</v>
      </c>
      <c r="L36" s="822">
        <v>6</v>
      </c>
      <c r="M36" s="822">
        <v>55</v>
      </c>
      <c r="N36" s="823">
        <v>18.37</v>
      </c>
      <c r="O36" s="822" t="s">
        <v>6817</v>
      </c>
      <c r="P36" s="838" t="s">
        <v>6880</v>
      </c>
      <c r="Q36" s="824">
        <f t="shared" si="0"/>
        <v>1</v>
      </c>
      <c r="R36" s="824">
        <f t="shared" si="0"/>
        <v>1.36</v>
      </c>
      <c r="S36" s="834">
        <f t="shared" si="1"/>
        <v>18.37</v>
      </c>
      <c r="T36" s="834">
        <f t="shared" si="2"/>
        <v>3</v>
      </c>
      <c r="U36" s="834">
        <f t="shared" si="3"/>
        <v>-15.370000000000001</v>
      </c>
      <c r="V36" s="839">
        <f t="shared" si="4"/>
        <v>0.16330974414806748</v>
      </c>
      <c r="W36" s="825"/>
    </row>
    <row r="37" spans="1:23" ht="14.4" customHeight="1" x14ac:dyDescent="0.3">
      <c r="A37" s="886" t="s">
        <v>6881</v>
      </c>
      <c r="B37" s="834"/>
      <c r="C37" s="835"/>
      <c r="D37" s="836"/>
      <c r="E37" s="837"/>
      <c r="F37" s="816"/>
      <c r="G37" s="817"/>
      <c r="H37" s="818">
        <v>1</v>
      </c>
      <c r="I37" s="819">
        <v>1.92</v>
      </c>
      <c r="J37" s="826">
        <v>7</v>
      </c>
      <c r="K37" s="821">
        <v>1.92</v>
      </c>
      <c r="L37" s="822">
        <v>3</v>
      </c>
      <c r="M37" s="822">
        <v>25</v>
      </c>
      <c r="N37" s="823">
        <v>8.49</v>
      </c>
      <c r="O37" s="822" t="s">
        <v>6817</v>
      </c>
      <c r="P37" s="838" t="s">
        <v>6882</v>
      </c>
      <c r="Q37" s="824">
        <f t="shared" si="0"/>
        <v>1</v>
      </c>
      <c r="R37" s="824">
        <f t="shared" si="0"/>
        <v>1.92</v>
      </c>
      <c r="S37" s="834">
        <f t="shared" si="1"/>
        <v>8.49</v>
      </c>
      <c r="T37" s="834">
        <f t="shared" si="2"/>
        <v>7</v>
      </c>
      <c r="U37" s="834">
        <f t="shared" si="3"/>
        <v>-1.4900000000000002</v>
      </c>
      <c r="V37" s="839">
        <f t="shared" si="4"/>
        <v>0.82449941107184921</v>
      </c>
      <c r="W37" s="825"/>
    </row>
    <row r="38" spans="1:23" ht="14.4" customHeight="1" x14ac:dyDescent="0.3">
      <c r="A38" s="886" t="s">
        <v>6883</v>
      </c>
      <c r="B38" s="834"/>
      <c r="C38" s="835"/>
      <c r="D38" s="836"/>
      <c r="E38" s="818">
        <v>1</v>
      </c>
      <c r="F38" s="819">
        <v>1.63</v>
      </c>
      <c r="G38" s="826">
        <v>3</v>
      </c>
      <c r="H38" s="822"/>
      <c r="I38" s="816"/>
      <c r="J38" s="817"/>
      <c r="K38" s="821">
        <v>1.63</v>
      </c>
      <c r="L38" s="822">
        <v>3</v>
      </c>
      <c r="M38" s="822">
        <v>27</v>
      </c>
      <c r="N38" s="823">
        <v>8.9700000000000006</v>
      </c>
      <c r="O38" s="822" t="s">
        <v>6817</v>
      </c>
      <c r="P38" s="838" t="s">
        <v>6884</v>
      </c>
      <c r="Q38" s="824">
        <f t="shared" si="0"/>
        <v>0</v>
      </c>
      <c r="R38" s="824">
        <f t="shared" si="0"/>
        <v>0</v>
      </c>
      <c r="S38" s="834" t="str">
        <f t="shared" si="1"/>
        <v/>
      </c>
      <c r="T38" s="834" t="str">
        <f t="shared" si="2"/>
        <v/>
      </c>
      <c r="U38" s="834" t="str">
        <f t="shared" si="3"/>
        <v/>
      </c>
      <c r="V38" s="839" t="str">
        <f t="shared" si="4"/>
        <v/>
      </c>
      <c r="W38" s="825"/>
    </row>
    <row r="39" spans="1:23" ht="14.4" customHeight="1" x14ac:dyDescent="0.3">
      <c r="A39" s="886" t="s">
        <v>6885</v>
      </c>
      <c r="B39" s="834">
        <v>1</v>
      </c>
      <c r="C39" s="835">
        <v>1.36</v>
      </c>
      <c r="D39" s="836">
        <v>6</v>
      </c>
      <c r="E39" s="837"/>
      <c r="F39" s="816"/>
      <c r="G39" s="817"/>
      <c r="H39" s="818">
        <v>1</v>
      </c>
      <c r="I39" s="819">
        <v>1.36</v>
      </c>
      <c r="J39" s="826">
        <v>4</v>
      </c>
      <c r="K39" s="821">
        <v>1.36</v>
      </c>
      <c r="L39" s="822">
        <v>3</v>
      </c>
      <c r="M39" s="822">
        <v>30</v>
      </c>
      <c r="N39" s="823">
        <v>10.07</v>
      </c>
      <c r="O39" s="822" t="s">
        <v>6817</v>
      </c>
      <c r="P39" s="838" t="s">
        <v>6886</v>
      </c>
      <c r="Q39" s="824">
        <f t="shared" si="0"/>
        <v>0</v>
      </c>
      <c r="R39" s="824">
        <f t="shared" si="0"/>
        <v>0</v>
      </c>
      <c r="S39" s="834">
        <f t="shared" si="1"/>
        <v>10.07</v>
      </c>
      <c r="T39" s="834">
        <f t="shared" si="2"/>
        <v>4</v>
      </c>
      <c r="U39" s="834">
        <f t="shared" si="3"/>
        <v>-6.07</v>
      </c>
      <c r="V39" s="839">
        <f t="shared" si="4"/>
        <v>0.39721946375372391</v>
      </c>
      <c r="W39" s="825"/>
    </row>
    <row r="40" spans="1:23" ht="14.4" customHeight="1" x14ac:dyDescent="0.3">
      <c r="A40" s="886" t="s">
        <v>6887</v>
      </c>
      <c r="B40" s="834"/>
      <c r="C40" s="835"/>
      <c r="D40" s="836"/>
      <c r="E40" s="818">
        <v>1</v>
      </c>
      <c r="F40" s="819">
        <v>1.06</v>
      </c>
      <c r="G40" s="826">
        <v>22</v>
      </c>
      <c r="H40" s="822"/>
      <c r="I40" s="816"/>
      <c r="J40" s="817"/>
      <c r="K40" s="821">
        <v>1.04</v>
      </c>
      <c r="L40" s="822">
        <v>4</v>
      </c>
      <c r="M40" s="822">
        <v>35</v>
      </c>
      <c r="N40" s="823">
        <v>11.59</v>
      </c>
      <c r="O40" s="822" t="s">
        <v>6817</v>
      </c>
      <c r="P40" s="838" t="s">
        <v>6888</v>
      </c>
      <c r="Q40" s="824">
        <f t="shared" si="0"/>
        <v>0</v>
      </c>
      <c r="R40" s="824">
        <f t="shared" si="0"/>
        <v>0</v>
      </c>
      <c r="S40" s="834" t="str">
        <f t="shared" si="1"/>
        <v/>
      </c>
      <c r="T40" s="834" t="str">
        <f t="shared" si="2"/>
        <v/>
      </c>
      <c r="U40" s="834" t="str">
        <f t="shared" si="3"/>
        <v/>
      </c>
      <c r="V40" s="839" t="str">
        <f t="shared" si="4"/>
        <v/>
      </c>
      <c r="W40" s="825"/>
    </row>
    <row r="41" spans="1:23" ht="14.4" customHeight="1" x14ac:dyDescent="0.3">
      <c r="A41" s="886" t="s">
        <v>6889</v>
      </c>
      <c r="B41" s="834">
        <v>1</v>
      </c>
      <c r="C41" s="835">
        <v>1.5</v>
      </c>
      <c r="D41" s="836">
        <v>4</v>
      </c>
      <c r="E41" s="837"/>
      <c r="F41" s="816"/>
      <c r="G41" s="817"/>
      <c r="H41" s="818"/>
      <c r="I41" s="819"/>
      <c r="J41" s="826"/>
      <c r="K41" s="821">
        <v>1.45</v>
      </c>
      <c r="L41" s="822">
        <v>4</v>
      </c>
      <c r="M41" s="822">
        <v>32</v>
      </c>
      <c r="N41" s="823">
        <v>10.67</v>
      </c>
      <c r="O41" s="822" t="s">
        <v>6817</v>
      </c>
      <c r="P41" s="838" t="s">
        <v>6890</v>
      </c>
      <c r="Q41" s="824">
        <f t="shared" si="0"/>
        <v>-1</v>
      </c>
      <c r="R41" s="824">
        <f t="shared" si="0"/>
        <v>-1.5</v>
      </c>
      <c r="S41" s="834" t="str">
        <f t="shared" si="1"/>
        <v/>
      </c>
      <c r="T41" s="834" t="str">
        <f t="shared" si="2"/>
        <v/>
      </c>
      <c r="U41" s="834" t="str">
        <f t="shared" si="3"/>
        <v/>
      </c>
      <c r="V41" s="839" t="str">
        <f t="shared" si="4"/>
        <v/>
      </c>
      <c r="W41" s="825"/>
    </row>
    <row r="42" spans="1:23" ht="14.4" customHeight="1" x14ac:dyDescent="0.3">
      <c r="A42" s="887" t="s">
        <v>6891</v>
      </c>
      <c r="B42" s="880">
        <v>3</v>
      </c>
      <c r="C42" s="882">
        <v>8.08</v>
      </c>
      <c r="D42" s="840">
        <v>4.7</v>
      </c>
      <c r="E42" s="873">
        <v>4</v>
      </c>
      <c r="F42" s="874">
        <v>10.77</v>
      </c>
      <c r="G42" s="831">
        <v>3.3</v>
      </c>
      <c r="H42" s="883">
        <v>7</v>
      </c>
      <c r="I42" s="884">
        <v>19.649999999999999</v>
      </c>
      <c r="J42" s="833">
        <v>5.3</v>
      </c>
      <c r="K42" s="876">
        <v>2.69</v>
      </c>
      <c r="L42" s="875">
        <v>3</v>
      </c>
      <c r="M42" s="875">
        <v>31</v>
      </c>
      <c r="N42" s="877">
        <v>10.34</v>
      </c>
      <c r="O42" s="875" t="s">
        <v>6817</v>
      </c>
      <c r="P42" s="878" t="s">
        <v>6892</v>
      </c>
      <c r="Q42" s="879">
        <f t="shared" si="0"/>
        <v>4</v>
      </c>
      <c r="R42" s="879">
        <f t="shared" si="0"/>
        <v>11.569999999999999</v>
      </c>
      <c r="S42" s="880">
        <f t="shared" si="1"/>
        <v>72.38</v>
      </c>
      <c r="T42" s="880">
        <f t="shared" si="2"/>
        <v>37.1</v>
      </c>
      <c r="U42" s="880">
        <f t="shared" si="3"/>
        <v>-35.279999999999994</v>
      </c>
      <c r="V42" s="881">
        <f t="shared" si="4"/>
        <v>0.5125725338491296</v>
      </c>
      <c r="W42" s="832"/>
    </row>
    <row r="43" spans="1:23" ht="14.4" customHeight="1" x14ac:dyDescent="0.3">
      <c r="A43" s="886" t="s">
        <v>6893</v>
      </c>
      <c r="B43" s="834"/>
      <c r="C43" s="835"/>
      <c r="D43" s="836"/>
      <c r="E43" s="837"/>
      <c r="F43" s="816"/>
      <c r="G43" s="817"/>
      <c r="H43" s="818">
        <v>1</v>
      </c>
      <c r="I43" s="819">
        <v>3.35</v>
      </c>
      <c r="J43" s="820">
        <v>27</v>
      </c>
      <c r="K43" s="821">
        <v>2.74</v>
      </c>
      <c r="L43" s="822">
        <v>2</v>
      </c>
      <c r="M43" s="822">
        <v>22</v>
      </c>
      <c r="N43" s="823">
        <v>7.21</v>
      </c>
      <c r="O43" s="822" t="s">
        <v>6817</v>
      </c>
      <c r="P43" s="838" t="s">
        <v>6894</v>
      </c>
      <c r="Q43" s="824">
        <f t="shared" si="0"/>
        <v>1</v>
      </c>
      <c r="R43" s="824">
        <f t="shared" si="0"/>
        <v>3.35</v>
      </c>
      <c r="S43" s="834">
        <f t="shared" si="1"/>
        <v>7.21</v>
      </c>
      <c r="T43" s="834">
        <f t="shared" si="2"/>
        <v>27</v>
      </c>
      <c r="U43" s="834">
        <f t="shared" si="3"/>
        <v>19.79</v>
      </c>
      <c r="V43" s="839">
        <f t="shared" si="4"/>
        <v>3.7447988904299585</v>
      </c>
      <c r="W43" s="825">
        <v>19.79</v>
      </c>
    </row>
    <row r="44" spans="1:23" ht="14.4" customHeight="1" x14ac:dyDescent="0.3">
      <c r="A44" s="886" t="s">
        <v>6895</v>
      </c>
      <c r="B44" s="834">
        <v>2</v>
      </c>
      <c r="C44" s="835">
        <v>8.92</v>
      </c>
      <c r="D44" s="836">
        <v>17.5</v>
      </c>
      <c r="E44" s="837">
        <v>1</v>
      </c>
      <c r="F44" s="816">
        <v>6.37</v>
      </c>
      <c r="G44" s="817">
        <v>47</v>
      </c>
      <c r="H44" s="818">
        <v>2</v>
      </c>
      <c r="I44" s="819">
        <v>18.52</v>
      </c>
      <c r="J44" s="826">
        <v>9</v>
      </c>
      <c r="K44" s="821">
        <v>6.37</v>
      </c>
      <c r="L44" s="822">
        <v>7</v>
      </c>
      <c r="M44" s="822">
        <v>61</v>
      </c>
      <c r="N44" s="823">
        <v>20.329999999999998</v>
      </c>
      <c r="O44" s="822" t="s">
        <v>6817</v>
      </c>
      <c r="P44" s="838" t="s">
        <v>6896</v>
      </c>
      <c r="Q44" s="824">
        <f t="shared" si="0"/>
        <v>0</v>
      </c>
      <c r="R44" s="824">
        <f t="shared" si="0"/>
        <v>9.6</v>
      </c>
      <c r="S44" s="834">
        <f t="shared" si="1"/>
        <v>40.659999999999997</v>
      </c>
      <c r="T44" s="834">
        <f t="shared" si="2"/>
        <v>18</v>
      </c>
      <c r="U44" s="834">
        <f t="shared" si="3"/>
        <v>-22.659999999999997</v>
      </c>
      <c r="V44" s="839">
        <f t="shared" si="4"/>
        <v>0.44269552385636995</v>
      </c>
      <c r="W44" s="825"/>
    </row>
    <row r="45" spans="1:23" ht="14.4" customHeight="1" x14ac:dyDescent="0.3">
      <c r="A45" s="886" t="s">
        <v>6897</v>
      </c>
      <c r="B45" s="827">
        <v>2</v>
      </c>
      <c r="C45" s="828">
        <v>19.940000000000001</v>
      </c>
      <c r="D45" s="829">
        <v>8</v>
      </c>
      <c r="E45" s="837"/>
      <c r="F45" s="816"/>
      <c r="G45" s="817"/>
      <c r="H45" s="822"/>
      <c r="I45" s="816"/>
      <c r="J45" s="817"/>
      <c r="K45" s="821">
        <v>8.5</v>
      </c>
      <c r="L45" s="822">
        <v>7</v>
      </c>
      <c r="M45" s="822">
        <v>67</v>
      </c>
      <c r="N45" s="823">
        <v>22.19</v>
      </c>
      <c r="O45" s="822" t="s">
        <v>6817</v>
      </c>
      <c r="P45" s="838" t="s">
        <v>6898</v>
      </c>
      <c r="Q45" s="824">
        <f t="shared" si="0"/>
        <v>-2</v>
      </c>
      <c r="R45" s="824">
        <f t="shared" si="0"/>
        <v>-19.940000000000001</v>
      </c>
      <c r="S45" s="834" t="str">
        <f t="shared" si="1"/>
        <v/>
      </c>
      <c r="T45" s="834" t="str">
        <f t="shared" si="2"/>
        <v/>
      </c>
      <c r="U45" s="834" t="str">
        <f t="shared" si="3"/>
        <v/>
      </c>
      <c r="V45" s="839" t="str">
        <f t="shared" si="4"/>
        <v/>
      </c>
      <c r="W45" s="825"/>
    </row>
    <row r="46" spans="1:23" ht="14.4" customHeight="1" x14ac:dyDescent="0.3">
      <c r="A46" s="886" t="s">
        <v>6899</v>
      </c>
      <c r="B46" s="834"/>
      <c r="C46" s="835"/>
      <c r="D46" s="836"/>
      <c r="E46" s="818">
        <v>1</v>
      </c>
      <c r="F46" s="819">
        <v>3.77</v>
      </c>
      <c r="G46" s="826">
        <v>33</v>
      </c>
      <c r="H46" s="822"/>
      <c r="I46" s="816"/>
      <c r="J46" s="817"/>
      <c r="K46" s="821">
        <v>3.77</v>
      </c>
      <c r="L46" s="822">
        <v>6</v>
      </c>
      <c r="M46" s="822">
        <v>55</v>
      </c>
      <c r="N46" s="823">
        <v>18.399999999999999</v>
      </c>
      <c r="O46" s="822" t="s">
        <v>6817</v>
      </c>
      <c r="P46" s="838" t="s">
        <v>6900</v>
      </c>
      <c r="Q46" s="824">
        <f t="shared" si="0"/>
        <v>0</v>
      </c>
      <c r="R46" s="824">
        <f t="shared" si="0"/>
        <v>0</v>
      </c>
      <c r="S46" s="834" t="str">
        <f t="shared" si="1"/>
        <v/>
      </c>
      <c r="T46" s="834" t="str">
        <f t="shared" si="2"/>
        <v/>
      </c>
      <c r="U46" s="834" t="str">
        <f t="shared" si="3"/>
        <v/>
      </c>
      <c r="V46" s="839" t="str">
        <f t="shared" si="4"/>
        <v/>
      </c>
      <c r="W46" s="825"/>
    </row>
    <row r="47" spans="1:23" ht="14.4" customHeight="1" x14ac:dyDescent="0.3">
      <c r="A47" s="886" t="s">
        <v>6901</v>
      </c>
      <c r="B47" s="834"/>
      <c r="C47" s="835"/>
      <c r="D47" s="836"/>
      <c r="E47" s="818">
        <v>1</v>
      </c>
      <c r="F47" s="819">
        <v>1.41</v>
      </c>
      <c r="G47" s="826">
        <v>3</v>
      </c>
      <c r="H47" s="822"/>
      <c r="I47" s="816"/>
      <c r="J47" s="817"/>
      <c r="K47" s="821">
        <v>2.25</v>
      </c>
      <c r="L47" s="822">
        <v>5</v>
      </c>
      <c r="M47" s="822">
        <v>42</v>
      </c>
      <c r="N47" s="823">
        <v>13.92</v>
      </c>
      <c r="O47" s="822" t="s">
        <v>6817</v>
      </c>
      <c r="P47" s="838" t="s">
        <v>6902</v>
      </c>
      <c r="Q47" s="824">
        <f t="shared" si="0"/>
        <v>0</v>
      </c>
      <c r="R47" s="824">
        <f t="shared" si="0"/>
        <v>0</v>
      </c>
      <c r="S47" s="834" t="str">
        <f t="shared" si="1"/>
        <v/>
      </c>
      <c r="T47" s="834" t="str">
        <f t="shared" si="2"/>
        <v/>
      </c>
      <c r="U47" s="834" t="str">
        <f t="shared" si="3"/>
        <v/>
      </c>
      <c r="V47" s="839" t="str">
        <f t="shared" si="4"/>
        <v/>
      </c>
      <c r="W47" s="825"/>
    </row>
    <row r="48" spans="1:23" ht="14.4" customHeight="1" x14ac:dyDescent="0.3">
      <c r="A48" s="886" t="s">
        <v>6903</v>
      </c>
      <c r="B48" s="827">
        <v>1</v>
      </c>
      <c r="C48" s="828">
        <v>1.33</v>
      </c>
      <c r="D48" s="829">
        <v>3</v>
      </c>
      <c r="E48" s="837"/>
      <c r="F48" s="816"/>
      <c r="G48" s="817"/>
      <c r="H48" s="822"/>
      <c r="I48" s="816"/>
      <c r="J48" s="817"/>
      <c r="K48" s="821">
        <v>1.07</v>
      </c>
      <c r="L48" s="822">
        <v>3</v>
      </c>
      <c r="M48" s="822">
        <v>31</v>
      </c>
      <c r="N48" s="823">
        <v>10.49</v>
      </c>
      <c r="O48" s="822" t="s">
        <v>6817</v>
      </c>
      <c r="P48" s="838" t="s">
        <v>6904</v>
      </c>
      <c r="Q48" s="824">
        <f t="shared" si="0"/>
        <v>-1</v>
      </c>
      <c r="R48" s="824">
        <f t="shared" si="0"/>
        <v>-1.33</v>
      </c>
      <c r="S48" s="834" t="str">
        <f t="shared" si="1"/>
        <v/>
      </c>
      <c r="T48" s="834" t="str">
        <f t="shared" si="2"/>
        <v/>
      </c>
      <c r="U48" s="834" t="str">
        <f t="shared" si="3"/>
        <v/>
      </c>
      <c r="V48" s="839" t="str">
        <f t="shared" si="4"/>
        <v/>
      </c>
      <c r="W48" s="825"/>
    </row>
    <row r="49" spans="1:23" ht="14.4" customHeight="1" x14ac:dyDescent="0.3">
      <c r="A49" s="886" t="s">
        <v>6905</v>
      </c>
      <c r="B49" s="834"/>
      <c r="C49" s="835"/>
      <c r="D49" s="836"/>
      <c r="E49" s="837"/>
      <c r="F49" s="816"/>
      <c r="G49" s="817"/>
      <c r="H49" s="818">
        <v>1</v>
      </c>
      <c r="I49" s="819">
        <v>3.31</v>
      </c>
      <c r="J49" s="826">
        <v>7</v>
      </c>
      <c r="K49" s="821">
        <v>0.53</v>
      </c>
      <c r="L49" s="822">
        <v>3</v>
      </c>
      <c r="M49" s="822">
        <v>23</v>
      </c>
      <c r="N49" s="823">
        <v>7.6</v>
      </c>
      <c r="O49" s="822" t="s">
        <v>6817</v>
      </c>
      <c r="P49" s="838" t="s">
        <v>6906</v>
      </c>
      <c r="Q49" s="824">
        <f t="shared" si="0"/>
        <v>1</v>
      </c>
      <c r="R49" s="824">
        <f t="shared" si="0"/>
        <v>3.31</v>
      </c>
      <c r="S49" s="834">
        <f t="shared" si="1"/>
        <v>7.6</v>
      </c>
      <c r="T49" s="834">
        <f t="shared" si="2"/>
        <v>7</v>
      </c>
      <c r="U49" s="834">
        <f t="shared" si="3"/>
        <v>-0.59999999999999964</v>
      </c>
      <c r="V49" s="839">
        <f t="shared" si="4"/>
        <v>0.92105263157894746</v>
      </c>
      <c r="W49" s="825"/>
    </row>
    <row r="50" spans="1:23" ht="14.4" customHeight="1" x14ac:dyDescent="0.3">
      <c r="A50" s="887" t="s">
        <v>6907</v>
      </c>
      <c r="B50" s="880">
        <v>1</v>
      </c>
      <c r="C50" s="882">
        <v>0.91</v>
      </c>
      <c r="D50" s="840">
        <v>9</v>
      </c>
      <c r="E50" s="873"/>
      <c r="F50" s="874"/>
      <c r="G50" s="831"/>
      <c r="H50" s="883"/>
      <c r="I50" s="884"/>
      <c r="J50" s="833"/>
      <c r="K50" s="876">
        <v>0.91</v>
      </c>
      <c r="L50" s="875">
        <v>3</v>
      </c>
      <c r="M50" s="875">
        <v>30</v>
      </c>
      <c r="N50" s="877">
        <v>9.91</v>
      </c>
      <c r="O50" s="875" t="s">
        <v>6817</v>
      </c>
      <c r="P50" s="878" t="s">
        <v>6908</v>
      </c>
      <c r="Q50" s="879">
        <f t="shared" si="0"/>
        <v>-1</v>
      </c>
      <c r="R50" s="879">
        <f t="shared" si="0"/>
        <v>-0.91</v>
      </c>
      <c r="S50" s="880" t="str">
        <f t="shared" si="1"/>
        <v/>
      </c>
      <c r="T50" s="880" t="str">
        <f t="shared" si="2"/>
        <v/>
      </c>
      <c r="U50" s="880" t="str">
        <f t="shared" si="3"/>
        <v/>
      </c>
      <c r="V50" s="881" t="str">
        <f t="shared" si="4"/>
        <v/>
      </c>
      <c r="W50" s="832"/>
    </row>
    <row r="51" spans="1:23" ht="14.4" customHeight="1" x14ac:dyDescent="0.3">
      <c r="A51" s="886" t="s">
        <v>6909</v>
      </c>
      <c r="B51" s="827">
        <v>2</v>
      </c>
      <c r="C51" s="828">
        <v>5.49</v>
      </c>
      <c r="D51" s="829">
        <v>4.5</v>
      </c>
      <c r="E51" s="837"/>
      <c r="F51" s="816"/>
      <c r="G51" s="817"/>
      <c r="H51" s="822"/>
      <c r="I51" s="816"/>
      <c r="J51" s="817"/>
      <c r="K51" s="821">
        <v>3.09</v>
      </c>
      <c r="L51" s="822">
        <v>3</v>
      </c>
      <c r="M51" s="822">
        <v>30</v>
      </c>
      <c r="N51" s="823">
        <v>10.119999999999999</v>
      </c>
      <c r="O51" s="822" t="s">
        <v>6817</v>
      </c>
      <c r="P51" s="838" t="s">
        <v>6910</v>
      </c>
      <c r="Q51" s="824">
        <f t="shared" si="0"/>
        <v>-2</v>
      </c>
      <c r="R51" s="824">
        <f t="shared" si="0"/>
        <v>-5.49</v>
      </c>
      <c r="S51" s="834" t="str">
        <f t="shared" si="1"/>
        <v/>
      </c>
      <c r="T51" s="834" t="str">
        <f t="shared" si="2"/>
        <v/>
      </c>
      <c r="U51" s="834" t="str">
        <f t="shared" si="3"/>
        <v/>
      </c>
      <c r="V51" s="839" t="str">
        <f t="shared" si="4"/>
        <v/>
      </c>
      <c r="W51" s="825"/>
    </row>
    <row r="52" spans="1:23" ht="14.4" customHeight="1" x14ac:dyDescent="0.3">
      <c r="A52" s="886" t="s">
        <v>6911</v>
      </c>
      <c r="B52" s="834">
        <v>2</v>
      </c>
      <c r="C52" s="835">
        <v>8.34</v>
      </c>
      <c r="D52" s="836">
        <v>13.5</v>
      </c>
      <c r="E52" s="818">
        <v>2</v>
      </c>
      <c r="F52" s="819">
        <v>10.199999999999999</v>
      </c>
      <c r="G52" s="826">
        <v>3</v>
      </c>
      <c r="H52" s="822"/>
      <c r="I52" s="816"/>
      <c r="J52" s="817"/>
      <c r="K52" s="821">
        <v>1.83</v>
      </c>
      <c r="L52" s="822">
        <v>3</v>
      </c>
      <c r="M52" s="822">
        <v>31</v>
      </c>
      <c r="N52" s="823">
        <v>10.23</v>
      </c>
      <c r="O52" s="822" t="s">
        <v>6817</v>
      </c>
      <c r="P52" s="838" t="s">
        <v>6912</v>
      </c>
      <c r="Q52" s="824">
        <f t="shared" si="0"/>
        <v>-2</v>
      </c>
      <c r="R52" s="824">
        <f t="shared" si="0"/>
        <v>-8.34</v>
      </c>
      <c r="S52" s="834" t="str">
        <f t="shared" si="1"/>
        <v/>
      </c>
      <c r="T52" s="834" t="str">
        <f t="shared" si="2"/>
        <v/>
      </c>
      <c r="U52" s="834" t="str">
        <f t="shared" si="3"/>
        <v/>
      </c>
      <c r="V52" s="839" t="str">
        <f t="shared" si="4"/>
        <v/>
      </c>
      <c r="W52" s="825"/>
    </row>
    <row r="53" spans="1:23" ht="14.4" customHeight="1" x14ac:dyDescent="0.3">
      <c r="A53" s="886" t="s">
        <v>6913</v>
      </c>
      <c r="B53" s="827">
        <v>4</v>
      </c>
      <c r="C53" s="828">
        <v>19.61</v>
      </c>
      <c r="D53" s="829">
        <v>6.5</v>
      </c>
      <c r="E53" s="837">
        <v>2</v>
      </c>
      <c r="F53" s="816">
        <v>12.47</v>
      </c>
      <c r="G53" s="817">
        <v>7</v>
      </c>
      <c r="H53" s="822">
        <v>1</v>
      </c>
      <c r="I53" s="816">
        <v>5.89</v>
      </c>
      <c r="J53" s="817">
        <v>7</v>
      </c>
      <c r="K53" s="821">
        <v>5.89</v>
      </c>
      <c r="L53" s="822">
        <v>7</v>
      </c>
      <c r="M53" s="822">
        <v>66</v>
      </c>
      <c r="N53" s="823">
        <v>21.95</v>
      </c>
      <c r="O53" s="822" t="s">
        <v>6817</v>
      </c>
      <c r="P53" s="838" t="s">
        <v>6914</v>
      </c>
      <c r="Q53" s="824">
        <f t="shared" si="0"/>
        <v>-3</v>
      </c>
      <c r="R53" s="824">
        <f t="shared" si="0"/>
        <v>-13.719999999999999</v>
      </c>
      <c r="S53" s="834">
        <f t="shared" si="1"/>
        <v>21.95</v>
      </c>
      <c r="T53" s="834">
        <f t="shared" si="2"/>
        <v>7</v>
      </c>
      <c r="U53" s="834">
        <f t="shared" si="3"/>
        <v>-14.95</v>
      </c>
      <c r="V53" s="839">
        <f t="shared" si="4"/>
        <v>0.31890660592255127</v>
      </c>
      <c r="W53" s="825"/>
    </row>
    <row r="54" spans="1:23" ht="14.4" customHeight="1" x14ac:dyDescent="0.3">
      <c r="A54" s="886" t="s">
        <v>6915</v>
      </c>
      <c r="B54" s="834">
        <v>7</v>
      </c>
      <c r="C54" s="835">
        <v>11.03</v>
      </c>
      <c r="D54" s="836">
        <v>9.9</v>
      </c>
      <c r="E54" s="818">
        <v>9</v>
      </c>
      <c r="F54" s="819">
        <v>16.88</v>
      </c>
      <c r="G54" s="826">
        <v>4.8</v>
      </c>
      <c r="H54" s="822">
        <v>6</v>
      </c>
      <c r="I54" s="816">
        <v>11.14</v>
      </c>
      <c r="J54" s="817">
        <v>4.3</v>
      </c>
      <c r="K54" s="821">
        <v>2.02</v>
      </c>
      <c r="L54" s="822">
        <v>4</v>
      </c>
      <c r="M54" s="822">
        <v>38</v>
      </c>
      <c r="N54" s="823">
        <v>12.73</v>
      </c>
      <c r="O54" s="822" t="s">
        <v>6817</v>
      </c>
      <c r="P54" s="838" t="s">
        <v>6916</v>
      </c>
      <c r="Q54" s="824">
        <f t="shared" si="0"/>
        <v>-1</v>
      </c>
      <c r="R54" s="824">
        <f t="shared" si="0"/>
        <v>0.11000000000000121</v>
      </c>
      <c r="S54" s="834">
        <f t="shared" si="1"/>
        <v>76.38</v>
      </c>
      <c r="T54" s="834">
        <f t="shared" si="2"/>
        <v>25.799999999999997</v>
      </c>
      <c r="U54" s="834">
        <f t="shared" si="3"/>
        <v>-50.58</v>
      </c>
      <c r="V54" s="839">
        <f t="shared" si="4"/>
        <v>0.33778476040848388</v>
      </c>
      <c r="W54" s="825"/>
    </row>
    <row r="55" spans="1:23" ht="14.4" customHeight="1" x14ac:dyDescent="0.3">
      <c r="A55" s="886" t="s">
        <v>6917</v>
      </c>
      <c r="B55" s="827">
        <v>1</v>
      </c>
      <c r="C55" s="828">
        <v>0.73</v>
      </c>
      <c r="D55" s="829">
        <v>2</v>
      </c>
      <c r="E55" s="837"/>
      <c r="F55" s="816"/>
      <c r="G55" s="817"/>
      <c r="H55" s="822"/>
      <c r="I55" s="816"/>
      <c r="J55" s="817"/>
      <c r="K55" s="821">
        <v>1.0900000000000001</v>
      </c>
      <c r="L55" s="822">
        <v>3</v>
      </c>
      <c r="M55" s="822">
        <v>24</v>
      </c>
      <c r="N55" s="823">
        <v>7.91</v>
      </c>
      <c r="O55" s="822" t="s">
        <v>6817</v>
      </c>
      <c r="P55" s="838" t="s">
        <v>6918</v>
      </c>
      <c r="Q55" s="824">
        <f t="shared" si="0"/>
        <v>-1</v>
      </c>
      <c r="R55" s="824">
        <f t="shared" si="0"/>
        <v>-0.73</v>
      </c>
      <c r="S55" s="834" t="str">
        <f t="shared" si="1"/>
        <v/>
      </c>
      <c r="T55" s="834" t="str">
        <f t="shared" si="2"/>
        <v/>
      </c>
      <c r="U55" s="834" t="str">
        <f t="shared" si="3"/>
        <v/>
      </c>
      <c r="V55" s="839" t="str">
        <f t="shared" si="4"/>
        <v/>
      </c>
      <c r="W55" s="825"/>
    </row>
    <row r="56" spans="1:23" ht="14.4" customHeight="1" x14ac:dyDescent="0.3">
      <c r="A56" s="886" t="s">
        <v>6919</v>
      </c>
      <c r="B56" s="834"/>
      <c r="C56" s="835"/>
      <c r="D56" s="836"/>
      <c r="E56" s="837"/>
      <c r="F56" s="816"/>
      <c r="G56" s="817"/>
      <c r="H56" s="818">
        <v>1</v>
      </c>
      <c r="I56" s="819">
        <v>4.2</v>
      </c>
      <c r="J56" s="826">
        <v>1</v>
      </c>
      <c r="K56" s="821">
        <v>4.8499999999999996</v>
      </c>
      <c r="L56" s="822">
        <v>5</v>
      </c>
      <c r="M56" s="822">
        <v>48</v>
      </c>
      <c r="N56" s="823">
        <v>16.04</v>
      </c>
      <c r="O56" s="822" t="s">
        <v>6817</v>
      </c>
      <c r="P56" s="838" t="s">
        <v>6920</v>
      </c>
      <c r="Q56" s="824">
        <f t="shared" si="0"/>
        <v>1</v>
      </c>
      <c r="R56" s="824">
        <f t="shared" si="0"/>
        <v>4.2</v>
      </c>
      <c r="S56" s="834">
        <f t="shared" si="1"/>
        <v>16.04</v>
      </c>
      <c r="T56" s="834">
        <f t="shared" si="2"/>
        <v>1</v>
      </c>
      <c r="U56" s="834">
        <f t="shared" si="3"/>
        <v>-15.04</v>
      </c>
      <c r="V56" s="839">
        <f t="shared" si="4"/>
        <v>6.2344139650872821E-2</v>
      </c>
      <c r="W56" s="825"/>
    </row>
    <row r="57" spans="1:23" ht="14.4" customHeight="1" x14ac:dyDescent="0.3">
      <c r="A57" s="886" t="s">
        <v>6921</v>
      </c>
      <c r="B57" s="834"/>
      <c r="C57" s="835"/>
      <c r="D57" s="836"/>
      <c r="E57" s="837">
        <v>1</v>
      </c>
      <c r="F57" s="816">
        <v>0.47</v>
      </c>
      <c r="G57" s="817">
        <v>1</v>
      </c>
      <c r="H57" s="818"/>
      <c r="I57" s="819"/>
      <c r="J57" s="826"/>
      <c r="K57" s="821">
        <v>0.88</v>
      </c>
      <c r="L57" s="822">
        <v>2</v>
      </c>
      <c r="M57" s="822">
        <v>22</v>
      </c>
      <c r="N57" s="823">
        <v>7.36</v>
      </c>
      <c r="O57" s="822" t="s">
        <v>6817</v>
      </c>
      <c r="P57" s="838" t="s">
        <v>6922</v>
      </c>
      <c r="Q57" s="824">
        <f t="shared" si="0"/>
        <v>0</v>
      </c>
      <c r="R57" s="824">
        <f t="shared" si="0"/>
        <v>0</v>
      </c>
      <c r="S57" s="834" t="str">
        <f t="shared" si="1"/>
        <v/>
      </c>
      <c r="T57" s="834" t="str">
        <f t="shared" si="2"/>
        <v/>
      </c>
      <c r="U57" s="834" t="str">
        <f t="shared" si="3"/>
        <v/>
      </c>
      <c r="V57" s="839" t="str">
        <f t="shared" si="4"/>
        <v/>
      </c>
      <c r="W57" s="825"/>
    </row>
    <row r="58" spans="1:23" ht="14.4" customHeight="1" x14ac:dyDescent="0.3">
      <c r="A58" s="887" t="s">
        <v>6923</v>
      </c>
      <c r="B58" s="880">
        <v>1</v>
      </c>
      <c r="C58" s="882">
        <v>3.18</v>
      </c>
      <c r="D58" s="840">
        <v>1</v>
      </c>
      <c r="E58" s="873">
        <v>2</v>
      </c>
      <c r="F58" s="874">
        <v>13.25</v>
      </c>
      <c r="G58" s="831">
        <v>4.5</v>
      </c>
      <c r="H58" s="883">
        <v>3</v>
      </c>
      <c r="I58" s="884">
        <v>10.98</v>
      </c>
      <c r="J58" s="833">
        <v>2</v>
      </c>
      <c r="K58" s="876">
        <v>3.18</v>
      </c>
      <c r="L58" s="875">
        <v>4</v>
      </c>
      <c r="M58" s="875">
        <v>32</v>
      </c>
      <c r="N58" s="877">
        <v>10.51</v>
      </c>
      <c r="O58" s="875" t="s">
        <v>6817</v>
      </c>
      <c r="P58" s="878" t="s">
        <v>6924</v>
      </c>
      <c r="Q58" s="879">
        <f t="shared" si="0"/>
        <v>2</v>
      </c>
      <c r="R58" s="879">
        <f t="shared" si="0"/>
        <v>7.8000000000000007</v>
      </c>
      <c r="S58" s="880">
        <f t="shared" si="1"/>
        <v>31.53</v>
      </c>
      <c r="T58" s="880">
        <f t="shared" si="2"/>
        <v>6</v>
      </c>
      <c r="U58" s="880">
        <f t="shared" si="3"/>
        <v>-25.53</v>
      </c>
      <c r="V58" s="881">
        <f t="shared" si="4"/>
        <v>0.19029495718363462</v>
      </c>
      <c r="W58" s="832"/>
    </row>
    <row r="59" spans="1:23" ht="14.4" customHeight="1" x14ac:dyDescent="0.3">
      <c r="A59" s="886" t="s">
        <v>6925</v>
      </c>
      <c r="B59" s="834">
        <v>1</v>
      </c>
      <c r="C59" s="835">
        <v>1.48</v>
      </c>
      <c r="D59" s="836">
        <v>4</v>
      </c>
      <c r="E59" s="818">
        <v>1</v>
      </c>
      <c r="F59" s="819">
        <v>1.48</v>
      </c>
      <c r="G59" s="826">
        <v>2</v>
      </c>
      <c r="H59" s="822"/>
      <c r="I59" s="816"/>
      <c r="J59" s="817"/>
      <c r="K59" s="821">
        <v>1.48</v>
      </c>
      <c r="L59" s="822">
        <v>2</v>
      </c>
      <c r="M59" s="822">
        <v>20</v>
      </c>
      <c r="N59" s="823">
        <v>6.51</v>
      </c>
      <c r="O59" s="822" t="s">
        <v>6817</v>
      </c>
      <c r="P59" s="838" t="s">
        <v>6926</v>
      </c>
      <c r="Q59" s="824">
        <f t="shared" si="0"/>
        <v>-1</v>
      </c>
      <c r="R59" s="824">
        <f t="shared" si="0"/>
        <v>-1.48</v>
      </c>
      <c r="S59" s="834" t="str">
        <f t="shared" si="1"/>
        <v/>
      </c>
      <c r="T59" s="834" t="str">
        <f t="shared" si="2"/>
        <v/>
      </c>
      <c r="U59" s="834" t="str">
        <f t="shared" si="3"/>
        <v/>
      </c>
      <c r="V59" s="839" t="str">
        <f t="shared" si="4"/>
        <v/>
      </c>
      <c r="W59" s="825"/>
    </row>
    <row r="60" spans="1:23" ht="14.4" customHeight="1" x14ac:dyDescent="0.3">
      <c r="A60" s="886" t="s">
        <v>6927</v>
      </c>
      <c r="B60" s="834">
        <v>3</v>
      </c>
      <c r="C60" s="835">
        <v>0.97</v>
      </c>
      <c r="D60" s="836">
        <v>1</v>
      </c>
      <c r="E60" s="818">
        <v>7</v>
      </c>
      <c r="F60" s="819">
        <v>2.79</v>
      </c>
      <c r="G60" s="826">
        <v>1.6</v>
      </c>
      <c r="H60" s="822">
        <v>5</v>
      </c>
      <c r="I60" s="816">
        <v>2.67</v>
      </c>
      <c r="J60" s="817">
        <v>1.6</v>
      </c>
      <c r="K60" s="821">
        <v>0.85</v>
      </c>
      <c r="L60" s="822">
        <v>3</v>
      </c>
      <c r="M60" s="822">
        <v>23</v>
      </c>
      <c r="N60" s="823">
        <v>7.67</v>
      </c>
      <c r="O60" s="822" t="s">
        <v>6817</v>
      </c>
      <c r="P60" s="838" t="s">
        <v>6928</v>
      </c>
      <c r="Q60" s="824">
        <f t="shared" si="0"/>
        <v>2</v>
      </c>
      <c r="R60" s="824">
        <f t="shared" si="0"/>
        <v>1.7</v>
      </c>
      <c r="S60" s="834">
        <f t="shared" si="1"/>
        <v>38.35</v>
      </c>
      <c r="T60" s="834">
        <f t="shared" si="2"/>
        <v>8</v>
      </c>
      <c r="U60" s="834">
        <f t="shared" si="3"/>
        <v>-30.35</v>
      </c>
      <c r="V60" s="839">
        <f t="shared" si="4"/>
        <v>0.20860495436766621</v>
      </c>
      <c r="W60" s="825"/>
    </row>
    <row r="61" spans="1:23" ht="14.4" customHeight="1" x14ac:dyDescent="0.3">
      <c r="A61" s="886" t="s">
        <v>6929</v>
      </c>
      <c r="B61" s="834"/>
      <c r="C61" s="835"/>
      <c r="D61" s="836"/>
      <c r="E61" s="818">
        <v>1</v>
      </c>
      <c r="F61" s="819">
        <v>5.8</v>
      </c>
      <c r="G61" s="826">
        <v>3</v>
      </c>
      <c r="H61" s="822"/>
      <c r="I61" s="816"/>
      <c r="J61" s="817"/>
      <c r="K61" s="821">
        <v>4.07</v>
      </c>
      <c r="L61" s="822">
        <v>5</v>
      </c>
      <c r="M61" s="822">
        <v>44</v>
      </c>
      <c r="N61" s="823">
        <v>14.57</v>
      </c>
      <c r="O61" s="822" t="s">
        <v>6817</v>
      </c>
      <c r="P61" s="838" t="s">
        <v>6930</v>
      </c>
      <c r="Q61" s="824">
        <f t="shared" si="0"/>
        <v>0</v>
      </c>
      <c r="R61" s="824">
        <f t="shared" si="0"/>
        <v>0</v>
      </c>
      <c r="S61" s="834" t="str">
        <f t="shared" si="1"/>
        <v/>
      </c>
      <c r="T61" s="834" t="str">
        <f t="shared" si="2"/>
        <v/>
      </c>
      <c r="U61" s="834" t="str">
        <f t="shared" si="3"/>
        <v/>
      </c>
      <c r="V61" s="839" t="str">
        <f t="shared" si="4"/>
        <v/>
      </c>
      <c r="W61" s="825"/>
    </row>
    <row r="62" spans="1:23" ht="14.4" customHeight="1" x14ac:dyDescent="0.3">
      <c r="A62" s="886" t="s">
        <v>6931</v>
      </c>
      <c r="B62" s="834"/>
      <c r="C62" s="835"/>
      <c r="D62" s="836"/>
      <c r="E62" s="837"/>
      <c r="F62" s="816"/>
      <c r="G62" s="817"/>
      <c r="H62" s="818">
        <v>1</v>
      </c>
      <c r="I62" s="819">
        <v>37.340000000000003</v>
      </c>
      <c r="J62" s="826">
        <v>30</v>
      </c>
      <c r="K62" s="821">
        <v>37.340000000000003</v>
      </c>
      <c r="L62" s="822">
        <v>15</v>
      </c>
      <c r="M62" s="822">
        <v>132</v>
      </c>
      <c r="N62" s="823">
        <v>43.98</v>
      </c>
      <c r="O62" s="822" t="s">
        <v>6817</v>
      </c>
      <c r="P62" s="838" t="s">
        <v>6932</v>
      </c>
      <c r="Q62" s="824">
        <f t="shared" si="0"/>
        <v>1</v>
      </c>
      <c r="R62" s="824">
        <f t="shared" si="0"/>
        <v>37.340000000000003</v>
      </c>
      <c r="S62" s="834">
        <f t="shared" si="1"/>
        <v>43.98</v>
      </c>
      <c r="T62" s="834">
        <f t="shared" si="2"/>
        <v>30</v>
      </c>
      <c r="U62" s="834">
        <f t="shared" si="3"/>
        <v>-13.979999999999997</v>
      </c>
      <c r="V62" s="839">
        <f t="shared" si="4"/>
        <v>0.68212824010914053</v>
      </c>
      <c r="W62" s="825"/>
    </row>
    <row r="63" spans="1:23" ht="14.4" customHeight="1" x14ac:dyDescent="0.3">
      <c r="A63" s="886" t="s">
        <v>6933</v>
      </c>
      <c r="B63" s="834">
        <v>1</v>
      </c>
      <c r="C63" s="835">
        <v>23.68</v>
      </c>
      <c r="D63" s="836">
        <v>28</v>
      </c>
      <c r="E63" s="837"/>
      <c r="F63" s="816"/>
      <c r="G63" s="817"/>
      <c r="H63" s="818">
        <v>3</v>
      </c>
      <c r="I63" s="819">
        <v>72.95</v>
      </c>
      <c r="J63" s="826">
        <v>21.3</v>
      </c>
      <c r="K63" s="821">
        <v>23.68</v>
      </c>
      <c r="L63" s="822">
        <v>10</v>
      </c>
      <c r="M63" s="822">
        <v>87</v>
      </c>
      <c r="N63" s="823">
        <v>28.98</v>
      </c>
      <c r="O63" s="822" t="s">
        <v>6817</v>
      </c>
      <c r="P63" s="838" t="s">
        <v>6934</v>
      </c>
      <c r="Q63" s="824">
        <f t="shared" si="0"/>
        <v>2</v>
      </c>
      <c r="R63" s="824">
        <f t="shared" si="0"/>
        <v>49.27</v>
      </c>
      <c r="S63" s="834">
        <f t="shared" si="1"/>
        <v>86.94</v>
      </c>
      <c r="T63" s="834">
        <f t="shared" si="2"/>
        <v>63.900000000000006</v>
      </c>
      <c r="U63" s="834">
        <f t="shared" si="3"/>
        <v>-23.039999999999992</v>
      </c>
      <c r="V63" s="839">
        <f t="shared" si="4"/>
        <v>0.73498964803312639</v>
      </c>
      <c r="W63" s="825"/>
    </row>
    <row r="64" spans="1:23" ht="14.4" customHeight="1" x14ac:dyDescent="0.3">
      <c r="A64" s="886" t="s">
        <v>6935</v>
      </c>
      <c r="B64" s="827">
        <v>1</v>
      </c>
      <c r="C64" s="828">
        <v>17.34</v>
      </c>
      <c r="D64" s="829">
        <v>9</v>
      </c>
      <c r="E64" s="837"/>
      <c r="F64" s="816"/>
      <c r="G64" s="817"/>
      <c r="H64" s="822"/>
      <c r="I64" s="816"/>
      <c r="J64" s="817"/>
      <c r="K64" s="821">
        <v>17.34</v>
      </c>
      <c r="L64" s="822">
        <v>7</v>
      </c>
      <c r="M64" s="822">
        <v>60</v>
      </c>
      <c r="N64" s="823">
        <v>19.89</v>
      </c>
      <c r="O64" s="822" t="s">
        <v>6817</v>
      </c>
      <c r="P64" s="838" t="s">
        <v>6936</v>
      </c>
      <c r="Q64" s="824">
        <f t="shared" si="0"/>
        <v>-1</v>
      </c>
      <c r="R64" s="824">
        <f t="shared" si="0"/>
        <v>-17.34</v>
      </c>
      <c r="S64" s="834" t="str">
        <f t="shared" si="1"/>
        <v/>
      </c>
      <c r="T64" s="834" t="str">
        <f t="shared" si="2"/>
        <v/>
      </c>
      <c r="U64" s="834" t="str">
        <f t="shared" si="3"/>
        <v/>
      </c>
      <c r="V64" s="839" t="str">
        <f t="shared" si="4"/>
        <v/>
      </c>
      <c r="W64" s="825"/>
    </row>
    <row r="65" spans="1:23" ht="14.4" customHeight="1" x14ac:dyDescent="0.3">
      <c r="A65" s="886" t="s">
        <v>6937</v>
      </c>
      <c r="B65" s="834">
        <v>1</v>
      </c>
      <c r="C65" s="835">
        <v>11.54</v>
      </c>
      <c r="D65" s="836">
        <v>6</v>
      </c>
      <c r="E65" s="818">
        <v>1</v>
      </c>
      <c r="F65" s="819">
        <v>13.26</v>
      </c>
      <c r="G65" s="826">
        <v>6</v>
      </c>
      <c r="H65" s="822"/>
      <c r="I65" s="816"/>
      <c r="J65" s="817"/>
      <c r="K65" s="821">
        <v>16.940000000000001</v>
      </c>
      <c r="L65" s="822">
        <v>8</v>
      </c>
      <c r="M65" s="822">
        <v>72</v>
      </c>
      <c r="N65" s="823">
        <v>23.85</v>
      </c>
      <c r="O65" s="822" t="s">
        <v>6817</v>
      </c>
      <c r="P65" s="838" t="s">
        <v>6938</v>
      </c>
      <c r="Q65" s="824">
        <f t="shared" si="0"/>
        <v>-1</v>
      </c>
      <c r="R65" s="824">
        <f t="shared" si="0"/>
        <v>-11.54</v>
      </c>
      <c r="S65" s="834" t="str">
        <f t="shared" si="1"/>
        <v/>
      </c>
      <c r="T65" s="834" t="str">
        <f t="shared" si="2"/>
        <v/>
      </c>
      <c r="U65" s="834" t="str">
        <f t="shared" si="3"/>
        <v/>
      </c>
      <c r="V65" s="839" t="str">
        <f t="shared" si="4"/>
        <v/>
      </c>
      <c r="W65" s="825"/>
    </row>
    <row r="66" spans="1:23" ht="14.4" customHeight="1" x14ac:dyDescent="0.3">
      <c r="A66" s="886" t="s">
        <v>6939</v>
      </c>
      <c r="B66" s="827">
        <v>1</v>
      </c>
      <c r="C66" s="828">
        <v>0.89</v>
      </c>
      <c r="D66" s="829">
        <v>3</v>
      </c>
      <c r="E66" s="837"/>
      <c r="F66" s="816"/>
      <c r="G66" s="817"/>
      <c r="H66" s="822"/>
      <c r="I66" s="816"/>
      <c r="J66" s="817"/>
      <c r="K66" s="821">
        <v>0.89</v>
      </c>
      <c r="L66" s="822">
        <v>3</v>
      </c>
      <c r="M66" s="822">
        <v>23</v>
      </c>
      <c r="N66" s="823">
        <v>7.73</v>
      </c>
      <c r="O66" s="822" t="s">
        <v>6817</v>
      </c>
      <c r="P66" s="838" t="s">
        <v>6940</v>
      </c>
      <c r="Q66" s="824">
        <f t="shared" si="0"/>
        <v>-1</v>
      </c>
      <c r="R66" s="824">
        <f t="shared" si="0"/>
        <v>-0.89</v>
      </c>
      <c r="S66" s="834" t="str">
        <f t="shared" si="1"/>
        <v/>
      </c>
      <c r="T66" s="834" t="str">
        <f t="shared" si="2"/>
        <v/>
      </c>
      <c r="U66" s="834" t="str">
        <f t="shared" si="3"/>
        <v/>
      </c>
      <c r="V66" s="839" t="str">
        <f t="shared" si="4"/>
        <v/>
      </c>
      <c r="W66" s="825"/>
    </row>
    <row r="67" spans="1:23" ht="14.4" customHeight="1" x14ac:dyDescent="0.3">
      <c r="A67" s="887" t="s">
        <v>6941</v>
      </c>
      <c r="B67" s="871">
        <v>1</v>
      </c>
      <c r="C67" s="872">
        <v>1.23</v>
      </c>
      <c r="D67" s="830">
        <v>3</v>
      </c>
      <c r="E67" s="873"/>
      <c r="F67" s="874"/>
      <c r="G67" s="831"/>
      <c r="H67" s="875"/>
      <c r="I67" s="874"/>
      <c r="J67" s="831"/>
      <c r="K67" s="876">
        <v>1.62</v>
      </c>
      <c r="L67" s="875">
        <v>4</v>
      </c>
      <c r="M67" s="875">
        <v>36</v>
      </c>
      <c r="N67" s="877">
        <v>11.84</v>
      </c>
      <c r="O67" s="875" t="s">
        <v>6817</v>
      </c>
      <c r="P67" s="878" t="s">
        <v>6942</v>
      </c>
      <c r="Q67" s="879">
        <f t="shared" si="0"/>
        <v>-1</v>
      </c>
      <c r="R67" s="879">
        <f t="shared" si="0"/>
        <v>-1.23</v>
      </c>
      <c r="S67" s="880" t="str">
        <f t="shared" si="1"/>
        <v/>
      </c>
      <c r="T67" s="880" t="str">
        <f t="shared" si="2"/>
        <v/>
      </c>
      <c r="U67" s="880" t="str">
        <f t="shared" si="3"/>
        <v/>
      </c>
      <c r="V67" s="881" t="str">
        <f t="shared" si="4"/>
        <v/>
      </c>
      <c r="W67" s="832"/>
    </row>
    <row r="68" spans="1:23" ht="14.4" customHeight="1" x14ac:dyDescent="0.3">
      <c r="A68" s="886" t="s">
        <v>3340</v>
      </c>
      <c r="B68" s="834"/>
      <c r="C68" s="835"/>
      <c r="D68" s="836"/>
      <c r="E68" s="818">
        <v>2</v>
      </c>
      <c r="F68" s="819">
        <v>19.11</v>
      </c>
      <c r="G68" s="826">
        <v>21</v>
      </c>
      <c r="H68" s="822"/>
      <c r="I68" s="816"/>
      <c r="J68" s="817"/>
      <c r="K68" s="821">
        <v>9.25</v>
      </c>
      <c r="L68" s="822">
        <v>5</v>
      </c>
      <c r="M68" s="822">
        <v>49</v>
      </c>
      <c r="N68" s="823">
        <v>16.18</v>
      </c>
      <c r="O68" s="822" t="s">
        <v>6817</v>
      </c>
      <c r="P68" s="838" t="s">
        <v>6943</v>
      </c>
      <c r="Q68" s="824">
        <f t="shared" si="0"/>
        <v>0</v>
      </c>
      <c r="R68" s="824">
        <f t="shared" si="0"/>
        <v>0</v>
      </c>
      <c r="S68" s="834" t="str">
        <f t="shared" si="1"/>
        <v/>
      </c>
      <c r="T68" s="834" t="str">
        <f t="shared" si="2"/>
        <v/>
      </c>
      <c r="U68" s="834" t="str">
        <f t="shared" si="3"/>
        <v/>
      </c>
      <c r="V68" s="839" t="str">
        <f t="shared" si="4"/>
        <v/>
      </c>
      <c r="W68" s="825"/>
    </row>
    <row r="69" spans="1:23" ht="14.4" customHeight="1" x14ac:dyDescent="0.3">
      <c r="A69" s="886" t="s">
        <v>6944</v>
      </c>
      <c r="B69" s="834"/>
      <c r="C69" s="835"/>
      <c r="D69" s="836"/>
      <c r="E69" s="818">
        <v>1</v>
      </c>
      <c r="F69" s="819">
        <v>6.85</v>
      </c>
      <c r="G69" s="826">
        <v>1</v>
      </c>
      <c r="H69" s="822"/>
      <c r="I69" s="816"/>
      <c r="J69" s="817"/>
      <c r="K69" s="821">
        <v>3.18</v>
      </c>
      <c r="L69" s="822">
        <v>1</v>
      </c>
      <c r="M69" s="822">
        <v>6</v>
      </c>
      <c r="N69" s="823">
        <v>2.06</v>
      </c>
      <c r="O69" s="822" t="s">
        <v>6817</v>
      </c>
      <c r="P69" s="838" t="s">
        <v>6945</v>
      </c>
      <c r="Q69" s="824">
        <f t="shared" si="0"/>
        <v>0</v>
      </c>
      <c r="R69" s="824">
        <f t="shared" si="0"/>
        <v>0</v>
      </c>
      <c r="S69" s="834" t="str">
        <f t="shared" si="1"/>
        <v/>
      </c>
      <c r="T69" s="834" t="str">
        <f t="shared" si="2"/>
        <v/>
      </c>
      <c r="U69" s="834" t="str">
        <f t="shared" si="3"/>
        <v/>
      </c>
      <c r="V69" s="839" t="str">
        <f t="shared" si="4"/>
        <v/>
      </c>
      <c r="W69" s="825"/>
    </row>
    <row r="70" spans="1:23" ht="14.4" customHeight="1" x14ac:dyDescent="0.3">
      <c r="A70" s="886" t="s">
        <v>6946</v>
      </c>
      <c r="B70" s="834"/>
      <c r="C70" s="835"/>
      <c r="D70" s="836"/>
      <c r="E70" s="837">
        <v>1</v>
      </c>
      <c r="F70" s="816">
        <v>2.46</v>
      </c>
      <c r="G70" s="817">
        <v>1</v>
      </c>
      <c r="H70" s="818"/>
      <c r="I70" s="819"/>
      <c r="J70" s="826"/>
      <c r="K70" s="821">
        <v>1</v>
      </c>
      <c r="L70" s="822">
        <v>2</v>
      </c>
      <c r="M70" s="822">
        <v>17</v>
      </c>
      <c r="N70" s="823">
        <v>5.53</v>
      </c>
      <c r="O70" s="822" t="s">
        <v>6817</v>
      </c>
      <c r="P70" s="838" t="s">
        <v>6947</v>
      </c>
      <c r="Q70" s="824">
        <f>H70-B70</f>
        <v>0</v>
      </c>
      <c r="R70" s="824">
        <f>I70-C70</f>
        <v>0</v>
      </c>
      <c r="S70" s="834" t="str">
        <f>IF(H70=0,"",H70*N70)</f>
        <v/>
      </c>
      <c r="T70" s="834" t="str">
        <f>IF(H70=0,"",H70*J70)</f>
        <v/>
      </c>
      <c r="U70" s="834" t="str">
        <f>IF(H70=0,"",T70-S70)</f>
        <v/>
      </c>
      <c r="V70" s="839" t="str">
        <f>IF(H70=0,"",T70/S70)</f>
        <v/>
      </c>
      <c r="W70" s="825"/>
    </row>
    <row r="71" spans="1:23" ht="14.4" customHeight="1" thickBot="1" x14ac:dyDescent="0.35">
      <c r="A71" s="888" t="s">
        <v>6948</v>
      </c>
      <c r="B71" s="889">
        <v>3</v>
      </c>
      <c r="C71" s="890">
        <v>12.84</v>
      </c>
      <c r="D71" s="891">
        <v>6</v>
      </c>
      <c r="E71" s="892">
        <v>2</v>
      </c>
      <c r="F71" s="893">
        <v>8.1999999999999993</v>
      </c>
      <c r="G71" s="894">
        <v>8.5</v>
      </c>
      <c r="H71" s="895">
        <v>3</v>
      </c>
      <c r="I71" s="896">
        <v>11.89</v>
      </c>
      <c r="J71" s="897">
        <v>5</v>
      </c>
      <c r="K71" s="898">
        <v>4.42</v>
      </c>
      <c r="L71" s="899">
        <v>6</v>
      </c>
      <c r="M71" s="899">
        <v>56</v>
      </c>
      <c r="N71" s="900">
        <v>18.690000000000001</v>
      </c>
      <c r="O71" s="899" t="s">
        <v>6817</v>
      </c>
      <c r="P71" s="901" t="s">
        <v>6949</v>
      </c>
      <c r="Q71" s="902">
        <f>H71-B71</f>
        <v>0</v>
      </c>
      <c r="R71" s="902">
        <f>I71-C71</f>
        <v>-0.94999999999999929</v>
      </c>
      <c r="S71" s="889">
        <f>IF(H71=0,"",H71*N71)</f>
        <v>56.070000000000007</v>
      </c>
      <c r="T71" s="889">
        <f>IF(H71=0,"",H71*J71)</f>
        <v>15</v>
      </c>
      <c r="U71" s="889">
        <f>IF(H71=0,"",T71-S71)</f>
        <v>-41.070000000000007</v>
      </c>
      <c r="V71" s="903">
        <f>IF(H71=0,"",T71/S71)</f>
        <v>0.26752273943285176</v>
      </c>
      <c r="W71" s="90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2:Q1048576">
    <cfRule type="cellIs" dxfId="12" priority="9" stopIfTrue="1" operator="lessThan">
      <formula>0</formula>
    </cfRule>
  </conditionalFormatting>
  <conditionalFormatting sqref="U72:U1048576">
    <cfRule type="cellIs" dxfId="11" priority="8" stopIfTrue="1" operator="greaterThan">
      <formula>0</formula>
    </cfRule>
  </conditionalFormatting>
  <conditionalFormatting sqref="V72:V1048576">
    <cfRule type="cellIs" dxfId="10" priority="7" stopIfTrue="1" operator="greaterThan">
      <formula>1</formula>
    </cfRule>
  </conditionalFormatting>
  <conditionalFormatting sqref="V72:V1048576">
    <cfRule type="cellIs" dxfId="9" priority="4" stopIfTrue="1" operator="greaterThan">
      <formula>1</formula>
    </cfRule>
  </conditionalFormatting>
  <conditionalFormatting sqref="U72:U1048576">
    <cfRule type="cellIs" dxfId="8" priority="5" stopIfTrue="1" operator="greaterThan">
      <formula>0</formula>
    </cfRule>
  </conditionalFormatting>
  <conditionalFormatting sqref="Q72:Q1048576">
    <cfRule type="cellIs" dxfId="7" priority="6" stopIfTrue="1" operator="lessThan">
      <formula>0</formula>
    </cfRule>
  </conditionalFormatting>
  <conditionalFormatting sqref="V5:V71">
    <cfRule type="cellIs" dxfId="6" priority="1" stopIfTrue="1" operator="greaterThan">
      <formula>1</formula>
    </cfRule>
  </conditionalFormatting>
  <conditionalFormatting sqref="U5:U71">
    <cfRule type="cellIs" dxfId="5" priority="2" stopIfTrue="1" operator="greaterThan">
      <formula>0</formula>
    </cfRule>
  </conditionalFormatting>
  <conditionalFormatting sqref="Q5:Q7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7359721</v>
      </c>
      <c r="C3" s="351">
        <f t="shared" ref="C3:L3" si="0">SUBTOTAL(9,C6:C1048576)</f>
        <v>10</v>
      </c>
      <c r="D3" s="351">
        <f t="shared" si="0"/>
        <v>7035973</v>
      </c>
      <c r="E3" s="351">
        <f t="shared" si="0"/>
        <v>9.1420558006803851</v>
      </c>
      <c r="F3" s="351">
        <f t="shared" si="0"/>
        <v>6601629</v>
      </c>
      <c r="G3" s="354">
        <f>IF(B3&lt;&gt;0,F3/B3,"")</f>
        <v>0.89699446487169832</v>
      </c>
      <c r="H3" s="350">
        <f t="shared" si="0"/>
        <v>1896965.9799999997</v>
      </c>
      <c r="I3" s="351">
        <f t="shared" si="0"/>
        <v>1</v>
      </c>
      <c r="J3" s="351">
        <f t="shared" si="0"/>
        <v>811536.66</v>
      </c>
      <c r="K3" s="351">
        <f t="shared" si="0"/>
        <v>0.4278077037522835</v>
      </c>
      <c r="L3" s="351">
        <f t="shared" si="0"/>
        <v>998781.68</v>
      </c>
      <c r="M3" s="352">
        <f>IF(H3&lt;&gt;0,L3/H3,"")</f>
        <v>0.5265153358206246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5"/>
      <c r="B5" s="906">
        <v>2013</v>
      </c>
      <c r="C5" s="907"/>
      <c r="D5" s="907">
        <v>2014</v>
      </c>
      <c r="E5" s="907"/>
      <c r="F5" s="907">
        <v>2015</v>
      </c>
      <c r="G5" s="789" t="s">
        <v>2</v>
      </c>
      <c r="H5" s="906">
        <v>2013</v>
      </c>
      <c r="I5" s="907"/>
      <c r="J5" s="907">
        <v>2014</v>
      </c>
      <c r="K5" s="907"/>
      <c r="L5" s="907">
        <v>2015</v>
      </c>
      <c r="M5" s="789" t="s">
        <v>2</v>
      </c>
    </row>
    <row r="6" spans="1:13" ht="14.4" customHeight="1" x14ac:dyDescent="0.3">
      <c r="A6" s="751" t="s">
        <v>5858</v>
      </c>
      <c r="B6" s="793"/>
      <c r="C6" s="737"/>
      <c r="D6" s="793">
        <v>258</v>
      </c>
      <c r="E6" s="737"/>
      <c r="F6" s="793"/>
      <c r="G6" s="742"/>
      <c r="H6" s="793"/>
      <c r="I6" s="737"/>
      <c r="J6" s="793"/>
      <c r="K6" s="737"/>
      <c r="L6" s="793"/>
      <c r="M6" s="235"/>
    </row>
    <row r="7" spans="1:13" ht="14.4" customHeight="1" x14ac:dyDescent="0.3">
      <c r="A7" s="688" t="s">
        <v>3018</v>
      </c>
      <c r="B7" s="794">
        <v>742</v>
      </c>
      <c r="C7" s="662">
        <v>1</v>
      </c>
      <c r="D7" s="794"/>
      <c r="E7" s="662"/>
      <c r="F7" s="794"/>
      <c r="G7" s="678"/>
      <c r="H7" s="794"/>
      <c r="I7" s="662"/>
      <c r="J7" s="794"/>
      <c r="K7" s="662"/>
      <c r="L7" s="794"/>
      <c r="M7" s="701"/>
    </row>
    <row r="8" spans="1:13" ht="14.4" customHeight="1" x14ac:dyDescent="0.3">
      <c r="A8" s="688" t="s">
        <v>5868</v>
      </c>
      <c r="B8" s="794"/>
      <c r="C8" s="662"/>
      <c r="D8" s="794"/>
      <c r="E8" s="662"/>
      <c r="F8" s="794">
        <v>8135</v>
      </c>
      <c r="G8" s="678"/>
      <c r="H8" s="794"/>
      <c r="I8" s="662"/>
      <c r="J8" s="794"/>
      <c r="K8" s="662"/>
      <c r="L8" s="794"/>
      <c r="M8" s="701"/>
    </row>
    <row r="9" spans="1:13" ht="14.4" customHeight="1" x14ac:dyDescent="0.3">
      <c r="A9" s="688" t="s">
        <v>5871</v>
      </c>
      <c r="B9" s="794">
        <v>9458</v>
      </c>
      <c r="C9" s="662">
        <v>1</v>
      </c>
      <c r="D9" s="794">
        <v>2605</v>
      </c>
      <c r="E9" s="662">
        <v>0.27542820892366249</v>
      </c>
      <c r="F9" s="794">
        <v>1262</v>
      </c>
      <c r="G9" s="678">
        <v>0.13343201522520617</v>
      </c>
      <c r="H9" s="794"/>
      <c r="I9" s="662"/>
      <c r="J9" s="794"/>
      <c r="K9" s="662"/>
      <c r="L9" s="794"/>
      <c r="M9" s="701"/>
    </row>
    <row r="10" spans="1:13" ht="14.4" customHeight="1" x14ac:dyDescent="0.3">
      <c r="A10" s="688" t="s">
        <v>6951</v>
      </c>
      <c r="B10" s="794"/>
      <c r="C10" s="662"/>
      <c r="D10" s="794"/>
      <c r="E10" s="662"/>
      <c r="F10" s="794">
        <v>30932</v>
      </c>
      <c r="G10" s="678"/>
      <c r="H10" s="794"/>
      <c r="I10" s="662"/>
      <c r="J10" s="794"/>
      <c r="K10" s="662"/>
      <c r="L10" s="794">
        <v>30674.47</v>
      </c>
      <c r="M10" s="701"/>
    </row>
    <row r="11" spans="1:13" ht="14.4" customHeight="1" x14ac:dyDescent="0.3">
      <c r="A11" s="688" t="s">
        <v>5880</v>
      </c>
      <c r="B11" s="794">
        <v>374723</v>
      </c>
      <c r="C11" s="662">
        <v>1</v>
      </c>
      <c r="D11" s="794">
        <v>511162</v>
      </c>
      <c r="E11" s="662">
        <v>1.3641062865103022</v>
      </c>
      <c r="F11" s="794">
        <v>563931</v>
      </c>
      <c r="G11" s="678">
        <v>1.5049276398833271</v>
      </c>
      <c r="H11" s="794"/>
      <c r="I11" s="662"/>
      <c r="J11" s="794"/>
      <c r="K11" s="662"/>
      <c r="L11" s="794"/>
      <c r="M11" s="701"/>
    </row>
    <row r="12" spans="1:13" ht="14.4" customHeight="1" x14ac:dyDescent="0.3">
      <c r="A12" s="688" t="s">
        <v>6952</v>
      </c>
      <c r="B12" s="794">
        <v>3476815</v>
      </c>
      <c r="C12" s="662">
        <v>1</v>
      </c>
      <c r="D12" s="794">
        <v>2975735</v>
      </c>
      <c r="E12" s="662">
        <v>0.85587959094746202</v>
      </c>
      <c r="F12" s="794">
        <v>3028280</v>
      </c>
      <c r="G12" s="678">
        <v>0.87099256072008435</v>
      </c>
      <c r="H12" s="794"/>
      <c r="I12" s="662"/>
      <c r="J12" s="794"/>
      <c r="K12" s="662"/>
      <c r="L12" s="794"/>
      <c r="M12" s="701"/>
    </row>
    <row r="13" spans="1:13" ht="14.4" customHeight="1" x14ac:dyDescent="0.3">
      <c r="A13" s="688" t="s">
        <v>6953</v>
      </c>
      <c r="B13" s="794">
        <v>1373404</v>
      </c>
      <c r="C13" s="662">
        <v>1</v>
      </c>
      <c r="D13" s="794">
        <v>1478859</v>
      </c>
      <c r="E13" s="662">
        <v>1.0767836703548264</v>
      </c>
      <c r="F13" s="794">
        <v>1323634</v>
      </c>
      <c r="G13" s="678">
        <v>0.96376157343360003</v>
      </c>
      <c r="H13" s="794">
        <v>1896965.9799999997</v>
      </c>
      <c r="I13" s="662">
        <v>1</v>
      </c>
      <c r="J13" s="794">
        <v>811536.66</v>
      </c>
      <c r="K13" s="662">
        <v>0.4278077037522835</v>
      </c>
      <c r="L13" s="794">
        <v>968107.21000000008</v>
      </c>
      <c r="M13" s="701">
        <v>0.51034505637259775</v>
      </c>
    </row>
    <row r="14" spans="1:13" ht="14.4" customHeight="1" x14ac:dyDescent="0.3">
      <c r="A14" s="688" t="s">
        <v>6954</v>
      </c>
      <c r="B14" s="794">
        <v>337073</v>
      </c>
      <c r="C14" s="662">
        <v>1</v>
      </c>
      <c r="D14" s="794">
        <v>503819</v>
      </c>
      <c r="E14" s="662">
        <v>1.4946880942703806</v>
      </c>
      <c r="F14" s="794">
        <v>525282</v>
      </c>
      <c r="G14" s="678">
        <v>1.5583627285484154</v>
      </c>
      <c r="H14" s="794"/>
      <c r="I14" s="662"/>
      <c r="J14" s="794"/>
      <c r="K14" s="662"/>
      <c r="L14" s="794"/>
      <c r="M14" s="701"/>
    </row>
    <row r="15" spans="1:13" ht="14.4" customHeight="1" x14ac:dyDescent="0.3">
      <c r="A15" s="688" t="s">
        <v>6955</v>
      </c>
      <c r="B15" s="794">
        <v>370810</v>
      </c>
      <c r="C15" s="662">
        <v>1</v>
      </c>
      <c r="D15" s="794">
        <v>191054</v>
      </c>
      <c r="E15" s="662">
        <v>0.5152342169844395</v>
      </c>
      <c r="F15" s="794">
        <v>126069</v>
      </c>
      <c r="G15" s="678">
        <v>0.33998274048704186</v>
      </c>
      <c r="H15" s="794"/>
      <c r="I15" s="662"/>
      <c r="J15" s="794"/>
      <c r="K15" s="662"/>
      <c r="L15" s="794"/>
      <c r="M15" s="701"/>
    </row>
    <row r="16" spans="1:13" ht="14.4" customHeight="1" x14ac:dyDescent="0.3">
      <c r="A16" s="688" t="s">
        <v>6956</v>
      </c>
      <c r="B16" s="794">
        <v>867484</v>
      </c>
      <c r="C16" s="662">
        <v>1</v>
      </c>
      <c r="D16" s="794">
        <v>1245466</v>
      </c>
      <c r="E16" s="662">
        <v>1.4357221574115488</v>
      </c>
      <c r="F16" s="794">
        <v>960887</v>
      </c>
      <c r="G16" s="678">
        <v>1.1076711501307228</v>
      </c>
      <c r="H16" s="794"/>
      <c r="I16" s="662"/>
      <c r="J16" s="794"/>
      <c r="K16" s="662"/>
      <c r="L16" s="794"/>
      <c r="M16" s="701"/>
    </row>
    <row r="17" spans="1:13" ht="14.4" customHeight="1" x14ac:dyDescent="0.3">
      <c r="A17" s="688" t="s">
        <v>6957</v>
      </c>
      <c r="B17" s="794">
        <v>503070</v>
      </c>
      <c r="C17" s="662">
        <v>1</v>
      </c>
      <c r="D17" s="794">
        <v>31928</v>
      </c>
      <c r="E17" s="662">
        <v>6.3466316814757395E-2</v>
      </c>
      <c r="F17" s="794">
        <v>24992</v>
      </c>
      <c r="G17" s="678">
        <v>4.9678971117339536E-2</v>
      </c>
      <c r="H17" s="794"/>
      <c r="I17" s="662"/>
      <c r="J17" s="794"/>
      <c r="K17" s="662"/>
      <c r="L17" s="794"/>
      <c r="M17" s="701"/>
    </row>
    <row r="18" spans="1:13" ht="14.4" customHeight="1" thickBot="1" x14ac:dyDescent="0.35">
      <c r="A18" s="796" t="s">
        <v>6958</v>
      </c>
      <c r="B18" s="795">
        <v>46142</v>
      </c>
      <c r="C18" s="668">
        <v>1</v>
      </c>
      <c r="D18" s="795">
        <v>95087</v>
      </c>
      <c r="E18" s="668">
        <v>2.0607472584630053</v>
      </c>
      <c r="F18" s="795">
        <v>8225</v>
      </c>
      <c r="G18" s="679">
        <v>0.17825408521520525</v>
      </c>
      <c r="H18" s="795"/>
      <c r="I18" s="668"/>
      <c r="J18" s="795"/>
      <c r="K18" s="668"/>
      <c r="L18" s="795"/>
      <c r="M18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2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7733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88117.080000000031</v>
      </c>
      <c r="G3" s="215">
        <f t="shared" si="0"/>
        <v>9256686.9799999967</v>
      </c>
      <c r="H3" s="216"/>
      <c r="I3" s="216"/>
      <c r="J3" s="211">
        <f t="shared" si="0"/>
        <v>77002.789999999994</v>
      </c>
      <c r="K3" s="215">
        <f t="shared" si="0"/>
        <v>7847509.6599999992</v>
      </c>
      <c r="L3" s="216"/>
      <c r="M3" s="216"/>
      <c r="N3" s="211">
        <f t="shared" si="0"/>
        <v>80524.78</v>
      </c>
      <c r="O3" s="215">
        <f t="shared" si="0"/>
        <v>7600410.6799999997</v>
      </c>
      <c r="P3" s="181">
        <f>IF(G3=0,"",O3/G3)</f>
        <v>0.8210724524250903</v>
      </c>
      <c r="Q3" s="213">
        <f>IF(N3=0,"",O3/N3)</f>
        <v>94.385985034668835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5883</v>
      </c>
      <c r="B6" s="737" t="s">
        <v>6959</v>
      </c>
      <c r="C6" s="737" t="s">
        <v>5769</v>
      </c>
      <c r="D6" s="737" t="s">
        <v>6960</v>
      </c>
      <c r="E6" s="737" t="s">
        <v>6961</v>
      </c>
      <c r="F6" s="229"/>
      <c r="G6" s="229"/>
      <c r="H6" s="229"/>
      <c r="I6" s="229"/>
      <c r="J6" s="229">
        <v>1</v>
      </c>
      <c r="K6" s="229">
        <v>258</v>
      </c>
      <c r="L6" s="229"/>
      <c r="M6" s="229">
        <v>258</v>
      </c>
      <c r="N6" s="229"/>
      <c r="O6" s="229"/>
      <c r="P6" s="742"/>
      <c r="Q6" s="750"/>
    </row>
    <row r="7" spans="1:17" ht="14.4" customHeight="1" x14ac:dyDescent="0.3">
      <c r="A7" s="661" t="s">
        <v>571</v>
      </c>
      <c r="B7" s="662" t="s">
        <v>6791</v>
      </c>
      <c r="C7" s="662" t="s">
        <v>5769</v>
      </c>
      <c r="D7" s="662" t="s">
        <v>5790</v>
      </c>
      <c r="E7" s="662" t="s">
        <v>5791</v>
      </c>
      <c r="F7" s="665">
        <v>1</v>
      </c>
      <c r="G7" s="665">
        <v>742</v>
      </c>
      <c r="H7" s="665">
        <v>1</v>
      </c>
      <c r="I7" s="665">
        <v>742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6800</v>
      </c>
      <c r="B8" s="662" t="s">
        <v>6791</v>
      </c>
      <c r="C8" s="662" t="s">
        <v>5769</v>
      </c>
      <c r="D8" s="662" t="s">
        <v>6962</v>
      </c>
      <c r="E8" s="662" t="s">
        <v>6963</v>
      </c>
      <c r="F8" s="665"/>
      <c r="G8" s="665"/>
      <c r="H8" s="665"/>
      <c r="I8" s="665"/>
      <c r="J8" s="665"/>
      <c r="K8" s="665"/>
      <c r="L8" s="665"/>
      <c r="M8" s="665"/>
      <c r="N8" s="665">
        <v>1</v>
      </c>
      <c r="O8" s="665">
        <v>1121</v>
      </c>
      <c r="P8" s="678"/>
      <c r="Q8" s="666">
        <v>1121</v>
      </c>
    </row>
    <row r="9" spans="1:17" ht="14.4" customHeight="1" x14ac:dyDescent="0.3">
      <c r="A9" s="661" t="s">
        <v>6800</v>
      </c>
      <c r="B9" s="662" t="s">
        <v>6791</v>
      </c>
      <c r="C9" s="662" t="s">
        <v>5769</v>
      </c>
      <c r="D9" s="662" t="s">
        <v>6964</v>
      </c>
      <c r="E9" s="662" t="s">
        <v>6965</v>
      </c>
      <c r="F9" s="665"/>
      <c r="G9" s="665"/>
      <c r="H9" s="665"/>
      <c r="I9" s="665"/>
      <c r="J9" s="665"/>
      <c r="K9" s="665"/>
      <c r="L9" s="665"/>
      <c r="M9" s="665"/>
      <c r="N9" s="665">
        <v>1</v>
      </c>
      <c r="O9" s="665">
        <v>5580</v>
      </c>
      <c r="P9" s="678"/>
      <c r="Q9" s="666">
        <v>5580</v>
      </c>
    </row>
    <row r="10" spans="1:17" ht="14.4" customHeight="1" x14ac:dyDescent="0.3">
      <c r="A10" s="661" t="s">
        <v>6800</v>
      </c>
      <c r="B10" s="662" t="s">
        <v>6791</v>
      </c>
      <c r="C10" s="662" t="s">
        <v>5769</v>
      </c>
      <c r="D10" s="662" t="s">
        <v>6966</v>
      </c>
      <c r="E10" s="662" t="s">
        <v>6967</v>
      </c>
      <c r="F10" s="665"/>
      <c r="G10" s="665"/>
      <c r="H10" s="665"/>
      <c r="I10" s="665"/>
      <c r="J10" s="665"/>
      <c r="K10" s="665"/>
      <c r="L10" s="665"/>
      <c r="M10" s="665"/>
      <c r="N10" s="665">
        <v>3</v>
      </c>
      <c r="O10" s="665">
        <v>1434</v>
      </c>
      <c r="P10" s="678"/>
      <c r="Q10" s="666">
        <v>478</v>
      </c>
    </row>
    <row r="11" spans="1:17" ht="14.4" customHeight="1" x14ac:dyDescent="0.3">
      <c r="A11" s="661" t="s">
        <v>6803</v>
      </c>
      <c r="B11" s="662" t="s">
        <v>6968</v>
      </c>
      <c r="C11" s="662" t="s">
        <v>5769</v>
      </c>
      <c r="D11" s="662" t="s">
        <v>6969</v>
      </c>
      <c r="E11" s="662" t="s">
        <v>6970</v>
      </c>
      <c r="F11" s="665">
        <v>8</v>
      </c>
      <c r="G11" s="665">
        <v>864</v>
      </c>
      <c r="H11" s="665">
        <v>1</v>
      </c>
      <c r="I11" s="665">
        <v>108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6803</v>
      </c>
      <c r="B12" s="662" t="s">
        <v>6968</v>
      </c>
      <c r="C12" s="662" t="s">
        <v>5769</v>
      </c>
      <c r="D12" s="662" t="s">
        <v>6971</v>
      </c>
      <c r="E12" s="662" t="s">
        <v>6972</v>
      </c>
      <c r="F12" s="665">
        <v>1</v>
      </c>
      <c r="G12" s="665">
        <v>127</v>
      </c>
      <c r="H12" s="665">
        <v>1</v>
      </c>
      <c r="I12" s="665">
        <v>127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6803</v>
      </c>
      <c r="B13" s="662" t="s">
        <v>6968</v>
      </c>
      <c r="C13" s="662" t="s">
        <v>5769</v>
      </c>
      <c r="D13" s="662" t="s">
        <v>6973</v>
      </c>
      <c r="E13" s="662" t="s">
        <v>6974</v>
      </c>
      <c r="F13" s="665">
        <v>1</v>
      </c>
      <c r="G13" s="665">
        <v>37</v>
      </c>
      <c r="H13" s="665">
        <v>1</v>
      </c>
      <c r="I13" s="665">
        <v>37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6803</v>
      </c>
      <c r="B14" s="662" t="s">
        <v>6968</v>
      </c>
      <c r="C14" s="662" t="s">
        <v>5769</v>
      </c>
      <c r="D14" s="662" t="s">
        <v>6975</v>
      </c>
      <c r="E14" s="662" t="s">
        <v>6976</v>
      </c>
      <c r="F14" s="665">
        <v>4</v>
      </c>
      <c r="G14" s="665">
        <v>2656</v>
      </c>
      <c r="H14" s="665">
        <v>1</v>
      </c>
      <c r="I14" s="665">
        <v>664</v>
      </c>
      <c r="J14" s="665">
        <v>2</v>
      </c>
      <c r="K14" s="665">
        <v>1344</v>
      </c>
      <c r="L14" s="665">
        <v>0.50602409638554213</v>
      </c>
      <c r="M14" s="665">
        <v>672</v>
      </c>
      <c r="N14" s="665"/>
      <c r="O14" s="665"/>
      <c r="P14" s="678"/>
      <c r="Q14" s="666"/>
    </row>
    <row r="15" spans="1:17" ht="14.4" customHeight="1" x14ac:dyDescent="0.3">
      <c r="A15" s="661" t="s">
        <v>6803</v>
      </c>
      <c r="B15" s="662" t="s">
        <v>6968</v>
      </c>
      <c r="C15" s="662" t="s">
        <v>5769</v>
      </c>
      <c r="D15" s="662" t="s">
        <v>6977</v>
      </c>
      <c r="E15" s="662" t="s">
        <v>6978</v>
      </c>
      <c r="F15" s="665">
        <v>8</v>
      </c>
      <c r="G15" s="665">
        <v>3656</v>
      </c>
      <c r="H15" s="665">
        <v>1</v>
      </c>
      <c r="I15" s="665">
        <v>457</v>
      </c>
      <c r="J15" s="665">
        <v>1</v>
      </c>
      <c r="K15" s="665">
        <v>461</v>
      </c>
      <c r="L15" s="665">
        <v>0.12609409190371992</v>
      </c>
      <c r="M15" s="665">
        <v>461</v>
      </c>
      <c r="N15" s="665">
        <v>2</v>
      </c>
      <c r="O15" s="665">
        <v>926</v>
      </c>
      <c r="P15" s="678">
        <v>0.25328227571115974</v>
      </c>
      <c r="Q15" s="666">
        <v>463</v>
      </c>
    </row>
    <row r="16" spans="1:17" ht="14.4" customHeight="1" x14ac:dyDescent="0.3">
      <c r="A16" s="661" t="s">
        <v>6803</v>
      </c>
      <c r="B16" s="662" t="s">
        <v>6968</v>
      </c>
      <c r="C16" s="662" t="s">
        <v>5769</v>
      </c>
      <c r="D16" s="662" t="s">
        <v>6979</v>
      </c>
      <c r="E16" s="662" t="s">
        <v>6980</v>
      </c>
      <c r="F16" s="665">
        <v>3</v>
      </c>
      <c r="G16" s="665">
        <v>711</v>
      </c>
      <c r="H16" s="665">
        <v>1</v>
      </c>
      <c r="I16" s="665">
        <v>237</v>
      </c>
      <c r="J16" s="665">
        <v>2</v>
      </c>
      <c r="K16" s="665">
        <v>480</v>
      </c>
      <c r="L16" s="665">
        <v>0.67510548523206748</v>
      </c>
      <c r="M16" s="665">
        <v>240</v>
      </c>
      <c r="N16" s="665"/>
      <c r="O16" s="665"/>
      <c r="P16" s="678"/>
      <c r="Q16" s="666"/>
    </row>
    <row r="17" spans="1:17" ht="14.4" customHeight="1" x14ac:dyDescent="0.3">
      <c r="A17" s="661" t="s">
        <v>6803</v>
      </c>
      <c r="B17" s="662" t="s">
        <v>6968</v>
      </c>
      <c r="C17" s="662" t="s">
        <v>5769</v>
      </c>
      <c r="D17" s="662" t="s">
        <v>6981</v>
      </c>
      <c r="E17" s="662" t="s">
        <v>6982</v>
      </c>
      <c r="F17" s="665">
        <v>2</v>
      </c>
      <c r="G17" s="665">
        <v>158</v>
      </c>
      <c r="H17" s="665">
        <v>1</v>
      </c>
      <c r="I17" s="665">
        <v>79</v>
      </c>
      <c r="J17" s="665">
        <v>4</v>
      </c>
      <c r="K17" s="665">
        <v>320</v>
      </c>
      <c r="L17" s="665">
        <v>2.0253164556962027</v>
      </c>
      <c r="M17" s="665">
        <v>80</v>
      </c>
      <c r="N17" s="665"/>
      <c r="O17" s="665"/>
      <c r="P17" s="678"/>
      <c r="Q17" s="666"/>
    </row>
    <row r="18" spans="1:17" ht="14.4" customHeight="1" x14ac:dyDescent="0.3">
      <c r="A18" s="661" t="s">
        <v>6803</v>
      </c>
      <c r="B18" s="662" t="s">
        <v>6968</v>
      </c>
      <c r="C18" s="662" t="s">
        <v>5769</v>
      </c>
      <c r="D18" s="662" t="s">
        <v>6983</v>
      </c>
      <c r="E18" s="662" t="s">
        <v>6984</v>
      </c>
      <c r="F18" s="665">
        <v>5</v>
      </c>
      <c r="G18" s="665">
        <v>820</v>
      </c>
      <c r="H18" s="665">
        <v>1</v>
      </c>
      <c r="I18" s="665">
        <v>164</v>
      </c>
      <c r="J18" s="665"/>
      <c r="K18" s="665"/>
      <c r="L18" s="665"/>
      <c r="M18" s="665"/>
      <c r="N18" s="665">
        <v>1</v>
      </c>
      <c r="O18" s="665">
        <v>166</v>
      </c>
      <c r="P18" s="678">
        <v>0.20243902439024392</v>
      </c>
      <c r="Q18" s="666">
        <v>166</v>
      </c>
    </row>
    <row r="19" spans="1:17" ht="14.4" customHeight="1" x14ac:dyDescent="0.3">
      <c r="A19" s="661" t="s">
        <v>6803</v>
      </c>
      <c r="B19" s="662" t="s">
        <v>6968</v>
      </c>
      <c r="C19" s="662" t="s">
        <v>5769</v>
      </c>
      <c r="D19" s="662" t="s">
        <v>6985</v>
      </c>
      <c r="E19" s="662" t="s">
        <v>6986</v>
      </c>
      <c r="F19" s="665">
        <v>0</v>
      </c>
      <c r="G19" s="665">
        <v>0</v>
      </c>
      <c r="H19" s="665"/>
      <c r="I19" s="665"/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6803</v>
      </c>
      <c r="B20" s="662" t="s">
        <v>6968</v>
      </c>
      <c r="C20" s="662" t="s">
        <v>5769</v>
      </c>
      <c r="D20" s="662" t="s">
        <v>6987</v>
      </c>
      <c r="E20" s="662" t="s">
        <v>6988</v>
      </c>
      <c r="F20" s="665">
        <v>2</v>
      </c>
      <c r="G20" s="665">
        <v>334</v>
      </c>
      <c r="H20" s="665">
        <v>1</v>
      </c>
      <c r="I20" s="665">
        <v>167</v>
      </c>
      <c r="J20" s="665"/>
      <c r="K20" s="665"/>
      <c r="L20" s="665"/>
      <c r="M20" s="665"/>
      <c r="N20" s="665">
        <v>1</v>
      </c>
      <c r="O20" s="665">
        <v>170</v>
      </c>
      <c r="P20" s="678">
        <v>0.50898203592814373</v>
      </c>
      <c r="Q20" s="666">
        <v>170</v>
      </c>
    </row>
    <row r="21" spans="1:17" ht="14.4" customHeight="1" x14ac:dyDescent="0.3">
      <c r="A21" s="661" t="s">
        <v>6803</v>
      </c>
      <c r="B21" s="662" t="s">
        <v>6968</v>
      </c>
      <c r="C21" s="662" t="s">
        <v>5769</v>
      </c>
      <c r="D21" s="662" t="s">
        <v>6989</v>
      </c>
      <c r="E21" s="662" t="s">
        <v>6972</v>
      </c>
      <c r="F21" s="665">
        <v>1</v>
      </c>
      <c r="G21" s="665">
        <v>95</v>
      </c>
      <c r="H21" s="665">
        <v>1</v>
      </c>
      <c r="I21" s="665">
        <v>95</v>
      </c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6990</v>
      </c>
      <c r="B22" s="662" t="s">
        <v>6991</v>
      </c>
      <c r="C22" s="662" t="s">
        <v>5729</v>
      </c>
      <c r="D22" s="662" t="s">
        <v>6992</v>
      </c>
      <c r="E22" s="662" t="s">
        <v>6993</v>
      </c>
      <c r="F22" s="665"/>
      <c r="G22" s="665"/>
      <c r="H22" s="665"/>
      <c r="I22" s="665"/>
      <c r="J22" s="665"/>
      <c r="K22" s="665"/>
      <c r="L22" s="665"/>
      <c r="M22" s="665"/>
      <c r="N22" s="665">
        <v>0.5</v>
      </c>
      <c r="O22" s="665">
        <v>885.4</v>
      </c>
      <c r="P22" s="678"/>
      <c r="Q22" s="666">
        <v>1770.8</v>
      </c>
    </row>
    <row r="23" spans="1:17" ht="14.4" customHeight="1" x14ac:dyDescent="0.3">
      <c r="A23" s="661" t="s">
        <v>6990</v>
      </c>
      <c r="B23" s="662" t="s">
        <v>6991</v>
      </c>
      <c r="C23" s="662" t="s">
        <v>6417</v>
      </c>
      <c r="D23" s="662" t="s">
        <v>6994</v>
      </c>
      <c r="E23" s="662" t="s">
        <v>6995</v>
      </c>
      <c r="F23" s="665"/>
      <c r="G23" s="665"/>
      <c r="H23" s="665"/>
      <c r="I23" s="665"/>
      <c r="J23" s="665"/>
      <c r="K23" s="665"/>
      <c r="L23" s="665"/>
      <c r="M23" s="665"/>
      <c r="N23" s="665">
        <v>180</v>
      </c>
      <c r="O23" s="665">
        <v>957.6</v>
      </c>
      <c r="P23" s="678"/>
      <c r="Q23" s="666">
        <v>5.32</v>
      </c>
    </row>
    <row r="24" spans="1:17" ht="14.4" customHeight="1" x14ac:dyDescent="0.3">
      <c r="A24" s="661" t="s">
        <v>6990</v>
      </c>
      <c r="B24" s="662" t="s">
        <v>6991</v>
      </c>
      <c r="C24" s="662" t="s">
        <v>6417</v>
      </c>
      <c r="D24" s="662" t="s">
        <v>6996</v>
      </c>
      <c r="E24" s="662" t="s">
        <v>6997</v>
      </c>
      <c r="F24" s="665"/>
      <c r="G24" s="665"/>
      <c r="H24" s="665"/>
      <c r="I24" s="665"/>
      <c r="J24" s="665"/>
      <c r="K24" s="665"/>
      <c r="L24" s="665"/>
      <c r="M24" s="665"/>
      <c r="N24" s="665">
        <v>833</v>
      </c>
      <c r="O24" s="665">
        <v>27947.15</v>
      </c>
      <c r="P24" s="678"/>
      <c r="Q24" s="666">
        <v>33.550000000000004</v>
      </c>
    </row>
    <row r="25" spans="1:17" ht="14.4" customHeight="1" x14ac:dyDescent="0.3">
      <c r="A25" s="661" t="s">
        <v>6990</v>
      </c>
      <c r="B25" s="662" t="s">
        <v>6991</v>
      </c>
      <c r="C25" s="662" t="s">
        <v>5758</v>
      </c>
      <c r="D25" s="662" t="s">
        <v>6998</v>
      </c>
      <c r="E25" s="662" t="s">
        <v>6999</v>
      </c>
      <c r="F25" s="665"/>
      <c r="G25" s="665"/>
      <c r="H25" s="665"/>
      <c r="I25" s="665"/>
      <c r="J25" s="665"/>
      <c r="K25" s="665"/>
      <c r="L25" s="665"/>
      <c r="M25" s="665"/>
      <c r="N25" s="665">
        <v>1</v>
      </c>
      <c r="O25" s="665">
        <v>884.32</v>
      </c>
      <c r="P25" s="678"/>
      <c r="Q25" s="666">
        <v>884.32</v>
      </c>
    </row>
    <row r="26" spans="1:17" ht="14.4" customHeight="1" x14ac:dyDescent="0.3">
      <c r="A26" s="661" t="s">
        <v>6990</v>
      </c>
      <c r="B26" s="662" t="s">
        <v>6991</v>
      </c>
      <c r="C26" s="662" t="s">
        <v>5769</v>
      </c>
      <c r="D26" s="662" t="s">
        <v>7000</v>
      </c>
      <c r="E26" s="662" t="s">
        <v>7001</v>
      </c>
      <c r="F26" s="665"/>
      <c r="G26" s="665"/>
      <c r="H26" s="665"/>
      <c r="I26" s="665"/>
      <c r="J26" s="665"/>
      <c r="K26" s="665"/>
      <c r="L26" s="665"/>
      <c r="M26" s="665"/>
      <c r="N26" s="665">
        <v>1</v>
      </c>
      <c r="O26" s="665">
        <v>1762</v>
      </c>
      <c r="P26" s="678"/>
      <c r="Q26" s="666">
        <v>1762</v>
      </c>
    </row>
    <row r="27" spans="1:17" ht="14.4" customHeight="1" x14ac:dyDescent="0.3">
      <c r="A27" s="661" t="s">
        <v>6990</v>
      </c>
      <c r="B27" s="662" t="s">
        <v>6991</v>
      </c>
      <c r="C27" s="662" t="s">
        <v>5769</v>
      </c>
      <c r="D27" s="662" t="s">
        <v>7002</v>
      </c>
      <c r="E27" s="662" t="s">
        <v>7003</v>
      </c>
      <c r="F27" s="665"/>
      <c r="G27" s="665"/>
      <c r="H27" s="665"/>
      <c r="I27" s="665"/>
      <c r="J27" s="665"/>
      <c r="K27" s="665"/>
      <c r="L27" s="665"/>
      <c r="M27" s="665"/>
      <c r="N27" s="665">
        <v>2</v>
      </c>
      <c r="O27" s="665">
        <v>28680</v>
      </c>
      <c r="P27" s="678"/>
      <c r="Q27" s="666">
        <v>14340</v>
      </c>
    </row>
    <row r="28" spans="1:17" ht="14.4" customHeight="1" x14ac:dyDescent="0.3">
      <c r="A28" s="661" t="s">
        <v>6990</v>
      </c>
      <c r="B28" s="662" t="s">
        <v>6991</v>
      </c>
      <c r="C28" s="662" t="s">
        <v>5769</v>
      </c>
      <c r="D28" s="662" t="s">
        <v>7004</v>
      </c>
      <c r="E28" s="662" t="s">
        <v>7005</v>
      </c>
      <c r="F28" s="665"/>
      <c r="G28" s="665"/>
      <c r="H28" s="665"/>
      <c r="I28" s="665"/>
      <c r="J28" s="665"/>
      <c r="K28" s="665"/>
      <c r="L28" s="665"/>
      <c r="M28" s="665"/>
      <c r="N28" s="665">
        <v>1</v>
      </c>
      <c r="O28" s="665">
        <v>490</v>
      </c>
      <c r="P28" s="678"/>
      <c r="Q28" s="666">
        <v>490</v>
      </c>
    </row>
    <row r="29" spans="1:17" ht="14.4" customHeight="1" x14ac:dyDescent="0.3">
      <c r="A29" s="661" t="s">
        <v>6812</v>
      </c>
      <c r="B29" s="662" t="s">
        <v>7006</v>
      </c>
      <c r="C29" s="662" t="s">
        <v>5769</v>
      </c>
      <c r="D29" s="662" t="s">
        <v>7007</v>
      </c>
      <c r="E29" s="662" t="s">
        <v>7008</v>
      </c>
      <c r="F29" s="665">
        <v>2</v>
      </c>
      <c r="G29" s="665">
        <v>1808</v>
      </c>
      <c r="H29" s="665">
        <v>1</v>
      </c>
      <c r="I29" s="665">
        <v>904</v>
      </c>
      <c r="J29" s="665">
        <v>4</v>
      </c>
      <c r="K29" s="665">
        <v>0</v>
      </c>
      <c r="L29" s="665">
        <v>0</v>
      </c>
      <c r="M29" s="665">
        <v>0</v>
      </c>
      <c r="N29" s="665"/>
      <c r="O29" s="665"/>
      <c r="P29" s="678"/>
      <c r="Q29" s="666"/>
    </row>
    <row r="30" spans="1:17" ht="14.4" customHeight="1" x14ac:dyDescent="0.3">
      <c r="A30" s="661" t="s">
        <v>6812</v>
      </c>
      <c r="B30" s="662" t="s">
        <v>7006</v>
      </c>
      <c r="C30" s="662" t="s">
        <v>5769</v>
      </c>
      <c r="D30" s="662" t="s">
        <v>7009</v>
      </c>
      <c r="E30" s="662" t="s">
        <v>7010</v>
      </c>
      <c r="F30" s="665">
        <v>1</v>
      </c>
      <c r="G30" s="665">
        <v>297</v>
      </c>
      <c r="H30" s="665">
        <v>1</v>
      </c>
      <c r="I30" s="665">
        <v>297</v>
      </c>
      <c r="J30" s="665">
        <v>1</v>
      </c>
      <c r="K30" s="665">
        <v>301</v>
      </c>
      <c r="L30" s="665">
        <v>1.0134680134680134</v>
      </c>
      <c r="M30" s="665">
        <v>301</v>
      </c>
      <c r="N30" s="665">
        <v>1</v>
      </c>
      <c r="O30" s="665">
        <v>303</v>
      </c>
      <c r="P30" s="678">
        <v>1.0202020202020201</v>
      </c>
      <c r="Q30" s="666">
        <v>303</v>
      </c>
    </row>
    <row r="31" spans="1:17" ht="14.4" customHeight="1" x14ac:dyDescent="0.3">
      <c r="A31" s="661" t="s">
        <v>6812</v>
      </c>
      <c r="B31" s="662" t="s">
        <v>7006</v>
      </c>
      <c r="C31" s="662" t="s">
        <v>5769</v>
      </c>
      <c r="D31" s="662" t="s">
        <v>7011</v>
      </c>
      <c r="E31" s="662" t="s">
        <v>7012</v>
      </c>
      <c r="F31" s="665"/>
      <c r="G31" s="665"/>
      <c r="H31" s="665"/>
      <c r="I31" s="665"/>
      <c r="J31" s="665">
        <v>1</v>
      </c>
      <c r="K31" s="665">
        <v>23</v>
      </c>
      <c r="L31" s="665"/>
      <c r="M31" s="665">
        <v>23</v>
      </c>
      <c r="N31" s="665"/>
      <c r="O31" s="665"/>
      <c r="P31" s="678"/>
      <c r="Q31" s="666"/>
    </row>
    <row r="32" spans="1:17" ht="14.4" customHeight="1" x14ac:dyDescent="0.3">
      <c r="A32" s="661" t="s">
        <v>6812</v>
      </c>
      <c r="B32" s="662" t="s">
        <v>7006</v>
      </c>
      <c r="C32" s="662" t="s">
        <v>5769</v>
      </c>
      <c r="D32" s="662" t="s">
        <v>7013</v>
      </c>
      <c r="E32" s="662" t="s">
        <v>7014</v>
      </c>
      <c r="F32" s="665">
        <v>5</v>
      </c>
      <c r="G32" s="665">
        <v>6225</v>
      </c>
      <c r="H32" s="665">
        <v>1</v>
      </c>
      <c r="I32" s="665">
        <v>1245</v>
      </c>
      <c r="J32" s="665">
        <v>6</v>
      </c>
      <c r="K32" s="665">
        <v>5044</v>
      </c>
      <c r="L32" s="665">
        <v>0.81028112449799194</v>
      </c>
      <c r="M32" s="665">
        <v>840.66666666666663</v>
      </c>
      <c r="N32" s="665"/>
      <c r="O32" s="665"/>
      <c r="P32" s="678"/>
      <c r="Q32" s="666"/>
    </row>
    <row r="33" spans="1:17" ht="14.4" customHeight="1" x14ac:dyDescent="0.3">
      <c r="A33" s="661" t="s">
        <v>6812</v>
      </c>
      <c r="B33" s="662" t="s">
        <v>7006</v>
      </c>
      <c r="C33" s="662" t="s">
        <v>5769</v>
      </c>
      <c r="D33" s="662" t="s">
        <v>7015</v>
      </c>
      <c r="E33" s="662" t="s">
        <v>7016</v>
      </c>
      <c r="F33" s="665"/>
      <c r="G33" s="665"/>
      <c r="H33" s="665"/>
      <c r="I33" s="665"/>
      <c r="J33" s="665">
        <v>1</v>
      </c>
      <c r="K33" s="665">
        <v>9412</v>
      </c>
      <c r="L33" s="665"/>
      <c r="M33" s="665">
        <v>9412</v>
      </c>
      <c r="N33" s="665"/>
      <c r="O33" s="665"/>
      <c r="P33" s="678"/>
      <c r="Q33" s="666"/>
    </row>
    <row r="34" spans="1:17" ht="14.4" customHeight="1" x14ac:dyDescent="0.3">
      <c r="A34" s="661" t="s">
        <v>6812</v>
      </c>
      <c r="B34" s="662" t="s">
        <v>7006</v>
      </c>
      <c r="C34" s="662" t="s">
        <v>5769</v>
      </c>
      <c r="D34" s="662" t="s">
        <v>7017</v>
      </c>
      <c r="E34" s="662" t="s">
        <v>7018</v>
      </c>
      <c r="F34" s="665">
        <v>1</v>
      </c>
      <c r="G34" s="665">
        <v>9747</v>
      </c>
      <c r="H34" s="665">
        <v>1</v>
      </c>
      <c r="I34" s="665">
        <v>9747</v>
      </c>
      <c r="J34" s="665">
        <v>1</v>
      </c>
      <c r="K34" s="665">
        <v>9828</v>
      </c>
      <c r="L34" s="665">
        <v>1.0083102493074791</v>
      </c>
      <c r="M34" s="665">
        <v>9828</v>
      </c>
      <c r="N34" s="665">
        <v>1</v>
      </c>
      <c r="O34" s="665">
        <v>9864</v>
      </c>
      <c r="P34" s="678">
        <v>1.0120036934441368</v>
      </c>
      <c r="Q34" s="666">
        <v>9864</v>
      </c>
    </row>
    <row r="35" spans="1:17" ht="14.4" customHeight="1" x14ac:dyDescent="0.3">
      <c r="A35" s="661" t="s">
        <v>6812</v>
      </c>
      <c r="B35" s="662" t="s">
        <v>7006</v>
      </c>
      <c r="C35" s="662" t="s">
        <v>5769</v>
      </c>
      <c r="D35" s="662" t="s">
        <v>7019</v>
      </c>
      <c r="E35" s="662" t="s">
        <v>7020</v>
      </c>
      <c r="F35" s="665">
        <v>17</v>
      </c>
      <c r="G35" s="665">
        <v>17034</v>
      </c>
      <c r="H35" s="665">
        <v>1</v>
      </c>
      <c r="I35" s="665">
        <v>1002</v>
      </c>
      <c r="J35" s="665">
        <v>10</v>
      </c>
      <c r="K35" s="665">
        <v>6036</v>
      </c>
      <c r="L35" s="665">
        <v>0.3543501232828461</v>
      </c>
      <c r="M35" s="665">
        <v>603.6</v>
      </c>
      <c r="N35" s="665"/>
      <c r="O35" s="665"/>
      <c r="P35" s="678"/>
      <c r="Q35" s="666"/>
    </row>
    <row r="36" spans="1:17" ht="14.4" customHeight="1" x14ac:dyDescent="0.3">
      <c r="A36" s="661" t="s">
        <v>6812</v>
      </c>
      <c r="B36" s="662" t="s">
        <v>7006</v>
      </c>
      <c r="C36" s="662" t="s">
        <v>5769</v>
      </c>
      <c r="D36" s="662" t="s">
        <v>7021</v>
      </c>
      <c r="E36" s="662" t="s">
        <v>7022</v>
      </c>
      <c r="F36" s="665">
        <v>18</v>
      </c>
      <c r="G36" s="665">
        <v>40194</v>
      </c>
      <c r="H36" s="665">
        <v>1</v>
      </c>
      <c r="I36" s="665">
        <v>2233</v>
      </c>
      <c r="J36" s="665">
        <v>17</v>
      </c>
      <c r="K36" s="665">
        <v>20286</v>
      </c>
      <c r="L36" s="665">
        <v>0.50470219435736674</v>
      </c>
      <c r="M36" s="665">
        <v>1193.2941176470588</v>
      </c>
      <c r="N36" s="665"/>
      <c r="O36" s="665"/>
      <c r="P36" s="678"/>
      <c r="Q36" s="666"/>
    </row>
    <row r="37" spans="1:17" ht="14.4" customHeight="1" x14ac:dyDescent="0.3">
      <c r="A37" s="661" t="s">
        <v>6812</v>
      </c>
      <c r="B37" s="662" t="s">
        <v>7006</v>
      </c>
      <c r="C37" s="662" t="s">
        <v>5769</v>
      </c>
      <c r="D37" s="662" t="s">
        <v>7023</v>
      </c>
      <c r="E37" s="662" t="s">
        <v>7024</v>
      </c>
      <c r="F37" s="665">
        <v>2</v>
      </c>
      <c r="G37" s="665">
        <v>732</v>
      </c>
      <c r="H37" s="665">
        <v>1</v>
      </c>
      <c r="I37" s="665">
        <v>366</v>
      </c>
      <c r="J37" s="665">
        <v>7</v>
      </c>
      <c r="K37" s="665">
        <v>1110</v>
      </c>
      <c r="L37" s="665">
        <v>1.5163934426229508</v>
      </c>
      <c r="M37" s="665">
        <v>158.57142857142858</v>
      </c>
      <c r="N37" s="665"/>
      <c r="O37" s="665"/>
      <c r="P37" s="678"/>
      <c r="Q37" s="666"/>
    </row>
    <row r="38" spans="1:17" ht="14.4" customHeight="1" x14ac:dyDescent="0.3">
      <c r="A38" s="661" t="s">
        <v>6812</v>
      </c>
      <c r="B38" s="662" t="s">
        <v>7025</v>
      </c>
      <c r="C38" s="662" t="s">
        <v>5769</v>
      </c>
      <c r="D38" s="662" t="s">
        <v>7026</v>
      </c>
      <c r="E38" s="662" t="s">
        <v>7027</v>
      </c>
      <c r="F38" s="665">
        <v>2</v>
      </c>
      <c r="G38" s="665">
        <v>434</v>
      </c>
      <c r="H38" s="665">
        <v>1</v>
      </c>
      <c r="I38" s="665">
        <v>217</v>
      </c>
      <c r="J38" s="665"/>
      <c r="K38" s="665"/>
      <c r="L38" s="665"/>
      <c r="M38" s="665"/>
      <c r="N38" s="665">
        <v>1</v>
      </c>
      <c r="O38" s="665">
        <v>219</v>
      </c>
      <c r="P38" s="678">
        <v>0.50460829493087556</v>
      </c>
      <c r="Q38" s="666">
        <v>219</v>
      </c>
    </row>
    <row r="39" spans="1:17" ht="14.4" customHeight="1" x14ac:dyDescent="0.3">
      <c r="A39" s="661" t="s">
        <v>6812</v>
      </c>
      <c r="B39" s="662" t="s">
        <v>7025</v>
      </c>
      <c r="C39" s="662" t="s">
        <v>5769</v>
      </c>
      <c r="D39" s="662" t="s">
        <v>7028</v>
      </c>
      <c r="E39" s="662" t="s">
        <v>7029</v>
      </c>
      <c r="F39" s="665">
        <v>3</v>
      </c>
      <c r="G39" s="665">
        <v>1491</v>
      </c>
      <c r="H39" s="665">
        <v>1</v>
      </c>
      <c r="I39" s="665">
        <v>497</v>
      </c>
      <c r="J39" s="665"/>
      <c r="K39" s="665"/>
      <c r="L39" s="665"/>
      <c r="M39" s="665"/>
      <c r="N39" s="665">
        <v>1</v>
      </c>
      <c r="O39" s="665">
        <v>503</v>
      </c>
      <c r="P39" s="678">
        <v>0.33735747820254863</v>
      </c>
      <c r="Q39" s="666">
        <v>503</v>
      </c>
    </row>
    <row r="40" spans="1:17" ht="14.4" customHeight="1" x14ac:dyDescent="0.3">
      <c r="A40" s="661" t="s">
        <v>6812</v>
      </c>
      <c r="B40" s="662" t="s">
        <v>7025</v>
      </c>
      <c r="C40" s="662" t="s">
        <v>5769</v>
      </c>
      <c r="D40" s="662" t="s">
        <v>7030</v>
      </c>
      <c r="E40" s="662" t="s">
        <v>7031</v>
      </c>
      <c r="F40" s="665">
        <v>76</v>
      </c>
      <c r="G40" s="665">
        <v>26600</v>
      </c>
      <c r="H40" s="665">
        <v>1</v>
      </c>
      <c r="I40" s="665">
        <v>350</v>
      </c>
      <c r="J40" s="665">
        <v>169</v>
      </c>
      <c r="K40" s="665">
        <v>59288</v>
      </c>
      <c r="L40" s="665">
        <v>2.2288721804511278</v>
      </c>
      <c r="M40" s="665">
        <v>350.81656804733728</v>
      </c>
      <c r="N40" s="665">
        <v>359</v>
      </c>
      <c r="O40" s="665">
        <v>126009</v>
      </c>
      <c r="P40" s="678">
        <v>4.7371804511278199</v>
      </c>
      <c r="Q40" s="666">
        <v>351</v>
      </c>
    </row>
    <row r="41" spans="1:17" ht="14.4" customHeight="1" x14ac:dyDescent="0.3">
      <c r="A41" s="661" t="s">
        <v>6812</v>
      </c>
      <c r="B41" s="662" t="s">
        <v>7025</v>
      </c>
      <c r="C41" s="662" t="s">
        <v>5769</v>
      </c>
      <c r="D41" s="662" t="s">
        <v>7032</v>
      </c>
      <c r="E41" s="662" t="s">
        <v>7033</v>
      </c>
      <c r="F41" s="665">
        <v>171</v>
      </c>
      <c r="G41" s="665">
        <v>11115</v>
      </c>
      <c r="H41" s="665">
        <v>1</v>
      </c>
      <c r="I41" s="665">
        <v>65</v>
      </c>
      <c r="J41" s="665">
        <v>189</v>
      </c>
      <c r="K41" s="665">
        <v>12025</v>
      </c>
      <c r="L41" s="665">
        <v>1.0818713450292399</v>
      </c>
      <c r="M41" s="665">
        <v>63.624338624338627</v>
      </c>
      <c r="N41" s="665">
        <v>230</v>
      </c>
      <c r="O41" s="665">
        <v>14950</v>
      </c>
      <c r="P41" s="678">
        <v>1.3450292397660819</v>
      </c>
      <c r="Q41" s="666">
        <v>65</v>
      </c>
    </row>
    <row r="42" spans="1:17" ht="14.4" customHeight="1" x14ac:dyDescent="0.3">
      <c r="A42" s="661" t="s">
        <v>6812</v>
      </c>
      <c r="B42" s="662" t="s">
        <v>7025</v>
      </c>
      <c r="C42" s="662" t="s">
        <v>5769</v>
      </c>
      <c r="D42" s="662" t="s">
        <v>7034</v>
      </c>
      <c r="E42" s="662" t="s">
        <v>7035</v>
      </c>
      <c r="F42" s="665"/>
      <c r="G42" s="665"/>
      <c r="H42" s="665"/>
      <c r="I42" s="665"/>
      <c r="J42" s="665">
        <v>4</v>
      </c>
      <c r="K42" s="665">
        <v>2364</v>
      </c>
      <c r="L42" s="665"/>
      <c r="M42" s="665">
        <v>591</v>
      </c>
      <c r="N42" s="665">
        <v>2</v>
      </c>
      <c r="O42" s="665">
        <v>1182</v>
      </c>
      <c r="P42" s="678"/>
      <c r="Q42" s="666">
        <v>591</v>
      </c>
    </row>
    <row r="43" spans="1:17" ht="14.4" customHeight="1" x14ac:dyDescent="0.3">
      <c r="A43" s="661" t="s">
        <v>6812</v>
      </c>
      <c r="B43" s="662" t="s">
        <v>7025</v>
      </c>
      <c r="C43" s="662" t="s">
        <v>5769</v>
      </c>
      <c r="D43" s="662" t="s">
        <v>7036</v>
      </c>
      <c r="E43" s="662" t="s">
        <v>7037</v>
      </c>
      <c r="F43" s="665"/>
      <c r="G43" s="665"/>
      <c r="H43" s="665"/>
      <c r="I43" s="665"/>
      <c r="J43" s="665">
        <v>4</v>
      </c>
      <c r="K43" s="665">
        <v>2464</v>
      </c>
      <c r="L43" s="665"/>
      <c r="M43" s="665">
        <v>616</v>
      </c>
      <c r="N43" s="665">
        <v>2</v>
      </c>
      <c r="O43" s="665">
        <v>1232</v>
      </c>
      <c r="P43" s="678"/>
      <c r="Q43" s="666">
        <v>616</v>
      </c>
    </row>
    <row r="44" spans="1:17" ht="14.4" customHeight="1" x14ac:dyDescent="0.3">
      <c r="A44" s="661" t="s">
        <v>6812</v>
      </c>
      <c r="B44" s="662" t="s">
        <v>7025</v>
      </c>
      <c r="C44" s="662" t="s">
        <v>5769</v>
      </c>
      <c r="D44" s="662" t="s">
        <v>7038</v>
      </c>
      <c r="E44" s="662" t="s">
        <v>7039</v>
      </c>
      <c r="F44" s="665"/>
      <c r="G44" s="665"/>
      <c r="H44" s="665"/>
      <c r="I44" s="665"/>
      <c r="J44" s="665">
        <v>1</v>
      </c>
      <c r="K44" s="665">
        <v>150</v>
      </c>
      <c r="L44" s="665"/>
      <c r="M44" s="665">
        <v>150</v>
      </c>
      <c r="N44" s="665">
        <v>2</v>
      </c>
      <c r="O44" s="665">
        <v>300</v>
      </c>
      <c r="P44" s="678"/>
      <c r="Q44" s="666">
        <v>150</v>
      </c>
    </row>
    <row r="45" spans="1:17" ht="14.4" customHeight="1" x14ac:dyDescent="0.3">
      <c r="A45" s="661" t="s">
        <v>6812</v>
      </c>
      <c r="B45" s="662" t="s">
        <v>7025</v>
      </c>
      <c r="C45" s="662" t="s">
        <v>5769</v>
      </c>
      <c r="D45" s="662" t="s">
        <v>7040</v>
      </c>
      <c r="E45" s="662" t="s">
        <v>7041</v>
      </c>
      <c r="F45" s="665">
        <v>54</v>
      </c>
      <c r="G45" s="665">
        <v>1242</v>
      </c>
      <c r="H45" s="665">
        <v>1</v>
      </c>
      <c r="I45" s="665">
        <v>23</v>
      </c>
      <c r="J45" s="665">
        <v>55</v>
      </c>
      <c r="K45" s="665">
        <v>1303</v>
      </c>
      <c r="L45" s="665">
        <v>1.0491143317230274</v>
      </c>
      <c r="M45" s="665">
        <v>23.690909090909091</v>
      </c>
      <c r="N45" s="665">
        <v>54</v>
      </c>
      <c r="O45" s="665">
        <v>1296</v>
      </c>
      <c r="P45" s="678">
        <v>1.0434782608695652</v>
      </c>
      <c r="Q45" s="666">
        <v>24</v>
      </c>
    </row>
    <row r="46" spans="1:17" ht="14.4" customHeight="1" x14ac:dyDescent="0.3">
      <c r="A46" s="661" t="s">
        <v>6812</v>
      </c>
      <c r="B46" s="662" t="s">
        <v>7025</v>
      </c>
      <c r="C46" s="662" t="s">
        <v>5769</v>
      </c>
      <c r="D46" s="662" t="s">
        <v>7042</v>
      </c>
      <c r="E46" s="662" t="s">
        <v>7043</v>
      </c>
      <c r="F46" s="665">
        <v>79</v>
      </c>
      <c r="G46" s="665">
        <v>4266</v>
      </c>
      <c r="H46" s="665">
        <v>1</v>
      </c>
      <c r="I46" s="665">
        <v>54</v>
      </c>
      <c r="J46" s="665">
        <v>140</v>
      </c>
      <c r="K46" s="665">
        <v>7236</v>
      </c>
      <c r="L46" s="665">
        <v>1.6962025316455696</v>
      </c>
      <c r="M46" s="665">
        <v>51.685714285714283</v>
      </c>
      <c r="N46" s="665">
        <v>123</v>
      </c>
      <c r="O46" s="665">
        <v>6642</v>
      </c>
      <c r="P46" s="678">
        <v>1.5569620253164558</v>
      </c>
      <c r="Q46" s="666">
        <v>54</v>
      </c>
    </row>
    <row r="47" spans="1:17" ht="14.4" customHeight="1" x14ac:dyDescent="0.3">
      <c r="A47" s="661" t="s">
        <v>6812</v>
      </c>
      <c r="B47" s="662" t="s">
        <v>7025</v>
      </c>
      <c r="C47" s="662" t="s">
        <v>5769</v>
      </c>
      <c r="D47" s="662" t="s">
        <v>7044</v>
      </c>
      <c r="E47" s="662" t="s">
        <v>7045</v>
      </c>
      <c r="F47" s="665">
        <v>1662</v>
      </c>
      <c r="G47" s="665">
        <v>127974</v>
      </c>
      <c r="H47" s="665">
        <v>1</v>
      </c>
      <c r="I47" s="665">
        <v>77</v>
      </c>
      <c r="J47" s="665">
        <v>1986</v>
      </c>
      <c r="K47" s="665">
        <v>151228</v>
      </c>
      <c r="L47" s="665">
        <v>1.1817087845968712</v>
      </c>
      <c r="M47" s="665">
        <v>76.147029204431021</v>
      </c>
      <c r="N47" s="665">
        <v>2052</v>
      </c>
      <c r="O47" s="665">
        <v>158004</v>
      </c>
      <c r="P47" s="678">
        <v>1.2346570397111913</v>
      </c>
      <c r="Q47" s="666">
        <v>77</v>
      </c>
    </row>
    <row r="48" spans="1:17" ht="14.4" customHeight="1" x14ac:dyDescent="0.3">
      <c r="A48" s="661" t="s">
        <v>6812</v>
      </c>
      <c r="B48" s="662" t="s">
        <v>7025</v>
      </c>
      <c r="C48" s="662" t="s">
        <v>5769</v>
      </c>
      <c r="D48" s="662" t="s">
        <v>7046</v>
      </c>
      <c r="E48" s="662" t="s">
        <v>7047</v>
      </c>
      <c r="F48" s="665">
        <v>115</v>
      </c>
      <c r="G48" s="665">
        <v>2530</v>
      </c>
      <c r="H48" s="665">
        <v>1</v>
      </c>
      <c r="I48" s="665">
        <v>22</v>
      </c>
      <c r="J48" s="665">
        <v>146</v>
      </c>
      <c r="K48" s="665">
        <v>3281</v>
      </c>
      <c r="L48" s="665">
        <v>1.2968379446640317</v>
      </c>
      <c r="M48" s="665">
        <v>22.472602739726028</v>
      </c>
      <c r="N48" s="665">
        <v>124</v>
      </c>
      <c r="O48" s="665">
        <v>2852</v>
      </c>
      <c r="P48" s="678">
        <v>1.1272727272727272</v>
      </c>
      <c r="Q48" s="666">
        <v>23</v>
      </c>
    </row>
    <row r="49" spans="1:17" ht="14.4" customHeight="1" x14ac:dyDescent="0.3">
      <c r="A49" s="661" t="s">
        <v>6812</v>
      </c>
      <c r="B49" s="662" t="s">
        <v>7025</v>
      </c>
      <c r="C49" s="662" t="s">
        <v>5769</v>
      </c>
      <c r="D49" s="662" t="s">
        <v>7048</v>
      </c>
      <c r="E49" s="662" t="s">
        <v>7049</v>
      </c>
      <c r="F49" s="665">
        <v>156</v>
      </c>
      <c r="G49" s="665">
        <v>32604</v>
      </c>
      <c r="H49" s="665">
        <v>1</v>
      </c>
      <c r="I49" s="665">
        <v>209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6812</v>
      </c>
      <c r="B50" s="662" t="s">
        <v>7025</v>
      </c>
      <c r="C50" s="662" t="s">
        <v>5769</v>
      </c>
      <c r="D50" s="662" t="s">
        <v>7050</v>
      </c>
      <c r="E50" s="662" t="s">
        <v>7051</v>
      </c>
      <c r="F50" s="665">
        <v>11</v>
      </c>
      <c r="G50" s="665">
        <v>726</v>
      </c>
      <c r="H50" s="665">
        <v>1</v>
      </c>
      <c r="I50" s="665">
        <v>66</v>
      </c>
      <c r="J50" s="665">
        <v>16</v>
      </c>
      <c r="K50" s="665">
        <v>924</v>
      </c>
      <c r="L50" s="665">
        <v>1.2727272727272727</v>
      </c>
      <c r="M50" s="665">
        <v>57.75</v>
      </c>
      <c r="N50" s="665">
        <v>19</v>
      </c>
      <c r="O50" s="665">
        <v>1254</v>
      </c>
      <c r="P50" s="678">
        <v>1.7272727272727273</v>
      </c>
      <c r="Q50" s="666">
        <v>66</v>
      </c>
    </row>
    <row r="51" spans="1:17" ht="14.4" customHeight="1" x14ac:dyDescent="0.3">
      <c r="A51" s="661" t="s">
        <v>6812</v>
      </c>
      <c r="B51" s="662" t="s">
        <v>7025</v>
      </c>
      <c r="C51" s="662" t="s">
        <v>5769</v>
      </c>
      <c r="D51" s="662" t="s">
        <v>7052</v>
      </c>
      <c r="E51" s="662" t="s">
        <v>7053</v>
      </c>
      <c r="F51" s="665"/>
      <c r="G51" s="665"/>
      <c r="H51" s="665"/>
      <c r="I51" s="665"/>
      <c r="J51" s="665">
        <v>1</v>
      </c>
      <c r="K51" s="665">
        <v>294</v>
      </c>
      <c r="L51" s="665"/>
      <c r="M51" s="665">
        <v>294</v>
      </c>
      <c r="N51" s="665"/>
      <c r="O51" s="665"/>
      <c r="P51" s="678"/>
      <c r="Q51" s="666"/>
    </row>
    <row r="52" spans="1:17" ht="14.4" customHeight="1" x14ac:dyDescent="0.3">
      <c r="A52" s="661" t="s">
        <v>6812</v>
      </c>
      <c r="B52" s="662" t="s">
        <v>7025</v>
      </c>
      <c r="C52" s="662" t="s">
        <v>5769</v>
      </c>
      <c r="D52" s="662" t="s">
        <v>7054</v>
      </c>
      <c r="E52" s="662" t="s">
        <v>7055</v>
      </c>
      <c r="F52" s="665">
        <v>57</v>
      </c>
      <c r="G52" s="665">
        <v>19836</v>
      </c>
      <c r="H52" s="665">
        <v>1</v>
      </c>
      <c r="I52" s="665">
        <v>348</v>
      </c>
      <c r="J52" s="665">
        <v>71</v>
      </c>
      <c r="K52" s="665">
        <v>24765</v>
      </c>
      <c r="L52" s="665">
        <v>1.2484875983061101</v>
      </c>
      <c r="M52" s="665">
        <v>348.80281690140845</v>
      </c>
      <c r="N52" s="665">
        <v>35</v>
      </c>
      <c r="O52" s="665">
        <v>12215</v>
      </c>
      <c r="P52" s="678">
        <v>0.61579955636216976</v>
      </c>
      <c r="Q52" s="666">
        <v>349</v>
      </c>
    </row>
    <row r="53" spans="1:17" ht="14.4" customHeight="1" x14ac:dyDescent="0.3">
      <c r="A53" s="661" t="s">
        <v>6812</v>
      </c>
      <c r="B53" s="662" t="s">
        <v>7025</v>
      </c>
      <c r="C53" s="662" t="s">
        <v>5769</v>
      </c>
      <c r="D53" s="662" t="s">
        <v>7056</v>
      </c>
      <c r="E53" s="662" t="s">
        <v>7057</v>
      </c>
      <c r="F53" s="665">
        <v>54</v>
      </c>
      <c r="G53" s="665">
        <v>1296</v>
      </c>
      <c r="H53" s="665">
        <v>1</v>
      </c>
      <c r="I53" s="665">
        <v>24</v>
      </c>
      <c r="J53" s="665">
        <v>72</v>
      </c>
      <c r="K53" s="665">
        <v>1680</v>
      </c>
      <c r="L53" s="665">
        <v>1.2962962962962963</v>
      </c>
      <c r="M53" s="665">
        <v>23.333333333333332</v>
      </c>
      <c r="N53" s="665">
        <v>66</v>
      </c>
      <c r="O53" s="665">
        <v>1584</v>
      </c>
      <c r="P53" s="678">
        <v>1.2222222222222223</v>
      </c>
      <c r="Q53" s="666">
        <v>24</v>
      </c>
    </row>
    <row r="54" spans="1:17" ht="14.4" customHeight="1" x14ac:dyDescent="0.3">
      <c r="A54" s="661" t="s">
        <v>6812</v>
      </c>
      <c r="B54" s="662" t="s">
        <v>7025</v>
      </c>
      <c r="C54" s="662" t="s">
        <v>5769</v>
      </c>
      <c r="D54" s="662" t="s">
        <v>7058</v>
      </c>
      <c r="E54" s="662" t="s">
        <v>7059</v>
      </c>
      <c r="F54" s="665"/>
      <c r="G54" s="665"/>
      <c r="H54" s="665"/>
      <c r="I54" s="665"/>
      <c r="J54" s="665"/>
      <c r="K54" s="665"/>
      <c r="L54" s="665"/>
      <c r="M54" s="665"/>
      <c r="N54" s="665">
        <v>2</v>
      </c>
      <c r="O54" s="665">
        <v>1478</v>
      </c>
      <c r="P54" s="678"/>
      <c r="Q54" s="666">
        <v>739</v>
      </c>
    </row>
    <row r="55" spans="1:17" ht="14.4" customHeight="1" x14ac:dyDescent="0.3">
      <c r="A55" s="661" t="s">
        <v>6812</v>
      </c>
      <c r="B55" s="662" t="s">
        <v>7025</v>
      </c>
      <c r="C55" s="662" t="s">
        <v>5769</v>
      </c>
      <c r="D55" s="662" t="s">
        <v>7060</v>
      </c>
      <c r="E55" s="662" t="s">
        <v>7061</v>
      </c>
      <c r="F55" s="665">
        <v>124</v>
      </c>
      <c r="G55" s="665">
        <v>22320</v>
      </c>
      <c r="H55" s="665">
        <v>1</v>
      </c>
      <c r="I55" s="665">
        <v>180</v>
      </c>
      <c r="J55" s="665">
        <v>188</v>
      </c>
      <c r="K55" s="665">
        <v>32760</v>
      </c>
      <c r="L55" s="665">
        <v>1.467741935483871</v>
      </c>
      <c r="M55" s="665">
        <v>174.25531914893617</v>
      </c>
      <c r="N55" s="665">
        <v>174</v>
      </c>
      <c r="O55" s="665">
        <v>31320</v>
      </c>
      <c r="P55" s="678">
        <v>1.403225806451613</v>
      </c>
      <c r="Q55" s="666">
        <v>180</v>
      </c>
    </row>
    <row r="56" spans="1:17" ht="14.4" customHeight="1" x14ac:dyDescent="0.3">
      <c r="A56" s="661" t="s">
        <v>6812</v>
      </c>
      <c r="B56" s="662" t="s">
        <v>7025</v>
      </c>
      <c r="C56" s="662" t="s">
        <v>5769</v>
      </c>
      <c r="D56" s="662" t="s">
        <v>7062</v>
      </c>
      <c r="E56" s="662" t="s">
        <v>7063</v>
      </c>
      <c r="F56" s="665">
        <v>51</v>
      </c>
      <c r="G56" s="665">
        <v>12903</v>
      </c>
      <c r="H56" s="665">
        <v>1</v>
      </c>
      <c r="I56" s="665">
        <v>253</v>
      </c>
      <c r="J56" s="665">
        <v>278</v>
      </c>
      <c r="K56" s="665">
        <v>69322</v>
      </c>
      <c r="L56" s="665">
        <v>5.3725490196078427</v>
      </c>
      <c r="M56" s="665">
        <v>249.35971223021582</v>
      </c>
      <c r="N56" s="665">
        <v>280</v>
      </c>
      <c r="O56" s="665">
        <v>70840</v>
      </c>
      <c r="P56" s="678">
        <v>5.4901960784313726</v>
      </c>
      <c r="Q56" s="666">
        <v>253</v>
      </c>
    </row>
    <row r="57" spans="1:17" ht="14.4" customHeight="1" x14ac:dyDescent="0.3">
      <c r="A57" s="661" t="s">
        <v>6812</v>
      </c>
      <c r="B57" s="662" t="s">
        <v>7025</v>
      </c>
      <c r="C57" s="662" t="s">
        <v>5769</v>
      </c>
      <c r="D57" s="662" t="s">
        <v>7064</v>
      </c>
      <c r="E57" s="662" t="s">
        <v>7065</v>
      </c>
      <c r="F57" s="665"/>
      <c r="G57" s="665"/>
      <c r="H57" s="665"/>
      <c r="I57" s="665"/>
      <c r="J57" s="665"/>
      <c r="K57" s="665"/>
      <c r="L57" s="665"/>
      <c r="M57" s="665"/>
      <c r="N57" s="665">
        <v>2</v>
      </c>
      <c r="O57" s="665">
        <v>530</v>
      </c>
      <c r="P57" s="678"/>
      <c r="Q57" s="666">
        <v>265</v>
      </c>
    </row>
    <row r="58" spans="1:17" ht="14.4" customHeight="1" x14ac:dyDescent="0.3">
      <c r="A58" s="661" t="s">
        <v>6812</v>
      </c>
      <c r="B58" s="662" t="s">
        <v>7025</v>
      </c>
      <c r="C58" s="662" t="s">
        <v>5769</v>
      </c>
      <c r="D58" s="662" t="s">
        <v>7066</v>
      </c>
      <c r="E58" s="662" t="s">
        <v>7067</v>
      </c>
      <c r="F58" s="665">
        <v>139</v>
      </c>
      <c r="G58" s="665">
        <v>30024</v>
      </c>
      <c r="H58" s="665">
        <v>1</v>
      </c>
      <c r="I58" s="665">
        <v>216</v>
      </c>
      <c r="J58" s="665">
        <v>222</v>
      </c>
      <c r="K58" s="665">
        <v>46656</v>
      </c>
      <c r="L58" s="665">
        <v>1.5539568345323742</v>
      </c>
      <c r="M58" s="665">
        <v>210.16216216216216</v>
      </c>
      <c r="N58" s="665">
        <v>230</v>
      </c>
      <c r="O58" s="665">
        <v>49680</v>
      </c>
      <c r="P58" s="678">
        <v>1.6546762589928057</v>
      </c>
      <c r="Q58" s="666">
        <v>216</v>
      </c>
    </row>
    <row r="59" spans="1:17" ht="14.4" customHeight="1" x14ac:dyDescent="0.3">
      <c r="A59" s="661" t="s">
        <v>6812</v>
      </c>
      <c r="B59" s="662" t="s">
        <v>7025</v>
      </c>
      <c r="C59" s="662" t="s">
        <v>5769</v>
      </c>
      <c r="D59" s="662" t="s">
        <v>7068</v>
      </c>
      <c r="E59" s="662" t="s">
        <v>7069</v>
      </c>
      <c r="F59" s="665">
        <v>5</v>
      </c>
      <c r="G59" s="665">
        <v>175</v>
      </c>
      <c r="H59" s="665">
        <v>1</v>
      </c>
      <c r="I59" s="665">
        <v>35</v>
      </c>
      <c r="J59" s="665">
        <v>16</v>
      </c>
      <c r="K59" s="665">
        <v>576</v>
      </c>
      <c r="L59" s="665">
        <v>3.2914285714285714</v>
      </c>
      <c r="M59" s="665">
        <v>36</v>
      </c>
      <c r="N59" s="665">
        <v>2</v>
      </c>
      <c r="O59" s="665">
        <v>72</v>
      </c>
      <c r="P59" s="678">
        <v>0.41142857142857142</v>
      </c>
      <c r="Q59" s="666">
        <v>36</v>
      </c>
    </row>
    <row r="60" spans="1:17" ht="14.4" customHeight="1" x14ac:dyDescent="0.3">
      <c r="A60" s="661" t="s">
        <v>6812</v>
      </c>
      <c r="B60" s="662" t="s">
        <v>7025</v>
      </c>
      <c r="C60" s="662" t="s">
        <v>5769</v>
      </c>
      <c r="D60" s="662" t="s">
        <v>7070</v>
      </c>
      <c r="E60" s="662" t="s">
        <v>7071</v>
      </c>
      <c r="F60" s="665"/>
      <c r="G60" s="665"/>
      <c r="H60" s="665"/>
      <c r="I60" s="665"/>
      <c r="J60" s="665">
        <v>3</v>
      </c>
      <c r="K60" s="665">
        <v>1773</v>
      </c>
      <c r="L60" s="665"/>
      <c r="M60" s="665">
        <v>591</v>
      </c>
      <c r="N60" s="665">
        <v>2</v>
      </c>
      <c r="O60" s="665">
        <v>1182</v>
      </c>
      <c r="P60" s="678"/>
      <c r="Q60" s="666">
        <v>591</v>
      </c>
    </row>
    <row r="61" spans="1:17" ht="14.4" customHeight="1" x14ac:dyDescent="0.3">
      <c r="A61" s="661" t="s">
        <v>6812</v>
      </c>
      <c r="B61" s="662" t="s">
        <v>7025</v>
      </c>
      <c r="C61" s="662" t="s">
        <v>5769</v>
      </c>
      <c r="D61" s="662" t="s">
        <v>7072</v>
      </c>
      <c r="E61" s="662" t="s">
        <v>7073</v>
      </c>
      <c r="F61" s="665">
        <v>63</v>
      </c>
      <c r="G61" s="665">
        <v>3150</v>
      </c>
      <c r="H61" s="665">
        <v>1</v>
      </c>
      <c r="I61" s="665">
        <v>50</v>
      </c>
      <c r="J61" s="665">
        <v>729</v>
      </c>
      <c r="K61" s="665">
        <v>35750</v>
      </c>
      <c r="L61" s="665">
        <v>11.34920634920635</v>
      </c>
      <c r="M61" s="665">
        <v>49.039780521262003</v>
      </c>
      <c r="N61" s="665">
        <v>1200</v>
      </c>
      <c r="O61" s="665">
        <v>60000</v>
      </c>
      <c r="P61" s="678">
        <v>19.047619047619047</v>
      </c>
      <c r="Q61" s="666">
        <v>50</v>
      </c>
    </row>
    <row r="62" spans="1:17" ht="14.4" customHeight="1" x14ac:dyDescent="0.3">
      <c r="A62" s="661" t="s">
        <v>6812</v>
      </c>
      <c r="B62" s="662" t="s">
        <v>7025</v>
      </c>
      <c r="C62" s="662" t="s">
        <v>5769</v>
      </c>
      <c r="D62" s="662" t="s">
        <v>7074</v>
      </c>
      <c r="E62" s="662" t="s">
        <v>7075</v>
      </c>
      <c r="F62" s="665"/>
      <c r="G62" s="665"/>
      <c r="H62" s="665"/>
      <c r="I62" s="665"/>
      <c r="J62" s="665"/>
      <c r="K62" s="665"/>
      <c r="L62" s="665"/>
      <c r="M62" s="665"/>
      <c r="N62" s="665">
        <v>2</v>
      </c>
      <c r="O62" s="665">
        <v>1092</v>
      </c>
      <c r="P62" s="678"/>
      <c r="Q62" s="666">
        <v>546</v>
      </c>
    </row>
    <row r="63" spans="1:17" ht="14.4" customHeight="1" x14ac:dyDescent="0.3">
      <c r="A63" s="661" t="s">
        <v>6812</v>
      </c>
      <c r="B63" s="662" t="s">
        <v>7025</v>
      </c>
      <c r="C63" s="662" t="s">
        <v>5769</v>
      </c>
      <c r="D63" s="662" t="s">
        <v>7076</v>
      </c>
      <c r="E63" s="662" t="s">
        <v>7077</v>
      </c>
      <c r="F63" s="665"/>
      <c r="G63" s="665"/>
      <c r="H63" s="665"/>
      <c r="I63" s="665"/>
      <c r="J63" s="665">
        <v>2</v>
      </c>
      <c r="K63" s="665">
        <v>966</v>
      </c>
      <c r="L63" s="665"/>
      <c r="M63" s="665">
        <v>483</v>
      </c>
      <c r="N63" s="665">
        <v>1</v>
      </c>
      <c r="O63" s="665">
        <v>485</v>
      </c>
      <c r="P63" s="678"/>
      <c r="Q63" s="666">
        <v>485</v>
      </c>
    </row>
    <row r="64" spans="1:17" ht="14.4" customHeight="1" x14ac:dyDescent="0.3">
      <c r="A64" s="661" t="s">
        <v>6812</v>
      </c>
      <c r="B64" s="662" t="s">
        <v>7025</v>
      </c>
      <c r="C64" s="662" t="s">
        <v>5769</v>
      </c>
      <c r="D64" s="662" t="s">
        <v>7078</v>
      </c>
      <c r="E64" s="662" t="s">
        <v>7079</v>
      </c>
      <c r="F64" s="665"/>
      <c r="G64" s="665"/>
      <c r="H64" s="665"/>
      <c r="I64" s="665"/>
      <c r="J64" s="665"/>
      <c r="K64" s="665"/>
      <c r="L64" s="665"/>
      <c r="M64" s="665"/>
      <c r="N64" s="665">
        <v>2</v>
      </c>
      <c r="O64" s="665">
        <v>1470</v>
      </c>
      <c r="P64" s="678"/>
      <c r="Q64" s="666">
        <v>735</v>
      </c>
    </row>
    <row r="65" spans="1:17" ht="14.4" customHeight="1" x14ac:dyDescent="0.3">
      <c r="A65" s="661" t="s">
        <v>6812</v>
      </c>
      <c r="B65" s="662" t="s">
        <v>7025</v>
      </c>
      <c r="C65" s="662" t="s">
        <v>5769</v>
      </c>
      <c r="D65" s="662" t="s">
        <v>7080</v>
      </c>
      <c r="E65" s="662" t="s">
        <v>7081</v>
      </c>
      <c r="F65" s="665"/>
      <c r="G65" s="665"/>
      <c r="H65" s="665"/>
      <c r="I65" s="665"/>
      <c r="J65" s="665">
        <v>1</v>
      </c>
      <c r="K65" s="665">
        <v>327</v>
      </c>
      <c r="L65" s="665"/>
      <c r="M65" s="665">
        <v>327</v>
      </c>
      <c r="N65" s="665"/>
      <c r="O65" s="665"/>
      <c r="P65" s="678"/>
      <c r="Q65" s="666"/>
    </row>
    <row r="66" spans="1:17" ht="14.4" customHeight="1" x14ac:dyDescent="0.3">
      <c r="A66" s="661" t="s">
        <v>6812</v>
      </c>
      <c r="B66" s="662" t="s">
        <v>7025</v>
      </c>
      <c r="C66" s="662" t="s">
        <v>5769</v>
      </c>
      <c r="D66" s="662" t="s">
        <v>7082</v>
      </c>
      <c r="E66" s="662" t="s">
        <v>7083</v>
      </c>
      <c r="F66" s="665"/>
      <c r="G66" s="665"/>
      <c r="H66" s="665"/>
      <c r="I66" s="665"/>
      <c r="J66" s="665"/>
      <c r="K66" s="665"/>
      <c r="L66" s="665"/>
      <c r="M66" s="665"/>
      <c r="N66" s="665">
        <v>2</v>
      </c>
      <c r="O66" s="665">
        <v>690</v>
      </c>
      <c r="P66" s="678"/>
      <c r="Q66" s="666">
        <v>345</v>
      </c>
    </row>
    <row r="67" spans="1:17" ht="14.4" customHeight="1" x14ac:dyDescent="0.3">
      <c r="A67" s="661" t="s">
        <v>6812</v>
      </c>
      <c r="B67" s="662" t="s">
        <v>7025</v>
      </c>
      <c r="C67" s="662" t="s">
        <v>5769</v>
      </c>
      <c r="D67" s="662" t="s">
        <v>7084</v>
      </c>
      <c r="E67" s="662" t="s">
        <v>7085</v>
      </c>
      <c r="F67" s="665"/>
      <c r="G67" s="665"/>
      <c r="H67" s="665"/>
      <c r="I67" s="665"/>
      <c r="J67" s="665">
        <v>2</v>
      </c>
      <c r="K67" s="665">
        <v>1504</v>
      </c>
      <c r="L67" s="665"/>
      <c r="M67" s="665">
        <v>752</v>
      </c>
      <c r="N67" s="665"/>
      <c r="O67" s="665"/>
      <c r="P67" s="678"/>
      <c r="Q67" s="666"/>
    </row>
    <row r="68" spans="1:17" ht="14.4" customHeight="1" x14ac:dyDescent="0.3">
      <c r="A68" s="661" t="s">
        <v>6812</v>
      </c>
      <c r="B68" s="662" t="s">
        <v>7025</v>
      </c>
      <c r="C68" s="662" t="s">
        <v>5769</v>
      </c>
      <c r="D68" s="662" t="s">
        <v>7086</v>
      </c>
      <c r="E68" s="662" t="s">
        <v>7087</v>
      </c>
      <c r="F68" s="665"/>
      <c r="G68" s="665"/>
      <c r="H68" s="665"/>
      <c r="I68" s="665"/>
      <c r="J68" s="665">
        <v>2</v>
      </c>
      <c r="K68" s="665">
        <v>462</v>
      </c>
      <c r="L68" s="665"/>
      <c r="M68" s="665">
        <v>231</v>
      </c>
      <c r="N68" s="665">
        <v>3</v>
      </c>
      <c r="O68" s="665">
        <v>693</v>
      </c>
      <c r="P68" s="678"/>
      <c r="Q68" s="666">
        <v>231</v>
      </c>
    </row>
    <row r="69" spans="1:17" ht="14.4" customHeight="1" x14ac:dyDescent="0.3">
      <c r="A69" s="661" t="s">
        <v>6812</v>
      </c>
      <c r="B69" s="662" t="s">
        <v>7025</v>
      </c>
      <c r="C69" s="662" t="s">
        <v>5769</v>
      </c>
      <c r="D69" s="662" t="s">
        <v>7088</v>
      </c>
      <c r="E69" s="662" t="s">
        <v>7089</v>
      </c>
      <c r="F69" s="665"/>
      <c r="G69" s="665"/>
      <c r="H69" s="665"/>
      <c r="I69" s="665"/>
      <c r="J69" s="665">
        <v>1</v>
      </c>
      <c r="K69" s="665">
        <v>230</v>
      </c>
      <c r="L69" s="665"/>
      <c r="M69" s="665">
        <v>230</v>
      </c>
      <c r="N69" s="665"/>
      <c r="O69" s="665"/>
      <c r="P69" s="678"/>
      <c r="Q69" s="666"/>
    </row>
    <row r="70" spans="1:17" ht="14.4" customHeight="1" x14ac:dyDescent="0.3">
      <c r="A70" s="661" t="s">
        <v>6812</v>
      </c>
      <c r="B70" s="662" t="s">
        <v>7025</v>
      </c>
      <c r="C70" s="662" t="s">
        <v>5769</v>
      </c>
      <c r="D70" s="662" t="s">
        <v>7090</v>
      </c>
      <c r="E70" s="662" t="s">
        <v>7091</v>
      </c>
      <c r="F70" s="665"/>
      <c r="G70" s="665"/>
      <c r="H70" s="665"/>
      <c r="I70" s="665"/>
      <c r="J70" s="665"/>
      <c r="K70" s="665"/>
      <c r="L70" s="665"/>
      <c r="M70" s="665"/>
      <c r="N70" s="665">
        <v>1</v>
      </c>
      <c r="O70" s="665">
        <v>651</v>
      </c>
      <c r="P70" s="678"/>
      <c r="Q70" s="666">
        <v>651</v>
      </c>
    </row>
    <row r="71" spans="1:17" ht="14.4" customHeight="1" x14ac:dyDescent="0.3">
      <c r="A71" s="661" t="s">
        <v>6812</v>
      </c>
      <c r="B71" s="662" t="s">
        <v>7025</v>
      </c>
      <c r="C71" s="662" t="s">
        <v>5769</v>
      </c>
      <c r="D71" s="662" t="s">
        <v>7092</v>
      </c>
      <c r="E71" s="662" t="s">
        <v>7093</v>
      </c>
      <c r="F71" s="665"/>
      <c r="G71" s="665"/>
      <c r="H71" s="665"/>
      <c r="I71" s="665"/>
      <c r="J71" s="665"/>
      <c r="K71" s="665"/>
      <c r="L71" s="665"/>
      <c r="M71" s="665"/>
      <c r="N71" s="665">
        <v>1</v>
      </c>
      <c r="O71" s="665">
        <v>386</v>
      </c>
      <c r="P71" s="678"/>
      <c r="Q71" s="666">
        <v>386</v>
      </c>
    </row>
    <row r="72" spans="1:17" ht="14.4" customHeight="1" x14ac:dyDescent="0.3">
      <c r="A72" s="661" t="s">
        <v>6812</v>
      </c>
      <c r="B72" s="662" t="s">
        <v>7025</v>
      </c>
      <c r="C72" s="662" t="s">
        <v>5769</v>
      </c>
      <c r="D72" s="662" t="s">
        <v>7094</v>
      </c>
      <c r="E72" s="662" t="s">
        <v>7095</v>
      </c>
      <c r="F72" s="665"/>
      <c r="G72" s="665"/>
      <c r="H72" s="665"/>
      <c r="I72" s="665"/>
      <c r="J72" s="665">
        <v>2</v>
      </c>
      <c r="K72" s="665">
        <v>1572</v>
      </c>
      <c r="L72" s="665"/>
      <c r="M72" s="665">
        <v>786</v>
      </c>
      <c r="N72" s="665">
        <v>4</v>
      </c>
      <c r="O72" s="665">
        <v>3144</v>
      </c>
      <c r="P72" s="678"/>
      <c r="Q72" s="666">
        <v>786</v>
      </c>
    </row>
    <row r="73" spans="1:17" ht="14.4" customHeight="1" x14ac:dyDescent="0.3">
      <c r="A73" s="661" t="s">
        <v>6812</v>
      </c>
      <c r="B73" s="662" t="s">
        <v>7025</v>
      </c>
      <c r="C73" s="662" t="s">
        <v>5769</v>
      </c>
      <c r="D73" s="662" t="s">
        <v>7096</v>
      </c>
      <c r="E73" s="662" t="s">
        <v>7097</v>
      </c>
      <c r="F73" s="665"/>
      <c r="G73" s="665"/>
      <c r="H73" s="665"/>
      <c r="I73" s="665"/>
      <c r="J73" s="665">
        <v>1</v>
      </c>
      <c r="K73" s="665">
        <v>222</v>
      </c>
      <c r="L73" s="665"/>
      <c r="M73" s="665">
        <v>222</v>
      </c>
      <c r="N73" s="665"/>
      <c r="O73" s="665"/>
      <c r="P73" s="678"/>
      <c r="Q73" s="666"/>
    </row>
    <row r="74" spans="1:17" ht="14.4" customHeight="1" x14ac:dyDescent="0.3">
      <c r="A74" s="661" t="s">
        <v>6812</v>
      </c>
      <c r="B74" s="662" t="s">
        <v>7025</v>
      </c>
      <c r="C74" s="662" t="s">
        <v>5769</v>
      </c>
      <c r="D74" s="662" t="s">
        <v>7098</v>
      </c>
      <c r="E74" s="662" t="s">
        <v>7099</v>
      </c>
      <c r="F74" s="665"/>
      <c r="G74" s="665"/>
      <c r="H74" s="665"/>
      <c r="I74" s="665"/>
      <c r="J74" s="665"/>
      <c r="K74" s="665"/>
      <c r="L74" s="665"/>
      <c r="M74" s="665"/>
      <c r="N74" s="665">
        <v>1</v>
      </c>
      <c r="O74" s="665">
        <v>916</v>
      </c>
      <c r="P74" s="678"/>
      <c r="Q74" s="666">
        <v>916</v>
      </c>
    </row>
    <row r="75" spans="1:17" ht="14.4" customHeight="1" x14ac:dyDescent="0.3">
      <c r="A75" s="661" t="s">
        <v>6812</v>
      </c>
      <c r="B75" s="662" t="s">
        <v>7025</v>
      </c>
      <c r="C75" s="662" t="s">
        <v>5769</v>
      </c>
      <c r="D75" s="662" t="s">
        <v>7100</v>
      </c>
      <c r="E75" s="662" t="s">
        <v>7101</v>
      </c>
      <c r="F75" s="665"/>
      <c r="G75" s="665"/>
      <c r="H75" s="665"/>
      <c r="I75" s="665"/>
      <c r="J75" s="665"/>
      <c r="K75" s="665"/>
      <c r="L75" s="665"/>
      <c r="M75" s="665"/>
      <c r="N75" s="665">
        <v>1</v>
      </c>
      <c r="O75" s="665">
        <v>893</v>
      </c>
      <c r="P75" s="678"/>
      <c r="Q75" s="666">
        <v>893</v>
      </c>
    </row>
    <row r="76" spans="1:17" ht="14.4" customHeight="1" x14ac:dyDescent="0.3">
      <c r="A76" s="661" t="s">
        <v>7102</v>
      </c>
      <c r="B76" s="662" t="s">
        <v>7103</v>
      </c>
      <c r="C76" s="662" t="s">
        <v>5769</v>
      </c>
      <c r="D76" s="662" t="s">
        <v>7104</v>
      </c>
      <c r="E76" s="662" t="s">
        <v>7105</v>
      </c>
      <c r="F76" s="665">
        <v>296</v>
      </c>
      <c r="G76" s="665">
        <v>7992</v>
      </c>
      <c r="H76" s="665">
        <v>1</v>
      </c>
      <c r="I76" s="665">
        <v>27</v>
      </c>
      <c r="J76" s="665">
        <v>357</v>
      </c>
      <c r="K76" s="665">
        <v>9531</v>
      </c>
      <c r="L76" s="665">
        <v>1.1925675675675675</v>
      </c>
      <c r="M76" s="665">
        <v>26.69747899159664</v>
      </c>
      <c r="N76" s="665">
        <v>356</v>
      </c>
      <c r="O76" s="665">
        <v>9612</v>
      </c>
      <c r="P76" s="678">
        <v>1.2027027027027026</v>
      </c>
      <c r="Q76" s="666">
        <v>27</v>
      </c>
    </row>
    <row r="77" spans="1:17" ht="14.4" customHeight="1" x14ac:dyDescent="0.3">
      <c r="A77" s="661" t="s">
        <v>7102</v>
      </c>
      <c r="B77" s="662" t="s">
        <v>7103</v>
      </c>
      <c r="C77" s="662" t="s">
        <v>5769</v>
      </c>
      <c r="D77" s="662" t="s">
        <v>7106</v>
      </c>
      <c r="E77" s="662" t="s">
        <v>7107</v>
      </c>
      <c r="F77" s="665">
        <v>133</v>
      </c>
      <c r="G77" s="665">
        <v>7182</v>
      </c>
      <c r="H77" s="665">
        <v>1</v>
      </c>
      <c r="I77" s="665">
        <v>54</v>
      </c>
      <c r="J77" s="665">
        <v>152</v>
      </c>
      <c r="K77" s="665">
        <v>7884</v>
      </c>
      <c r="L77" s="665">
        <v>1.0977443609022557</v>
      </c>
      <c r="M77" s="665">
        <v>51.868421052631582</v>
      </c>
      <c r="N77" s="665">
        <v>154</v>
      </c>
      <c r="O77" s="665">
        <v>8316</v>
      </c>
      <c r="P77" s="678">
        <v>1.1578947368421053</v>
      </c>
      <c r="Q77" s="666">
        <v>54</v>
      </c>
    </row>
    <row r="78" spans="1:17" ht="14.4" customHeight="1" x14ac:dyDescent="0.3">
      <c r="A78" s="661" t="s">
        <v>7102</v>
      </c>
      <c r="B78" s="662" t="s">
        <v>7103</v>
      </c>
      <c r="C78" s="662" t="s">
        <v>5769</v>
      </c>
      <c r="D78" s="662" t="s">
        <v>7108</v>
      </c>
      <c r="E78" s="662" t="s">
        <v>7109</v>
      </c>
      <c r="F78" s="665">
        <v>418</v>
      </c>
      <c r="G78" s="665">
        <v>10032</v>
      </c>
      <c r="H78" s="665">
        <v>1</v>
      </c>
      <c r="I78" s="665">
        <v>24</v>
      </c>
      <c r="J78" s="665">
        <v>411</v>
      </c>
      <c r="K78" s="665">
        <v>9768</v>
      </c>
      <c r="L78" s="665">
        <v>0.97368421052631582</v>
      </c>
      <c r="M78" s="665">
        <v>23.766423357664234</v>
      </c>
      <c r="N78" s="665">
        <v>427</v>
      </c>
      <c r="O78" s="665">
        <v>10248</v>
      </c>
      <c r="P78" s="678">
        <v>1.0215311004784688</v>
      </c>
      <c r="Q78" s="666">
        <v>24</v>
      </c>
    </row>
    <row r="79" spans="1:17" ht="14.4" customHeight="1" x14ac:dyDescent="0.3">
      <c r="A79" s="661" t="s">
        <v>7102</v>
      </c>
      <c r="B79" s="662" t="s">
        <v>7103</v>
      </c>
      <c r="C79" s="662" t="s">
        <v>5769</v>
      </c>
      <c r="D79" s="662" t="s">
        <v>7110</v>
      </c>
      <c r="E79" s="662" t="s">
        <v>7111</v>
      </c>
      <c r="F79" s="665">
        <v>6241</v>
      </c>
      <c r="G79" s="665">
        <v>168507</v>
      </c>
      <c r="H79" s="665">
        <v>1</v>
      </c>
      <c r="I79" s="665">
        <v>27</v>
      </c>
      <c r="J79" s="665">
        <v>902</v>
      </c>
      <c r="K79" s="665">
        <v>24138</v>
      </c>
      <c r="L79" s="665">
        <v>0.1432462746354751</v>
      </c>
      <c r="M79" s="665">
        <v>26.760532150776054</v>
      </c>
      <c r="N79" s="665">
        <v>911</v>
      </c>
      <c r="O79" s="665">
        <v>24597</v>
      </c>
      <c r="P79" s="678">
        <v>0.14597019708380068</v>
      </c>
      <c r="Q79" s="666">
        <v>27</v>
      </c>
    </row>
    <row r="80" spans="1:17" ht="14.4" customHeight="1" x14ac:dyDescent="0.3">
      <c r="A80" s="661" t="s">
        <v>7102</v>
      </c>
      <c r="B80" s="662" t="s">
        <v>7103</v>
      </c>
      <c r="C80" s="662" t="s">
        <v>5769</v>
      </c>
      <c r="D80" s="662" t="s">
        <v>7112</v>
      </c>
      <c r="E80" s="662" t="s">
        <v>7113</v>
      </c>
      <c r="F80" s="665">
        <v>7798</v>
      </c>
      <c r="G80" s="665">
        <v>436688</v>
      </c>
      <c r="H80" s="665">
        <v>1</v>
      </c>
      <c r="I80" s="665">
        <v>56</v>
      </c>
      <c r="J80" s="665">
        <v>1720</v>
      </c>
      <c r="K80" s="665">
        <v>96209</v>
      </c>
      <c r="L80" s="665">
        <v>0.22031519070824021</v>
      </c>
      <c r="M80" s="665">
        <v>55.935465116279069</v>
      </c>
      <c r="N80" s="665">
        <v>13</v>
      </c>
      <c r="O80" s="665">
        <v>741</v>
      </c>
      <c r="P80" s="678">
        <v>1.6968636646759242E-3</v>
      </c>
      <c r="Q80" s="666">
        <v>57</v>
      </c>
    </row>
    <row r="81" spans="1:17" ht="14.4" customHeight="1" x14ac:dyDescent="0.3">
      <c r="A81" s="661" t="s">
        <v>7102</v>
      </c>
      <c r="B81" s="662" t="s">
        <v>7103</v>
      </c>
      <c r="C81" s="662" t="s">
        <v>5769</v>
      </c>
      <c r="D81" s="662" t="s">
        <v>7114</v>
      </c>
      <c r="E81" s="662" t="s">
        <v>7115</v>
      </c>
      <c r="F81" s="665">
        <v>187</v>
      </c>
      <c r="G81" s="665">
        <v>5049</v>
      </c>
      <c r="H81" s="665">
        <v>1</v>
      </c>
      <c r="I81" s="665">
        <v>27</v>
      </c>
      <c r="J81" s="665">
        <v>244</v>
      </c>
      <c r="K81" s="665">
        <v>6534</v>
      </c>
      <c r="L81" s="665">
        <v>1.2941176470588236</v>
      </c>
      <c r="M81" s="665">
        <v>26.778688524590162</v>
      </c>
      <c r="N81" s="665">
        <v>231</v>
      </c>
      <c r="O81" s="665">
        <v>6237</v>
      </c>
      <c r="P81" s="678">
        <v>1.2352941176470589</v>
      </c>
      <c r="Q81" s="666">
        <v>27</v>
      </c>
    </row>
    <row r="82" spans="1:17" ht="14.4" customHeight="1" x14ac:dyDescent="0.3">
      <c r="A82" s="661" t="s">
        <v>7102</v>
      </c>
      <c r="B82" s="662" t="s">
        <v>7103</v>
      </c>
      <c r="C82" s="662" t="s">
        <v>5769</v>
      </c>
      <c r="D82" s="662" t="s">
        <v>7116</v>
      </c>
      <c r="E82" s="662" t="s">
        <v>7117</v>
      </c>
      <c r="F82" s="665">
        <v>7912</v>
      </c>
      <c r="G82" s="665">
        <v>174064</v>
      </c>
      <c r="H82" s="665">
        <v>1</v>
      </c>
      <c r="I82" s="665">
        <v>22</v>
      </c>
      <c r="J82" s="665">
        <v>8564</v>
      </c>
      <c r="K82" s="665">
        <v>187352</v>
      </c>
      <c r="L82" s="665">
        <v>1.0763397371081902</v>
      </c>
      <c r="M82" s="665">
        <v>21.876693134049511</v>
      </c>
      <c r="N82" s="665">
        <v>9352</v>
      </c>
      <c r="O82" s="665">
        <v>205744</v>
      </c>
      <c r="P82" s="678">
        <v>1.1820020222446916</v>
      </c>
      <c r="Q82" s="666">
        <v>22</v>
      </c>
    </row>
    <row r="83" spans="1:17" ht="14.4" customHeight="1" x14ac:dyDescent="0.3">
      <c r="A83" s="661" t="s">
        <v>7102</v>
      </c>
      <c r="B83" s="662" t="s">
        <v>7103</v>
      </c>
      <c r="C83" s="662" t="s">
        <v>5769</v>
      </c>
      <c r="D83" s="662" t="s">
        <v>7118</v>
      </c>
      <c r="E83" s="662" t="s">
        <v>7119</v>
      </c>
      <c r="F83" s="665">
        <v>33</v>
      </c>
      <c r="G83" s="665">
        <v>2244</v>
      </c>
      <c r="H83" s="665">
        <v>1</v>
      </c>
      <c r="I83" s="665">
        <v>68</v>
      </c>
      <c r="J83" s="665">
        <v>46</v>
      </c>
      <c r="K83" s="665">
        <v>2992</v>
      </c>
      <c r="L83" s="665">
        <v>1.3333333333333333</v>
      </c>
      <c r="M83" s="665">
        <v>65.043478260869563</v>
      </c>
      <c r="N83" s="665">
        <v>64</v>
      </c>
      <c r="O83" s="665">
        <v>4352</v>
      </c>
      <c r="P83" s="678">
        <v>1.9393939393939394</v>
      </c>
      <c r="Q83" s="666">
        <v>68</v>
      </c>
    </row>
    <row r="84" spans="1:17" ht="14.4" customHeight="1" x14ac:dyDescent="0.3">
      <c r="A84" s="661" t="s">
        <v>7102</v>
      </c>
      <c r="B84" s="662" t="s">
        <v>7103</v>
      </c>
      <c r="C84" s="662" t="s">
        <v>5769</v>
      </c>
      <c r="D84" s="662" t="s">
        <v>7120</v>
      </c>
      <c r="E84" s="662" t="s">
        <v>7121</v>
      </c>
      <c r="F84" s="665">
        <v>10</v>
      </c>
      <c r="G84" s="665">
        <v>620</v>
      </c>
      <c r="H84" s="665">
        <v>1</v>
      </c>
      <c r="I84" s="665">
        <v>62</v>
      </c>
      <c r="J84" s="665">
        <v>15</v>
      </c>
      <c r="K84" s="665">
        <v>682</v>
      </c>
      <c r="L84" s="665">
        <v>1.1000000000000001</v>
      </c>
      <c r="M84" s="665">
        <v>45.466666666666669</v>
      </c>
      <c r="N84" s="665">
        <v>15</v>
      </c>
      <c r="O84" s="665">
        <v>930</v>
      </c>
      <c r="P84" s="678">
        <v>1.5</v>
      </c>
      <c r="Q84" s="666">
        <v>62</v>
      </c>
    </row>
    <row r="85" spans="1:17" ht="14.4" customHeight="1" x14ac:dyDescent="0.3">
      <c r="A85" s="661" t="s">
        <v>7102</v>
      </c>
      <c r="B85" s="662" t="s">
        <v>7103</v>
      </c>
      <c r="C85" s="662" t="s">
        <v>5769</v>
      </c>
      <c r="D85" s="662" t="s">
        <v>7122</v>
      </c>
      <c r="E85" s="662" t="s">
        <v>7123</v>
      </c>
      <c r="F85" s="665">
        <v>7829</v>
      </c>
      <c r="G85" s="665">
        <v>477569</v>
      </c>
      <c r="H85" s="665">
        <v>1</v>
      </c>
      <c r="I85" s="665">
        <v>61</v>
      </c>
      <c r="J85" s="665">
        <v>9207</v>
      </c>
      <c r="K85" s="665">
        <v>565383</v>
      </c>
      <c r="L85" s="665">
        <v>1.1838770942000003</v>
      </c>
      <c r="M85" s="665">
        <v>61.407950472466602</v>
      </c>
      <c r="N85" s="665">
        <v>10036</v>
      </c>
      <c r="O85" s="665">
        <v>622232</v>
      </c>
      <c r="P85" s="678">
        <v>1.3029153902368036</v>
      </c>
      <c r="Q85" s="666">
        <v>62</v>
      </c>
    </row>
    <row r="86" spans="1:17" ht="14.4" customHeight="1" x14ac:dyDescent="0.3">
      <c r="A86" s="661" t="s">
        <v>7102</v>
      </c>
      <c r="B86" s="662" t="s">
        <v>7103</v>
      </c>
      <c r="C86" s="662" t="s">
        <v>5769</v>
      </c>
      <c r="D86" s="662" t="s">
        <v>7124</v>
      </c>
      <c r="E86" s="662" t="s">
        <v>7125</v>
      </c>
      <c r="F86" s="665">
        <v>3</v>
      </c>
      <c r="G86" s="665">
        <v>243</v>
      </c>
      <c r="H86" s="665">
        <v>1</v>
      </c>
      <c r="I86" s="665">
        <v>81</v>
      </c>
      <c r="J86" s="665">
        <v>63</v>
      </c>
      <c r="K86" s="665">
        <v>5136</v>
      </c>
      <c r="L86" s="665">
        <v>21.135802469135804</v>
      </c>
      <c r="M86" s="665">
        <v>81.523809523809518</v>
      </c>
      <c r="N86" s="665">
        <v>81</v>
      </c>
      <c r="O86" s="665">
        <v>6642</v>
      </c>
      <c r="P86" s="678">
        <v>27.333333333333332</v>
      </c>
      <c r="Q86" s="666">
        <v>82</v>
      </c>
    </row>
    <row r="87" spans="1:17" ht="14.4" customHeight="1" x14ac:dyDescent="0.3">
      <c r="A87" s="661" t="s">
        <v>7102</v>
      </c>
      <c r="B87" s="662" t="s">
        <v>7103</v>
      </c>
      <c r="C87" s="662" t="s">
        <v>5769</v>
      </c>
      <c r="D87" s="662" t="s">
        <v>7126</v>
      </c>
      <c r="E87" s="662" t="s">
        <v>7127</v>
      </c>
      <c r="F87" s="665">
        <v>268</v>
      </c>
      <c r="G87" s="665">
        <v>264516</v>
      </c>
      <c r="H87" s="665">
        <v>1</v>
      </c>
      <c r="I87" s="665">
        <v>987</v>
      </c>
      <c r="J87" s="665">
        <v>272</v>
      </c>
      <c r="K87" s="665">
        <v>252672</v>
      </c>
      <c r="L87" s="665">
        <v>0.95522388059701491</v>
      </c>
      <c r="M87" s="665">
        <v>928.94117647058829</v>
      </c>
      <c r="N87" s="665">
        <v>252</v>
      </c>
      <c r="O87" s="665">
        <v>248724</v>
      </c>
      <c r="P87" s="678">
        <v>0.94029850746268662</v>
      </c>
      <c r="Q87" s="666">
        <v>987</v>
      </c>
    </row>
    <row r="88" spans="1:17" ht="14.4" customHeight="1" x14ac:dyDescent="0.3">
      <c r="A88" s="661" t="s">
        <v>7102</v>
      </c>
      <c r="B88" s="662" t="s">
        <v>7103</v>
      </c>
      <c r="C88" s="662" t="s">
        <v>5769</v>
      </c>
      <c r="D88" s="662" t="s">
        <v>7128</v>
      </c>
      <c r="E88" s="662" t="s">
        <v>7129</v>
      </c>
      <c r="F88" s="665">
        <v>1</v>
      </c>
      <c r="G88" s="665">
        <v>191</v>
      </c>
      <c r="H88" s="665">
        <v>1</v>
      </c>
      <c r="I88" s="665">
        <v>191</v>
      </c>
      <c r="J88" s="665">
        <v>1</v>
      </c>
      <c r="K88" s="665">
        <v>191</v>
      </c>
      <c r="L88" s="665">
        <v>1</v>
      </c>
      <c r="M88" s="665">
        <v>191</v>
      </c>
      <c r="N88" s="665">
        <v>1</v>
      </c>
      <c r="O88" s="665">
        <v>191</v>
      </c>
      <c r="P88" s="678">
        <v>1</v>
      </c>
      <c r="Q88" s="666">
        <v>191</v>
      </c>
    </row>
    <row r="89" spans="1:17" ht="14.4" customHeight="1" x14ac:dyDescent="0.3">
      <c r="A89" s="661" t="s">
        <v>7102</v>
      </c>
      <c r="B89" s="662" t="s">
        <v>7103</v>
      </c>
      <c r="C89" s="662" t="s">
        <v>5769</v>
      </c>
      <c r="D89" s="662" t="s">
        <v>7130</v>
      </c>
      <c r="E89" s="662" t="s">
        <v>7131</v>
      </c>
      <c r="F89" s="665">
        <v>16</v>
      </c>
      <c r="G89" s="665">
        <v>1312</v>
      </c>
      <c r="H89" s="665">
        <v>1</v>
      </c>
      <c r="I89" s="665">
        <v>82</v>
      </c>
      <c r="J89" s="665">
        <v>67</v>
      </c>
      <c r="K89" s="665">
        <v>5494</v>
      </c>
      <c r="L89" s="665">
        <v>4.1875</v>
      </c>
      <c r="M89" s="665">
        <v>82</v>
      </c>
      <c r="N89" s="665">
        <v>33</v>
      </c>
      <c r="O89" s="665">
        <v>2706</v>
      </c>
      <c r="P89" s="678">
        <v>2.0625</v>
      </c>
      <c r="Q89" s="666">
        <v>82</v>
      </c>
    </row>
    <row r="90" spans="1:17" ht="14.4" customHeight="1" x14ac:dyDescent="0.3">
      <c r="A90" s="661" t="s">
        <v>7102</v>
      </c>
      <c r="B90" s="662" t="s">
        <v>7103</v>
      </c>
      <c r="C90" s="662" t="s">
        <v>5769</v>
      </c>
      <c r="D90" s="662" t="s">
        <v>7132</v>
      </c>
      <c r="E90" s="662" t="s">
        <v>7133</v>
      </c>
      <c r="F90" s="665">
        <v>2</v>
      </c>
      <c r="G90" s="665">
        <v>126</v>
      </c>
      <c r="H90" s="665">
        <v>1</v>
      </c>
      <c r="I90" s="665">
        <v>63</v>
      </c>
      <c r="J90" s="665">
        <v>2</v>
      </c>
      <c r="K90" s="665">
        <v>126</v>
      </c>
      <c r="L90" s="665">
        <v>1</v>
      </c>
      <c r="M90" s="665">
        <v>63</v>
      </c>
      <c r="N90" s="665">
        <v>1</v>
      </c>
      <c r="O90" s="665">
        <v>63</v>
      </c>
      <c r="P90" s="678">
        <v>0.5</v>
      </c>
      <c r="Q90" s="666">
        <v>63</v>
      </c>
    </row>
    <row r="91" spans="1:17" ht="14.4" customHeight="1" x14ac:dyDescent="0.3">
      <c r="A91" s="661" t="s">
        <v>7102</v>
      </c>
      <c r="B91" s="662" t="s">
        <v>7103</v>
      </c>
      <c r="C91" s="662" t="s">
        <v>5769</v>
      </c>
      <c r="D91" s="662" t="s">
        <v>3581</v>
      </c>
      <c r="E91" s="662" t="s">
        <v>7134</v>
      </c>
      <c r="F91" s="665">
        <v>226</v>
      </c>
      <c r="G91" s="665">
        <v>3842</v>
      </c>
      <c r="H91" s="665">
        <v>1</v>
      </c>
      <c r="I91" s="665">
        <v>17</v>
      </c>
      <c r="J91" s="665">
        <v>504</v>
      </c>
      <c r="K91" s="665">
        <v>8500</v>
      </c>
      <c r="L91" s="665">
        <v>2.2123893805309733</v>
      </c>
      <c r="M91" s="665">
        <v>16.865079365079364</v>
      </c>
      <c r="N91" s="665">
        <v>623</v>
      </c>
      <c r="O91" s="665">
        <v>10591</v>
      </c>
      <c r="P91" s="678">
        <v>2.7566371681415931</v>
      </c>
      <c r="Q91" s="666">
        <v>17</v>
      </c>
    </row>
    <row r="92" spans="1:17" ht="14.4" customHeight="1" x14ac:dyDescent="0.3">
      <c r="A92" s="661" t="s">
        <v>7102</v>
      </c>
      <c r="B92" s="662" t="s">
        <v>7103</v>
      </c>
      <c r="C92" s="662" t="s">
        <v>5769</v>
      </c>
      <c r="D92" s="662" t="s">
        <v>7135</v>
      </c>
      <c r="E92" s="662" t="s">
        <v>7136</v>
      </c>
      <c r="F92" s="665">
        <v>1</v>
      </c>
      <c r="G92" s="665">
        <v>63</v>
      </c>
      <c r="H92" s="665">
        <v>1</v>
      </c>
      <c r="I92" s="665">
        <v>63</v>
      </c>
      <c r="J92" s="665">
        <v>1</v>
      </c>
      <c r="K92" s="665">
        <v>64</v>
      </c>
      <c r="L92" s="665">
        <v>1.0158730158730158</v>
      </c>
      <c r="M92" s="665">
        <v>64</v>
      </c>
      <c r="N92" s="665">
        <v>1</v>
      </c>
      <c r="O92" s="665">
        <v>64</v>
      </c>
      <c r="P92" s="678">
        <v>1.0158730158730158</v>
      </c>
      <c r="Q92" s="666">
        <v>64</v>
      </c>
    </row>
    <row r="93" spans="1:17" ht="14.4" customHeight="1" x14ac:dyDescent="0.3">
      <c r="A93" s="661" t="s">
        <v>7102</v>
      </c>
      <c r="B93" s="662" t="s">
        <v>7103</v>
      </c>
      <c r="C93" s="662" t="s">
        <v>5769</v>
      </c>
      <c r="D93" s="662" t="s">
        <v>7137</v>
      </c>
      <c r="E93" s="662" t="s">
        <v>7138</v>
      </c>
      <c r="F93" s="665"/>
      <c r="G93" s="665"/>
      <c r="H93" s="665"/>
      <c r="I93" s="665"/>
      <c r="J93" s="665"/>
      <c r="K93" s="665"/>
      <c r="L93" s="665"/>
      <c r="M93" s="665"/>
      <c r="N93" s="665">
        <v>1</v>
      </c>
      <c r="O93" s="665">
        <v>480</v>
      </c>
      <c r="P93" s="678"/>
      <c r="Q93" s="666">
        <v>480</v>
      </c>
    </row>
    <row r="94" spans="1:17" ht="14.4" customHeight="1" x14ac:dyDescent="0.3">
      <c r="A94" s="661" t="s">
        <v>7102</v>
      </c>
      <c r="B94" s="662" t="s">
        <v>7103</v>
      </c>
      <c r="C94" s="662" t="s">
        <v>5769</v>
      </c>
      <c r="D94" s="662" t="s">
        <v>7139</v>
      </c>
      <c r="E94" s="662" t="s">
        <v>7140</v>
      </c>
      <c r="F94" s="665">
        <v>62</v>
      </c>
      <c r="G94" s="665">
        <v>2914</v>
      </c>
      <c r="H94" s="665">
        <v>1</v>
      </c>
      <c r="I94" s="665">
        <v>47</v>
      </c>
      <c r="J94" s="665">
        <v>96</v>
      </c>
      <c r="K94" s="665">
        <v>4324</v>
      </c>
      <c r="L94" s="665">
        <v>1.4838709677419355</v>
      </c>
      <c r="M94" s="665">
        <v>45.041666666666664</v>
      </c>
      <c r="N94" s="665">
        <v>97</v>
      </c>
      <c r="O94" s="665">
        <v>4559</v>
      </c>
      <c r="P94" s="678">
        <v>1.564516129032258</v>
      </c>
      <c r="Q94" s="666">
        <v>47</v>
      </c>
    </row>
    <row r="95" spans="1:17" ht="14.4" customHeight="1" x14ac:dyDescent="0.3">
      <c r="A95" s="661" t="s">
        <v>7102</v>
      </c>
      <c r="B95" s="662" t="s">
        <v>7103</v>
      </c>
      <c r="C95" s="662" t="s">
        <v>5769</v>
      </c>
      <c r="D95" s="662" t="s">
        <v>7141</v>
      </c>
      <c r="E95" s="662" t="s">
        <v>7142</v>
      </c>
      <c r="F95" s="665">
        <v>1</v>
      </c>
      <c r="G95" s="665">
        <v>53</v>
      </c>
      <c r="H95" s="665">
        <v>1</v>
      </c>
      <c r="I95" s="665">
        <v>53</v>
      </c>
      <c r="J95" s="665">
        <v>4</v>
      </c>
      <c r="K95" s="665">
        <v>106</v>
      </c>
      <c r="L95" s="665">
        <v>2</v>
      </c>
      <c r="M95" s="665">
        <v>26.5</v>
      </c>
      <c r="N95" s="665"/>
      <c r="O95" s="665"/>
      <c r="P95" s="678"/>
      <c r="Q95" s="666"/>
    </row>
    <row r="96" spans="1:17" ht="14.4" customHeight="1" x14ac:dyDescent="0.3">
      <c r="A96" s="661" t="s">
        <v>7102</v>
      </c>
      <c r="B96" s="662" t="s">
        <v>7103</v>
      </c>
      <c r="C96" s="662" t="s">
        <v>5769</v>
      </c>
      <c r="D96" s="662" t="s">
        <v>7143</v>
      </c>
      <c r="E96" s="662" t="s">
        <v>7144</v>
      </c>
      <c r="F96" s="665">
        <v>5</v>
      </c>
      <c r="G96" s="665">
        <v>300</v>
      </c>
      <c r="H96" s="665">
        <v>1</v>
      </c>
      <c r="I96" s="665">
        <v>60</v>
      </c>
      <c r="J96" s="665">
        <v>6</v>
      </c>
      <c r="K96" s="665">
        <v>360</v>
      </c>
      <c r="L96" s="665">
        <v>1.2</v>
      </c>
      <c r="M96" s="665">
        <v>60</v>
      </c>
      <c r="N96" s="665">
        <v>4</v>
      </c>
      <c r="O96" s="665">
        <v>240</v>
      </c>
      <c r="P96" s="678">
        <v>0.8</v>
      </c>
      <c r="Q96" s="666">
        <v>60</v>
      </c>
    </row>
    <row r="97" spans="1:17" ht="14.4" customHeight="1" x14ac:dyDescent="0.3">
      <c r="A97" s="661" t="s">
        <v>7102</v>
      </c>
      <c r="B97" s="662" t="s">
        <v>7103</v>
      </c>
      <c r="C97" s="662" t="s">
        <v>5769</v>
      </c>
      <c r="D97" s="662" t="s">
        <v>7145</v>
      </c>
      <c r="E97" s="662" t="s">
        <v>7146</v>
      </c>
      <c r="F97" s="665"/>
      <c r="G97" s="665"/>
      <c r="H97" s="665"/>
      <c r="I97" s="665"/>
      <c r="J97" s="665">
        <v>4</v>
      </c>
      <c r="K97" s="665">
        <v>76</v>
      </c>
      <c r="L97" s="665"/>
      <c r="M97" s="665">
        <v>19</v>
      </c>
      <c r="N97" s="665"/>
      <c r="O97" s="665"/>
      <c r="P97" s="678"/>
      <c r="Q97" s="666"/>
    </row>
    <row r="98" spans="1:17" ht="14.4" customHeight="1" x14ac:dyDescent="0.3">
      <c r="A98" s="661" t="s">
        <v>7102</v>
      </c>
      <c r="B98" s="662" t="s">
        <v>7103</v>
      </c>
      <c r="C98" s="662" t="s">
        <v>5769</v>
      </c>
      <c r="D98" s="662" t="s">
        <v>7147</v>
      </c>
      <c r="E98" s="662" t="s">
        <v>7148</v>
      </c>
      <c r="F98" s="665">
        <v>7</v>
      </c>
      <c r="G98" s="665">
        <v>3227</v>
      </c>
      <c r="H98" s="665">
        <v>1</v>
      </c>
      <c r="I98" s="665">
        <v>461</v>
      </c>
      <c r="J98" s="665">
        <v>9</v>
      </c>
      <c r="K98" s="665">
        <v>4157</v>
      </c>
      <c r="L98" s="665">
        <v>1.2881933684536722</v>
      </c>
      <c r="M98" s="665">
        <v>461.88888888888891</v>
      </c>
      <c r="N98" s="665">
        <v>12</v>
      </c>
      <c r="O98" s="665">
        <v>5544</v>
      </c>
      <c r="P98" s="678">
        <v>1.7180043383947938</v>
      </c>
      <c r="Q98" s="666">
        <v>462</v>
      </c>
    </row>
    <row r="99" spans="1:17" ht="14.4" customHeight="1" x14ac:dyDescent="0.3">
      <c r="A99" s="661" t="s">
        <v>7102</v>
      </c>
      <c r="B99" s="662" t="s">
        <v>7103</v>
      </c>
      <c r="C99" s="662" t="s">
        <v>5769</v>
      </c>
      <c r="D99" s="662" t="s">
        <v>7149</v>
      </c>
      <c r="E99" s="662" t="s">
        <v>7150</v>
      </c>
      <c r="F99" s="665">
        <v>54</v>
      </c>
      <c r="G99" s="665">
        <v>45954</v>
      </c>
      <c r="H99" s="665">
        <v>1</v>
      </c>
      <c r="I99" s="665">
        <v>851</v>
      </c>
      <c r="J99" s="665">
        <v>65</v>
      </c>
      <c r="K99" s="665">
        <v>55365</v>
      </c>
      <c r="L99" s="665">
        <v>1.2047917482700092</v>
      </c>
      <c r="M99" s="665">
        <v>851.76923076923072</v>
      </c>
      <c r="N99" s="665">
        <v>70</v>
      </c>
      <c r="O99" s="665">
        <v>59640</v>
      </c>
      <c r="P99" s="678">
        <v>1.2978195586891239</v>
      </c>
      <c r="Q99" s="666">
        <v>852</v>
      </c>
    </row>
    <row r="100" spans="1:17" ht="14.4" customHeight="1" x14ac:dyDescent="0.3">
      <c r="A100" s="661" t="s">
        <v>7102</v>
      </c>
      <c r="B100" s="662" t="s">
        <v>7103</v>
      </c>
      <c r="C100" s="662" t="s">
        <v>5769</v>
      </c>
      <c r="D100" s="662" t="s">
        <v>7151</v>
      </c>
      <c r="E100" s="662" t="s">
        <v>7152</v>
      </c>
      <c r="F100" s="665">
        <v>1</v>
      </c>
      <c r="G100" s="665">
        <v>349</v>
      </c>
      <c r="H100" s="665">
        <v>1</v>
      </c>
      <c r="I100" s="665">
        <v>349</v>
      </c>
      <c r="J100" s="665">
        <v>1</v>
      </c>
      <c r="K100" s="665">
        <v>351</v>
      </c>
      <c r="L100" s="665">
        <v>1.005730659025788</v>
      </c>
      <c r="M100" s="665">
        <v>351</v>
      </c>
      <c r="N100" s="665"/>
      <c r="O100" s="665"/>
      <c r="P100" s="678"/>
      <c r="Q100" s="666"/>
    </row>
    <row r="101" spans="1:17" ht="14.4" customHeight="1" x14ac:dyDescent="0.3">
      <c r="A101" s="661" t="s">
        <v>7102</v>
      </c>
      <c r="B101" s="662" t="s">
        <v>7103</v>
      </c>
      <c r="C101" s="662" t="s">
        <v>5769</v>
      </c>
      <c r="D101" s="662" t="s">
        <v>7153</v>
      </c>
      <c r="E101" s="662" t="s">
        <v>7154</v>
      </c>
      <c r="F101" s="665">
        <v>1</v>
      </c>
      <c r="G101" s="665">
        <v>349</v>
      </c>
      <c r="H101" s="665">
        <v>1</v>
      </c>
      <c r="I101" s="665">
        <v>349</v>
      </c>
      <c r="J101" s="665">
        <v>1</v>
      </c>
      <c r="K101" s="665">
        <v>351</v>
      </c>
      <c r="L101" s="665">
        <v>1.005730659025788</v>
      </c>
      <c r="M101" s="665">
        <v>351</v>
      </c>
      <c r="N101" s="665"/>
      <c r="O101" s="665"/>
      <c r="P101" s="678"/>
      <c r="Q101" s="666"/>
    </row>
    <row r="102" spans="1:17" ht="14.4" customHeight="1" x14ac:dyDescent="0.3">
      <c r="A102" s="661" t="s">
        <v>7102</v>
      </c>
      <c r="B102" s="662" t="s">
        <v>7103</v>
      </c>
      <c r="C102" s="662" t="s">
        <v>5769</v>
      </c>
      <c r="D102" s="662" t="s">
        <v>7155</v>
      </c>
      <c r="E102" s="662" t="s">
        <v>7156</v>
      </c>
      <c r="F102" s="665">
        <v>1</v>
      </c>
      <c r="G102" s="665">
        <v>1210</v>
      </c>
      <c r="H102" s="665">
        <v>1</v>
      </c>
      <c r="I102" s="665">
        <v>1210</v>
      </c>
      <c r="J102" s="665">
        <v>1</v>
      </c>
      <c r="K102" s="665">
        <v>1214</v>
      </c>
      <c r="L102" s="665">
        <v>1.0033057851239668</v>
      </c>
      <c r="M102" s="665">
        <v>1214</v>
      </c>
      <c r="N102" s="665">
        <v>1</v>
      </c>
      <c r="O102" s="665">
        <v>1216</v>
      </c>
      <c r="P102" s="678">
        <v>1.0049586776859505</v>
      </c>
      <c r="Q102" s="666">
        <v>1216</v>
      </c>
    </row>
    <row r="103" spans="1:17" ht="14.4" customHeight="1" x14ac:dyDescent="0.3">
      <c r="A103" s="661" t="s">
        <v>7102</v>
      </c>
      <c r="B103" s="662" t="s">
        <v>7103</v>
      </c>
      <c r="C103" s="662" t="s">
        <v>5769</v>
      </c>
      <c r="D103" s="662" t="s">
        <v>7157</v>
      </c>
      <c r="E103" s="662" t="s">
        <v>7158</v>
      </c>
      <c r="F103" s="665">
        <v>141</v>
      </c>
      <c r="G103" s="665">
        <v>110403</v>
      </c>
      <c r="H103" s="665">
        <v>1</v>
      </c>
      <c r="I103" s="665">
        <v>783</v>
      </c>
      <c r="J103" s="665">
        <v>296</v>
      </c>
      <c r="K103" s="665">
        <v>230692</v>
      </c>
      <c r="L103" s="665">
        <v>2.089544668170249</v>
      </c>
      <c r="M103" s="665">
        <v>779.3648648648649</v>
      </c>
      <c r="N103" s="665">
        <v>354</v>
      </c>
      <c r="O103" s="665">
        <v>278244</v>
      </c>
      <c r="P103" s="678">
        <v>2.5202576016956062</v>
      </c>
      <c r="Q103" s="666">
        <v>786</v>
      </c>
    </row>
    <row r="104" spans="1:17" ht="14.4" customHeight="1" x14ac:dyDescent="0.3">
      <c r="A104" s="661" t="s">
        <v>7102</v>
      </c>
      <c r="B104" s="662" t="s">
        <v>7103</v>
      </c>
      <c r="C104" s="662" t="s">
        <v>5769</v>
      </c>
      <c r="D104" s="662" t="s">
        <v>7159</v>
      </c>
      <c r="E104" s="662" t="s">
        <v>7160</v>
      </c>
      <c r="F104" s="665"/>
      <c r="G104" s="665"/>
      <c r="H104" s="665"/>
      <c r="I104" s="665"/>
      <c r="J104" s="665">
        <v>1</v>
      </c>
      <c r="K104" s="665">
        <v>228</v>
      </c>
      <c r="L104" s="665"/>
      <c r="M104" s="665">
        <v>228</v>
      </c>
      <c r="N104" s="665"/>
      <c r="O104" s="665"/>
      <c r="P104" s="678"/>
      <c r="Q104" s="666"/>
    </row>
    <row r="105" spans="1:17" ht="14.4" customHeight="1" x14ac:dyDescent="0.3">
      <c r="A105" s="661" t="s">
        <v>7102</v>
      </c>
      <c r="B105" s="662" t="s">
        <v>7103</v>
      </c>
      <c r="C105" s="662" t="s">
        <v>5769</v>
      </c>
      <c r="D105" s="662" t="s">
        <v>7161</v>
      </c>
      <c r="E105" s="662" t="s">
        <v>7162</v>
      </c>
      <c r="F105" s="665">
        <v>1</v>
      </c>
      <c r="G105" s="665">
        <v>460</v>
      </c>
      <c r="H105" s="665">
        <v>1</v>
      </c>
      <c r="I105" s="665">
        <v>460</v>
      </c>
      <c r="J105" s="665">
        <v>4</v>
      </c>
      <c r="K105" s="665">
        <v>1843</v>
      </c>
      <c r="L105" s="665">
        <v>4.0065217391304344</v>
      </c>
      <c r="M105" s="665">
        <v>460.75</v>
      </c>
      <c r="N105" s="665">
        <v>1</v>
      </c>
      <c r="O105" s="665">
        <v>461</v>
      </c>
      <c r="P105" s="678">
        <v>1.0021739130434784</v>
      </c>
      <c r="Q105" s="666">
        <v>461</v>
      </c>
    </row>
    <row r="106" spans="1:17" ht="14.4" customHeight="1" x14ac:dyDescent="0.3">
      <c r="A106" s="661" t="s">
        <v>7102</v>
      </c>
      <c r="B106" s="662" t="s">
        <v>7103</v>
      </c>
      <c r="C106" s="662" t="s">
        <v>5769</v>
      </c>
      <c r="D106" s="662" t="s">
        <v>7163</v>
      </c>
      <c r="E106" s="662" t="s">
        <v>7164</v>
      </c>
      <c r="F106" s="665">
        <v>2</v>
      </c>
      <c r="G106" s="665">
        <v>1120</v>
      </c>
      <c r="H106" s="665">
        <v>1</v>
      </c>
      <c r="I106" s="665">
        <v>560</v>
      </c>
      <c r="J106" s="665">
        <v>2</v>
      </c>
      <c r="K106" s="665">
        <v>1122</v>
      </c>
      <c r="L106" s="665">
        <v>1.0017857142857143</v>
      </c>
      <c r="M106" s="665">
        <v>561</v>
      </c>
      <c r="N106" s="665"/>
      <c r="O106" s="665"/>
      <c r="P106" s="678"/>
      <c r="Q106" s="666"/>
    </row>
    <row r="107" spans="1:17" ht="14.4" customHeight="1" x14ac:dyDescent="0.3">
      <c r="A107" s="661" t="s">
        <v>7102</v>
      </c>
      <c r="B107" s="662" t="s">
        <v>7103</v>
      </c>
      <c r="C107" s="662" t="s">
        <v>5769</v>
      </c>
      <c r="D107" s="662" t="s">
        <v>7165</v>
      </c>
      <c r="E107" s="662" t="s">
        <v>7166</v>
      </c>
      <c r="F107" s="665">
        <v>4</v>
      </c>
      <c r="G107" s="665">
        <v>524</v>
      </c>
      <c r="H107" s="665">
        <v>1</v>
      </c>
      <c r="I107" s="665">
        <v>131</v>
      </c>
      <c r="J107" s="665"/>
      <c r="K107" s="665"/>
      <c r="L107" s="665"/>
      <c r="M107" s="665"/>
      <c r="N107" s="665">
        <v>1</v>
      </c>
      <c r="O107" s="665">
        <v>132</v>
      </c>
      <c r="P107" s="678">
        <v>0.25190839694656486</v>
      </c>
      <c r="Q107" s="666">
        <v>132</v>
      </c>
    </row>
    <row r="108" spans="1:17" ht="14.4" customHeight="1" x14ac:dyDescent="0.3">
      <c r="A108" s="661" t="s">
        <v>7102</v>
      </c>
      <c r="B108" s="662" t="s">
        <v>7103</v>
      </c>
      <c r="C108" s="662" t="s">
        <v>5769</v>
      </c>
      <c r="D108" s="662" t="s">
        <v>7167</v>
      </c>
      <c r="E108" s="662" t="s">
        <v>7168</v>
      </c>
      <c r="F108" s="665">
        <v>3</v>
      </c>
      <c r="G108" s="665">
        <v>1236</v>
      </c>
      <c r="H108" s="665">
        <v>1</v>
      </c>
      <c r="I108" s="665">
        <v>412</v>
      </c>
      <c r="J108" s="665"/>
      <c r="K108" s="665"/>
      <c r="L108" s="665"/>
      <c r="M108" s="665"/>
      <c r="N108" s="665"/>
      <c r="O108" s="665"/>
      <c r="P108" s="678"/>
      <c r="Q108" s="666"/>
    </row>
    <row r="109" spans="1:17" ht="14.4" customHeight="1" x14ac:dyDescent="0.3">
      <c r="A109" s="661" t="s">
        <v>7102</v>
      </c>
      <c r="B109" s="662" t="s">
        <v>7103</v>
      </c>
      <c r="C109" s="662" t="s">
        <v>5769</v>
      </c>
      <c r="D109" s="662" t="s">
        <v>7169</v>
      </c>
      <c r="E109" s="662" t="s">
        <v>7170</v>
      </c>
      <c r="F109" s="665">
        <v>2</v>
      </c>
      <c r="G109" s="665">
        <v>788</v>
      </c>
      <c r="H109" s="665">
        <v>1</v>
      </c>
      <c r="I109" s="665">
        <v>394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7102</v>
      </c>
      <c r="B110" s="662" t="s">
        <v>7103</v>
      </c>
      <c r="C110" s="662" t="s">
        <v>5769</v>
      </c>
      <c r="D110" s="662" t="s">
        <v>7171</v>
      </c>
      <c r="E110" s="662" t="s">
        <v>7172</v>
      </c>
      <c r="F110" s="665">
        <v>12</v>
      </c>
      <c r="G110" s="665">
        <v>1056</v>
      </c>
      <c r="H110" s="665">
        <v>1</v>
      </c>
      <c r="I110" s="665">
        <v>88</v>
      </c>
      <c r="J110" s="665">
        <v>27</v>
      </c>
      <c r="K110" s="665">
        <v>2398</v>
      </c>
      <c r="L110" s="665">
        <v>2.2708333333333335</v>
      </c>
      <c r="M110" s="665">
        <v>88.81481481481481</v>
      </c>
      <c r="N110" s="665">
        <v>22</v>
      </c>
      <c r="O110" s="665">
        <v>1958</v>
      </c>
      <c r="P110" s="678">
        <v>1.8541666666666667</v>
      </c>
      <c r="Q110" s="666">
        <v>89</v>
      </c>
    </row>
    <row r="111" spans="1:17" ht="14.4" customHeight="1" x14ac:dyDescent="0.3">
      <c r="A111" s="661" t="s">
        <v>7102</v>
      </c>
      <c r="B111" s="662" t="s">
        <v>7103</v>
      </c>
      <c r="C111" s="662" t="s">
        <v>5769</v>
      </c>
      <c r="D111" s="662" t="s">
        <v>7173</v>
      </c>
      <c r="E111" s="662" t="s">
        <v>7174</v>
      </c>
      <c r="F111" s="665">
        <v>8004</v>
      </c>
      <c r="G111" s="665">
        <v>232116</v>
      </c>
      <c r="H111" s="665">
        <v>1</v>
      </c>
      <c r="I111" s="665">
        <v>29</v>
      </c>
      <c r="J111" s="665">
        <v>9665</v>
      </c>
      <c r="K111" s="665">
        <v>285963</v>
      </c>
      <c r="L111" s="665">
        <v>1.2319831463578557</v>
      </c>
      <c r="M111" s="665">
        <v>29.587480600103465</v>
      </c>
      <c r="N111" s="665">
        <v>10559</v>
      </c>
      <c r="O111" s="665">
        <v>316770</v>
      </c>
      <c r="P111" s="678">
        <v>1.3647055782453601</v>
      </c>
      <c r="Q111" s="666">
        <v>30</v>
      </c>
    </row>
    <row r="112" spans="1:17" ht="14.4" customHeight="1" x14ac:dyDescent="0.3">
      <c r="A112" s="661" t="s">
        <v>7102</v>
      </c>
      <c r="B112" s="662" t="s">
        <v>7103</v>
      </c>
      <c r="C112" s="662" t="s">
        <v>5769</v>
      </c>
      <c r="D112" s="662" t="s">
        <v>7175</v>
      </c>
      <c r="E112" s="662" t="s">
        <v>7176</v>
      </c>
      <c r="F112" s="665">
        <v>5</v>
      </c>
      <c r="G112" s="665">
        <v>250</v>
      </c>
      <c r="H112" s="665">
        <v>1</v>
      </c>
      <c r="I112" s="665">
        <v>50</v>
      </c>
      <c r="J112" s="665">
        <v>6</v>
      </c>
      <c r="K112" s="665">
        <v>300</v>
      </c>
      <c r="L112" s="665">
        <v>1.2</v>
      </c>
      <c r="M112" s="665">
        <v>50</v>
      </c>
      <c r="N112" s="665">
        <v>5</v>
      </c>
      <c r="O112" s="665">
        <v>250</v>
      </c>
      <c r="P112" s="678">
        <v>1</v>
      </c>
      <c r="Q112" s="666">
        <v>50</v>
      </c>
    </row>
    <row r="113" spans="1:17" ht="14.4" customHeight="1" x14ac:dyDescent="0.3">
      <c r="A113" s="661" t="s">
        <v>7102</v>
      </c>
      <c r="B113" s="662" t="s">
        <v>7103</v>
      </c>
      <c r="C113" s="662" t="s">
        <v>5769</v>
      </c>
      <c r="D113" s="662" t="s">
        <v>7177</v>
      </c>
      <c r="E113" s="662" t="s">
        <v>7178</v>
      </c>
      <c r="F113" s="665">
        <v>863</v>
      </c>
      <c r="G113" s="665">
        <v>10356</v>
      </c>
      <c r="H113" s="665">
        <v>1</v>
      </c>
      <c r="I113" s="665">
        <v>12</v>
      </c>
      <c r="J113" s="665">
        <v>2042</v>
      </c>
      <c r="K113" s="665">
        <v>24336</v>
      </c>
      <c r="L113" s="665">
        <v>2.3499420625724219</v>
      </c>
      <c r="M113" s="665">
        <v>11.917727717923604</v>
      </c>
      <c r="N113" s="665">
        <v>2007</v>
      </c>
      <c r="O113" s="665">
        <v>24084</v>
      </c>
      <c r="P113" s="678">
        <v>2.3256083429895713</v>
      </c>
      <c r="Q113" s="666">
        <v>12</v>
      </c>
    </row>
    <row r="114" spans="1:17" ht="14.4" customHeight="1" x14ac:dyDescent="0.3">
      <c r="A114" s="661" t="s">
        <v>7102</v>
      </c>
      <c r="B114" s="662" t="s">
        <v>7103</v>
      </c>
      <c r="C114" s="662" t="s">
        <v>5769</v>
      </c>
      <c r="D114" s="662" t="s">
        <v>7179</v>
      </c>
      <c r="E114" s="662" t="s">
        <v>7180</v>
      </c>
      <c r="F114" s="665">
        <v>22</v>
      </c>
      <c r="G114" s="665">
        <v>3982</v>
      </c>
      <c r="H114" s="665">
        <v>1</v>
      </c>
      <c r="I114" s="665">
        <v>181</v>
      </c>
      <c r="J114" s="665">
        <v>17</v>
      </c>
      <c r="K114" s="665">
        <v>3092</v>
      </c>
      <c r="L114" s="665">
        <v>0.77649422400803614</v>
      </c>
      <c r="M114" s="665">
        <v>181.88235294117646</v>
      </c>
      <c r="N114" s="665">
        <v>12</v>
      </c>
      <c r="O114" s="665">
        <v>2184</v>
      </c>
      <c r="P114" s="678">
        <v>0.54846810647915623</v>
      </c>
      <c r="Q114" s="666">
        <v>182</v>
      </c>
    </row>
    <row r="115" spans="1:17" ht="14.4" customHeight="1" x14ac:dyDescent="0.3">
      <c r="A115" s="661" t="s">
        <v>7102</v>
      </c>
      <c r="B115" s="662" t="s">
        <v>7103</v>
      </c>
      <c r="C115" s="662" t="s">
        <v>5769</v>
      </c>
      <c r="D115" s="662" t="s">
        <v>7181</v>
      </c>
      <c r="E115" s="662" t="s">
        <v>7182</v>
      </c>
      <c r="F115" s="665">
        <v>7812</v>
      </c>
      <c r="G115" s="665">
        <v>554652</v>
      </c>
      <c r="H115" s="665">
        <v>1</v>
      </c>
      <c r="I115" s="665">
        <v>71</v>
      </c>
      <c r="J115" s="665">
        <v>1774</v>
      </c>
      <c r="K115" s="665">
        <v>125850</v>
      </c>
      <c r="L115" s="665">
        <v>0.22689902858008265</v>
      </c>
      <c r="M115" s="665">
        <v>70.94137542277339</v>
      </c>
      <c r="N115" s="665">
        <v>82</v>
      </c>
      <c r="O115" s="665">
        <v>5904</v>
      </c>
      <c r="P115" s="678">
        <v>1.0644512234698514E-2</v>
      </c>
      <c r="Q115" s="666">
        <v>72</v>
      </c>
    </row>
    <row r="116" spans="1:17" ht="14.4" customHeight="1" x14ac:dyDescent="0.3">
      <c r="A116" s="661" t="s">
        <v>7102</v>
      </c>
      <c r="B116" s="662" t="s">
        <v>7103</v>
      </c>
      <c r="C116" s="662" t="s">
        <v>5769</v>
      </c>
      <c r="D116" s="662" t="s">
        <v>7183</v>
      </c>
      <c r="E116" s="662" t="s">
        <v>7184</v>
      </c>
      <c r="F116" s="665">
        <v>23</v>
      </c>
      <c r="G116" s="665">
        <v>4186</v>
      </c>
      <c r="H116" s="665">
        <v>1</v>
      </c>
      <c r="I116" s="665">
        <v>182</v>
      </c>
      <c r="J116" s="665">
        <v>14</v>
      </c>
      <c r="K116" s="665">
        <v>2560</v>
      </c>
      <c r="L116" s="665">
        <v>0.61156235069278553</v>
      </c>
      <c r="M116" s="665">
        <v>182.85714285714286</v>
      </c>
      <c r="N116" s="665">
        <v>12</v>
      </c>
      <c r="O116" s="665">
        <v>2196</v>
      </c>
      <c r="P116" s="678">
        <v>0.52460582895365504</v>
      </c>
      <c r="Q116" s="666">
        <v>183</v>
      </c>
    </row>
    <row r="117" spans="1:17" ht="14.4" customHeight="1" x14ac:dyDescent="0.3">
      <c r="A117" s="661" t="s">
        <v>7102</v>
      </c>
      <c r="B117" s="662" t="s">
        <v>7103</v>
      </c>
      <c r="C117" s="662" t="s">
        <v>5769</v>
      </c>
      <c r="D117" s="662" t="s">
        <v>7013</v>
      </c>
      <c r="E117" s="662" t="s">
        <v>7014</v>
      </c>
      <c r="F117" s="665">
        <v>1</v>
      </c>
      <c r="G117" s="665">
        <v>1245</v>
      </c>
      <c r="H117" s="665">
        <v>1</v>
      </c>
      <c r="I117" s="665">
        <v>1245</v>
      </c>
      <c r="J117" s="665">
        <v>17</v>
      </c>
      <c r="K117" s="665">
        <v>16377</v>
      </c>
      <c r="L117" s="665">
        <v>13.154216867469879</v>
      </c>
      <c r="M117" s="665">
        <v>963.35294117647061</v>
      </c>
      <c r="N117" s="665">
        <v>15</v>
      </c>
      <c r="O117" s="665">
        <v>19020</v>
      </c>
      <c r="P117" s="678">
        <v>15.27710843373494</v>
      </c>
      <c r="Q117" s="666">
        <v>1268</v>
      </c>
    </row>
    <row r="118" spans="1:17" ht="14.4" customHeight="1" x14ac:dyDescent="0.3">
      <c r="A118" s="661" t="s">
        <v>7102</v>
      </c>
      <c r="B118" s="662" t="s">
        <v>7103</v>
      </c>
      <c r="C118" s="662" t="s">
        <v>5769</v>
      </c>
      <c r="D118" s="662" t="s">
        <v>7185</v>
      </c>
      <c r="E118" s="662" t="s">
        <v>7186</v>
      </c>
      <c r="F118" s="665">
        <v>1395</v>
      </c>
      <c r="G118" s="665">
        <v>205065</v>
      </c>
      <c r="H118" s="665">
        <v>1</v>
      </c>
      <c r="I118" s="665">
        <v>147</v>
      </c>
      <c r="J118" s="665">
        <v>1645</v>
      </c>
      <c r="K118" s="665">
        <v>240945</v>
      </c>
      <c r="L118" s="665">
        <v>1.1749689122961013</v>
      </c>
      <c r="M118" s="665">
        <v>146.47112462006078</v>
      </c>
      <c r="N118" s="665">
        <v>1574</v>
      </c>
      <c r="O118" s="665">
        <v>232952</v>
      </c>
      <c r="P118" s="678">
        <v>1.1359910272352669</v>
      </c>
      <c r="Q118" s="666">
        <v>148</v>
      </c>
    </row>
    <row r="119" spans="1:17" ht="14.4" customHeight="1" x14ac:dyDescent="0.3">
      <c r="A119" s="661" t="s">
        <v>7102</v>
      </c>
      <c r="B119" s="662" t="s">
        <v>7103</v>
      </c>
      <c r="C119" s="662" t="s">
        <v>5769</v>
      </c>
      <c r="D119" s="662" t="s">
        <v>7187</v>
      </c>
      <c r="E119" s="662" t="s">
        <v>7188</v>
      </c>
      <c r="F119" s="665">
        <v>8054</v>
      </c>
      <c r="G119" s="665">
        <v>233566</v>
      </c>
      <c r="H119" s="665">
        <v>1</v>
      </c>
      <c r="I119" s="665">
        <v>29</v>
      </c>
      <c r="J119" s="665">
        <v>9780</v>
      </c>
      <c r="K119" s="665">
        <v>289340</v>
      </c>
      <c r="L119" s="665">
        <v>1.2387933175205295</v>
      </c>
      <c r="M119" s="665">
        <v>29.584867075664622</v>
      </c>
      <c r="N119" s="665">
        <v>10686</v>
      </c>
      <c r="O119" s="665">
        <v>320580</v>
      </c>
      <c r="P119" s="678">
        <v>1.3725456616117071</v>
      </c>
      <c r="Q119" s="666">
        <v>30</v>
      </c>
    </row>
    <row r="120" spans="1:17" ht="14.4" customHeight="1" x14ac:dyDescent="0.3">
      <c r="A120" s="661" t="s">
        <v>7102</v>
      </c>
      <c r="B120" s="662" t="s">
        <v>7103</v>
      </c>
      <c r="C120" s="662" t="s">
        <v>5769</v>
      </c>
      <c r="D120" s="662" t="s">
        <v>7189</v>
      </c>
      <c r="E120" s="662" t="s">
        <v>7190</v>
      </c>
      <c r="F120" s="665">
        <v>218</v>
      </c>
      <c r="G120" s="665">
        <v>6758</v>
      </c>
      <c r="H120" s="665">
        <v>1</v>
      </c>
      <c r="I120" s="665">
        <v>31</v>
      </c>
      <c r="J120" s="665">
        <v>285</v>
      </c>
      <c r="K120" s="665">
        <v>8773</v>
      </c>
      <c r="L120" s="665">
        <v>1.298165137614679</v>
      </c>
      <c r="M120" s="665">
        <v>30.782456140350877</v>
      </c>
      <c r="N120" s="665">
        <v>276</v>
      </c>
      <c r="O120" s="665">
        <v>8556</v>
      </c>
      <c r="P120" s="678">
        <v>1.2660550458715596</v>
      </c>
      <c r="Q120" s="666">
        <v>31</v>
      </c>
    </row>
    <row r="121" spans="1:17" ht="14.4" customHeight="1" x14ac:dyDescent="0.3">
      <c r="A121" s="661" t="s">
        <v>7102</v>
      </c>
      <c r="B121" s="662" t="s">
        <v>7103</v>
      </c>
      <c r="C121" s="662" t="s">
        <v>5769</v>
      </c>
      <c r="D121" s="662" t="s">
        <v>7191</v>
      </c>
      <c r="E121" s="662" t="s">
        <v>7192</v>
      </c>
      <c r="F121" s="665">
        <v>294</v>
      </c>
      <c r="G121" s="665">
        <v>7938</v>
      </c>
      <c r="H121" s="665">
        <v>1</v>
      </c>
      <c r="I121" s="665">
        <v>27</v>
      </c>
      <c r="J121" s="665">
        <v>365</v>
      </c>
      <c r="K121" s="665">
        <v>9747</v>
      </c>
      <c r="L121" s="665">
        <v>1.227891156462585</v>
      </c>
      <c r="M121" s="665">
        <v>26.704109589041096</v>
      </c>
      <c r="N121" s="665">
        <v>360</v>
      </c>
      <c r="O121" s="665">
        <v>9720</v>
      </c>
      <c r="P121" s="678">
        <v>1.2244897959183674</v>
      </c>
      <c r="Q121" s="666">
        <v>27</v>
      </c>
    </row>
    <row r="122" spans="1:17" ht="14.4" customHeight="1" x14ac:dyDescent="0.3">
      <c r="A122" s="661" t="s">
        <v>7102</v>
      </c>
      <c r="B122" s="662" t="s">
        <v>7103</v>
      </c>
      <c r="C122" s="662" t="s">
        <v>5769</v>
      </c>
      <c r="D122" s="662" t="s">
        <v>7193</v>
      </c>
      <c r="E122" s="662" t="s">
        <v>7194</v>
      </c>
      <c r="F122" s="665">
        <v>37</v>
      </c>
      <c r="G122" s="665">
        <v>814</v>
      </c>
      <c r="H122" s="665">
        <v>1</v>
      </c>
      <c r="I122" s="665">
        <v>22</v>
      </c>
      <c r="J122" s="665">
        <v>18</v>
      </c>
      <c r="K122" s="665">
        <v>396</v>
      </c>
      <c r="L122" s="665">
        <v>0.48648648648648651</v>
      </c>
      <c r="M122" s="665">
        <v>22</v>
      </c>
      <c r="N122" s="665">
        <v>9</v>
      </c>
      <c r="O122" s="665">
        <v>198</v>
      </c>
      <c r="P122" s="678">
        <v>0.24324324324324326</v>
      </c>
      <c r="Q122" s="666">
        <v>22</v>
      </c>
    </row>
    <row r="123" spans="1:17" ht="14.4" customHeight="1" x14ac:dyDescent="0.3">
      <c r="A123" s="661" t="s">
        <v>7102</v>
      </c>
      <c r="B123" s="662" t="s">
        <v>7103</v>
      </c>
      <c r="C123" s="662" t="s">
        <v>5769</v>
      </c>
      <c r="D123" s="662" t="s">
        <v>7195</v>
      </c>
      <c r="E123" s="662" t="s">
        <v>7196</v>
      </c>
      <c r="F123" s="665">
        <v>6248</v>
      </c>
      <c r="G123" s="665">
        <v>156200</v>
      </c>
      <c r="H123" s="665">
        <v>1</v>
      </c>
      <c r="I123" s="665">
        <v>25</v>
      </c>
      <c r="J123" s="665">
        <v>923</v>
      </c>
      <c r="K123" s="665">
        <v>22725</v>
      </c>
      <c r="L123" s="665">
        <v>0.14548655569782332</v>
      </c>
      <c r="M123" s="665">
        <v>24.620801733477791</v>
      </c>
      <c r="N123" s="665">
        <v>904</v>
      </c>
      <c r="O123" s="665">
        <v>22600</v>
      </c>
      <c r="P123" s="678">
        <v>0.14468629961587709</v>
      </c>
      <c r="Q123" s="666">
        <v>25</v>
      </c>
    </row>
    <row r="124" spans="1:17" ht="14.4" customHeight="1" x14ac:dyDescent="0.3">
      <c r="A124" s="661" t="s">
        <v>7102</v>
      </c>
      <c r="B124" s="662" t="s">
        <v>7103</v>
      </c>
      <c r="C124" s="662" t="s">
        <v>5769</v>
      </c>
      <c r="D124" s="662" t="s">
        <v>7197</v>
      </c>
      <c r="E124" s="662" t="s">
        <v>7198</v>
      </c>
      <c r="F124" s="665">
        <v>30</v>
      </c>
      <c r="G124" s="665">
        <v>990</v>
      </c>
      <c r="H124" s="665">
        <v>1</v>
      </c>
      <c r="I124" s="665">
        <v>33</v>
      </c>
      <c r="J124" s="665">
        <v>7</v>
      </c>
      <c r="K124" s="665">
        <v>165</v>
      </c>
      <c r="L124" s="665">
        <v>0.16666666666666666</v>
      </c>
      <c r="M124" s="665">
        <v>23.571428571428573</v>
      </c>
      <c r="N124" s="665">
        <v>15</v>
      </c>
      <c r="O124" s="665">
        <v>495</v>
      </c>
      <c r="P124" s="678">
        <v>0.5</v>
      </c>
      <c r="Q124" s="666">
        <v>33</v>
      </c>
    </row>
    <row r="125" spans="1:17" ht="14.4" customHeight="1" x14ac:dyDescent="0.3">
      <c r="A125" s="661" t="s">
        <v>7102</v>
      </c>
      <c r="B125" s="662" t="s">
        <v>7103</v>
      </c>
      <c r="C125" s="662" t="s">
        <v>5769</v>
      </c>
      <c r="D125" s="662" t="s">
        <v>7199</v>
      </c>
      <c r="E125" s="662" t="s">
        <v>7200</v>
      </c>
      <c r="F125" s="665">
        <v>9</v>
      </c>
      <c r="G125" s="665">
        <v>270</v>
      </c>
      <c r="H125" s="665">
        <v>1</v>
      </c>
      <c r="I125" s="665">
        <v>30</v>
      </c>
      <c r="J125" s="665">
        <v>2</v>
      </c>
      <c r="K125" s="665">
        <v>60</v>
      </c>
      <c r="L125" s="665">
        <v>0.22222222222222221</v>
      </c>
      <c r="M125" s="665">
        <v>30</v>
      </c>
      <c r="N125" s="665">
        <v>2</v>
      </c>
      <c r="O125" s="665">
        <v>60</v>
      </c>
      <c r="P125" s="678">
        <v>0.22222222222222221</v>
      </c>
      <c r="Q125" s="666">
        <v>30</v>
      </c>
    </row>
    <row r="126" spans="1:17" ht="14.4" customHeight="1" x14ac:dyDescent="0.3">
      <c r="A126" s="661" t="s">
        <v>7102</v>
      </c>
      <c r="B126" s="662" t="s">
        <v>7103</v>
      </c>
      <c r="C126" s="662" t="s">
        <v>5769</v>
      </c>
      <c r="D126" s="662" t="s">
        <v>7201</v>
      </c>
      <c r="E126" s="662" t="s">
        <v>7202</v>
      </c>
      <c r="F126" s="665"/>
      <c r="G126" s="665"/>
      <c r="H126" s="665"/>
      <c r="I126" s="665"/>
      <c r="J126" s="665">
        <v>1</v>
      </c>
      <c r="K126" s="665">
        <v>80</v>
      </c>
      <c r="L126" s="665"/>
      <c r="M126" s="665">
        <v>80</v>
      </c>
      <c r="N126" s="665">
        <v>1</v>
      </c>
      <c r="O126" s="665">
        <v>80</v>
      </c>
      <c r="P126" s="678"/>
      <c r="Q126" s="666">
        <v>80</v>
      </c>
    </row>
    <row r="127" spans="1:17" ht="14.4" customHeight="1" x14ac:dyDescent="0.3">
      <c r="A127" s="661" t="s">
        <v>7102</v>
      </c>
      <c r="B127" s="662" t="s">
        <v>7103</v>
      </c>
      <c r="C127" s="662" t="s">
        <v>5769</v>
      </c>
      <c r="D127" s="662" t="s">
        <v>7203</v>
      </c>
      <c r="E127" s="662" t="s">
        <v>7204</v>
      </c>
      <c r="F127" s="665"/>
      <c r="G127" s="665"/>
      <c r="H127" s="665"/>
      <c r="I127" s="665"/>
      <c r="J127" s="665"/>
      <c r="K127" s="665"/>
      <c r="L127" s="665"/>
      <c r="M127" s="665"/>
      <c r="N127" s="665">
        <v>1</v>
      </c>
      <c r="O127" s="665">
        <v>204</v>
      </c>
      <c r="P127" s="678"/>
      <c r="Q127" s="666">
        <v>204</v>
      </c>
    </row>
    <row r="128" spans="1:17" ht="14.4" customHeight="1" x14ac:dyDescent="0.3">
      <c r="A128" s="661" t="s">
        <v>7102</v>
      </c>
      <c r="B128" s="662" t="s">
        <v>7103</v>
      </c>
      <c r="C128" s="662" t="s">
        <v>5769</v>
      </c>
      <c r="D128" s="662" t="s">
        <v>7205</v>
      </c>
      <c r="E128" s="662" t="s">
        <v>7206</v>
      </c>
      <c r="F128" s="665">
        <v>123</v>
      </c>
      <c r="G128" s="665">
        <v>3198</v>
      </c>
      <c r="H128" s="665">
        <v>1</v>
      </c>
      <c r="I128" s="665">
        <v>26</v>
      </c>
      <c r="J128" s="665">
        <v>255</v>
      </c>
      <c r="K128" s="665">
        <v>6578</v>
      </c>
      <c r="L128" s="665">
        <v>2.0569105691056913</v>
      </c>
      <c r="M128" s="665">
        <v>25.79607843137255</v>
      </c>
      <c r="N128" s="665">
        <v>362</v>
      </c>
      <c r="O128" s="665">
        <v>9412</v>
      </c>
      <c r="P128" s="678">
        <v>2.9430894308943087</v>
      </c>
      <c r="Q128" s="666">
        <v>26</v>
      </c>
    </row>
    <row r="129" spans="1:17" ht="14.4" customHeight="1" x14ac:dyDescent="0.3">
      <c r="A129" s="661" t="s">
        <v>7102</v>
      </c>
      <c r="B129" s="662" t="s">
        <v>7103</v>
      </c>
      <c r="C129" s="662" t="s">
        <v>5769</v>
      </c>
      <c r="D129" s="662" t="s">
        <v>7207</v>
      </c>
      <c r="E129" s="662" t="s">
        <v>7208</v>
      </c>
      <c r="F129" s="665">
        <v>58</v>
      </c>
      <c r="G129" s="665">
        <v>4872</v>
      </c>
      <c r="H129" s="665">
        <v>1</v>
      </c>
      <c r="I129" s="665">
        <v>84</v>
      </c>
      <c r="J129" s="665">
        <v>92</v>
      </c>
      <c r="K129" s="665">
        <v>7728</v>
      </c>
      <c r="L129" s="665">
        <v>1.5862068965517242</v>
      </c>
      <c r="M129" s="665">
        <v>84</v>
      </c>
      <c r="N129" s="665">
        <v>112</v>
      </c>
      <c r="O129" s="665">
        <v>9408</v>
      </c>
      <c r="P129" s="678">
        <v>1.9310344827586208</v>
      </c>
      <c r="Q129" s="666">
        <v>84</v>
      </c>
    </row>
    <row r="130" spans="1:17" ht="14.4" customHeight="1" x14ac:dyDescent="0.3">
      <c r="A130" s="661" t="s">
        <v>7102</v>
      </c>
      <c r="B130" s="662" t="s">
        <v>7103</v>
      </c>
      <c r="C130" s="662" t="s">
        <v>5769</v>
      </c>
      <c r="D130" s="662" t="s">
        <v>7209</v>
      </c>
      <c r="E130" s="662" t="s">
        <v>7210</v>
      </c>
      <c r="F130" s="665">
        <v>24</v>
      </c>
      <c r="G130" s="665">
        <v>4176</v>
      </c>
      <c r="H130" s="665">
        <v>1</v>
      </c>
      <c r="I130" s="665">
        <v>174</v>
      </c>
      <c r="J130" s="665">
        <v>15</v>
      </c>
      <c r="K130" s="665">
        <v>2623</v>
      </c>
      <c r="L130" s="665">
        <v>0.62811302681992343</v>
      </c>
      <c r="M130" s="665">
        <v>174.86666666666667</v>
      </c>
      <c r="N130" s="665">
        <v>14</v>
      </c>
      <c r="O130" s="665">
        <v>2450</v>
      </c>
      <c r="P130" s="678">
        <v>0.58668582375478928</v>
      </c>
      <c r="Q130" s="666">
        <v>175</v>
      </c>
    </row>
    <row r="131" spans="1:17" ht="14.4" customHeight="1" x14ac:dyDescent="0.3">
      <c r="A131" s="661" t="s">
        <v>7102</v>
      </c>
      <c r="B131" s="662" t="s">
        <v>7103</v>
      </c>
      <c r="C131" s="662" t="s">
        <v>5769</v>
      </c>
      <c r="D131" s="662" t="s">
        <v>7211</v>
      </c>
      <c r="E131" s="662" t="s">
        <v>7212</v>
      </c>
      <c r="F131" s="665"/>
      <c r="G131" s="665"/>
      <c r="H131" s="665"/>
      <c r="I131" s="665"/>
      <c r="J131" s="665">
        <v>2</v>
      </c>
      <c r="K131" s="665">
        <v>504</v>
      </c>
      <c r="L131" s="665"/>
      <c r="M131" s="665">
        <v>252</v>
      </c>
      <c r="N131" s="665"/>
      <c r="O131" s="665"/>
      <c r="P131" s="678"/>
      <c r="Q131" s="666"/>
    </row>
    <row r="132" spans="1:17" ht="14.4" customHeight="1" x14ac:dyDescent="0.3">
      <c r="A132" s="661" t="s">
        <v>7102</v>
      </c>
      <c r="B132" s="662" t="s">
        <v>7103</v>
      </c>
      <c r="C132" s="662" t="s">
        <v>5769</v>
      </c>
      <c r="D132" s="662" t="s">
        <v>7213</v>
      </c>
      <c r="E132" s="662" t="s">
        <v>7214</v>
      </c>
      <c r="F132" s="665">
        <v>346</v>
      </c>
      <c r="G132" s="665">
        <v>5190</v>
      </c>
      <c r="H132" s="665">
        <v>1</v>
      </c>
      <c r="I132" s="665">
        <v>15</v>
      </c>
      <c r="J132" s="665">
        <v>345</v>
      </c>
      <c r="K132" s="665">
        <v>5145</v>
      </c>
      <c r="L132" s="665">
        <v>0.99132947976878616</v>
      </c>
      <c r="M132" s="665">
        <v>14.913043478260869</v>
      </c>
      <c r="N132" s="665">
        <v>320</v>
      </c>
      <c r="O132" s="665">
        <v>4800</v>
      </c>
      <c r="P132" s="678">
        <v>0.92485549132947975</v>
      </c>
      <c r="Q132" s="666">
        <v>15</v>
      </c>
    </row>
    <row r="133" spans="1:17" ht="14.4" customHeight="1" x14ac:dyDescent="0.3">
      <c r="A133" s="661" t="s">
        <v>7102</v>
      </c>
      <c r="B133" s="662" t="s">
        <v>7103</v>
      </c>
      <c r="C133" s="662" t="s">
        <v>5769</v>
      </c>
      <c r="D133" s="662" t="s">
        <v>7215</v>
      </c>
      <c r="E133" s="662" t="s">
        <v>7216</v>
      </c>
      <c r="F133" s="665">
        <v>119</v>
      </c>
      <c r="G133" s="665">
        <v>2737</v>
      </c>
      <c r="H133" s="665">
        <v>1</v>
      </c>
      <c r="I133" s="665">
        <v>23</v>
      </c>
      <c r="J133" s="665">
        <v>137</v>
      </c>
      <c r="K133" s="665">
        <v>3059</v>
      </c>
      <c r="L133" s="665">
        <v>1.1176470588235294</v>
      </c>
      <c r="M133" s="665">
        <v>22.32846715328467</v>
      </c>
      <c r="N133" s="665">
        <v>141</v>
      </c>
      <c r="O133" s="665">
        <v>3243</v>
      </c>
      <c r="P133" s="678">
        <v>1.1848739495798319</v>
      </c>
      <c r="Q133" s="666">
        <v>23</v>
      </c>
    </row>
    <row r="134" spans="1:17" ht="14.4" customHeight="1" x14ac:dyDescent="0.3">
      <c r="A134" s="661" t="s">
        <v>7102</v>
      </c>
      <c r="B134" s="662" t="s">
        <v>7103</v>
      </c>
      <c r="C134" s="662" t="s">
        <v>5769</v>
      </c>
      <c r="D134" s="662" t="s">
        <v>7217</v>
      </c>
      <c r="E134" s="662" t="s">
        <v>7218</v>
      </c>
      <c r="F134" s="665"/>
      <c r="G134" s="665"/>
      <c r="H134" s="665"/>
      <c r="I134" s="665"/>
      <c r="J134" s="665">
        <v>3</v>
      </c>
      <c r="K134" s="665">
        <v>753</v>
      </c>
      <c r="L134" s="665"/>
      <c r="M134" s="665">
        <v>251</v>
      </c>
      <c r="N134" s="665"/>
      <c r="O134" s="665"/>
      <c r="P134" s="678"/>
      <c r="Q134" s="666"/>
    </row>
    <row r="135" spans="1:17" ht="14.4" customHeight="1" x14ac:dyDescent="0.3">
      <c r="A135" s="661" t="s">
        <v>7102</v>
      </c>
      <c r="B135" s="662" t="s">
        <v>7103</v>
      </c>
      <c r="C135" s="662" t="s">
        <v>5769</v>
      </c>
      <c r="D135" s="662" t="s">
        <v>7219</v>
      </c>
      <c r="E135" s="662" t="s">
        <v>7220</v>
      </c>
      <c r="F135" s="665">
        <v>177</v>
      </c>
      <c r="G135" s="665">
        <v>6549</v>
      </c>
      <c r="H135" s="665">
        <v>1</v>
      </c>
      <c r="I135" s="665">
        <v>37</v>
      </c>
      <c r="J135" s="665">
        <v>208</v>
      </c>
      <c r="K135" s="665">
        <v>7474</v>
      </c>
      <c r="L135" s="665">
        <v>1.1412429378531073</v>
      </c>
      <c r="M135" s="665">
        <v>35.932692307692307</v>
      </c>
      <c r="N135" s="665">
        <v>202</v>
      </c>
      <c r="O135" s="665">
        <v>7474</v>
      </c>
      <c r="P135" s="678">
        <v>1.1412429378531073</v>
      </c>
      <c r="Q135" s="666">
        <v>37</v>
      </c>
    </row>
    <row r="136" spans="1:17" ht="14.4" customHeight="1" x14ac:dyDescent="0.3">
      <c r="A136" s="661" t="s">
        <v>7102</v>
      </c>
      <c r="B136" s="662" t="s">
        <v>7103</v>
      </c>
      <c r="C136" s="662" t="s">
        <v>5769</v>
      </c>
      <c r="D136" s="662" t="s">
        <v>7221</v>
      </c>
      <c r="E136" s="662" t="s">
        <v>7222</v>
      </c>
      <c r="F136" s="665">
        <v>103</v>
      </c>
      <c r="G136" s="665">
        <v>2369</v>
      </c>
      <c r="H136" s="665">
        <v>1</v>
      </c>
      <c r="I136" s="665">
        <v>23</v>
      </c>
      <c r="J136" s="665">
        <v>7788</v>
      </c>
      <c r="K136" s="665">
        <v>177928</v>
      </c>
      <c r="L136" s="665">
        <v>75.106796116504853</v>
      </c>
      <c r="M136" s="665">
        <v>22.846430405752439</v>
      </c>
      <c r="N136" s="665">
        <v>10325</v>
      </c>
      <c r="O136" s="665">
        <v>237475</v>
      </c>
      <c r="P136" s="678">
        <v>100.24271844660194</v>
      </c>
      <c r="Q136" s="666">
        <v>23</v>
      </c>
    </row>
    <row r="137" spans="1:17" ht="14.4" customHeight="1" x14ac:dyDescent="0.3">
      <c r="A137" s="661" t="s">
        <v>7102</v>
      </c>
      <c r="B137" s="662" t="s">
        <v>7103</v>
      </c>
      <c r="C137" s="662" t="s">
        <v>5769</v>
      </c>
      <c r="D137" s="662" t="s">
        <v>7223</v>
      </c>
      <c r="E137" s="662" t="s">
        <v>7224</v>
      </c>
      <c r="F137" s="665">
        <v>1</v>
      </c>
      <c r="G137" s="665">
        <v>586</v>
      </c>
      <c r="H137" s="665">
        <v>1</v>
      </c>
      <c r="I137" s="665">
        <v>586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7102</v>
      </c>
      <c r="B138" s="662" t="s">
        <v>7103</v>
      </c>
      <c r="C138" s="662" t="s">
        <v>5769</v>
      </c>
      <c r="D138" s="662" t="s">
        <v>7225</v>
      </c>
      <c r="E138" s="662" t="s">
        <v>7226</v>
      </c>
      <c r="F138" s="665">
        <v>1</v>
      </c>
      <c r="G138" s="665">
        <v>324</v>
      </c>
      <c r="H138" s="665">
        <v>1</v>
      </c>
      <c r="I138" s="665">
        <v>324</v>
      </c>
      <c r="J138" s="665">
        <v>1</v>
      </c>
      <c r="K138" s="665">
        <v>326</v>
      </c>
      <c r="L138" s="665">
        <v>1.0061728395061729</v>
      </c>
      <c r="M138" s="665">
        <v>326</v>
      </c>
      <c r="N138" s="665"/>
      <c r="O138" s="665"/>
      <c r="P138" s="678"/>
      <c r="Q138" s="666"/>
    </row>
    <row r="139" spans="1:17" ht="14.4" customHeight="1" x14ac:dyDescent="0.3">
      <c r="A139" s="661" t="s">
        <v>7102</v>
      </c>
      <c r="B139" s="662" t="s">
        <v>7103</v>
      </c>
      <c r="C139" s="662" t="s">
        <v>5769</v>
      </c>
      <c r="D139" s="662" t="s">
        <v>7227</v>
      </c>
      <c r="E139" s="662" t="s">
        <v>7228</v>
      </c>
      <c r="F139" s="665">
        <v>2</v>
      </c>
      <c r="G139" s="665">
        <v>662</v>
      </c>
      <c r="H139" s="665">
        <v>1</v>
      </c>
      <c r="I139" s="665">
        <v>331</v>
      </c>
      <c r="J139" s="665">
        <v>3</v>
      </c>
      <c r="K139" s="665">
        <v>993</v>
      </c>
      <c r="L139" s="665">
        <v>1.5</v>
      </c>
      <c r="M139" s="665">
        <v>331</v>
      </c>
      <c r="N139" s="665"/>
      <c r="O139" s="665"/>
      <c r="P139" s="678"/>
      <c r="Q139" s="666"/>
    </row>
    <row r="140" spans="1:17" ht="14.4" customHeight="1" x14ac:dyDescent="0.3">
      <c r="A140" s="661" t="s">
        <v>7102</v>
      </c>
      <c r="B140" s="662" t="s">
        <v>7103</v>
      </c>
      <c r="C140" s="662" t="s">
        <v>5769</v>
      </c>
      <c r="D140" s="662" t="s">
        <v>7229</v>
      </c>
      <c r="E140" s="662" t="s">
        <v>7230</v>
      </c>
      <c r="F140" s="665"/>
      <c r="G140" s="665"/>
      <c r="H140" s="665"/>
      <c r="I140" s="665"/>
      <c r="J140" s="665"/>
      <c r="K140" s="665"/>
      <c r="L140" s="665"/>
      <c r="M140" s="665"/>
      <c r="N140" s="665">
        <v>1</v>
      </c>
      <c r="O140" s="665">
        <v>277</v>
      </c>
      <c r="P140" s="678"/>
      <c r="Q140" s="666">
        <v>277</v>
      </c>
    </row>
    <row r="141" spans="1:17" ht="14.4" customHeight="1" x14ac:dyDescent="0.3">
      <c r="A141" s="661" t="s">
        <v>7102</v>
      </c>
      <c r="B141" s="662" t="s">
        <v>7103</v>
      </c>
      <c r="C141" s="662" t="s">
        <v>5769</v>
      </c>
      <c r="D141" s="662" t="s">
        <v>7231</v>
      </c>
      <c r="E141" s="662" t="s">
        <v>7232</v>
      </c>
      <c r="F141" s="665">
        <v>63</v>
      </c>
      <c r="G141" s="665">
        <v>1827</v>
      </c>
      <c r="H141" s="665">
        <v>1</v>
      </c>
      <c r="I141" s="665">
        <v>29</v>
      </c>
      <c r="J141" s="665">
        <v>190</v>
      </c>
      <c r="K141" s="665">
        <v>5510</v>
      </c>
      <c r="L141" s="665">
        <v>3.0158730158730158</v>
      </c>
      <c r="M141" s="665">
        <v>29</v>
      </c>
      <c r="N141" s="665">
        <v>288</v>
      </c>
      <c r="O141" s="665">
        <v>8352</v>
      </c>
      <c r="P141" s="678">
        <v>4.5714285714285712</v>
      </c>
      <c r="Q141" s="666">
        <v>29</v>
      </c>
    </row>
    <row r="142" spans="1:17" ht="14.4" customHeight="1" x14ac:dyDescent="0.3">
      <c r="A142" s="661" t="s">
        <v>7102</v>
      </c>
      <c r="B142" s="662" t="s">
        <v>7103</v>
      </c>
      <c r="C142" s="662" t="s">
        <v>5769</v>
      </c>
      <c r="D142" s="662" t="s">
        <v>7233</v>
      </c>
      <c r="E142" s="662" t="s">
        <v>7234</v>
      </c>
      <c r="F142" s="665">
        <v>14</v>
      </c>
      <c r="G142" s="665">
        <v>2464</v>
      </c>
      <c r="H142" s="665">
        <v>1</v>
      </c>
      <c r="I142" s="665">
        <v>176</v>
      </c>
      <c r="J142" s="665">
        <v>59</v>
      </c>
      <c r="K142" s="665">
        <v>10432</v>
      </c>
      <c r="L142" s="665">
        <v>4.2337662337662341</v>
      </c>
      <c r="M142" s="665">
        <v>176.81355932203391</v>
      </c>
      <c r="N142" s="665">
        <v>53</v>
      </c>
      <c r="O142" s="665">
        <v>9381</v>
      </c>
      <c r="P142" s="678">
        <v>3.8072240259740258</v>
      </c>
      <c r="Q142" s="666">
        <v>177</v>
      </c>
    </row>
    <row r="143" spans="1:17" ht="14.4" customHeight="1" x14ac:dyDescent="0.3">
      <c r="A143" s="661" t="s">
        <v>7102</v>
      </c>
      <c r="B143" s="662" t="s">
        <v>7103</v>
      </c>
      <c r="C143" s="662" t="s">
        <v>5769</v>
      </c>
      <c r="D143" s="662" t="s">
        <v>7235</v>
      </c>
      <c r="E143" s="662" t="s">
        <v>7236</v>
      </c>
      <c r="F143" s="665">
        <v>19</v>
      </c>
      <c r="G143" s="665">
        <v>285</v>
      </c>
      <c r="H143" s="665">
        <v>1</v>
      </c>
      <c r="I143" s="665">
        <v>15</v>
      </c>
      <c r="J143" s="665">
        <v>60</v>
      </c>
      <c r="K143" s="665">
        <v>900</v>
      </c>
      <c r="L143" s="665">
        <v>3.1578947368421053</v>
      </c>
      <c r="M143" s="665">
        <v>15</v>
      </c>
      <c r="N143" s="665">
        <v>39</v>
      </c>
      <c r="O143" s="665">
        <v>585</v>
      </c>
      <c r="P143" s="678">
        <v>2.0526315789473686</v>
      </c>
      <c r="Q143" s="666">
        <v>15</v>
      </c>
    </row>
    <row r="144" spans="1:17" ht="14.4" customHeight="1" x14ac:dyDescent="0.3">
      <c r="A144" s="661" t="s">
        <v>7102</v>
      </c>
      <c r="B144" s="662" t="s">
        <v>7103</v>
      </c>
      <c r="C144" s="662" t="s">
        <v>5769</v>
      </c>
      <c r="D144" s="662" t="s">
        <v>7237</v>
      </c>
      <c r="E144" s="662" t="s">
        <v>7238</v>
      </c>
      <c r="F144" s="665">
        <v>119</v>
      </c>
      <c r="G144" s="665">
        <v>2261</v>
      </c>
      <c r="H144" s="665">
        <v>1</v>
      </c>
      <c r="I144" s="665">
        <v>19</v>
      </c>
      <c r="J144" s="665">
        <v>339</v>
      </c>
      <c r="K144" s="665">
        <v>6403</v>
      </c>
      <c r="L144" s="665">
        <v>2.8319327731092439</v>
      </c>
      <c r="M144" s="665">
        <v>18.887905604719766</v>
      </c>
      <c r="N144" s="665">
        <v>453</v>
      </c>
      <c r="O144" s="665">
        <v>8607</v>
      </c>
      <c r="P144" s="678">
        <v>3.8067226890756301</v>
      </c>
      <c r="Q144" s="666">
        <v>19</v>
      </c>
    </row>
    <row r="145" spans="1:17" ht="14.4" customHeight="1" x14ac:dyDescent="0.3">
      <c r="A145" s="661" t="s">
        <v>7102</v>
      </c>
      <c r="B145" s="662" t="s">
        <v>7103</v>
      </c>
      <c r="C145" s="662" t="s">
        <v>5769</v>
      </c>
      <c r="D145" s="662" t="s">
        <v>7239</v>
      </c>
      <c r="E145" s="662" t="s">
        <v>7240</v>
      </c>
      <c r="F145" s="665">
        <v>7913</v>
      </c>
      <c r="G145" s="665">
        <v>158260</v>
      </c>
      <c r="H145" s="665">
        <v>1</v>
      </c>
      <c r="I145" s="665">
        <v>20</v>
      </c>
      <c r="J145" s="665">
        <v>1123</v>
      </c>
      <c r="K145" s="665">
        <v>22260</v>
      </c>
      <c r="L145" s="665">
        <v>0.14065461898142298</v>
      </c>
      <c r="M145" s="665">
        <v>19.821905609973285</v>
      </c>
      <c r="N145" s="665">
        <v>1178</v>
      </c>
      <c r="O145" s="665">
        <v>23560</v>
      </c>
      <c r="P145" s="678">
        <v>0.14886894982939466</v>
      </c>
      <c r="Q145" s="666">
        <v>20</v>
      </c>
    </row>
    <row r="146" spans="1:17" ht="14.4" customHeight="1" x14ac:dyDescent="0.3">
      <c r="A146" s="661" t="s">
        <v>7102</v>
      </c>
      <c r="B146" s="662" t="s">
        <v>7103</v>
      </c>
      <c r="C146" s="662" t="s">
        <v>5769</v>
      </c>
      <c r="D146" s="662" t="s">
        <v>7241</v>
      </c>
      <c r="E146" s="662" t="s">
        <v>7242</v>
      </c>
      <c r="F146" s="665"/>
      <c r="G146" s="665"/>
      <c r="H146" s="665"/>
      <c r="I146" s="665"/>
      <c r="J146" s="665">
        <v>3</v>
      </c>
      <c r="K146" s="665">
        <v>554</v>
      </c>
      <c r="L146" s="665"/>
      <c r="M146" s="665">
        <v>184.66666666666666</v>
      </c>
      <c r="N146" s="665"/>
      <c r="O146" s="665"/>
      <c r="P146" s="678"/>
      <c r="Q146" s="666"/>
    </row>
    <row r="147" spans="1:17" ht="14.4" customHeight="1" x14ac:dyDescent="0.3">
      <c r="A147" s="661" t="s">
        <v>7102</v>
      </c>
      <c r="B147" s="662" t="s">
        <v>7103</v>
      </c>
      <c r="C147" s="662" t="s">
        <v>5769</v>
      </c>
      <c r="D147" s="662" t="s">
        <v>7243</v>
      </c>
      <c r="E147" s="662" t="s">
        <v>7244</v>
      </c>
      <c r="F147" s="665">
        <v>2</v>
      </c>
      <c r="G147" s="665">
        <v>370</v>
      </c>
      <c r="H147" s="665">
        <v>1</v>
      </c>
      <c r="I147" s="665">
        <v>185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7102</v>
      </c>
      <c r="B148" s="662" t="s">
        <v>7103</v>
      </c>
      <c r="C148" s="662" t="s">
        <v>5769</v>
      </c>
      <c r="D148" s="662" t="s">
        <v>7245</v>
      </c>
      <c r="E148" s="662" t="s">
        <v>7246</v>
      </c>
      <c r="F148" s="665"/>
      <c r="G148" s="665"/>
      <c r="H148" s="665"/>
      <c r="I148" s="665"/>
      <c r="J148" s="665">
        <v>1</v>
      </c>
      <c r="K148" s="665">
        <v>267</v>
      </c>
      <c r="L148" s="665"/>
      <c r="M148" s="665">
        <v>267</v>
      </c>
      <c r="N148" s="665"/>
      <c r="O148" s="665"/>
      <c r="P148" s="678"/>
      <c r="Q148" s="666"/>
    </row>
    <row r="149" spans="1:17" ht="14.4" customHeight="1" x14ac:dyDescent="0.3">
      <c r="A149" s="661" t="s">
        <v>7102</v>
      </c>
      <c r="B149" s="662" t="s">
        <v>7103</v>
      </c>
      <c r="C149" s="662" t="s">
        <v>5769</v>
      </c>
      <c r="D149" s="662" t="s">
        <v>7247</v>
      </c>
      <c r="E149" s="662" t="s">
        <v>7248</v>
      </c>
      <c r="F149" s="665">
        <v>94</v>
      </c>
      <c r="G149" s="665">
        <v>7896</v>
      </c>
      <c r="H149" s="665">
        <v>1</v>
      </c>
      <c r="I149" s="665">
        <v>84</v>
      </c>
      <c r="J149" s="665">
        <v>158</v>
      </c>
      <c r="K149" s="665">
        <v>12936</v>
      </c>
      <c r="L149" s="665">
        <v>1.6382978723404256</v>
      </c>
      <c r="M149" s="665">
        <v>81.87341772151899</v>
      </c>
      <c r="N149" s="665">
        <v>169</v>
      </c>
      <c r="O149" s="665">
        <v>14196</v>
      </c>
      <c r="P149" s="678">
        <v>1.7978723404255319</v>
      </c>
      <c r="Q149" s="666">
        <v>84</v>
      </c>
    </row>
    <row r="150" spans="1:17" ht="14.4" customHeight="1" x14ac:dyDescent="0.3">
      <c r="A150" s="661" t="s">
        <v>7102</v>
      </c>
      <c r="B150" s="662" t="s">
        <v>7103</v>
      </c>
      <c r="C150" s="662" t="s">
        <v>5769</v>
      </c>
      <c r="D150" s="662" t="s">
        <v>7249</v>
      </c>
      <c r="E150" s="662" t="s">
        <v>7250</v>
      </c>
      <c r="F150" s="665"/>
      <c r="G150" s="665"/>
      <c r="H150" s="665"/>
      <c r="I150" s="665"/>
      <c r="J150" s="665">
        <v>1</v>
      </c>
      <c r="K150" s="665">
        <v>264</v>
      </c>
      <c r="L150" s="665"/>
      <c r="M150" s="665">
        <v>264</v>
      </c>
      <c r="N150" s="665"/>
      <c r="O150" s="665"/>
      <c r="P150" s="678"/>
      <c r="Q150" s="666"/>
    </row>
    <row r="151" spans="1:17" ht="14.4" customHeight="1" x14ac:dyDescent="0.3">
      <c r="A151" s="661" t="s">
        <v>7102</v>
      </c>
      <c r="B151" s="662" t="s">
        <v>7103</v>
      </c>
      <c r="C151" s="662" t="s">
        <v>5769</v>
      </c>
      <c r="D151" s="662" t="s">
        <v>7251</v>
      </c>
      <c r="E151" s="662" t="s">
        <v>7252</v>
      </c>
      <c r="F151" s="665"/>
      <c r="G151" s="665"/>
      <c r="H151" s="665"/>
      <c r="I151" s="665"/>
      <c r="J151" s="665">
        <v>1</v>
      </c>
      <c r="K151" s="665">
        <v>78</v>
      </c>
      <c r="L151" s="665"/>
      <c r="M151" s="665">
        <v>78</v>
      </c>
      <c r="N151" s="665"/>
      <c r="O151" s="665"/>
      <c r="P151" s="678"/>
      <c r="Q151" s="666"/>
    </row>
    <row r="152" spans="1:17" ht="14.4" customHeight="1" x14ac:dyDescent="0.3">
      <c r="A152" s="661" t="s">
        <v>7102</v>
      </c>
      <c r="B152" s="662" t="s">
        <v>7103</v>
      </c>
      <c r="C152" s="662" t="s">
        <v>5769</v>
      </c>
      <c r="D152" s="662" t="s">
        <v>7253</v>
      </c>
      <c r="E152" s="662" t="s">
        <v>7254</v>
      </c>
      <c r="F152" s="665"/>
      <c r="G152" s="665"/>
      <c r="H152" s="665"/>
      <c r="I152" s="665"/>
      <c r="J152" s="665"/>
      <c r="K152" s="665"/>
      <c r="L152" s="665"/>
      <c r="M152" s="665"/>
      <c r="N152" s="665">
        <v>1</v>
      </c>
      <c r="O152" s="665">
        <v>300</v>
      </c>
      <c r="P152" s="678"/>
      <c r="Q152" s="666">
        <v>300</v>
      </c>
    </row>
    <row r="153" spans="1:17" ht="14.4" customHeight="1" x14ac:dyDescent="0.3">
      <c r="A153" s="661" t="s">
        <v>7102</v>
      </c>
      <c r="B153" s="662" t="s">
        <v>7103</v>
      </c>
      <c r="C153" s="662" t="s">
        <v>5769</v>
      </c>
      <c r="D153" s="662" t="s">
        <v>7255</v>
      </c>
      <c r="E153" s="662" t="s">
        <v>7256</v>
      </c>
      <c r="F153" s="665">
        <v>2</v>
      </c>
      <c r="G153" s="665">
        <v>42</v>
      </c>
      <c r="H153" s="665">
        <v>1</v>
      </c>
      <c r="I153" s="665">
        <v>21</v>
      </c>
      <c r="J153" s="665">
        <v>2</v>
      </c>
      <c r="K153" s="665">
        <v>42</v>
      </c>
      <c r="L153" s="665">
        <v>1</v>
      </c>
      <c r="M153" s="665">
        <v>21</v>
      </c>
      <c r="N153" s="665">
        <v>7</v>
      </c>
      <c r="O153" s="665">
        <v>147</v>
      </c>
      <c r="P153" s="678">
        <v>3.5</v>
      </c>
      <c r="Q153" s="666">
        <v>21</v>
      </c>
    </row>
    <row r="154" spans="1:17" ht="14.4" customHeight="1" x14ac:dyDescent="0.3">
      <c r="A154" s="661" t="s">
        <v>7102</v>
      </c>
      <c r="B154" s="662" t="s">
        <v>7103</v>
      </c>
      <c r="C154" s="662" t="s">
        <v>5769</v>
      </c>
      <c r="D154" s="662" t="s">
        <v>7257</v>
      </c>
      <c r="E154" s="662" t="s">
        <v>7258</v>
      </c>
      <c r="F154" s="665">
        <v>94</v>
      </c>
      <c r="G154" s="665">
        <v>2068</v>
      </c>
      <c r="H154" s="665">
        <v>1</v>
      </c>
      <c r="I154" s="665">
        <v>22</v>
      </c>
      <c r="J154" s="665">
        <v>108</v>
      </c>
      <c r="K154" s="665">
        <v>2288</v>
      </c>
      <c r="L154" s="665">
        <v>1.1063829787234043</v>
      </c>
      <c r="M154" s="665">
        <v>21.185185185185187</v>
      </c>
      <c r="N154" s="665">
        <v>109</v>
      </c>
      <c r="O154" s="665">
        <v>2398</v>
      </c>
      <c r="P154" s="678">
        <v>1.1595744680851063</v>
      </c>
      <c r="Q154" s="666">
        <v>22</v>
      </c>
    </row>
    <row r="155" spans="1:17" ht="14.4" customHeight="1" x14ac:dyDescent="0.3">
      <c r="A155" s="661" t="s">
        <v>7102</v>
      </c>
      <c r="B155" s="662" t="s">
        <v>7103</v>
      </c>
      <c r="C155" s="662" t="s">
        <v>5769</v>
      </c>
      <c r="D155" s="662" t="s">
        <v>7259</v>
      </c>
      <c r="E155" s="662" t="s">
        <v>7260</v>
      </c>
      <c r="F155" s="665"/>
      <c r="G155" s="665"/>
      <c r="H155" s="665"/>
      <c r="I155" s="665"/>
      <c r="J155" s="665"/>
      <c r="K155" s="665"/>
      <c r="L155" s="665"/>
      <c r="M155" s="665"/>
      <c r="N155" s="665">
        <v>2</v>
      </c>
      <c r="O155" s="665">
        <v>342</v>
      </c>
      <c r="P155" s="678"/>
      <c r="Q155" s="666">
        <v>171</v>
      </c>
    </row>
    <row r="156" spans="1:17" ht="14.4" customHeight="1" x14ac:dyDescent="0.3">
      <c r="A156" s="661" t="s">
        <v>7102</v>
      </c>
      <c r="B156" s="662" t="s">
        <v>7103</v>
      </c>
      <c r="C156" s="662" t="s">
        <v>5769</v>
      </c>
      <c r="D156" s="662" t="s">
        <v>7261</v>
      </c>
      <c r="E156" s="662" t="s">
        <v>7262</v>
      </c>
      <c r="F156" s="665">
        <v>5</v>
      </c>
      <c r="G156" s="665">
        <v>2475</v>
      </c>
      <c r="H156" s="665">
        <v>1</v>
      </c>
      <c r="I156" s="665">
        <v>495</v>
      </c>
      <c r="J156" s="665">
        <v>5</v>
      </c>
      <c r="K156" s="665">
        <v>2475</v>
      </c>
      <c r="L156" s="665">
        <v>1</v>
      </c>
      <c r="M156" s="665">
        <v>495</v>
      </c>
      <c r="N156" s="665"/>
      <c r="O156" s="665"/>
      <c r="P156" s="678"/>
      <c r="Q156" s="666"/>
    </row>
    <row r="157" spans="1:17" ht="14.4" customHeight="1" x14ac:dyDescent="0.3">
      <c r="A157" s="661" t="s">
        <v>7102</v>
      </c>
      <c r="B157" s="662" t="s">
        <v>7103</v>
      </c>
      <c r="C157" s="662" t="s">
        <v>5769</v>
      </c>
      <c r="D157" s="662" t="s">
        <v>7263</v>
      </c>
      <c r="E157" s="662" t="s">
        <v>7264</v>
      </c>
      <c r="F157" s="665">
        <v>23</v>
      </c>
      <c r="G157" s="665">
        <v>12972</v>
      </c>
      <c r="H157" s="665">
        <v>1</v>
      </c>
      <c r="I157" s="665">
        <v>564</v>
      </c>
      <c r="J157" s="665">
        <v>58</v>
      </c>
      <c r="K157" s="665">
        <v>28494</v>
      </c>
      <c r="L157" s="665">
        <v>2.1965772432932469</v>
      </c>
      <c r="M157" s="665">
        <v>491.27586206896552</v>
      </c>
      <c r="N157" s="665">
        <v>47</v>
      </c>
      <c r="O157" s="665">
        <v>26884</v>
      </c>
      <c r="P157" s="678">
        <v>2.0724637681159419</v>
      </c>
      <c r="Q157" s="666">
        <v>572</v>
      </c>
    </row>
    <row r="158" spans="1:17" ht="14.4" customHeight="1" x14ac:dyDescent="0.3">
      <c r="A158" s="661" t="s">
        <v>7102</v>
      </c>
      <c r="B158" s="662" t="s">
        <v>7103</v>
      </c>
      <c r="C158" s="662" t="s">
        <v>5769</v>
      </c>
      <c r="D158" s="662" t="s">
        <v>7019</v>
      </c>
      <c r="E158" s="662" t="s">
        <v>7020</v>
      </c>
      <c r="F158" s="665">
        <v>23</v>
      </c>
      <c r="G158" s="665">
        <v>23046</v>
      </c>
      <c r="H158" s="665">
        <v>1</v>
      </c>
      <c r="I158" s="665">
        <v>1002</v>
      </c>
      <c r="J158" s="665">
        <v>58</v>
      </c>
      <c r="K158" s="665">
        <v>50296</v>
      </c>
      <c r="L158" s="665">
        <v>2.1824177731493535</v>
      </c>
      <c r="M158" s="665">
        <v>867.17241379310349</v>
      </c>
      <c r="N158" s="665">
        <v>47</v>
      </c>
      <c r="O158" s="665">
        <v>47376</v>
      </c>
      <c r="P158" s="678">
        <v>2.0557146576412393</v>
      </c>
      <c r="Q158" s="666">
        <v>1008</v>
      </c>
    </row>
    <row r="159" spans="1:17" ht="14.4" customHeight="1" x14ac:dyDescent="0.3">
      <c r="A159" s="661" t="s">
        <v>7102</v>
      </c>
      <c r="B159" s="662" t="s">
        <v>7103</v>
      </c>
      <c r="C159" s="662" t="s">
        <v>5769</v>
      </c>
      <c r="D159" s="662" t="s">
        <v>7265</v>
      </c>
      <c r="E159" s="662" t="s">
        <v>7266</v>
      </c>
      <c r="F159" s="665"/>
      <c r="G159" s="665"/>
      <c r="H159" s="665"/>
      <c r="I159" s="665"/>
      <c r="J159" s="665"/>
      <c r="K159" s="665"/>
      <c r="L159" s="665"/>
      <c r="M159" s="665"/>
      <c r="N159" s="665">
        <v>2</v>
      </c>
      <c r="O159" s="665">
        <v>410</v>
      </c>
      <c r="P159" s="678"/>
      <c r="Q159" s="666">
        <v>205</v>
      </c>
    </row>
    <row r="160" spans="1:17" ht="14.4" customHeight="1" x14ac:dyDescent="0.3">
      <c r="A160" s="661" t="s">
        <v>7102</v>
      </c>
      <c r="B160" s="662" t="s">
        <v>7103</v>
      </c>
      <c r="C160" s="662" t="s">
        <v>5769</v>
      </c>
      <c r="D160" s="662" t="s">
        <v>7267</v>
      </c>
      <c r="E160" s="662" t="s">
        <v>7268</v>
      </c>
      <c r="F160" s="665">
        <v>4</v>
      </c>
      <c r="G160" s="665">
        <v>664</v>
      </c>
      <c r="H160" s="665">
        <v>1</v>
      </c>
      <c r="I160" s="665">
        <v>166</v>
      </c>
      <c r="J160" s="665">
        <v>5</v>
      </c>
      <c r="K160" s="665">
        <v>835</v>
      </c>
      <c r="L160" s="665">
        <v>1.2575301204819278</v>
      </c>
      <c r="M160" s="665">
        <v>167</v>
      </c>
      <c r="N160" s="665">
        <v>4</v>
      </c>
      <c r="O160" s="665">
        <v>668</v>
      </c>
      <c r="P160" s="678">
        <v>1.0060240963855422</v>
      </c>
      <c r="Q160" s="666">
        <v>167</v>
      </c>
    </row>
    <row r="161" spans="1:17" ht="14.4" customHeight="1" x14ac:dyDescent="0.3">
      <c r="A161" s="661" t="s">
        <v>7102</v>
      </c>
      <c r="B161" s="662" t="s">
        <v>7103</v>
      </c>
      <c r="C161" s="662" t="s">
        <v>5769</v>
      </c>
      <c r="D161" s="662" t="s">
        <v>7269</v>
      </c>
      <c r="E161" s="662" t="s">
        <v>7270</v>
      </c>
      <c r="F161" s="665">
        <v>1</v>
      </c>
      <c r="G161" s="665">
        <v>1645</v>
      </c>
      <c r="H161" s="665">
        <v>1</v>
      </c>
      <c r="I161" s="665">
        <v>1645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7102</v>
      </c>
      <c r="B162" s="662" t="s">
        <v>7103</v>
      </c>
      <c r="C162" s="662" t="s">
        <v>5769</v>
      </c>
      <c r="D162" s="662" t="s">
        <v>7271</v>
      </c>
      <c r="E162" s="662" t="s">
        <v>7272</v>
      </c>
      <c r="F162" s="665"/>
      <c r="G162" s="665"/>
      <c r="H162" s="665"/>
      <c r="I162" s="665"/>
      <c r="J162" s="665">
        <v>1</v>
      </c>
      <c r="K162" s="665">
        <v>263</v>
      </c>
      <c r="L162" s="665"/>
      <c r="M162" s="665">
        <v>263</v>
      </c>
      <c r="N162" s="665"/>
      <c r="O162" s="665"/>
      <c r="P162" s="678"/>
      <c r="Q162" s="666"/>
    </row>
    <row r="163" spans="1:17" ht="14.4" customHeight="1" x14ac:dyDescent="0.3">
      <c r="A163" s="661" t="s">
        <v>7102</v>
      </c>
      <c r="B163" s="662" t="s">
        <v>7103</v>
      </c>
      <c r="C163" s="662" t="s">
        <v>5769</v>
      </c>
      <c r="D163" s="662" t="s">
        <v>7273</v>
      </c>
      <c r="E163" s="662" t="s">
        <v>7274</v>
      </c>
      <c r="F163" s="665">
        <v>2</v>
      </c>
      <c r="G163" s="665">
        <v>254</v>
      </c>
      <c r="H163" s="665">
        <v>1</v>
      </c>
      <c r="I163" s="665">
        <v>127</v>
      </c>
      <c r="J163" s="665"/>
      <c r="K163" s="665"/>
      <c r="L163" s="665"/>
      <c r="M163" s="665"/>
      <c r="N163" s="665">
        <v>1</v>
      </c>
      <c r="O163" s="665">
        <v>127</v>
      </c>
      <c r="P163" s="678">
        <v>0.5</v>
      </c>
      <c r="Q163" s="666">
        <v>127</v>
      </c>
    </row>
    <row r="164" spans="1:17" ht="14.4" customHeight="1" x14ac:dyDescent="0.3">
      <c r="A164" s="661" t="s">
        <v>7102</v>
      </c>
      <c r="B164" s="662" t="s">
        <v>7103</v>
      </c>
      <c r="C164" s="662" t="s">
        <v>5769</v>
      </c>
      <c r="D164" s="662" t="s">
        <v>7275</v>
      </c>
      <c r="E164" s="662" t="s">
        <v>7276</v>
      </c>
      <c r="F164" s="665"/>
      <c r="G164" s="665"/>
      <c r="H164" s="665"/>
      <c r="I164" s="665"/>
      <c r="J164" s="665"/>
      <c r="K164" s="665"/>
      <c r="L164" s="665"/>
      <c r="M164" s="665"/>
      <c r="N164" s="665">
        <v>3</v>
      </c>
      <c r="O164" s="665">
        <v>930</v>
      </c>
      <c r="P164" s="678"/>
      <c r="Q164" s="666">
        <v>310</v>
      </c>
    </row>
    <row r="165" spans="1:17" ht="14.4" customHeight="1" x14ac:dyDescent="0.3">
      <c r="A165" s="661" t="s">
        <v>7102</v>
      </c>
      <c r="B165" s="662" t="s">
        <v>7103</v>
      </c>
      <c r="C165" s="662" t="s">
        <v>5769</v>
      </c>
      <c r="D165" s="662" t="s">
        <v>7277</v>
      </c>
      <c r="E165" s="662" t="s">
        <v>7278</v>
      </c>
      <c r="F165" s="665">
        <v>11</v>
      </c>
      <c r="G165" s="665">
        <v>253</v>
      </c>
      <c r="H165" s="665">
        <v>1</v>
      </c>
      <c r="I165" s="665">
        <v>23</v>
      </c>
      <c r="J165" s="665">
        <v>26</v>
      </c>
      <c r="K165" s="665">
        <v>598</v>
      </c>
      <c r="L165" s="665">
        <v>2.3636363636363638</v>
      </c>
      <c r="M165" s="665">
        <v>23</v>
      </c>
      <c r="N165" s="665">
        <v>22</v>
      </c>
      <c r="O165" s="665">
        <v>506</v>
      </c>
      <c r="P165" s="678">
        <v>2</v>
      </c>
      <c r="Q165" s="666">
        <v>23</v>
      </c>
    </row>
    <row r="166" spans="1:17" ht="14.4" customHeight="1" x14ac:dyDescent="0.3">
      <c r="A166" s="661" t="s">
        <v>7102</v>
      </c>
      <c r="B166" s="662" t="s">
        <v>7103</v>
      </c>
      <c r="C166" s="662" t="s">
        <v>5769</v>
      </c>
      <c r="D166" s="662" t="s">
        <v>7279</v>
      </c>
      <c r="E166" s="662" t="s">
        <v>7280</v>
      </c>
      <c r="F166" s="665">
        <v>15</v>
      </c>
      <c r="G166" s="665">
        <v>255</v>
      </c>
      <c r="H166" s="665">
        <v>1</v>
      </c>
      <c r="I166" s="665">
        <v>17</v>
      </c>
      <c r="J166" s="665">
        <v>32</v>
      </c>
      <c r="K166" s="665">
        <v>544</v>
      </c>
      <c r="L166" s="665">
        <v>2.1333333333333333</v>
      </c>
      <c r="M166" s="665">
        <v>17</v>
      </c>
      <c r="N166" s="665">
        <v>9</v>
      </c>
      <c r="O166" s="665">
        <v>153</v>
      </c>
      <c r="P166" s="678">
        <v>0.6</v>
      </c>
      <c r="Q166" s="666">
        <v>17</v>
      </c>
    </row>
    <row r="167" spans="1:17" ht="14.4" customHeight="1" x14ac:dyDescent="0.3">
      <c r="A167" s="661" t="s">
        <v>7102</v>
      </c>
      <c r="B167" s="662" t="s">
        <v>7103</v>
      </c>
      <c r="C167" s="662" t="s">
        <v>5769</v>
      </c>
      <c r="D167" s="662" t="s">
        <v>7281</v>
      </c>
      <c r="E167" s="662" t="s">
        <v>7282</v>
      </c>
      <c r="F167" s="665">
        <v>4</v>
      </c>
      <c r="G167" s="665">
        <v>524</v>
      </c>
      <c r="H167" s="665">
        <v>1</v>
      </c>
      <c r="I167" s="665">
        <v>131</v>
      </c>
      <c r="J167" s="665"/>
      <c r="K167" s="665"/>
      <c r="L167" s="665"/>
      <c r="M167" s="665"/>
      <c r="N167" s="665">
        <v>1</v>
      </c>
      <c r="O167" s="665">
        <v>132</v>
      </c>
      <c r="P167" s="678">
        <v>0.25190839694656486</v>
      </c>
      <c r="Q167" s="666">
        <v>132</v>
      </c>
    </row>
    <row r="168" spans="1:17" ht="14.4" customHeight="1" x14ac:dyDescent="0.3">
      <c r="A168" s="661" t="s">
        <v>7102</v>
      </c>
      <c r="B168" s="662" t="s">
        <v>7103</v>
      </c>
      <c r="C168" s="662" t="s">
        <v>5769</v>
      </c>
      <c r="D168" s="662" t="s">
        <v>7283</v>
      </c>
      <c r="E168" s="662" t="s">
        <v>7284</v>
      </c>
      <c r="F168" s="665">
        <v>197</v>
      </c>
      <c r="G168" s="665">
        <v>57327</v>
      </c>
      <c r="H168" s="665">
        <v>1</v>
      </c>
      <c r="I168" s="665">
        <v>291</v>
      </c>
      <c r="J168" s="665">
        <v>342</v>
      </c>
      <c r="K168" s="665">
        <v>97435</v>
      </c>
      <c r="L168" s="665">
        <v>1.699635424843442</v>
      </c>
      <c r="M168" s="665">
        <v>284.89766081871346</v>
      </c>
      <c r="N168" s="665">
        <v>412</v>
      </c>
      <c r="O168" s="665">
        <v>120716</v>
      </c>
      <c r="P168" s="678">
        <v>2.1057442391892129</v>
      </c>
      <c r="Q168" s="666">
        <v>293</v>
      </c>
    </row>
    <row r="169" spans="1:17" ht="14.4" customHeight="1" x14ac:dyDescent="0.3">
      <c r="A169" s="661" t="s">
        <v>7102</v>
      </c>
      <c r="B169" s="662" t="s">
        <v>7103</v>
      </c>
      <c r="C169" s="662" t="s">
        <v>5769</v>
      </c>
      <c r="D169" s="662" t="s">
        <v>7285</v>
      </c>
      <c r="E169" s="662" t="s">
        <v>7286</v>
      </c>
      <c r="F169" s="665">
        <v>9</v>
      </c>
      <c r="G169" s="665">
        <v>405</v>
      </c>
      <c r="H169" s="665">
        <v>1</v>
      </c>
      <c r="I169" s="665">
        <v>45</v>
      </c>
      <c r="J169" s="665">
        <v>9</v>
      </c>
      <c r="K169" s="665">
        <v>315</v>
      </c>
      <c r="L169" s="665">
        <v>0.77777777777777779</v>
      </c>
      <c r="M169" s="665">
        <v>35</v>
      </c>
      <c r="N169" s="665">
        <v>9</v>
      </c>
      <c r="O169" s="665">
        <v>405</v>
      </c>
      <c r="P169" s="678">
        <v>1</v>
      </c>
      <c r="Q169" s="666">
        <v>45</v>
      </c>
    </row>
    <row r="170" spans="1:17" ht="14.4" customHeight="1" x14ac:dyDescent="0.3">
      <c r="A170" s="661" t="s">
        <v>7102</v>
      </c>
      <c r="B170" s="662" t="s">
        <v>7103</v>
      </c>
      <c r="C170" s="662" t="s">
        <v>5769</v>
      </c>
      <c r="D170" s="662" t="s">
        <v>7287</v>
      </c>
      <c r="E170" s="662" t="s">
        <v>7288</v>
      </c>
      <c r="F170" s="665"/>
      <c r="G170" s="665"/>
      <c r="H170" s="665"/>
      <c r="I170" s="665"/>
      <c r="J170" s="665"/>
      <c r="K170" s="665"/>
      <c r="L170" s="665"/>
      <c r="M170" s="665"/>
      <c r="N170" s="665">
        <v>2</v>
      </c>
      <c r="O170" s="665">
        <v>2184</v>
      </c>
      <c r="P170" s="678"/>
      <c r="Q170" s="666">
        <v>1092</v>
      </c>
    </row>
    <row r="171" spans="1:17" ht="14.4" customHeight="1" x14ac:dyDescent="0.3">
      <c r="A171" s="661" t="s">
        <v>7102</v>
      </c>
      <c r="B171" s="662" t="s">
        <v>7103</v>
      </c>
      <c r="C171" s="662" t="s">
        <v>5769</v>
      </c>
      <c r="D171" s="662" t="s">
        <v>7289</v>
      </c>
      <c r="E171" s="662" t="s">
        <v>7290</v>
      </c>
      <c r="F171" s="665">
        <v>3</v>
      </c>
      <c r="G171" s="665">
        <v>138</v>
      </c>
      <c r="H171" s="665">
        <v>1</v>
      </c>
      <c r="I171" s="665">
        <v>46</v>
      </c>
      <c r="J171" s="665">
        <v>63</v>
      </c>
      <c r="K171" s="665">
        <v>2898</v>
      </c>
      <c r="L171" s="665">
        <v>21</v>
      </c>
      <c r="M171" s="665">
        <v>46</v>
      </c>
      <c r="N171" s="665">
        <v>81</v>
      </c>
      <c r="O171" s="665">
        <v>3726</v>
      </c>
      <c r="P171" s="678">
        <v>27</v>
      </c>
      <c r="Q171" s="666">
        <v>46</v>
      </c>
    </row>
    <row r="172" spans="1:17" ht="14.4" customHeight="1" x14ac:dyDescent="0.3">
      <c r="A172" s="661" t="s">
        <v>7102</v>
      </c>
      <c r="B172" s="662" t="s">
        <v>7103</v>
      </c>
      <c r="C172" s="662" t="s">
        <v>5769</v>
      </c>
      <c r="D172" s="662" t="s">
        <v>7291</v>
      </c>
      <c r="E172" s="662" t="s">
        <v>7292</v>
      </c>
      <c r="F172" s="665">
        <v>1</v>
      </c>
      <c r="G172" s="665">
        <v>526</v>
      </c>
      <c r="H172" s="665">
        <v>1</v>
      </c>
      <c r="I172" s="665">
        <v>526</v>
      </c>
      <c r="J172" s="665"/>
      <c r="K172" s="665"/>
      <c r="L172" s="665"/>
      <c r="M172" s="665"/>
      <c r="N172" s="665"/>
      <c r="O172" s="665"/>
      <c r="P172" s="678"/>
      <c r="Q172" s="666"/>
    </row>
    <row r="173" spans="1:17" ht="14.4" customHeight="1" x14ac:dyDescent="0.3">
      <c r="A173" s="661" t="s">
        <v>7102</v>
      </c>
      <c r="B173" s="662" t="s">
        <v>7103</v>
      </c>
      <c r="C173" s="662" t="s">
        <v>5769</v>
      </c>
      <c r="D173" s="662" t="s">
        <v>7293</v>
      </c>
      <c r="E173" s="662" t="s">
        <v>7294</v>
      </c>
      <c r="F173" s="665"/>
      <c r="G173" s="665"/>
      <c r="H173" s="665"/>
      <c r="I173" s="665"/>
      <c r="J173" s="665"/>
      <c r="K173" s="665"/>
      <c r="L173" s="665"/>
      <c r="M173" s="665"/>
      <c r="N173" s="665">
        <v>3</v>
      </c>
      <c r="O173" s="665">
        <v>93</v>
      </c>
      <c r="P173" s="678"/>
      <c r="Q173" s="666">
        <v>31</v>
      </c>
    </row>
    <row r="174" spans="1:17" ht="14.4" customHeight="1" x14ac:dyDescent="0.3">
      <c r="A174" s="661" t="s">
        <v>7102</v>
      </c>
      <c r="B174" s="662" t="s">
        <v>7103</v>
      </c>
      <c r="C174" s="662" t="s">
        <v>5769</v>
      </c>
      <c r="D174" s="662" t="s">
        <v>7295</v>
      </c>
      <c r="E174" s="662" t="s">
        <v>7296</v>
      </c>
      <c r="F174" s="665">
        <v>4</v>
      </c>
      <c r="G174" s="665">
        <v>104</v>
      </c>
      <c r="H174" s="665">
        <v>1</v>
      </c>
      <c r="I174" s="665">
        <v>26</v>
      </c>
      <c r="J174" s="665">
        <v>12</v>
      </c>
      <c r="K174" s="665">
        <v>312</v>
      </c>
      <c r="L174" s="665">
        <v>3</v>
      </c>
      <c r="M174" s="665">
        <v>26</v>
      </c>
      <c r="N174" s="665">
        <v>5</v>
      </c>
      <c r="O174" s="665">
        <v>130</v>
      </c>
      <c r="P174" s="678">
        <v>1.25</v>
      </c>
      <c r="Q174" s="666">
        <v>26</v>
      </c>
    </row>
    <row r="175" spans="1:17" ht="14.4" customHeight="1" x14ac:dyDescent="0.3">
      <c r="A175" s="661" t="s">
        <v>7102</v>
      </c>
      <c r="B175" s="662" t="s">
        <v>7103</v>
      </c>
      <c r="C175" s="662" t="s">
        <v>5769</v>
      </c>
      <c r="D175" s="662" t="s">
        <v>7297</v>
      </c>
      <c r="E175" s="662" t="s">
        <v>7298</v>
      </c>
      <c r="F175" s="665">
        <v>1</v>
      </c>
      <c r="G175" s="665">
        <v>355</v>
      </c>
      <c r="H175" s="665">
        <v>1</v>
      </c>
      <c r="I175" s="665">
        <v>355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7102</v>
      </c>
      <c r="B176" s="662" t="s">
        <v>7103</v>
      </c>
      <c r="C176" s="662" t="s">
        <v>5769</v>
      </c>
      <c r="D176" s="662" t="s">
        <v>7299</v>
      </c>
      <c r="E176" s="662" t="s">
        <v>7300</v>
      </c>
      <c r="F176" s="665"/>
      <c r="G176" s="665"/>
      <c r="H176" s="665"/>
      <c r="I176" s="665"/>
      <c r="J176" s="665"/>
      <c r="K176" s="665"/>
      <c r="L176" s="665"/>
      <c r="M176" s="665"/>
      <c r="N176" s="665">
        <v>2</v>
      </c>
      <c r="O176" s="665">
        <v>708</v>
      </c>
      <c r="P176" s="678"/>
      <c r="Q176" s="666">
        <v>354</v>
      </c>
    </row>
    <row r="177" spans="1:17" ht="14.4" customHeight="1" x14ac:dyDescent="0.3">
      <c r="A177" s="661" t="s">
        <v>7102</v>
      </c>
      <c r="B177" s="662" t="s">
        <v>7103</v>
      </c>
      <c r="C177" s="662" t="s">
        <v>5769</v>
      </c>
      <c r="D177" s="662" t="s">
        <v>7301</v>
      </c>
      <c r="E177" s="662" t="s">
        <v>7302</v>
      </c>
      <c r="F177" s="665"/>
      <c r="G177" s="665"/>
      <c r="H177" s="665"/>
      <c r="I177" s="665"/>
      <c r="J177" s="665"/>
      <c r="K177" s="665"/>
      <c r="L177" s="665"/>
      <c r="M177" s="665"/>
      <c r="N177" s="665">
        <v>1</v>
      </c>
      <c r="O177" s="665">
        <v>135</v>
      </c>
      <c r="P177" s="678"/>
      <c r="Q177" s="666">
        <v>135</v>
      </c>
    </row>
    <row r="178" spans="1:17" ht="14.4" customHeight="1" x14ac:dyDescent="0.3">
      <c r="A178" s="661" t="s">
        <v>7102</v>
      </c>
      <c r="B178" s="662" t="s">
        <v>7103</v>
      </c>
      <c r="C178" s="662" t="s">
        <v>5769</v>
      </c>
      <c r="D178" s="662" t="s">
        <v>7303</v>
      </c>
      <c r="E178" s="662" t="s">
        <v>7304</v>
      </c>
      <c r="F178" s="665"/>
      <c r="G178" s="665"/>
      <c r="H178" s="665"/>
      <c r="I178" s="665"/>
      <c r="J178" s="665">
        <v>1</v>
      </c>
      <c r="K178" s="665">
        <v>273</v>
      </c>
      <c r="L178" s="665"/>
      <c r="M178" s="665">
        <v>273</v>
      </c>
      <c r="N178" s="665">
        <v>1</v>
      </c>
      <c r="O178" s="665">
        <v>273</v>
      </c>
      <c r="P178" s="678"/>
      <c r="Q178" s="666">
        <v>273</v>
      </c>
    </row>
    <row r="179" spans="1:17" ht="14.4" customHeight="1" x14ac:dyDescent="0.3">
      <c r="A179" s="661" t="s">
        <v>7102</v>
      </c>
      <c r="B179" s="662" t="s">
        <v>7305</v>
      </c>
      <c r="C179" s="662" t="s">
        <v>5769</v>
      </c>
      <c r="D179" s="662" t="s">
        <v>7013</v>
      </c>
      <c r="E179" s="662" t="s">
        <v>7014</v>
      </c>
      <c r="F179" s="665">
        <v>17</v>
      </c>
      <c r="G179" s="665">
        <v>21165</v>
      </c>
      <c r="H179" s="665">
        <v>1</v>
      </c>
      <c r="I179" s="665">
        <v>1245</v>
      </c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7306</v>
      </c>
      <c r="B180" s="662" t="s">
        <v>6791</v>
      </c>
      <c r="C180" s="662" t="s">
        <v>5729</v>
      </c>
      <c r="D180" s="662" t="s">
        <v>7307</v>
      </c>
      <c r="E180" s="662" t="s">
        <v>7308</v>
      </c>
      <c r="F180" s="665"/>
      <c r="G180" s="665"/>
      <c r="H180" s="665"/>
      <c r="I180" s="665"/>
      <c r="J180" s="665">
        <v>1</v>
      </c>
      <c r="K180" s="665">
        <v>1000.59</v>
      </c>
      <c r="L180" s="665"/>
      <c r="M180" s="665">
        <v>1000.59</v>
      </c>
      <c r="N180" s="665"/>
      <c r="O180" s="665"/>
      <c r="P180" s="678"/>
      <c r="Q180" s="666"/>
    </row>
    <row r="181" spans="1:17" ht="14.4" customHeight="1" x14ac:dyDescent="0.3">
      <c r="A181" s="661" t="s">
        <v>7306</v>
      </c>
      <c r="B181" s="662" t="s">
        <v>6791</v>
      </c>
      <c r="C181" s="662" t="s">
        <v>5729</v>
      </c>
      <c r="D181" s="662" t="s">
        <v>7309</v>
      </c>
      <c r="E181" s="662" t="s">
        <v>7310</v>
      </c>
      <c r="F181" s="665">
        <v>2</v>
      </c>
      <c r="G181" s="665">
        <v>5319.68</v>
      </c>
      <c r="H181" s="665">
        <v>1</v>
      </c>
      <c r="I181" s="665">
        <v>2659.84</v>
      </c>
      <c r="J181" s="665">
        <v>0.67</v>
      </c>
      <c r="K181" s="665">
        <v>1789.87</v>
      </c>
      <c r="L181" s="665">
        <v>0.33646196763715108</v>
      </c>
      <c r="M181" s="665">
        <v>2671.4477611940297</v>
      </c>
      <c r="N181" s="665"/>
      <c r="O181" s="665"/>
      <c r="P181" s="678"/>
      <c r="Q181" s="666"/>
    </row>
    <row r="182" spans="1:17" ht="14.4" customHeight="1" x14ac:dyDescent="0.3">
      <c r="A182" s="661" t="s">
        <v>7306</v>
      </c>
      <c r="B182" s="662" t="s">
        <v>6791</v>
      </c>
      <c r="C182" s="662" t="s">
        <v>5729</v>
      </c>
      <c r="D182" s="662" t="s">
        <v>7311</v>
      </c>
      <c r="E182" s="662" t="s">
        <v>7310</v>
      </c>
      <c r="F182" s="665">
        <v>0.2</v>
      </c>
      <c r="G182" s="665">
        <v>1335.72</v>
      </c>
      <c r="H182" s="665">
        <v>1</v>
      </c>
      <c r="I182" s="665">
        <v>6678.5999999999995</v>
      </c>
      <c r="J182" s="665"/>
      <c r="K182" s="665"/>
      <c r="L182" s="665"/>
      <c r="M182" s="665"/>
      <c r="N182" s="665"/>
      <c r="O182" s="665"/>
      <c r="P182" s="678"/>
      <c r="Q182" s="666"/>
    </row>
    <row r="183" spans="1:17" ht="14.4" customHeight="1" x14ac:dyDescent="0.3">
      <c r="A183" s="661" t="s">
        <v>7306</v>
      </c>
      <c r="B183" s="662" t="s">
        <v>6791</v>
      </c>
      <c r="C183" s="662" t="s">
        <v>5729</v>
      </c>
      <c r="D183" s="662" t="s">
        <v>7312</v>
      </c>
      <c r="E183" s="662" t="s">
        <v>7313</v>
      </c>
      <c r="F183" s="665"/>
      <c r="G183" s="665"/>
      <c r="H183" s="665"/>
      <c r="I183" s="665"/>
      <c r="J183" s="665"/>
      <c r="K183" s="665"/>
      <c r="L183" s="665"/>
      <c r="M183" s="665"/>
      <c r="N183" s="665">
        <v>0.68</v>
      </c>
      <c r="O183" s="665">
        <v>3361.85</v>
      </c>
      <c r="P183" s="678"/>
      <c r="Q183" s="666">
        <v>4943.8970588235288</v>
      </c>
    </row>
    <row r="184" spans="1:17" ht="14.4" customHeight="1" x14ac:dyDescent="0.3">
      <c r="A184" s="661" t="s">
        <v>7306</v>
      </c>
      <c r="B184" s="662" t="s">
        <v>6791</v>
      </c>
      <c r="C184" s="662" t="s">
        <v>5729</v>
      </c>
      <c r="D184" s="662" t="s">
        <v>7314</v>
      </c>
      <c r="E184" s="662" t="s">
        <v>7315</v>
      </c>
      <c r="F184" s="665">
        <v>8.1</v>
      </c>
      <c r="G184" s="665">
        <v>7982.73</v>
      </c>
      <c r="H184" s="665">
        <v>1</v>
      </c>
      <c r="I184" s="665">
        <v>985.52222222222224</v>
      </c>
      <c r="J184" s="665">
        <v>10.7</v>
      </c>
      <c r="K184" s="665">
        <v>10582.56</v>
      </c>
      <c r="L184" s="665">
        <v>1.3256818156194685</v>
      </c>
      <c r="M184" s="665">
        <v>989.02429906542056</v>
      </c>
      <c r="N184" s="665">
        <v>16.100000000000001</v>
      </c>
      <c r="O184" s="665">
        <v>15316.48</v>
      </c>
      <c r="P184" s="678">
        <v>1.9187019979380489</v>
      </c>
      <c r="Q184" s="666">
        <v>951.33416149068307</v>
      </c>
    </row>
    <row r="185" spans="1:17" ht="14.4" customHeight="1" x14ac:dyDescent="0.3">
      <c r="A185" s="661" t="s">
        <v>7306</v>
      </c>
      <c r="B185" s="662" t="s">
        <v>6791</v>
      </c>
      <c r="C185" s="662" t="s">
        <v>5729</v>
      </c>
      <c r="D185" s="662" t="s">
        <v>7316</v>
      </c>
      <c r="E185" s="662" t="s">
        <v>7313</v>
      </c>
      <c r="F185" s="665">
        <v>2.87</v>
      </c>
      <c r="G185" s="665">
        <v>30744.47</v>
      </c>
      <c r="H185" s="665">
        <v>1</v>
      </c>
      <c r="I185" s="665">
        <v>10712.358885017422</v>
      </c>
      <c r="J185" s="665">
        <v>2.1199999999999997</v>
      </c>
      <c r="K185" s="665">
        <v>21915.170000000002</v>
      </c>
      <c r="L185" s="665">
        <v>0.71281664637575481</v>
      </c>
      <c r="M185" s="665">
        <v>10337.344339622645</v>
      </c>
      <c r="N185" s="665">
        <v>2.0700000000000003</v>
      </c>
      <c r="O185" s="665">
        <v>20467.849999999999</v>
      </c>
      <c r="P185" s="678">
        <v>0.66574086331623206</v>
      </c>
      <c r="Q185" s="666">
        <v>9887.8502415458915</v>
      </c>
    </row>
    <row r="186" spans="1:17" ht="14.4" customHeight="1" x14ac:dyDescent="0.3">
      <c r="A186" s="661" t="s">
        <v>7306</v>
      </c>
      <c r="B186" s="662" t="s">
        <v>6791</v>
      </c>
      <c r="C186" s="662" t="s">
        <v>5729</v>
      </c>
      <c r="D186" s="662" t="s">
        <v>6311</v>
      </c>
      <c r="E186" s="662" t="s">
        <v>6312</v>
      </c>
      <c r="F186" s="665"/>
      <c r="G186" s="665"/>
      <c r="H186" s="665"/>
      <c r="I186" s="665"/>
      <c r="J186" s="665">
        <v>0.22</v>
      </c>
      <c r="K186" s="665">
        <v>1168.3600000000001</v>
      </c>
      <c r="L186" s="665"/>
      <c r="M186" s="665">
        <v>5310.727272727273</v>
      </c>
      <c r="N186" s="665"/>
      <c r="O186" s="665"/>
      <c r="P186" s="678"/>
      <c r="Q186" s="666"/>
    </row>
    <row r="187" spans="1:17" ht="14.4" customHeight="1" x14ac:dyDescent="0.3">
      <c r="A187" s="661" t="s">
        <v>7306</v>
      </c>
      <c r="B187" s="662" t="s">
        <v>6791</v>
      </c>
      <c r="C187" s="662" t="s">
        <v>5729</v>
      </c>
      <c r="D187" s="662" t="s">
        <v>7317</v>
      </c>
      <c r="E187" s="662" t="s">
        <v>7313</v>
      </c>
      <c r="F187" s="665">
        <v>0.52</v>
      </c>
      <c r="G187" s="665">
        <v>3365.2799999999997</v>
      </c>
      <c r="H187" s="665">
        <v>1</v>
      </c>
      <c r="I187" s="665">
        <v>6471.6923076923067</v>
      </c>
      <c r="J187" s="665">
        <v>1.02</v>
      </c>
      <c r="K187" s="665">
        <v>5753.6200000000008</v>
      </c>
      <c r="L187" s="665">
        <v>1.7097002329672424</v>
      </c>
      <c r="M187" s="665">
        <v>5640.8039215686285</v>
      </c>
      <c r="N187" s="665"/>
      <c r="O187" s="665"/>
      <c r="P187" s="678"/>
      <c r="Q187" s="666"/>
    </row>
    <row r="188" spans="1:17" ht="14.4" customHeight="1" x14ac:dyDescent="0.3">
      <c r="A188" s="661" t="s">
        <v>7306</v>
      </c>
      <c r="B188" s="662" t="s">
        <v>6791</v>
      </c>
      <c r="C188" s="662" t="s">
        <v>5729</v>
      </c>
      <c r="D188" s="662" t="s">
        <v>7318</v>
      </c>
      <c r="E188" s="662" t="s">
        <v>7319</v>
      </c>
      <c r="F188" s="665">
        <v>0.1</v>
      </c>
      <c r="G188" s="665">
        <v>26.63</v>
      </c>
      <c r="H188" s="665">
        <v>1</v>
      </c>
      <c r="I188" s="665">
        <v>266.29999999999995</v>
      </c>
      <c r="J188" s="665"/>
      <c r="K188" s="665"/>
      <c r="L188" s="665"/>
      <c r="M188" s="665"/>
      <c r="N188" s="665"/>
      <c r="O188" s="665"/>
      <c r="P188" s="678"/>
      <c r="Q188" s="666"/>
    </row>
    <row r="189" spans="1:17" ht="14.4" customHeight="1" x14ac:dyDescent="0.3">
      <c r="A189" s="661" t="s">
        <v>7306</v>
      </c>
      <c r="B189" s="662" t="s">
        <v>6791</v>
      </c>
      <c r="C189" s="662" t="s">
        <v>5729</v>
      </c>
      <c r="D189" s="662" t="s">
        <v>7320</v>
      </c>
      <c r="E189" s="662" t="s">
        <v>7321</v>
      </c>
      <c r="F189" s="665">
        <v>2</v>
      </c>
      <c r="G189" s="665">
        <v>1950.44</v>
      </c>
      <c r="H189" s="665">
        <v>1</v>
      </c>
      <c r="I189" s="665">
        <v>975.22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7306</v>
      </c>
      <c r="B190" s="662" t="s">
        <v>6791</v>
      </c>
      <c r="C190" s="662" t="s">
        <v>5729</v>
      </c>
      <c r="D190" s="662" t="s">
        <v>7322</v>
      </c>
      <c r="E190" s="662"/>
      <c r="F190" s="665">
        <v>0.1</v>
      </c>
      <c r="G190" s="665">
        <v>489.03</v>
      </c>
      <c r="H190" s="665">
        <v>1</v>
      </c>
      <c r="I190" s="665">
        <v>4890.2999999999993</v>
      </c>
      <c r="J190" s="665"/>
      <c r="K190" s="665"/>
      <c r="L190" s="665"/>
      <c r="M190" s="665"/>
      <c r="N190" s="665"/>
      <c r="O190" s="665"/>
      <c r="P190" s="678"/>
      <c r="Q190" s="666"/>
    </row>
    <row r="191" spans="1:17" ht="14.4" customHeight="1" x14ac:dyDescent="0.3">
      <c r="A191" s="661" t="s">
        <v>7306</v>
      </c>
      <c r="B191" s="662" t="s">
        <v>6791</v>
      </c>
      <c r="C191" s="662" t="s">
        <v>5729</v>
      </c>
      <c r="D191" s="662" t="s">
        <v>7323</v>
      </c>
      <c r="E191" s="662" t="s">
        <v>7324</v>
      </c>
      <c r="F191" s="665">
        <v>0.1</v>
      </c>
      <c r="G191" s="665">
        <v>978.06</v>
      </c>
      <c r="H191" s="665">
        <v>1</v>
      </c>
      <c r="I191" s="665">
        <v>9780.5999999999985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7306</v>
      </c>
      <c r="B192" s="662" t="s">
        <v>6791</v>
      </c>
      <c r="C192" s="662" t="s">
        <v>5729</v>
      </c>
      <c r="D192" s="662" t="s">
        <v>7325</v>
      </c>
      <c r="E192" s="662" t="s">
        <v>6993</v>
      </c>
      <c r="F192" s="665">
        <v>0.05</v>
      </c>
      <c r="G192" s="665">
        <v>270.66000000000003</v>
      </c>
      <c r="H192" s="665">
        <v>1</v>
      </c>
      <c r="I192" s="665">
        <v>5413.2</v>
      </c>
      <c r="J192" s="665">
        <v>0.45999999999999996</v>
      </c>
      <c r="K192" s="665">
        <v>2511.9500000000003</v>
      </c>
      <c r="L192" s="665">
        <v>9.2808320401980353</v>
      </c>
      <c r="M192" s="665">
        <v>5460.7608695652189</v>
      </c>
      <c r="N192" s="665">
        <v>0.44000000000000006</v>
      </c>
      <c r="O192" s="665">
        <v>1947.8799999999999</v>
      </c>
      <c r="P192" s="678">
        <v>7.1967782457695995</v>
      </c>
      <c r="Q192" s="666">
        <v>4426.9999999999991</v>
      </c>
    </row>
    <row r="193" spans="1:17" ht="14.4" customHeight="1" x14ac:dyDescent="0.3">
      <c r="A193" s="661" t="s">
        <v>7306</v>
      </c>
      <c r="B193" s="662" t="s">
        <v>6791</v>
      </c>
      <c r="C193" s="662" t="s">
        <v>5729</v>
      </c>
      <c r="D193" s="662" t="s">
        <v>7326</v>
      </c>
      <c r="E193" s="662" t="s">
        <v>6993</v>
      </c>
      <c r="F193" s="665">
        <v>111.42000000000002</v>
      </c>
      <c r="G193" s="665">
        <v>1206571.79</v>
      </c>
      <c r="H193" s="665">
        <v>1</v>
      </c>
      <c r="I193" s="665">
        <v>10829.041374977562</v>
      </c>
      <c r="J193" s="665">
        <v>5.9999999999999991</v>
      </c>
      <c r="K193" s="665">
        <v>65529.24</v>
      </c>
      <c r="L193" s="665">
        <v>5.431027025752027E-2</v>
      </c>
      <c r="M193" s="665">
        <v>10921.54</v>
      </c>
      <c r="N193" s="665">
        <v>0.80999999999999983</v>
      </c>
      <c r="O193" s="665">
        <v>7171.7399999999989</v>
      </c>
      <c r="P193" s="678">
        <v>5.943898290544319E-3</v>
      </c>
      <c r="Q193" s="666">
        <v>8854</v>
      </c>
    </row>
    <row r="194" spans="1:17" ht="14.4" customHeight="1" x14ac:dyDescent="0.3">
      <c r="A194" s="661" t="s">
        <v>7306</v>
      </c>
      <c r="B194" s="662" t="s">
        <v>6791</v>
      </c>
      <c r="C194" s="662" t="s">
        <v>5729</v>
      </c>
      <c r="D194" s="662" t="s">
        <v>7327</v>
      </c>
      <c r="E194" s="662" t="s">
        <v>7324</v>
      </c>
      <c r="F194" s="665">
        <v>0.6</v>
      </c>
      <c r="G194" s="665">
        <v>1165.1600000000001</v>
      </c>
      <c r="H194" s="665">
        <v>1</v>
      </c>
      <c r="I194" s="665">
        <v>1941.9333333333336</v>
      </c>
      <c r="J194" s="665">
        <v>1</v>
      </c>
      <c r="K194" s="665">
        <v>1956.1000000000001</v>
      </c>
      <c r="L194" s="665">
        <v>1.6788252257200729</v>
      </c>
      <c r="M194" s="665">
        <v>1956.1000000000001</v>
      </c>
      <c r="N194" s="665">
        <v>1</v>
      </c>
      <c r="O194" s="665">
        <v>1949.3</v>
      </c>
      <c r="P194" s="678">
        <v>1.6729891173744378</v>
      </c>
      <c r="Q194" s="666">
        <v>1949.3</v>
      </c>
    </row>
    <row r="195" spans="1:17" ht="14.4" customHeight="1" x14ac:dyDescent="0.3">
      <c r="A195" s="661" t="s">
        <v>7306</v>
      </c>
      <c r="B195" s="662" t="s">
        <v>6791</v>
      </c>
      <c r="C195" s="662" t="s">
        <v>5729</v>
      </c>
      <c r="D195" s="662" t="s">
        <v>6992</v>
      </c>
      <c r="E195" s="662" t="s">
        <v>6993</v>
      </c>
      <c r="F195" s="665"/>
      <c r="G195" s="665"/>
      <c r="H195" s="665"/>
      <c r="I195" s="665"/>
      <c r="J195" s="665">
        <v>5.6</v>
      </c>
      <c r="K195" s="665">
        <v>12232.14</v>
      </c>
      <c r="L195" s="665"/>
      <c r="M195" s="665">
        <v>2184.3107142857143</v>
      </c>
      <c r="N195" s="665">
        <v>14.399999999999999</v>
      </c>
      <c r="O195" s="665">
        <v>25499.52</v>
      </c>
      <c r="P195" s="678"/>
      <c r="Q195" s="666">
        <v>1770.8000000000002</v>
      </c>
    </row>
    <row r="196" spans="1:17" ht="14.4" customHeight="1" x14ac:dyDescent="0.3">
      <c r="A196" s="661" t="s">
        <v>7306</v>
      </c>
      <c r="B196" s="662" t="s">
        <v>6791</v>
      </c>
      <c r="C196" s="662" t="s">
        <v>5729</v>
      </c>
      <c r="D196" s="662" t="s">
        <v>7328</v>
      </c>
      <c r="E196" s="662" t="s">
        <v>7329</v>
      </c>
      <c r="F196" s="665">
        <v>0.02</v>
      </c>
      <c r="G196" s="665">
        <v>7.58</v>
      </c>
      <c r="H196" s="665">
        <v>1</v>
      </c>
      <c r="I196" s="665">
        <v>379</v>
      </c>
      <c r="J196" s="665"/>
      <c r="K196" s="665"/>
      <c r="L196" s="665"/>
      <c r="M196" s="665"/>
      <c r="N196" s="665"/>
      <c r="O196" s="665"/>
      <c r="P196" s="678"/>
      <c r="Q196" s="666"/>
    </row>
    <row r="197" spans="1:17" ht="14.4" customHeight="1" x14ac:dyDescent="0.3">
      <c r="A197" s="661" t="s">
        <v>7306</v>
      </c>
      <c r="B197" s="662" t="s">
        <v>6791</v>
      </c>
      <c r="C197" s="662" t="s">
        <v>5729</v>
      </c>
      <c r="D197" s="662" t="s">
        <v>7330</v>
      </c>
      <c r="E197" s="662" t="s">
        <v>6993</v>
      </c>
      <c r="F197" s="665"/>
      <c r="G197" s="665"/>
      <c r="H197" s="665"/>
      <c r="I197" s="665"/>
      <c r="J197" s="665"/>
      <c r="K197" s="665"/>
      <c r="L197" s="665"/>
      <c r="M197" s="665"/>
      <c r="N197" s="665">
        <v>0.78</v>
      </c>
      <c r="O197" s="665">
        <v>27341.23</v>
      </c>
      <c r="P197" s="678"/>
      <c r="Q197" s="666">
        <v>35052.858974358969</v>
      </c>
    </row>
    <row r="198" spans="1:17" ht="14.4" customHeight="1" x14ac:dyDescent="0.3">
      <c r="A198" s="661" t="s">
        <v>7306</v>
      </c>
      <c r="B198" s="662" t="s">
        <v>6791</v>
      </c>
      <c r="C198" s="662" t="s">
        <v>5758</v>
      </c>
      <c r="D198" s="662" t="s">
        <v>7331</v>
      </c>
      <c r="E198" s="662" t="s">
        <v>7332</v>
      </c>
      <c r="F198" s="665">
        <v>3</v>
      </c>
      <c r="G198" s="665">
        <v>2916.96</v>
      </c>
      <c r="H198" s="665">
        <v>1</v>
      </c>
      <c r="I198" s="665">
        <v>972.32</v>
      </c>
      <c r="J198" s="665">
        <v>4</v>
      </c>
      <c r="K198" s="665">
        <v>3889.28</v>
      </c>
      <c r="L198" s="665">
        <v>1.3333333333333335</v>
      </c>
      <c r="M198" s="665">
        <v>972.32</v>
      </c>
      <c r="N198" s="665">
        <v>5</v>
      </c>
      <c r="O198" s="665">
        <v>4861.6000000000004</v>
      </c>
      <c r="P198" s="678">
        <v>1.6666666666666667</v>
      </c>
      <c r="Q198" s="666">
        <v>972.32</v>
      </c>
    </row>
    <row r="199" spans="1:17" ht="14.4" customHeight="1" x14ac:dyDescent="0.3">
      <c r="A199" s="661" t="s">
        <v>7306</v>
      </c>
      <c r="B199" s="662" t="s">
        <v>6791</v>
      </c>
      <c r="C199" s="662" t="s">
        <v>5758</v>
      </c>
      <c r="D199" s="662" t="s">
        <v>7333</v>
      </c>
      <c r="E199" s="662" t="s">
        <v>7332</v>
      </c>
      <c r="F199" s="665">
        <v>5</v>
      </c>
      <c r="G199" s="665">
        <v>8536.5499999999993</v>
      </c>
      <c r="H199" s="665">
        <v>1</v>
      </c>
      <c r="I199" s="665">
        <v>1707.31</v>
      </c>
      <c r="J199" s="665">
        <v>4</v>
      </c>
      <c r="K199" s="665">
        <v>6829.24</v>
      </c>
      <c r="L199" s="665">
        <v>0.8</v>
      </c>
      <c r="M199" s="665">
        <v>1707.31</v>
      </c>
      <c r="N199" s="665">
        <v>6</v>
      </c>
      <c r="O199" s="665">
        <v>10243.859999999999</v>
      </c>
      <c r="P199" s="678">
        <v>1.2</v>
      </c>
      <c r="Q199" s="666">
        <v>1707.3099999999997</v>
      </c>
    </row>
    <row r="200" spans="1:17" ht="14.4" customHeight="1" x14ac:dyDescent="0.3">
      <c r="A200" s="661" t="s">
        <v>7306</v>
      </c>
      <c r="B200" s="662" t="s">
        <v>6791</v>
      </c>
      <c r="C200" s="662" t="s">
        <v>5758</v>
      </c>
      <c r="D200" s="662" t="s">
        <v>7334</v>
      </c>
      <c r="E200" s="662" t="s">
        <v>7332</v>
      </c>
      <c r="F200" s="665">
        <v>1</v>
      </c>
      <c r="G200" s="665">
        <v>2066.3000000000002</v>
      </c>
      <c r="H200" s="665">
        <v>1</v>
      </c>
      <c r="I200" s="665">
        <v>2066.3000000000002</v>
      </c>
      <c r="J200" s="665">
        <v>2</v>
      </c>
      <c r="K200" s="665">
        <v>4132.6000000000004</v>
      </c>
      <c r="L200" s="665">
        <v>2</v>
      </c>
      <c r="M200" s="665">
        <v>2066.3000000000002</v>
      </c>
      <c r="N200" s="665">
        <v>1</v>
      </c>
      <c r="O200" s="665">
        <v>2066.3000000000002</v>
      </c>
      <c r="P200" s="678">
        <v>1</v>
      </c>
      <c r="Q200" s="666">
        <v>2066.3000000000002</v>
      </c>
    </row>
    <row r="201" spans="1:17" ht="14.4" customHeight="1" x14ac:dyDescent="0.3">
      <c r="A201" s="661" t="s">
        <v>7306</v>
      </c>
      <c r="B201" s="662" t="s">
        <v>6791</v>
      </c>
      <c r="C201" s="662" t="s">
        <v>5758</v>
      </c>
      <c r="D201" s="662" t="s">
        <v>7335</v>
      </c>
      <c r="E201" s="662" t="s">
        <v>7336</v>
      </c>
      <c r="F201" s="665">
        <v>2</v>
      </c>
      <c r="G201" s="665">
        <v>3864.18</v>
      </c>
      <c r="H201" s="665">
        <v>1</v>
      </c>
      <c r="I201" s="665">
        <v>1932.09</v>
      </c>
      <c r="J201" s="665">
        <v>1</v>
      </c>
      <c r="K201" s="665">
        <v>1932.09</v>
      </c>
      <c r="L201" s="665">
        <v>0.5</v>
      </c>
      <c r="M201" s="665">
        <v>1932.09</v>
      </c>
      <c r="N201" s="665"/>
      <c r="O201" s="665"/>
      <c r="P201" s="678"/>
      <c r="Q201" s="666"/>
    </row>
    <row r="202" spans="1:17" ht="14.4" customHeight="1" x14ac:dyDescent="0.3">
      <c r="A202" s="661" t="s">
        <v>7306</v>
      </c>
      <c r="B202" s="662" t="s">
        <v>6791</v>
      </c>
      <c r="C202" s="662" t="s">
        <v>5758</v>
      </c>
      <c r="D202" s="662" t="s">
        <v>7337</v>
      </c>
      <c r="E202" s="662" t="s">
        <v>7338</v>
      </c>
      <c r="F202" s="665">
        <v>7</v>
      </c>
      <c r="G202" s="665">
        <v>7194.3200000000006</v>
      </c>
      <c r="H202" s="665">
        <v>1</v>
      </c>
      <c r="I202" s="665">
        <v>1027.76</v>
      </c>
      <c r="J202" s="665">
        <v>3</v>
      </c>
      <c r="K202" s="665">
        <v>3083.2799999999997</v>
      </c>
      <c r="L202" s="665">
        <v>0.42857142857142849</v>
      </c>
      <c r="M202" s="665">
        <v>1027.76</v>
      </c>
      <c r="N202" s="665">
        <v>8</v>
      </c>
      <c r="O202" s="665">
        <v>8222.08</v>
      </c>
      <c r="P202" s="678">
        <v>1.1428571428571428</v>
      </c>
      <c r="Q202" s="666">
        <v>1027.76</v>
      </c>
    </row>
    <row r="203" spans="1:17" ht="14.4" customHeight="1" x14ac:dyDescent="0.3">
      <c r="A203" s="661" t="s">
        <v>7306</v>
      </c>
      <c r="B203" s="662" t="s">
        <v>6791</v>
      </c>
      <c r="C203" s="662" t="s">
        <v>5758</v>
      </c>
      <c r="D203" s="662" t="s">
        <v>7339</v>
      </c>
      <c r="E203" s="662" t="s">
        <v>7338</v>
      </c>
      <c r="F203" s="665"/>
      <c r="G203" s="665"/>
      <c r="H203" s="665"/>
      <c r="I203" s="665"/>
      <c r="J203" s="665">
        <v>2</v>
      </c>
      <c r="K203" s="665">
        <v>4283.7</v>
      </c>
      <c r="L203" s="665"/>
      <c r="M203" s="665">
        <v>2141.85</v>
      </c>
      <c r="N203" s="665"/>
      <c r="O203" s="665"/>
      <c r="P203" s="678"/>
      <c r="Q203" s="666"/>
    </row>
    <row r="204" spans="1:17" ht="14.4" customHeight="1" x14ac:dyDescent="0.3">
      <c r="A204" s="661" t="s">
        <v>7306</v>
      </c>
      <c r="B204" s="662" t="s">
        <v>6791</v>
      </c>
      <c r="C204" s="662" t="s">
        <v>5758</v>
      </c>
      <c r="D204" s="662" t="s">
        <v>7340</v>
      </c>
      <c r="E204" s="662" t="s">
        <v>7341</v>
      </c>
      <c r="F204" s="665">
        <v>1</v>
      </c>
      <c r="G204" s="665">
        <v>17350</v>
      </c>
      <c r="H204" s="665">
        <v>1</v>
      </c>
      <c r="I204" s="665">
        <v>17350</v>
      </c>
      <c r="J204" s="665"/>
      <c r="K204" s="665"/>
      <c r="L204" s="665"/>
      <c r="M204" s="665"/>
      <c r="N204" s="665"/>
      <c r="O204" s="665"/>
      <c r="P204" s="678"/>
      <c r="Q204" s="666"/>
    </row>
    <row r="205" spans="1:17" ht="14.4" customHeight="1" x14ac:dyDescent="0.3">
      <c r="A205" s="661" t="s">
        <v>7306</v>
      </c>
      <c r="B205" s="662" t="s">
        <v>6791</v>
      </c>
      <c r="C205" s="662" t="s">
        <v>5758</v>
      </c>
      <c r="D205" s="662" t="s">
        <v>7342</v>
      </c>
      <c r="E205" s="662" t="s">
        <v>7343</v>
      </c>
      <c r="F205" s="665">
        <v>1</v>
      </c>
      <c r="G205" s="665">
        <v>3314.29</v>
      </c>
      <c r="H205" s="665">
        <v>1</v>
      </c>
      <c r="I205" s="665">
        <v>3314.29</v>
      </c>
      <c r="J205" s="665"/>
      <c r="K205" s="665"/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7306</v>
      </c>
      <c r="B206" s="662" t="s">
        <v>6791</v>
      </c>
      <c r="C206" s="662" t="s">
        <v>5758</v>
      </c>
      <c r="D206" s="662" t="s">
        <v>7344</v>
      </c>
      <c r="E206" s="662" t="s">
        <v>7345</v>
      </c>
      <c r="F206" s="665">
        <v>1</v>
      </c>
      <c r="G206" s="665">
        <v>11772</v>
      </c>
      <c r="H206" s="665">
        <v>1</v>
      </c>
      <c r="I206" s="665">
        <v>11772</v>
      </c>
      <c r="J206" s="665"/>
      <c r="K206" s="665"/>
      <c r="L206" s="665"/>
      <c r="M206" s="665"/>
      <c r="N206" s="665"/>
      <c r="O206" s="665"/>
      <c r="P206" s="678"/>
      <c r="Q206" s="666"/>
    </row>
    <row r="207" spans="1:17" ht="14.4" customHeight="1" x14ac:dyDescent="0.3">
      <c r="A207" s="661" t="s">
        <v>7306</v>
      </c>
      <c r="B207" s="662" t="s">
        <v>6791</v>
      </c>
      <c r="C207" s="662" t="s">
        <v>5758</v>
      </c>
      <c r="D207" s="662" t="s">
        <v>7346</v>
      </c>
      <c r="E207" s="662" t="s">
        <v>7347</v>
      </c>
      <c r="F207" s="665"/>
      <c r="G207" s="665"/>
      <c r="H207" s="665"/>
      <c r="I207" s="665"/>
      <c r="J207" s="665">
        <v>2</v>
      </c>
      <c r="K207" s="665">
        <v>333093.5</v>
      </c>
      <c r="L207" s="665"/>
      <c r="M207" s="665">
        <v>166546.75</v>
      </c>
      <c r="N207" s="665"/>
      <c r="O207" s="665"/>
      <c r="P207" s="678"/>
      <c r="Q207" s="666"/>
    </row>
    <row r="208" spans="1:17" ht="14.4" customHeight="1" x14ac:dyDescent="0.3">
      <c r="A208" s="661" t="s">
        <v>7306</v>
      </c>
      <c r="B208" s="662" t="s">
        <v>6791</v>
      </c>
      <c r="C208" s="662" t="s">
        <v>5758</v>
      </c>
      <c r="D208" s="662" t="s">
        <v>7348</v>
      </c>
      <c r="E208" s="662" t="s">
        <v>7349</v>
      </c>
      <c r="F208" s="665"/>
      <c r="G208" s="665"/>
      <c r="H208" s="665"/>
      <c r="I208" s="665"/>
      <c r="J208" s="665">
        <v>1</v>
      </c>
      <c r="K208" s="665">
        <v>3991.04</v>
      </c>
      <c r="L208" s="665"/>
      <c r="M208" s="665">
        <v>3991.04</v>
      </c>
      <c r="N208" s="665">
        <v>1</v>
      </c>
      <c r="O208" s="665">
        <v>3991.04</v>
      </c>
      <c r="P208" s="678"/>
      <c r="Q208" s="666">
        <v>3991.04</v>
      </c>
    </row>
    <row r="209" spans="1:17" ht="14.4" customHeight="1" x14ac:dyDescent="0.3">
      <c r="A209" s="661" t="s">
        <v>7306</v>
      </c>
      <c r="B209" s="662" t="s">
        <v>6791</v>
      </c>
      <c r="C209" s="662" t="s">
        <v>5758</v>
      </c>
      <c r="D209" s="662" t="s">
        <v>7350</v>
      </c>
      <c r="E209" s="662" t="s">
        <v>7351</v>
      </c>
      <c r="F209" s="665">
        <v>2</v>
      </c>
      <c r="G209" s="665">
        <v>13781.56</v>
      </c>
      <c r="H209" s="665">
        <v>1</v>
      </c>
      <c r="I209" s="665">
        <v>6890.78</v>
      </c>
      <c r="J209" s="665">
        <v>1</v>
      </c>
      <c r="K209" s="665">
        <v>6890.78</v>
      </c>
      <c r="L209" s="665">
        <v>0.5</v>
      </c>
      <c r="M209" s="665">
        <v>6890.78</v>
      </c>
      <c r="N209" s="665">
        <v>1</v>
      </c>
      <c r="O209" s="665">
        <v>6890.78</v>
      </c>
      <c r="P209" s="678">
        <v>0.5</v>
      </c>
      <c r="Q209" s="666">
        <v>6890.78</v>
      </c>
    </row>
    <row r="210" spans="1:17" ht="14.4" customHeight="1" x14ac:dyDescent="0.3">
      <c r="A210" s="661" t="s">
        <v>7306</v>
      </c>
      <c r="B210" s="662" t="s">
        <v>6791</v>
      </c>
      <c r="C210" s="662" t="s">
        <v>5758</v>
      </c>
      <c r="D210" s="662" t="s">
        <v>7352</v>
      </c>
      <c r="E210" s="662" t="s">
        <v>7353</v>
      </c>
      <c r="F210" s="665"/>
      <c r="G210" s="665"/>
      <c r="H210" s="665"/>
      <c r="I210" s="665"/>
      <c r="J210" s="665">
        <v>1</v>
      </c>
      <c r="K210" s="665">
        <v>19196.8</v>
      </c>
      <c r="L210" s="665"/>
      <c r="M210" s="665">
        <v>19196.8</v>
      </c>
      <c r="N210" s="665"/>
      <c r="O210" s="665"/>
      <c r="P210" s="678"/>
      <c r="Q210" s="666"/>
    </row>
    <row r="211" spans="1:17" ht="14.4" customHeight="1" x14ac:dyDescent="0.3">
      <c r="A211" s="661" t="s">
        <v>7306</v>
      </c>
      <c r="B211" s="662" t="s">
        <v>6791</v>
      </c>
      <c r="C211" s="662" t="s">
        <v>5758</v>
      </c>
      <c r="D211" s="662" t="s">
        <v>7354</v>
      </c>
      <c r="E211" s="662" t="s">
        <v>7355</v>
      </c>
      <c r="F211" s="665"/>
      <c r="G211" s="665"/>
      <c r="H211" s="665"/>
      <c r="I211" s="665"/>
      <c r="J211" s="665">
        <v>1</v>
      </c>
      <c r="K211" s="665">
        <v>1123.73</v>
      </c>
      <c r="L211" s="665"/>
      <c r="M211" s="665">
        <v>1123.73</v>
      </c>
      <c r="N211" s="665"/>
      <c r="O211" s="665"/>
      <c r="P211" s="678"/>
      <c r="Q211" s="666"/>
    </row>
    <row r="212" spans="1:17" ht="14.4" customHeight="1" x14ac:dyDescent="0.3">
      <c r="A212" s="661" t="s">
        <v>7306</v>
      </c>
      <c r="B212" s="662" t="s">
        <v>6791</v>
      </c>
      <c r="C212" s="662" t="s">
        <v>5758</v>
      </c>
      <c r="D212" s="662" t="s">
        <v>7356</v>
      </c>
      <c r="E212" s="662" t="s">
        <v>7357</v>
      </c>
      <c r="F212" s="665"/>
      <c r="G212" s="665"/>
      <c r="H212" s="665"/>
      <c r="I212" s="665"/>
      <c r="J212" s="665"/>
      <c r="K212" s="665"/>
      <c r="L212" s="665"/>
      <c r="M212" s="665"/>
      <c r="N212" s="665">
        <v>2</v>
      </c>
      <c r="O212" s="665">
        <v>34146.1</v>
      </c>
      <c r="P212" s="678"/>
      <c r="Q212" s="666">
        <v>17073.05</v>
      </c>
    </row>
    <row r="213" spans="1:17" ht="14.4" customHeight="1" x14ac:dyDescent="0.3">
      <c r="A213" s="661" t="s">
        <v>7306</v>
      </c>
      <c r="B213" s="662" t="s">
        <v>6791</v>
      </c>
      <c r="C213" s="662" t="s">
        <v>5758</v>
      </c>
      <c r="D213" s="662" t="s">
        <v>7358</v>
      </c>
      <c r="E213" s="662" t="s">
        <v>7359</v>
      </c>
      <c r="F213" s="665">
        <v>2</v>
      </c>
      <c r="G213" s="665">
        <v>2005.6</v>
      </c>
      <c r="H213" s="665">
        <v>1</v>
      </c>
      <c r="I213" s="665">
        <v>1002.8</v>
      </c>
      <c r="J213" s="665">
        <v>3</v>
      </c>
      <c r="K213" s="665">
        <v>3008.3999999999996</v>
      </c>
      <c r="L213" s="665">
        <v>1.4999999999999998</v>
      </c>
      <c r="M213" s="665">
        <v>1002.7999999999998</v>
      </c>
      <c r="N213" s="665">
        <v>3</v>
      </c>
      <c r="O213" s="665">
        <v>3008.3999999999996</v>
      </c>
      <c r="P213" s="678">
        <v>1.4999999999999998</v>
      </c>
      <c r="Q213" s="666">
        <v>1002.7999999999998</v>
      </c>
    </row>
    <row r="214" spans="1:17" ht="14.4" customHeight="1" x14ac:dyDescent="0.3">
      <c r="A214" s="661" t="s">
        <v>7306</v>
      </c>
      <c r="B214" s="662" t="s">
        <v>6791</v>
      </c>
      <c r="C214" s="662" t="s">
        <v>5758</v>
      </c>
      <c r="D214" s="662" t="s">
        <v>7360</v>
      </c>
      <c r="E214" s="662" t="s">
        <v>7361</v>
      </c>
      <c r="F214" s="665"/>
      <c r="G214" s="665"/>
      <c r="H214" s="665"/>
      <c r="I214" s="665"/>
      <c r="J214" s="665"/>
      <c r="K214" s="665"/>
      <c r="L214" s="665"/>
      <c r="M214" s="665"/>
      <c r="N214" s="665">
        <v>1</v>
      </c>
      <c r="O214" s="665">
        <v>797</v>
      </c>
      <c r="P214" s="678"/>
      <c r="Q214" s="666">
        <v>797</v>
      </c>
    </row>
    <row r="215" spans="1:17" ht="14.4" customHeight="1" x14ac:dyDescent="0.3">
      <c r="A215" s="661" t="s">
        <v>7306</v>
      </c>
      <c r="B215" s="662" t="s">
        <v>6791</v>
      </c>
      <c r="C215" s="662" t="s">
        <v>5758</v>
      </c>
      <c r="D215" s="662" t="s">
        <v>7362</v>
      </c>
      <c r="E215" s="662" t="s">
        <v>7363</v>
      </c>
      <c r="F215" s="665">
        <v>2</v>
      </c>
      <c r="G215" s="665">
        <v>20145.88</v>
      </c>
      <c r="H215" s="665">
        <v>1</v>
      </c>
      <c r="I215" s="665">
        <v>10072.94</v>
      </c>
      <c r="J215" s="665"/>
      <c r="K215" s="665"/>
      <c r="L215" s="665"/>
      <c r="M215" s="665"/>
      <c r="N215" s="665">
        <v>2</v>
      </c>
      <c r="O215" s="665">
        <v>20145.88</v>
      </c>
      <c r="P215" s="678">
        <v>1</v>
      </c>
      <c r="Q215" s="666">
        <v>10072.94</v>
      </c>
    </row>
    <row r="216" spans="1:17" ht="14.4" customHeight="1" x14ac:dyDescent="0.3">
      <c r="A216" s="661" t="s">
        <v>7306</v>
      </c>
      <c r="B216" s="662" t="s">
        <v>6791</v>
      </c>
      <c r="C216" s="662" t="s">
        <v>5758</v>
      </c>
      <c r="D216" s="662" t="s">
        <v>7364</v>
      </c>
      <c r="E216" s="662" t="s">
        <v>7365</v>
      </c>
      <c r="F216" s="665"/>
      <c r="G216" s="665"/>
      <c r="H216" s="665"/>
      <c r="I216" s="665"/>
      <c r="J216" s="665"/>
      <c r="K216" s="665"/>
      <c r="L216" s="665"/>
      <c r="M216" s="665"/>
      <c r="N216" s="665">
        <v>1</v>
      </c>
      <c r="O216" s="665">
        <v>2974.36</v>
      </c>
      <c r="P216" s="678"/>
      <c r="Q216" s="666">
        <v>2974.36</v>
      </c>
    </row>
    <row r="217" spans="1:17" ht="14.4" customHeight="1" x14ac:dyDescent="0.3">
      <c r="A217" s="661" t="s">
        <v>7306</v>
      </c>
      <c r="B217" s="662" t="s">
        <v>6791</v>
      </c>
      <c r="C217" s="662" t="s">
        <v>5758</v>
      </c>
      <c r="D217" s="662" t="s">
        <v>7366</v>
      </c>
      <c r="E217" s="662" t="s">
        <v>7367</v>
      </c>
      <c r="F217" s="665">
        <v>4</v>
      </c>
      <c r="G217" s="665">
        <v>21036.92</v>
      </c>
      <c r="H217" s="665">
        <v>1</v>
      </c>
      <c r="I217" s="665">
        <v>5259.23</v>
      </c>
      <c r="J217" s="665">
        <v>6</v>
      </c>
      <c r="K217" s="665">
        <v>31555.38</v>
      </c>
      <c r="L217" s="665">
        <v>1.5000000000000002</v>
      </c>
      <c r="M217" s="665">
        <v>5259.2300000000005</v>
      </c>
      <c r="N217" s="665">
        <v>1</v>
      </c>
      <c r="O217" s="665">
        <v>5259.23</v>
      </c>
      <c r="P217" s="678">
        <v>0.25</v>
      </c>
      <c r="Q217" s="666">
        <v>5259.23</v>
      </c>
    </row>
    <row r="218" spans="1:17" ht="14.4" customHeight="1" x14ac:dyDescent="0.3">
      <c r="A218" s="661" t="s">
        <v>7306</v>
      </c>
      <c r="B218" s="662" t="s">
        <v>6791</v>
      </c>
      <c r="C218" s="662" t="s">
        <v>5758</v>
      </c>
      <c r="D218" s="662" t="s">
        <v>7368</v>
      </c>
      <c r="E218" s="662" t="s">
        <v>7369</v>
      </c>
      <c r="F218" s="665">
        <v>1</v>
      </c>
      <c r="G218" s="665">
        <v>1497.44</v>
      </c>
      <c r="H218" s="665">
        <v>1</v>
      </c>
      <c r="I218" s="665">
        <v>1497.44</v>
      </c>
      <c r="J218" s="665">
        <v>2</v>
      </c>
      <c r="K218" s="665">
        <v>2994.88</v>
      </c>
      <c r="L218" s="665">
        <v>2</v>
      </c>
      <c r="M218" s="665">
        <v>1497.44</v>
      </c>
      <c r="N218" s="665">
        <v>1</v>
      </c>
      <c r="O218" s="665">
        <v>1497.44</v>
      </c>
      <c r="P218" s="678">
        <v>1</v>
      </c>
      <c r="Q218" s="666">
        <v>1497.44</v>
      </c>
    </row>
    <row r="219" spans="1:17" ht="14.4" customHeight="1" x14ac:dyDescent="0.3">
      <c r="A219" s="661" t="s">
        <v>7306</v>
      </c>
      <c r="B219" s="662" t="s">
        <v>6791</v>
      </c>
      <c r="C219" s="662" t="s">
        <v>5758</v>
      </c>
      <c r="D219" s="662" t="s">
        <v>7370</v>
      </c>
      <c r="E219" s="662" t="s">
        <v>7371</v>
      </c>
      <c r="F219" s="665"/>
      <c r="G219" s="665"/>
      <c r="H219" s="665"/>
      <c r="I219" s="665"/>
      <c r="J219" s="665"/>
      <c r="K219" s="665"/>
      <c r="L219" s="665"/>
      <c r="M219" s="665"/>
      <c r="N219" s="665">
        <v>1</v>
      </c>
      <c r="O219" s="665">
        <v>34900</v>
      </c>
      <c r="P219" s="678"/>
      <c r="Q219" s="666">
        <v>34900</v>
      </c>
    </row>
    <row r="220" spans="1:17" ht="14.4" customHeight="1" x14ac:dyDescent="0.3">
      <c r="A220" s="661" t="s">
        <v>7306</v>
      </c>
      <c r="B220" s="662" t="s">
        <v>6791</v>
      </c>
      <c r="C220" s="662" t="s">
        <v>5758</v>
      </c>
      <c r="D220" s="662" t="s">
        <v>7372</v>
      </c>
      <c r="E220" s="662" t="s">
        <v>7373</v>
      </c>
      <c r="F220" s="665"/>
      <c r="G220" s="665"/>
      <c r="H220" s="665"/>
      <c r="I220" s="665"/>
      <c r="J220" s="665">
        <v>1</v>
      </c>
      <c r="K220" s="665">
        <v>605.65</v>
      </c>
      <c r="L220" s="665"/>
      <c r="M220" s="665">
        <v>605.65</v>
      </c>
      <c r="N220" s="665"/>
      <c r="O220" s="665"/>
      <c r="P220" s="678"/>
      <c r="Q220" s="666"/>
    </row>
    <row r="221" spans="1:17" ht="14.4" customHeight="1" x14ac:dyDescent="0.3">
      <c r="A221" s="661" t="s">
        <v>7306</v>
      </c>
      <c r="B221" s="662" t="s">
        <v>6791</v>
      </c>
      <c r="C221" s="662" t="s">
        <v>5758</v>
      </c>
      <c r="D221" s="662" t="s">
        <v>7374</v>
      </c>
      <c r="E221" s="662" t="s">
        <v>7375</v>
      </c>
      <c r="F221" s="665">
        <v>1</v>
      </c>
      <c r="G221" s="665">
        <v>831.16</v>
      </c>
      <c r="H221" s="665">
        <v>1</v>
      </c>
      <c r="I221" s="665">
        <v>831.16</v>
      </c>
      <c r="J221" s="665">
        <v>1</v>
      </c>
      <c r="K221" s="665">
        <v>831.16</v>
      </c>
      <c r="L221" s="665">
        <v>1</v>
      </c>
      <c r="M221" s="665">
        <v>831.16</v>
      </c>
      <c r="N221" s="665">
        <v>1</v>
      </c>
      <c r="O221" s="665">
        <v>831.16</v>
      </c>
      <c r="P221" s="678">
        <v>1</v>
      </c>
      <c r="Q221" s="666">
        <v>831.16</v>
      </c>
    </row>
    <row r="222" spans="1:17" ht="14.4" customHeight="1" x14ac:dyDescent="0.3">
      <c r="A222" s="661" t="s">
        <v>7306</v>
      </c>
      <c r="B222" s="662" t="s">
        <v>6791</v>
      </c>
      <c r="C222" s="662" t="s">
        <v>5758</v>
      </c>
      <c r="D222" s="662" t="s">
        <v>7376</v>
      </c>
      <c r="E222" s="662" t="s">
        <v>7375</v>
      </c>
      <c r="F222" s="665">
        <v>4</v>
      </c>
      <c r="G222" s="665">
        <v>3552.24</v>
      </c>
      <c r="H222" s="665">
        <v>1</v>
      </c>
      <c r="I222" s="665">
        <v>888.06</v>
      </c>
      <c r="J222" s="665">
        <v>7</v>
      </c>
      <c r="K222" s="665">
        <v>6216.42</v>
      </c>
      <c r="L222" s="665">
        <v>1.7500000000000002</v>
      </c>
      <c r="M222" s="665">
        <v>888.06000000000006</v>
      </c>
      <c r="N222" s="665">
        <v>10</v>
      </c>
      <c r="O222" s="665">
        <v>8880.5999999999985</v>
      </c>
      <c r="P222" s="678">
        <v>2.4999999999999996</v>
      </c>
      <c r="Q222" s="666">
        <v>888.05999999999983</v>
      </c>
    </row>
    <row r="223" spans="1:17" ht="14.4" customHeight="1" x14ac:dyDescent="0.3">
      <c r="A223" s="661" t="s">
        <v>7306</v>
      </c>
      <c r="B223" s="662" t="s">
        <v>6791</v>
      </c>
      <c r="C223" s="662" t="s">
        <v>5758</v>
      </c>
      <c r="D223" s="662" t="s">
        <v>7377</v>
      </c>
      <c r="E223" s="662" t="s">
        <v>7378</v>
      </c>
      <c r="F223" s="665">
        <v>5</v>
      </c>
      <c r="G223" s="665">
        <v>4440.2999999999993</v>
      </c>
      <c r="H223" s="665">
        <v>1</v>
      </c>
      <c r="I223" s="665">
        <v>888.05999999999983</v>
      </c>
      <c r="J223" s="665">
        <v>5</v>
      </c>
      <c r="K223" s="665">
        <v>4440.2999999999993</v>
      </c>
      <c r="L223" s="665">
        <v>1</v>
      </c>
      <c r="M223" s="665">
        <v>888.05999999999983</v>
      </c>
      <c r="N223" s="665">
        <v>3</v>
      </c>
      <c r="O223" s="665">
        <v>2664.18</v>
      </c>
      <c r="P223" s="678">
        <v>0.60000000000000009</v>
      </c>
      <c r="Q223" s="666">
        <v>888.06</v>
      </c>
    </row>
    <row r="224" spans="1:17" ht="14.4" customHeight="1" x14ac:dyDescent="0.3">
      <c r="A224" s="661" t="s">
        <v>7306</v>
      </c>
      <c r="B224" s="662" t="s">
        <v>6791</v>
      </c>
      <c r="C224" s="662" t="s">
        <v>5758</v>
      </c>
      <c r="D224" s="662" t="s">
        <v>7379</v>
      </c>
      <c r="E224" s="662" t="s">
        <v>7380</v>
      </c>
      <c r="F224" s="665">
        <v>17</v>
      </c>
      <c r="G224" s="665">
        <v>66279.600000000006</v>
      </c>
      <c r="H224" s="665">
        <v>1</v>
      </c>
      <c r="I224" s="665">
        <v>3898.8</v>
      </c>
      <c r="J224" s="665">
        <v>1</v>
      </c>
      <c r="K224" s="665">
        <v>3898.8</v>
      </c>
      <c r="L224" s="665">
        <v>5.8823529411764705E-2</v>
      </c>
      <c r="M224" s="665">
        <v>3898.8</v>
      </c>
      <c r="N224" s="665">
        <v>5</v>
      </c>
      <c r="O224" s="665">
        <v>19494</v>
      </c>
      <c r="P224" s="678">
        <v>0.29411764705882348</v>
      </c>
      <c r="Q224" s="666">
        <v>3898.8</v>
      </c>
    </row>
    <row r="225" spans="1:17" ht="14.4" customHeight="1" x14ac:dyDescent="0.3">
      <c r="A225" s="661" t="s">
        <v>7306</v>
      </c>
      <c r="B225" s="662" t="s">
        <v>6791</v>
      </c>
      <c r="C225" s="662" t="s">
        <v>5758</v>
      </c>
      <c r="D225" s="662" t="s">
        <v>7381</v>
      </c>
      <c r="E225" s="662" t="s">
        <v>7382</v>
      </c>
      <c r="F225" s="665">
        <v>2</v>
      </c>
      <c r="G225" s="665">
        <v>44000</v>
      </c>
      <c r="H225" s="665">
        <v>1</v>
      </c>
      <c r="I225" s="665">
        <v>22000</v>
      </c>
      <c r="J225" s="665"/>
      <c r="K225" s="665"/>
      <c r="L225" s="665"/>
      <c r="M225" s="665"/>
      <c r="N225" s="665"/>
      <c r="O225" s="665"/>
      <c r="P225" s="678"/>
      <c r="Q225" s="666"/>
    </row>
    <row r="226" spans="1:17" ht="14.4" customHeight="1" x14ac:dyDescent="0.3">
      <c r="A226" s="661" t="s">
        <v>7306</v>
      </c>
      <c r="B226" s="662" t="s">
        <v>6791</v>
      </c>
      <c r="C226" s="662" t="s">
        <v>5758</v>
      </c>
      <c r="D226" s="662" t="s">
        <v>7383</v>
      </c>
      <c r="E226" s="662" t="s">
        <v>7384</v>
      </c>
      <c r="F226" s="665">
        <v>4</v>
      </c>
      <c r="G226" s="665">
        <v>5891.52</v>
      </c>
      <c r="H226" s="665">
        <v>1</v>
      </c>
      <c r="I226" s="665">
        <v>1472.88</v>
      </c>
      <c r="J226" s="665"/>
      <c r="K226" s="665"/>
      <c r="L226" s="665"/>
      <c r="M226" s="665"/>
      <c r="N226" s="665"/>
      <c r="O226" s="665"/>
      <c r="P226" s="678"/>
      <c r="Q226" s="666"/>
    </row>
    <row r="227" spans="1:17" ht="14.4" customHeight="1" x14ac:dyDescent="0.3">
      <c r="A227" s="661" t="s">
        <v>7306</v>
      </c>
      <c r="B227" s="662" t="s">
        <v>6791</v>
      </c>
      <c r="C227" s="662" t="s">
        <v>5758</v>
      </c>
      <c r="D227" s="662" t="s">
        <v>7385</v>
      </c>
      <c r="E227" s="662" t="s">
        <v>7386</v>
      </c>
      <c r="F227" s="665"/>
      <c r="G227" s="665"/>
      <c r="H227" s="665"/>
      <c r="I227" s="665"/>
      <c r="J227" s="665">
        <v>2</v>
      </c>
      <c r="K227" s="665">
        <v>2624.28</v>
      </c>
      <c r="L227" s="665"/>
      <c r="M227" s="665">
        <v>1312.14</v>
      </c>
      <c r="N227" s="665">
        <v>6</v>
      </c>
      <c r="O227" s="665">
        <v>7872.84</v>
      </c>
      <c r="P227" s="678"/>
      <c r="Q227" s="666">
        <v>1312.14</v>
      </c>
    </row>
    <row r="228" spans="1:17" ht="14.4" customHeight="1" x14ac:dyDescent="0.3">
      <c r="A228" s="661" t="s">
        <v>7306</v>
      </c>
      <c r="B228" s="662" t="s">
        <v>6791</v>
      </c>
      <c r="C228" s="662" t="s">
        <v>5758</v>
      </c>
      <c r="D228" s="662" t="s">
        <v>7387</v>
      </c>
      <c r="E228" s="662" t="s">
        <v>7388</v>
      </c>
      <c r="F228" s="665"/>
      <c r="G228" s="665"/>
      <c r="H228" s="665"/>
      <c r="I228" s="665"/>
      <c r="J228" s="665">
        <v>8</v>
      </c>
      <c r="K228" s="665">
        <v>29156.639999999999</v>
      </c>
      <c r="L228" s="665"/>
      <c r="M228" s="665">
        <v>3644.58</v>
      </c>
      <c r="N228" s="665">
        <v>8</v>
      </c>
      <c r="O228" s="665">
        <v>29156.639999999999</v>
      </c>
      <c r="P228" s="678"/>
      <c r="Q228" s="666">
        <v>3644.58</v>
      </c>
    </row>
    <row r="229" spans="1:17" ht="14.4" customHeight="1" x14ac:dyDescent="0.3">
      <c r="A229" s="661" t="s">
        <v>7306</v>
      </c>
      <c r="B229" s="662" t="s">
        <v>6791</v>
      </c>
      <c r="C229" s="662" t="s">
        <v>5758</v>
      </c>
      <c r="D229" s="662" t="s">
        <v>6568</v>
      </c>
      <c r="E229" s="662" t="s">
        <v>6569</v>
      </c>
      <c r="F229" s="665">
        <v>1</v>
      </c>
      <c r="G229" s="665">
        <v>31052.560000000001</v>
      </c>
      <c r="H229" s="665">
        <v>1</v>
      </c>
      <c r="I229" s="665">
        <v>31052.560000000001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7306</v>
      </c>
      <c r="B230" s="662" t="s">
        <v>6791</v>
      </c>
      <c r="C230" s="662" t="s">
        <v>5758</v>
      </c>
      <c r="D230" s="662" t="s">
        <v>7389</v>
      </c>
      <c r="E230" s="662" t="s">
        <v>7390</v>
      </c>
      <c r="F230" s="665">
        <v>3</v>
      </c>
      <c r="G230" s="665">
        <v>3917.46</v>
      </c>
      <c r="H230" s="665">
        <v>1</v>
      </c>
      <c r="I230" s="665">
        <v>1305.82</v>
      </c>
      <c r="J230" s="665">
        <v>1</v>
      </c>
      <c r="K230" s="665">
        <v>1305.82</v>
      </c>
      <c r="L230" s="665">
        <v>0.33333333333333331</v>
      </c>
      <c r="M230" s="665">
        <v>1305.82</v>
      </c>
      <c r="N230" s="665">
        <v>3</v>
      </c>
      <c r="O230" s="665">
        <v>3438.99</v>
      </c>
      <c r="P230" s="678">
        <v>0.87786218621249479</v>
      </c>
      <c r="Q230" s="666">
        <v>1146.33</v>
      </c>
    </row>
    <row r="231" spans="1:17" ht="14.4" customHeight="1" x14ac:dyDescent="0.3">
      <c r="A231" s="661" t="s">
        <v>7306</v>
      </c>
      <c r="B231" s="662" t="s">
        <v>6791</v>
      </c>
      <c r="C231" s="662" t="s">
        <v>5758</v>
      </c>
      <c r="D231" s="662" t="s">
        <v>7391</v>
      </c>
      <c r="E231" s="662" t="s">
        <v>7392</v>
      </c>
      <c r="F231" s="665">
        <v>8</v>
      </c>
      <c r="G231" s="665">
        <v>2872.8</v>
      </c>
      <c r="H231" s="665">
        <v>1</v>
      </c>
      <c r="I231" s="665">
        <v>359.1</v>
      </c>
      <c r="J231" s="665">
        <v>7</v>
      </c>
      <c r="K231" s="665">
        <v>2513.7000000000003</v>
      </c>
      <c r="L231" s="665">
        <v>0.875</v>
      </c>
      <c r="M231" s="665">
        <v>359.1</v>
      </c>
      <c r="N231" s="665">
        <v>3</v>
      </c>
      <c r="O231" s="665">
        <v>1077.3000000000002</v>
      </c>
      <c r="P231" s="678">
        <v>0.37500000000000006</v>
      </c>
      <c r="Q231" s="666">
        <v>359.10000000000008</v>
      </c>
    </row>
    <row r="232" spans="1:17" ht="14.4" customHeight="1" x14ac:dyDescent="0.3">
      <c r="A232" s="661" t="s">
        <v>7306</v>
      </c>
      <c r="B232" s="662" t="s">
        <v>6791</v>
      </c>
      <c r="C232" s="662" t="s">
        <v>5758</v>
      </c>
      <c r="D232" s="662" t="s">
        <v>7393</v>
      </c>
      <c r="E232" s="662" t="s">
        <v>7394</v>
      </c>
      <c r="F232" s="665"/>
      <c r="G232" s="665"/>
      <c r="H232" s="665"/>
      <c r="I232" s="665"/>
      <c r="J232" s="665">
        <v>1</v>
      </c>
      <c r="K232" s="665">
        <v>893.9</v>
      </c>
      <c r="L232" s="665"/>
      <c r="M232" s="665">
        <v>893.9</v>
      </c>
      <c r="N232" s="665">
        <v>1</v>
      </c>
      <c r="O232" s="665">
        <v>893.9</v>
      </c>
      <c r="P232" s="678"/>
      <c r="Q232" s="666">
        <v>893.9</v>
      </c>
    </row>
    <row r="233" spans="1:17" ht="14.4" customHeight="1" x14ac:dyDescent="0.3">
      <c r="A233" s="661" t="s">
        <v>7306</v>
      </c>
      <c r="B233" s="662" t="s">
        <v>6791</v>
      </c>
      <c r="C233" s="662" t="s">
        <v>5758</v>
      </c>
      <c r="D233" s="662" t="s">
        <v>7395</v>
      </c>
      <c r="E233" s="662" t="s">
        <v>7396</v>
      </c>
      <c r="F233" s="665">
        <v>2</v>
      </c>
      <c r="G233" s="665">
        <v>33663.379999999997</v>
      </c>
      <c r="H233" s="665">
        <v>1</v>
      </c>
      <c r="I233" s="665">
        <v>16831.689999999999</v>
      </c>
      <c r="J233" s="665">
        <v>6</v>
      </c>
      <c r="K233" s="665">
        <v>100990.14</v>
      </c>
      <c r="L233" s="665">
        <v>3</v>
      </c>
      <c r="M233" s="665">
        <v>16831.689999999999</v>
      </c>
      <c r="N233" s="665">
        <v>2</v>
      </c>
      <c r="O233" s="665">
        <v>33663.379999999997</v>
      </c>
      <c r="P233" s="678">
        <v>1</v>
      </c>
      <c r="Q233" s="666">
        <v>16831.689999999999</v>
      </c>
    </row>
    <row r="234" spans="1:17" ht="14.4" customHeight="1" x14ac:dyDescent="0.3">
      <c r="A234" s="661" t="s">
        <v>7306</v>
      </c>
      <c r="B234" s="662" t="s">
        <v>6791</v>
      </c>
      <c r="C234" s="662" t="s">
        <v>5758</v>
      </c>
      <c r="D234" s="662" t="s">
        <v>7397</v>
      </c>
      <c r="E234" s="662" t="s">
        <v>7398</v>
      </c>
      <c r="F234" s="665"/>
      <c r="G234" s="665"/>
      <c r="H234" s="665"/>
      <c r="I234" s="665"/>
      <c r="J234" s="665">
        <v>1</v>
      </c>
      <c r="K234" s="665">
        <v>10645.01</v>
      </c>
      <c r="L234" s="665"/>
      <c r="M234" s="665">
        <v>10645.01</v>
      </c>
      <c r="N234" s="665"/>
      <c r="O234" s="665"/>
      <c r="P234" s="678"/>
      <c r="Q234" s="666"/>
    </row>
    <row r="235" spans="1:17" ht="14.4" customHeight="1" x14ac:dyDescent="0.3">
      <c r="A235" s="661" t="s">
        <v>7306</v>
      </c>
      <c r="B235" s="662" t="s">
        <v>6791</v>
      </c>
      <c r="C235" s="662" t="s">
        <v>5758</v>
      </c>
      <c r="D235" s="662" t="s">
        <v>7399</v>
      </c>
      <c r="E235" s="662" t="s">
        <v>7400</v>
      </c>
      <c r="F235" s="665">
        <v>2</v>
      </c>
      <c r="G235" s="665">
        <v>13174.26</v>
      </c>
      <c r="H235" s="665">
        <v>1</v>
      </c>
      <c r="I235" s="665">
        <v>6587.13</v>
      </c>
      <c r="J235" s="665">
        <v>6</v>
      </c>
      <c r="K235" s="665">
        <v>39522.78</v>
      </c>
      <c r="L235" s="665">
        <v>3</v>
      </c>
      <c r="M235" s="665">
        <v>6587.13</v>
      </c>
      <c r="N235" s="665">
        <v>4</v>
      </c>
      <c r="O235" s="665">
        <v>26348.52</v>
      </c>
      <c r="P235" s="678">
        <v>2</v>
      </c>
      <c r="Q235" s="666">
        <v>6587.13</v>
      </c>
    </row>
    <row r="236" spans="1:17" ht="14.4" customHeight="1" x14ac:dyDescent="0.3">
      <c r="A236" s="661" t="s">
        <v>7306</v>
      </c>
      <c r="B236" s="662" t="s">
        <v>6791</v>
      </c>
      <c r="C236" s="662" t="s">
        <v>5758</v>
      </c>
      <c r="D236" s="662" t="s">
        <v>7401</v>
      </c>
      <c r="E236" s="662" t="s">
        <v>7402</v>
      </c>
      <c r="F236" s="665">
        <v>1</v>
      </c>
      <c r="G236" s="665">
        <v>1841.62</v>
      </c>
      <c r="H236" s="665">
        <v>1</v>
      </c>
      <c r="I236" s="665">
        <v>1841.62</v>
      </c>
      <c r="J236" s="665">
        <v>6</v>
      </c>
      <c r="K236" s="665">
        <v>11049.72</v>
      </c>
      <c r="L236" s="665">
        <v>6</v>
      </c>
      <c r="M236" s="665">
        <v>1841.62</v>
      </c>
      <c r="N236" s="665">
        <v>10</v>
      </c>
      <c r="O236" s="665">
        <v>18416.2</v>
      </c>
      <c r="P236" s="678">
        <v>10.000000000000002</v>
      </c>
      <c r="Q236" s="666">
        <v>1841.6200000000001</v>
      </c>
    </row>
    <row r="237" spans="1:17" ht="14.4" customHeight="1" x14ac:dyDescent="0.3">
      <c r="A237" s="661" t="s">
        <v>7306</v>
      </c>
      <c r="B237" s="662" t="s">
        <v>6791</v>
      </c>
      <c r="C237" s="662" t="s">
        <v>5758</v>
      </c>
      <c r="D237" s="662" t="s">
        <v>7403</v>
      </c>
      <c r="E237" s="662" t="s">
        <v>7404</v>
      </c>
      <c r="F237" s="665">
        <v>1</v>
      </c>
      <c r="G237" s="665">
        <v>26499.82</v>
      </c>
      <c r="H237" s="665">
        <v>1</v>
      </c>
      <c r="I237" s="665">
        <v>26499.82</v>
      </c>
      <c r="J237" s="665"/>
      <c r="K237" s="665"/>
      <c r="L237" s="665"/>
      <c r="M237" s="665"/>
      <c r="N237" s="665">
        <v>1</v>
      </c>
      <c r="O237" s="665">
        <v>26499.82</v>
      </c>
      <c r="P237" s="678">
        <v>1</v>
      </c>
      <c r="Q237" s="666">
        <v>26499.82</v>
      </c>
    </row>
    <row r="238" spans="1:17" ht="14.4" customHeight="1" x14ac:dyDescent="0.3">
      <c r="A238" s="661" t="s">
        <v>7306</v>
      </c>
      <c r="B238" s="662" t="s">
        <v>6791</v>
      </c>
      <c r="C238" s="662" t="s">
        <v>5758</v>
      </c>
      <c r="D238" s="662" t="s">
        <v>7405</v>
      </c>
      <c r="E238" s="662" t="s">
        <v>7406</v>
      </c>
      <c r="F238" s="665">
        <v>1</v>
      </c>
      <c r="G238" s="665">
        <v>79864.77</v>
      </c>
      <c r="H238" s="665">
        <v>1</v>
      </c>
      <c r="I238" s="665">
        <v>79864.77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7306</v>
      </c>
      <c r="B239" s="662" t="s">
        <v>6791</v>
      </c>
      <c r="C239" s="662" t="s">
        <v>5758</v>
      </c>
      <c r="D239" s="662" t="s">
        <v>7407</v>
      </c>
      <c r="E239" s="662" t="s">
        <v>7408</v>
      </c>
      <c r="F239" s="665">
        <v>1</v>
      </c>
      <c r="G239" s="665">
        <v>122627</v>
      </c>
      <c r="H239" s="665">
        <v>1</v>
      </c>
      <c r="I239" s="665">
        <v>122627</v>
      </c>
      <c r="J239" s="665"/>
      <c r="K239" s="665"/>
      <c r="L239" s="665"/>
      <c r="M239" s="665"/>
      <c r="N239" s="665">
        <v>1</v>
      </c>
      <c r="O239" s="665">
        <v>122627</v>
      </c>
      <c r="P239" s="678">
        <v>1</v>
      </c>
      <c r="Q239" s="666">
        <v>122627</v>
      </c>
    </row>
    <row r="240" spans="1:17" ht="14.4" customHeight="1" x14ac:dyDescent="0.3">
      <c r="A240" s="661" t="s">
        <v>7306</v>
      </c>
      <c r="B240" s="662" t="s">
        <v>6791</v>
      </c>
      <c r="C240" s="662" t="s">
        <v>5758</v>
      </c>
      <c r="D240" s="662" t="s">
        <v>7409</v>
      </c>
      <c r="E240" s="662" t="s">
        <v>7410</v>
      </c>
      <c r="F240" s="665">
        <v>1</v>
      </c>
      <c r="G240" s="665">
        <v>74411</v>
      </c>
      <c r="H240" s="665">
        <v>1</v>
      </c>
      <c r="I240" s="665">
        <v>74411</v>
      </c>
      <c r="J240" s="665"/>
      <c r="K240" s="665"/>
      <c r="L240" s="665"/>
      <c r="M240" s="665"/>
      <c r="N240" s="665">
        <v>4</v>
      </c>
      <c r="O240" s="665">
        <v>297644</v>
      </c>
      <c r="P240" s="678">
        <v>4</v>
      </c>
      <c r="Q240" s="666">
        <v>74411</v>
      </c>
    </row>
    <row r="241" spans="1:17" ht="14.4" customHeight="1" x14ac:dyDescent="0.3">
      <c r="A241" s="661" t="s">
        <v>7306</v>
      </c>
      <c r="B241" s="662" t="s">
        <v>6791</v>
      </c>
      <c r="C241" s="662" t="s">
        <v>5758</v>
      </c>
      <c r="D241" s="662" t="s">
        <v>7411</v>
      </c>
      <c r="E241" s="662" t="s">
        <v>7412</v>
      </c>
      <c r="F241" s="665"/>
      <c r="G241" s="665"/>
      <c r="H241" s="665"/>
      <c r="I241" s="665"/>
      <c r="J241" s="665">
        <v>2</v>
      </c>
      <c r="K241" s="665">
        <v>8720</v>
      </c>
      <c r="L241" s="665"/>
      <c r="M241" s="665">
        <v>4360</v>
      </c>
      <c r="N241" s="665"/>
      <c r="O241" s="665"/>
      <c r="P241" s="678"/>
      <c r="Q241" s="666"/>
    </row>
    <row r="242" spans="1:17" ht="14.4" customHeight="1" x14ac:dyDescent="0.3">
      <c r="A242" s="661" t="s">
        <v>7306</v>
      </c>
      <c r="B242" s="662" t="s">
        <v>6791</v>
      </c>
      <c r="C242" s="662" t="s">
        <v>5758</v>
      </c>
      <c r="D242" s="662" t="s">
        <v>7413</v>
      </c>
      <c r="E242" s="662" t="s">
        <v>7414</v>
      </c>
      <c r="F242" s="665">
        <v>2</v>
      </c>
      <c r="G242" s="665">
        <v>6357.26</v>
      </c>
      <c r="H242" s="665">
        <v>1</v>
      </c>
      <c r="I242" s="665">
        <v>3178.63</v>
      </c>
      <c r="J242" s="665"/>
      <c r="K242" s="665"/>
      <c r="L242" s="665"/>
      <c r="M242" s="665"/>
      <c r="N242" s="665">
        <v>3</v>
      </c>
      <c r="O242" s="665">
        <v>9535.89</v>
      </c>
      <c r="P242" s="678">
        <v>1.4999999999999998</v>
      </c>
      <c r="Q242" s="666">
        <v>3178.6299999999997</v>
      </c>
    </row>
    <row r="243" spans="1:17" ht="14.4" customHeight="1" x14ac:dyDescent="0.3">
      <c r="A243" s="661" t="s">
        <v>7306</v>
      </c>
      <c r="B243" s="662" t="s">
        <v>6791</v>
      </c>
      <c r="C243" s="662" t="s">
        <v>5758</v>
      </c>
      <c r="D243" s="662" t="s">
        <v>7415</v>
      </c>
      <c r="E243" s="662" t="s">
        <v>7416</v>
      </c>
      <c r="F243" s="665"/>
      <c r="G243" s="665"/>
      <c r="H243" s="665"/>
      <c r="I243" s="665"/>
      <c r="J243" s="665"/>
      <c r="K243" s="665"/>
      <c r="L243" s="665"/>
      <c r="M243" s="665"/>
      <c r="N243" s="665">
        <v>1</v>
      </c>
      <c r="O243" s="665">
        <v>114255.88</v>
      </c>
      <c r="P243" s="678"/>
      <c r="Q243" s="666">
        <v>114255.88</v>
      </c>
    </row>
    <row r="244" spans="1:17" ht="14.4" customHeight="1" x14ac:dyDescent="0.3">
      <c r="A244" s="661" t="s">
        <v>7306</v>
      </c>
      <c r="B244" s="662" t="s">
        <v>6791</v>
      </c>
      <c r="C244" s="662" t="s">
        <v>5758</v>
      </c>
      <c r="D244" s="662" t="s">
        <v>7417</v>
      </c>
      <c r="E244" s="662" t="s">
        <v>7418</v>
      </c>
      <c r="F244" s="665"/>
      <c r="G244" s="665"/>
      <c r="H244" s="665"/>
      <c r="I244" s="665"/>
      <c r="J244" s="665">
        <v>1</v>
      </c>
      <c r="K244" s="665">
        <v>7794.49</v>
      </c>
      <c r="L244" s="665"/>
      <c r="M244" s="665">
        <v>7794.49</v>
      </c>
      <c r="N244" s="665"/>
      <c r="O244" s="665"/>
      <c r="P244" s="678"/>
      <c r="Q244" s="666"/>
    </row>
    <row r="245" spans="1:17" ht="14.4" customHeight="1" x14ac:dyDescent="0.3">
      <c r="A245" s="661" t="s">
        <v>7306</v>
      </c>
      <c r="B245" s="662" t="s">
        <v>6791</v>
      </c>
      <c r="C245" s="662" t="s">
        <v>5758</v>
      </c>
      <c r="D245" s="662" t="s">
        <v>7419</v>
      </c>
      <c r="E245" s="662" t="s">
        <v>7420</v>
      </c>
      <c r="F245" s="665"/>
      <c r="G245" s="665"/>
      <c r="H245" s="665"/>
      <c r="I245" s="665"/>
      <c r="J245" s="665">
        <v>1</v>
      </c>
      <c r="K245" s="665">
        <v>29883.55</v>
      </c>
      <c r="L245" s="665"/>
      <c r="M245" s="665">
        <v>29883.55</v>
      </c>
      <c r="N245" s="665"/>
      <c r="O245" s="665"/>
      <c r="P245" s="678"/>
      <c r="Q245" s="666"/>
    </row>
    <row r="246" spans="1:17" ht="14.4" customHeight="1" x14ac:dyDescent="0.3">
      <c r="A246" s="661" t="s">
        <v>7306</v>
      </c>
      <c r="B246" s="662" t="s">
        <v>6791</v>
      </c>
      <c r="C246" s="662" t="s">
        <v>5758</v>
      </c>
      <c r="D246" s="662" t="s">
        <v>7421</v>
      </c>
      <c r="E246" s="662" t="s">
        <v>7422</v>
      </c>
      <c r="F246" s="665"/>
      <c r="G246" s="665"/>
      <c r="H246" s="665"/>
      <c r="I246" s="665"/>
      <c r="J246" s="665"/>
      <c r="K246" s="665"/>
      <c r="L246" s="665"/>
      <c r="M246" s="665"/>
      <c r="N246" s="665">
        <v>1</v>
      </c>
      <c r="O246" s="665">
        <v>2746.99</v>
      </c>
      <c r="P246" s="678"/>
      <c r="Q246" s="666">
        <v>2746.99</v>
      </c>
    </row>
    <row r="247" spans="1:17" ht="14.4" customHeight="1" x14ac:dyDescent="0.3">
      <c r="A247" s="661" t="s">
        <v>7306</v>
      </c>
      <c r="B247" s="662" t="s">
        <v>6791</v>
      </c>
      <c r="C247" s="662" t="s">
        <v>5769</v>
      </c>
      <c r="D247" s="662" t="s">
        <v>7423</v>
      </c>
      <c r="E247" s="662" t="s">
        <v>7424</v>
      </c>
      <c r="F247" s="665"/>
      <c r="G247" s="665"/>
      <c r="H247" s="665"/>
      <c r="I247" s="665"/>
      <c r="J247" s="665"/>
      <c r="K247" s="665"/>
      <c r="L247" s="665"/>
      <c r="M247" s="665"/>
      <c r="N247" s="665">
        <v>1</v>
      </c>
      <c r="O247" s="665">
        <v>207</v>
      </c>
      <c r="P247" s="678"/>
      <c r="Q247" s="666">
        <v>207</v>
      </c>
    </row>
    <row r="248" spans="1:17" ht="14.4" customHeight="1" x14ac:dyDescent="0.3">
      <c r="A248" s="661" t="s">
        <v>7306</v>
      </c>
      <c r="B248" s="662" t="s">
        <v>6791</v>
      </c>
      <c r="C248" s="662" t="s">
        <v>5769</v>
      </c>
      <c r="D248" s="662" t="s">
        <v>7425</v>
      </c>
      <c r="E248" s="662" t="s">
        <v>7426</v>
      </c>
      <c r="F248" s="665">
        <v>5</v>
      </c>
      <c r="G248" s="665">
        <v>750</v>
      </c>
      <c r="H248" s="665">
        <v>1</v>
      </c>
      <c r="I248" s="665">
        <v>150</v>
      </c>
      <c r="J248" s="665">
        <v>4</v>
      </c>
      <c r="K248" s="665">
        <v>604</v>
      </c>
      <c r="L248" s="665">
        <v>0.80533333333333335</v>
      </c>
      <c r="M248" s="665">
        <v>151</v>
      </c>
      <c r="N248" s="665">
        <v>1</v>
      </c>
      <c r="O248" s="665">
        <v>151</v>
      </c>
      <c r="P248" s="678">
        <v>0.20133333333333334</v>
      </c>
      <c r="Q248" s="666">
        <v>151</v>
      </c>
    </row>
    <row r="249" spans="1:17" ht="14.4" customHeight="1" x14ac:dyDescent="0.3">
      <c r="A249" s="661" t="s">
        <v>7306</v>
      </c>
      <c r="B249" s="662" t="s">
        <v>6791</v>
      </c>
      <c r="C249" s="662" t="s">
        <v>5769</v>
      </c>
      <c r="D249" s="662" t="s">
        <v>7427</v>
      </c>
      <c r="E249" s="662" t="s">
        <v>7428</v>
      </c>
      <c r="F249" s="665"/>
      <c r="G249" s="665"/>
      <c r="H249" s="665"/>
      <c r="I249" s="665"/>
      <c r="J249" s="665">
        <v>2</v>
      </c>
      <c r="K249" s="665">
        <v>366</v>
      </c>
      <c r="L249" s="665"/>
      <c r="M249" s="665">
        <v>183</v>
      </c>
      <c r="N249" s="665">
        <v>1</v>
      </c>
      <c r="O249" s="665">
        <v>183</v>
      </c>
      <c r="P249" s="678"/>
      <c r="Q249" s="666">
        <v>183</v>
      </c>
    </row>
    <row r="250" spans="1:17" ht="14.4" customHeight="1" x14ac:dyDescent="0.3">
      <c r="A250" s="661" t="s">
        <v>7306</v>
      </c>
      <c r="B250" s="662" t="s">
        <v>6791</v>
      </c>
      <c r="C250" s="662" t="s">
        <v>5769</v>
      </c>
      <c r="D250" s="662" t="s">
        <v>7429</v>
      </c>
      <c r="E250" s="662" t="s">
        <v>7430</v>
      </c>
      <c r="F250" s="665">
        <v>13</v>
      </c>
      <c r="G250" s="665">
        <v>1612</v>
      </c>
      <c r="H250" s="665">
        <v>1</v>
      </c>
      <c r="I250" s="665">
        <v>124</v>
      </c>
      <c r="J250" s="665">
        <v>16</v>
      </c>
      <c r="K250" s="665">
        <v>1997</v>
      </c>
      <c r="L250" s="665">
        <v>1.2388337468982631</v>
      </c>
      <c r="M250" s="665">
        <v>124.8125</v>
      </c>
      <c r="N250" s="665">
        <v>23</v>
      </c>
      <c r="O250" s="665">
        <v>2875</v>
      </c>
      <c r="P250" s="678">
        <v>1.783498759305211</v>
      </c>
      <c r="Q250" s="666">
        <v>125</v>
      </c>
    </row>
    <row r="251" spans="1:17" ht="14.4" customHeight="1" x14ac:dyDescent="0.3">
      <c r="A251" s="661" t="s">
        <v>7306</v>
      </c>
      <c r="B251" s="662" t="s">
        <v>6791</v>
      </c>
      <c r="C251" s="662" t="s">
        <v>5769</v>
      </c>
      <c r="D251" s="662" t="s">
        <v>7431</v>
      </c>
      <c r="E251" s="662" t="s">
        <v>7432</v>
      </c>
      <c r="F251" s="665">
        <v>59</v>
      </c>
      <c r="G251" s="665">
        <v>12803</v>
      </c>
      <c r="H251" s="665">
        <v>1</v>
      </c>
      <c r="I251" s="665">
        <v>217</v>
      </c>
      <c r="J251" s="665">
        <v>98</v>
      </c>
      <c r="K251" s="665">
        <v>17408</v>
      </c>
      <c r="L251" s="665">
        <v>1.3596813246895258</v>
      </c>
      <c r="M251" s="665">
        <v>177.63265306122449</v>
      </c>
      <c r="N251" s="665">
        <v>76</v>
      </c>
      <c r="O251" s="665">
        <v>16644</v>
      </c>
      <c r="P251" s="678">
        <v>1.3000078106693744</v>
      </c>
      <c r="Q251" s="666">
        <v>219</v>
      </c>
    </row>
    <row r="252" spans="1:17" ht="14.4" customHeight="1" x14ac:dyDescent="0.3">
      <c r="A252" s="661" t="s">
        <v>7306</v>
      </c>
      <c r="B252" s="662" t="s">
        <v>6791</v>
      </c>
      <c r="C252" s="662" t="s">
        <v>5769</v>
      </c>
      <c r="D252" s="662" t="s">
        <v>7433</v>
      </c>
      <c r="E252" s="662" t="s">
        <v>7434</v>
      </c>
      <c r="F252" s="665">
        <v>9</v>
      </c>
      <c r="G252" s="665">
        <v>1971</v>
      </c>
      <c r="H252" s="665">
        <v>1</v>
      </c>
      <c r="I252" s="665">
        <v>219</v>
      </c>
      <c r="J252" s="665">
        <v>12</v>
      </c>
      <c r="K252" s="665">
        <v>2636</v>
      </c>
      <c r="L252" s="665">
        <v>1.3373921867072551</v>
      </c>
      <c r="M252" s="665">
        <v>219.66666666666666</v>
      </c>
      <c r="N252" s="665">
        <v>9</v>
      </c>
      <c r="O252" s="665">
        <v>1989</v>
      </c>
      <c r="P252" s="678">
        <v>1.0091324200913243</v>
      </c>
      <c r="Q252" s="666">
        <v>221</v>
      </c>
    </row>
    <row r="253" spans="1:17" ht="14.4" customHeight="1" x14ac:dyDescent="0.3">
      <c r="A253" s="661" t="s">
        <v>7306</v>
      </c>
      <c r="B253" s="662" t="s">
        <v>6791</v>
      </c>
      <c r="C253" s="662" t="s">
        <v>5769</v>
      </c>
      <c r="D253" s="662" t="s">
        <v>7435</v>
      </c>
      <c r="E253" s="662" t="s">
        <v>7436</v>
      </c>
      <c r="F253" s="665">
        <v>2</v>
      </c>
      <c r="G253" s="665">
        <v>1218</v>
      </c>
      <c r="H253" s="665">
        <v>1</v>
      </c>
      <c r="I253" s="665">
        <v>609</v>
      </c>
      <c r="J253" s="665">
        <v>2</v>
      </c>
      <c r="K253" s="665">
        <v>1224</v>
      </c>
      <c r="L253" s="665">
        <v>1.0049261083743843</v>
      </c>
      <c r="M253" s="665">
        <v>612</v>
      </c>
      <c r="N253" s="665">
        <v>1</v>
      </c>
      <c r="O253" s="665">
        <v>613</v>
      </c>
      <c r="P253" s="678">
        <v>0.50328407224958949</v>
      </c>
      <c r="Q253" s="666">
        <v>613</v>
      </c>
    </row>
    <row r="254" spans="1:17" ht="14.4" customHeight="1" x14ac:dyDescent="0.3">
      <c r="A254" s="661" t="s">
        <v>7306</v>
      </c>
      <c r="B254" s="662" t="s">
        <v>6791</v>
      </c>
      <c r="C254" s="662" t="s">
        <v>5769</v>
      </c>
      <c r="D254" s="662" t="s">
        <v>6960</v>
      </c>
      <c r="E254" s="662" t="s">
        <v>6961</v>
      </c>
      <c r="F254" s="665">
        <v>2</v>
      </c>
      <c r="G254" s="665">
        <v>514</v>
      </c>
      <c r="H254" s="665">
        <v>1</v>
      </c>
      <c r="I254" s="665">
        <v>257</v>
      </c>
      <c r="J254" s="665">
        <v>1</v>
      </c>
      <c r="K254" s="665">
        <v>257</v>
      </c>
      <c r="L254" s="665">
        <v>0.5</v>
      </c>
      <c r="M254" s="665">
        <v>257</v>
      </c>
      <c r="N254" s="665">
        <v>1</v>
      </c>
      <c r="O254" s="665">
        <v>259</v>
      </c>
      <c r="P254" s="678">
        <v>0.50389105058365757</v>
      </c>
      <c r="Q254" s="666">
        <v>259</v>
      </c>
    </row>
    <row r="255" spans="1:17" ht="14.4" customHeight="1" x14ac:dyDescent="0.3">
      <c r="A255" s="661" t="s">
        <v>7306</v>
      </c>
      <c r="B255" s="662" t="s">
        <v>6791</v>
      </c>
      <c r="C255" s="662" t="s">
        <v>5769</v>
      </c>
      <c r="D255" s="662" t="s">
        <v>7437</v>
      </c>
      <c r="E255" s="662" t="s">
        <v>7438</v>
      </c>
      <c r="F255" s="665">
        <v>1</v>
      </c>
      <c r="G255" s="665">
        <v>326</v>
      </c>
      <c r="H255" s="665">
        <v>1</v>
      </c>
      <c r="I255" s="665">
        <v>326</v>
      </c>
      <c r="J255" s="665">
        <v>4</v>
      </c>
      <c r="K255" s="665">
        <v>1313</v>
      </c>
      <c r="L255" s="665">
        <v>4.0276073619631898</v>
      </c>
      <c r="M255" s="665">
        <v>328.25</v>
      </c>
      <c r="N255" s="665">
        <v>3</v>
      </c>
      <c r="O255" s="665">
        <v>990</v>
      </c>
      <c r="P255" s="678">
        <v>3.03680981595092</v>
      </c>
      <c r="Q255" s="666">
        <v>330</v>
      </c>
    </row>
    <row r="256" spans="1:17" ht="14.4" customHeight="1" x14ac:dyDescent="0.3">
      <c r="A256" s="661" t="s">
        <v>7306</v>
      </c>
      <c r="B256" s="662" t="s">
        <v>6791</v>
      </c>
      <c r="C256" s="662" t="s">
        <v>5769</v>
      </c>
      <c r="D256" s="662" t="s">
        <v>7439</v>
      </c>
      <c r="E256" s="662" t="s">
        <v>7440</v>
      </c>
      <c r="F256" s="665">
        <v>5</v>
      </c>
      <c r="G256" s="665">
        <v>20635</v>
      </c>
      <c r="H256" s="665">
        <v>1</v>
      </c>
      <c r="I256" s="665">
        <v>4127</v>
      </c>
      <c r="J256" s="665">
        <v>8</v>
      </c>
      <c r="K256" s="665">
        <v>33048</v>
      </c>
      <c r="L256" s="665">
        <v>1.6015507632662951</v>
      </c>
      <c r="M256" s="665">
        <v>4131</v>
      </c>
      <c r="N256" s="665">
        <v>5</v>
      </c>
      <c r="O256" s="665">
        <v>20695</v>
      </c>
      <c r="P256" s="678">
        <v>1.0029076811243034</v>
      </c>
      <c r="Q256" s="666">
        <v>4139</v>
      </c>
    </row>
    <row r="257" spans="1:17" ht="14.4" customHeight="1" x14ac:dyDescent="0.3">
      <c r="A257" s="661" t="s">
        <v>7306</v>
      </c>
      <c r="B257" s="662" t="s">
        <v>6791</v>
      </c>
      <c r="C257" s="662" t="s">
        <v>5769</v>
      </c>
      <c r="D257" s="662" t="s">
        <v>7441</v>
      </c>
      <c r="E257" s="662" t="s">
        <v>7442</v>
      </c>
      <c r="F257" s="665">
        <v>4</v>
      </c>
      <c r="G257" s="665">
        <v>1112</v>
      </c>
      <c r="H257" s="665">
        <v>1</v>
      </c>
      <c r="I257" s="665">
        <v>278</v>
      </c>
      <c r="J257" s="665">
        <v>9</v>
      </c>
      <c r="K257" s="665">
        <v>2508</v>
      </c>
      <c r="L257" s="665">
        <v>2.2553956834532376</v>
      </c>
      <c r="M257" s="665">
        <v>278.66666666666669</v>
      </c>
      <c r="N257" s="665">
        <v>4</v>
      </c>
      <c r="O257" s="665">
        <v>1116</v>
      </c>
      <c r="P257" s="678">
        <v>1.0035971223021583</v>
      </c>
      <c r="Q257" s="666">
        <v>279</v>
      </c>
    </row>
    <row r="258" spans="1:17" ht="14.4" customHeight="1" x14ac:dyDescent="0.3">
      <c r="A258" s="661" t="s">
        <v>7306</v>
      </c>
      <c r="B258" s="662" t="s">
        <v>6791</v>
      </c>
      <c r="C258" s="662" t="s">
        <v>5769</v>
      </c>
      <c r="D258" s="662" t="s">
        <v>7443</v>
      </c>
      <c r="E258" s="662" t="s">
        <v>7444</v>
      </c>
      <c r="F258" s="665"/>
      <c r="G258" s="665"/>
      <c r="H258" s="665"/>
      <c r="I258" s="665"/>
      <c r="J258" s="665">
        <v>2</v>
      </c>
      <c r="K258" s="665">
        <v>12520</v>
      </c>
      <c r="L258" s="665"/>
      <c r="M258" s="665">
        <v>6260</v>
      </c>
      <c r="N258" s="665"/>
      <c r="O258" s="665"/>
      <c r="P258" s="678"/>
      <c r="Q258" s="666"/>
    </row>
    <row r="259" spans="1:17" ht="14.4" customHeight="1" x14ac:dyDescent="0.3">
      <c r="A259" s="661" t="s">
        <v>7306</v>
      </c>
      <c r="B259" s="662" t="s">
        <v>6791</v>
      </c>
      <c r="C259" s="662" t="s">
        <v>5769</v>
      </c>
      <c r="D259" s="662" t="s">
        <v>7445</v>
      </c>
      <c r="E259" s="662" t="s">
        <v>7446</v>
      </c>
      <c r="F259" s="665">
        <v>1</v>
      </c>
      <c r="G259" s="665">
        <v>1515</v>
      </c>
      <c r="H259" s="665">
        <v>1</v>
      </c>
      <c r="I259" s="665">
        <v>1515</v>
      </c>
      <c r="J259" s="665"/>
      <c r="K259" s="665"/>
      <c r="L259" s="665"/>
      <c r="M259" s="665"/>
      <c r="N259" s="665">
        <v>1</v>
      </c>
      <c r="O259" s="665">
        <v>1527</v>
      </c>
      <c r="P259" s="678">
        <v>1.0079207920792079</v>
      </c>
      <c r="Q259" s="666">
        <v>1527</v>
      </c>
    </row>
    <row r="260" spans="1:17" ht="14.4" customHeight="1" x14ac:dyDescent="0.3">
      <c r="A260" s="661" t="s">
        <v>7306</v>
      </c>
      <c r="B260" s="662" t="s">
        <v>6791</v>
      </c>
      <c r="C260" s="662" t="s">
        <v>5769</v>
      </c>
      <c r="D260" s="662" t="s">
        <v>7447</v>
      </c>
      <c r="E260" s="662" t="s">
        <v>7448</v>
      </c>
      <c r="F260" s="665">
        <v>2</v>
      </c>
      <c r="G260" s="665">
        <v>30098</v>
      </c>
      <c r="H260" s="665">
        <v>1</v>
      </c>
      <c r="I260" s="665">
        <v>15049</v>
      </c>
      <c r="J260" s="665">
        <v>3</v>
      </c>
      <c r="K260" s="665">
        <v>15065</v>
      </c>
      <c r="L260" s="665">
        <v>0.50053159678383941</v>
      </c>
      <c r="M260" s="665">
        <v>5021.666666666667</v>
      </c>
      <c r="N260" s="665">
        <v>2</v>
      </c>
      <c r="O260" s="665">
        <v>30144</v>
      </c>
      <c r="P260" s="678">
        <v>1.0015283407535385</v>
      </c>
      <c r="Q260" s="666">
        <v>15072</v>
      </c>
    </row>
    <row r="261" spans="1:17" ht="14.4" customHeight="1" x14ac:dyDescent="0.3">
      <c r="A261" s="661" t="s">
        <v>7306</v>
      </c>
      <c r="B261" s="662" t="s">
        <v>6791</v>
      </c>
      <c r="C261" s="662" t="s">
        <v>5769</v>
      </c>
      <c r="D261" s="662" t="s">
        <v>7449</v>
      </c>
      <c r="E261" s="662" t="s">
        <v>7450</v>
      </c>
      <c r="F261" s="665">
        <v>22</v>
      </c>
      <c r="G261" s="665">
        <v>83930</v>
      </c>
      <c r="H261" s="665">
        <v>1</v>
      </c>
      <c r="I261" s="665">
        <v>3815</v>
      </c>
      <c r="J261" s="665">
        <v>26</v>
      </c>
      <c r="K261" s="665">
        <v>83996</v>
      </c>
      <c r="L261" s="665">
        <v>1.0007863695937091</v>
      </c>
      <c r="M261" s="665">
        <v>3230.6153846153848</v>
      </c>
      <c r="N261" s="665">
        <v>12</v>
      </c>
      <c r="O261" s="665">
        <v>45888</v>
      </c>
      <c r="P261" s="678">
        <v>0.54674133206243303</v>
      </c>
      <c r="Q261" s="666">
        <v>3824</v>
      </c>
    </row>
    <row r="262" spans="1:17" ht="14.4" customHeight="1" x14ac:dyDescent="0.3">
      <c r="A262" s="661" t="s">
        <v>7306</v>
      </c>
      <c r="B262" s="662" t="s">
        <v>6791</v>
      </c>
      <c r="C262" s="662" t="s">
        <v>5769</v>
      </c>
      <c r="D262" s="662" t="s">
        <v>7451</v>
      </c>
      <c r="E262" s="662" t="s">
        <v>7452</v>
      </c>
      <c r="F262" s="665">
        <v>2</v>
      </c>
      <c r="G262" s="665">
        <v>10300</v>
      </c>
      <c r="H262" s="665">
        <v>1</v>
      </c>
      <c r="I262" s="665">
        <v>5150</v>
      </c>
      <c r="J262" s="665">
        <v>4</v>
      </c>
      <c r="K262" s="665">
        <v>20608</v>
      </c>
      <c r="L262" s="665">
        <v>2.0007766990291262</v>
      </c>
      <c r="M262" s="665">
        <v>5152</v>
      </c>
      <c r="N262" s="665">
        <v>3</v>
      </c>
      <c r="O262" s="665">
        <v>15486</v>
      </c>
      <c r="P262" s="678">
        <v>1.5034951456310679</v>
      </c>
      <c r="Q262" s="666">
        <v>5162</v>
      </c>
    </row>
    <row r="263" spans="1:17" ht="14.4" customHeight="1" x14ac:dyDescent="0.3">
      <c r="A263" s="661" t="s">
        <v>7306</v>
      </c>
      <c r="B263" s="662" t="s">
        <v>6791</v>
      </c>
      <c r="C263" s="662" t="s">
        <v>5769</v>
      </c>
      <c r="D263" s="662" t="s">
        <v>7453</v>
      </c>
      <c r="E263" s="662" t="s">
        <v>7454</v>
      </c>
      <c r="F263" s="665">
        <v>3</v>
      </c>
      <c r="G263" s="665">
        <v>23505</v>
      </c>
      <c r="H263" s="665">
        <v>1</v>
      </c>
      <c r="I263" s="665">
        <v>7835</v>
      </c>
      <c r="J263" s="665"/>
      <c r="K263" s="665"/>
      <c r="L263" s="665"/>
      <c r="M263" s="665"/>
      <c r="N263" s="665">
        <v>2</v>
      </c>
      <c r="O263" s="665">
        <v>15706</v>
      </c>
      <c r="P263" s="678">
        <v>0.66819825569027869</v>
      </c>
      <c r="Q263" s="666">
        <v>7853</v>
      </c>
    </row>
    <row r="264" spans="1:17" ht="14.4" customHeight="1" x14ac:dyDescent="0.3">
      <c r="A264" s="661" t="s">
        <v>7306</v>
      </c>
      <c r="B264" s="662" t="s">
        <v>6791</v>
      </c>
      <c r="C264" s="662" t="s">
        <v>5769</v>
      </c>
      <c r="D264" s="662" t="s">
        <v>7455</v>
      </c>
      <c r="E264" s="662" t="s">
        <v>7456</v>
      </c>
      <c r="F264" s="665">
        <v>18</v>
      </c>
      <c r="G264" s="665">
        <v>22986</v>
      </c>
      <c r="H264" s="665">
        <v>1</v>
      </c>
      <c r="I264" s="665">
        <v>1277</v>
      </c>
      <c r="J264" s="665">
        <v>27</v>
      </c>
      <c r="K264" s="665">
        <v>34524</v>
      </c>
      <c r="L264" s="665">
        <v>1.5019577133907596</v>
      </c>
      <c r="M264" s="665">
        <v>1278.6666666666667</v>
      </c>
      <c r="N264" s="665">
        <v>22</v>
      </c>
      <c r="O264" s="665">
        <v>28182</v>
      </c>
      <c r="P264" s="678">
        <v>1.2260506395197077</v>
      </c>
      <c r="Q264" s="666">
        <v>1281</v>
      </c>
    </row>
    <row r="265" spans="1:17" ht="14.4" customHeight="1" x14ac:dyDescent="0.3">
      <c r="A265" s="661" t="s">
        <v>7306</v>
      </c>
      <c r="B265" s="662" t="s">
        <v>6791</v>
      </c>
      <c r="C265" s="662" t="s">
        <v>5769</v>
      </c>
      <c r="D265" s="662" t="s">
        <v>7457</v>
      </c>
      <c r="E265" s="662" t="s">
        <v>7458</v>
      </c>
      <c r="F265" s="665">
        <v>19</v>
      </c>
      <c r="G265" s="665">
        <v>22116</v>
      </c>
      <c r="H265" s="665">
        <v>1</v>
      </c>
      <c r="I265" s="665">
        <v>1164</v>
      </c>
      <c r="J265" s="665">
        <v>18</v>
      </c>
      <c r="K265" s="665">
        <v>20970</v>
      </c>
      <c r="L265" s="665">
        <v>0.94818231144872489</v>
      </c>
      <c r="M265" s="665">
        <v>1165</v>
      </c>
      <c r="N265" s="665">
        <v>11</v>
      </c>
      <c r="O265" s="665">
        <v>12837</v>
      </c>
      <c r="P265" s="678">
        <v>0.5804395008138904</v>
      </c>
      <c r="Q265" s="666">
        <v>1167</v>
      </c>
    </row>
    <row r="266" spans="1:17" ht="14.4" customHeight="1" x14ac:dyDescent="0.3">
      <c r="A266" s="661" t="s">
        <v>7306</v>
      </c>
      <c r="B266" s="662" t="s">
        <v>6791</v>
      </c>
      <c r="C266" s="662" t="s">
        <v>5769</v>
      </c>
      <c r="D266" s="662" t="s">
        <v>7459</v>
      </c>
      <c r="E266" s="662" t="s">
        <v>7460</v>
      </c>
      <c r="F266" s="665">
        <v>16</v>
      </c>
      <c r="G266" s="665">
        <v>81088</v>
      </c>
      <c r="H266" s="665">
        <v>1</v>
      </c>
      <c r="I266" s="665">
        <v>5068</v>
      </c>
      <c r="J266" s="665">
        <v>13</v>
      </c>
      <c r="K266" s="665">
        <v>65944</v>
      </c>
      <c r="L266" s="665">
        <v>0.81323993685872142</v>
      </c>
      <c r="M266" s="665">
        <v>5072.6153846153848</v>
      </c>
      <c r="N266" s="665">
        <v>12</v>
      </c>
      <c r="O266" s="665">
        <v>60912</v>
      </c>
      <c r="P266" s="678">
        <v>0.75118389897395421</v>
      </c>
      <c r="Q266" s="666">
        <v>5076</v>
      </c>
    </row>
    <row r="267" spans="1:17" ht="14.4" customHeight="1" x14ac:dyDescent="0.3">
      <c r="A267" s="661" t="s">
        <v>7306</v>
      </c>
      <c r="B267" s="662" t="s">
        <v>6791</v>
      </c>
      <c r="C267" s="662" t="s">
        <v>5769</v>
      </c>
      <c r="D267" s="662" t="s">
        <v>7461</v>
      </c>
      <c r="E267" s="662" t="s">
        <v>7462</v>
      </c>
      <c r="F267" s="665">
        <v>1</v>
      </c>
      <c r="G267" s="665">
        <v>7673</v>
      </c>
      <c r="H267" s="665">
        <v>1</v>
      </c>
      <c r="I267" s="665">
        <v>7673</v>
      </c>
      <c r="J267" s="665"/>
      <c r="K267" s="665"/>
      <c r="L267" s="665"/>
      <c r="M267" s="665"/>
      <c r="N267" s="665"/>
      <c r="O267" s="665"/>
      <c r="P267" s="678"/>
      <c r="Q267" s="666"/>
    </row>
    <row r="268" spans="1:17" ht="14.4" customHeight="1" x14ac:dyDescent="0.3">
      <c r="A268" s="661" t="s">
        <v>7306</v>
      </c>
      <c r="B268" s="662" t="s">
        <v>6791</v>
      </c>
      <c r="C268" s="662" t="s">
        <v>5769</v>
      </c>
      <c r="D268" s="662" t="s">
        <v>7463</v>
      </c>
      <c r="E268" s="662" t="s">
        <v>7464</v>
      </c>
      <c r="F268" s="665">
        <v>2</v>
      </c>
      <c r="G268" s="665">
        <v>11016</v>
      </c>
      <c r="H268" s="665">
        <v>1</v>
      </c>
      <c r="I268" s="665">
        <v>5508</v>
      </c>
      <c r="J268" s="665"/>
      <c r="K268" s="665"/>
      <c r="L268" s="665"/>
      <c r="M268" s="665"/>
      <c r="N268" s="665"/>
      <c r="O268" s="665"/>
      <c r="P268" s="678"/>
      <c r="Q268" s="666"/>
    </row>
    <row r="269" spans="1:17" ht="14.4" customHeight="1" x14ac:dyDescent="0.3">
      <c r="A269" s="661" t="s">
        <v>7306</v>
      </c>
      <c r="B269" s="662" t="s">
        <v>6791</v>
      </c>
      <c r="C269" s="662" t="s">
        <v>5769</v>
      </c>
      <c r="D269" s="662" t="s">
        <v>5790</v>
      </c>
      <c r="E269" s="662" t="s">
        <v>5791</v>
      </c>
      <c r="F269" s="665"/>
      <c r="G269" s="665"/>
      <c r="H269" s="665"/>
      <c r="I269" s="665"/>
      <c r="J269" s="665">
        <v>4</v>
      </c>
      <c r="K269" s="665">
        <v>2982</v>
      </c>
      <c r="L269" s="665"/>
      <c r="M269" s="665">
        <v>745.5</v>
      </c>
      <c r="N269" s="665">
        <v>2</v>
      </c>
      <c r="O269" s="665">
        <v>1504</v>
      </c>
      <c r="P269" s="678"/>
      <c r="Q269" s="666">
        <v>752</v>
      </c>
    </row>
    <row r="270" spans="1:17" ht="14.4" customHeight="1" x14ac:dyDescent="0.3">
      <c r="A270" s="661" t="s">
        <v>7306</v>
      </c>
      <c r="B270" s="662" t="s">
        <v>6791</v>
      </c>
      <c r="C270" s="662" t="s">
        <v>5769</v>
      </c>
      <c r="D270" s="662" t="s">
        <v>7465</v>
      </c>
      <c r="E270" s="662" t="s">
        <v>7466</v>
      </c>
      <c r="F270" s="665">
        <v>610</v>
      </c>
      <c r="G270" s="665">
        <v>105530</v>
      </c>
      <c r="H270" s="665">
        <v>1</v>
      </c>
      <c r="I270" s="665">
        <v>173</v>
      </c>
      <c r="J270" s="665">
        <v>680</v>
      </c>
      <c r="K270" s="665">
        <v>116048</v>
      </c>
      <c r="L270" s="665">
        <v>1.0996683407561831</v>
      </c>
      <c r="M270" s="665">
        <v>170.65882352941176</v>
      </c>
      <c r="N270" s="665">
        <v>697</v>
      </c>
      <c r="O270" s="665">
        <v>121975</v>
      </c>
      <c r="P270" s="678">
        <v>1.1558324647019804</v>
      </c>
      <c r="Q270" s="666">
        <v>175</v>
      </c>
    </row>
    <row r="271" spans="1:17" ht="14.4" customHeight="1" x14ac:dyDescent="0.3">
      <c r="A271" s="661" t="s">
        <v>7306</v>
      </c>
      <c r="B271" s="662" t="s">
        <v>6791</v>
      </c>
      <c r="C271" s="662" t="s">
        <v>5769</v>
      </c>
      <c r="D271" s="662" t="s">
        <v>7467</v>
      </c>
      <c r="E271" s="662" t="s">
        <v>7468</v>
      </c>
      <c r="F271" s="665">
        <v>132</v>
      </c>
      <c r="G271" s="665">
        <v>263472</v>
      </c>
      <c r="H271" s="665">
        <v>1</v>
      </c>
      <c r="I271" s="665">
        <v>1996</v>
      </c>
      <c r="J271" s="665">
        <v>160</v>
      </c>
      <c r="K271" s="665">
        <v>319693</v>
      </c>
      <c r="L271" s="665">
        <v>1.2133851035404142</v>
      </c>
      <c r="M271" s="665">
        <v>1998.08125</v>
      </c>
      <c r="N271" s="665">
        <v>124</v>
      </c>
      <c r="O271" s="665">
        <v>248124</v>
      </c>
      <c r="P271" s="678">
        <v>0.94174713062488613</v>
      </c>
      <c r="Q271" s="666">
        <v>2001</v>
      </c>
    </row>
    <row r="272" spans="1:17" ht="14.4" customHeight="1" x14ac:dyDescent="0.3">
      <c r="A272" s="661" t="s">
        <v>7306</v>
      </c>
      <c r="B272" s="662" t="s">
        <v>6791</v>
      </c>
      <c r="C272" s="662" t="s">
        <v>5769</v>
      </c>
      <c r="D272" s="662" t="s">
        <v>7469</v>
      </c>
      <c r="E272" s="662" t="s">
        <v>7470</v>
      </c>
      <c r="F272" s="665">
        <v>7</v>
      </c>
      <c r="G272" s="665">
        <v>18844</v>
      </c>
      <c r="H272" s="665">
        <v>1</v>
      </c>
      <c r="I272" s="665">
        <v>2692</v>
      </c>
      <c r="J272" s="665">
        <v>2</v>
      </c>
      <c r="K272" s="665">
        <v>5387</v>
      </c>
      <c r="L272" s="665">
        <v>0.28587348758225428</v>
      </c>
      <c r="M272" s="665">
        <v>2693.5</v>
      </c>
      <c r="N272" s="665">
        <v>3</v>
      </c>
      <c r="O272" s="665">
        <v>8088</v>
      </c>
      <c r="P272" s="678">
        <v>0.42920823604330288</v>
      </c>
      <c r="Q272" s="666">
        <v>2696</v>
      </c>
    </row>
    <row r="273" spans="1:17" ht="14.4" customHeight="1" x14ac:dyDescent="0.3">
      <c r="A273" s="661" t="s">
        <v>7306</v>
      </c>
      <c r="B273" s="662" t="s">
        <v>6791</v>
      </c>
      <c r="C273" s="662" t="s">
        <v>5769</v>
      </c>
      <c r="D273" s="662" t="s">
        <v>7471</v>
      </c>
      <c r="E273" s="662" t="s">
        <v>7472</v>
      </c>
      <c r="F273" s="665">
        <v>3</v>
      </c>
      <c r="G273" s="665">
        <v>15540</v>
      </c>
      <c r="H273" s="665">
        <v>1</v>
      </c>
      <c r="I273" s="665">
        <v>5180</v>
      </c>
      <c r="J273" s="665">
        <v>1</v>
      </c>
      <c r="K273" s="665">
        <v>5180</v>
      </c>
      <c r="L273" s="665">
        <v>0.33333333333333331</v>
      </c>
      <c r="M273" s="665">
        <v>5180</v>
      </c>
      <c r="N273" s="665">
        <v>2</v>
      </c>
      <c r="O273" s="665">
        <v>10376</v>
      </c>
      <c r="P273" s="678">
        <v>0.66769626769626766</v>
      </c>
      <c r="Q273" s="666">
        <v>5188</v>
      </c>
    </row>
    <row r="274" spans="1:17" ht="14.4" customHeight="1" x14ac:dyDescent="0.3">
      <c r="A274" s="661" t="s">
        <v>7306</v>
      </c>
      <c r="B274" s="662" t="s">
        <v>6791</v>
      </c>
      <c r="C274" s="662" t="s">
        <v>5769</v>
      </c>
      <c r="D274" s="662" t="s">
        <v>7473</v>
      </c>
      <c r="E274" s="662" t="s">
        <v>7474</v>
      </c>
      <c r="F274" s="665">
        <v>1</v>
      </c>
      <c r="G274" s="665">
        <v>658</v>
      </c>
      <c r="H274" s="665">
        <v>1</v>
      </c>
      <c r="I274" s="665">
        <v>658</v>
      </c>
      <c r="J274" s="665">
        <v>1</v>
      </c>
      <c r="K274" s="665">
        <v>661</v>
      </c>
      <c r="L274" s="665">
        <v>1.0045592705167172</v>
      </c>
      <c r="M274" s="665">
        <v>661</v>
      </c>
      <c r="N274" s="665">
        <v>1</v>
      </c>
      <c r="O274" s="665">
        <v>662</v>
      </c>
      <c r="P274" s="678">
        <v>1.006079027355623</v>
      </c>
      <c r="Q274" s="666">
        <v>662</v>
      </c>
    </row>
    <row r="275" spans="1:17" ht="14.4" customHeight="1" x14ac:dyDescent="0.3">
      <c r="A275" s="661" t="s">
        <v>7306</v>
      </c>
      <c r="B275" s="662" t="s">
        <v>6791</v>
      </c>
      <c r="C275" s="662" t="s">
        <v>5769</v>
      </c>
      <c r="D275" s="662" t="s">
        <v>7475</v>
      </c>
      <c r="E275" s="662" t="s">
        <v>7476</v>
      </c>
      <c r="F275" s="665"/>
      <c r="G275" s="665"/>
      <c r="H275" s="665"/>
      <c r="I275" s="665"/>
      <c r="J275" s="665">
        <v>1</v>
      </c>
      <c r="K275" s="665">
        <v>2076</v>
      </c>
      <c r="L275" s="665"/>
      <c r="M275" s="665">
        <v>2076</v>
      </c>
      <c r="N275" s="665">
        <v>1</v>
      </c>
      <c r="O275" s="665">
        <v>2082</v>
      </c>
      <c r="P275" s="678"/>
      <c r="Q275" s="666">
        <v>2082</v>
      </c>
    </row>
    <row r="276" spans="1:17" ht="14.4" customHeight="1" x14ac:dyDescent="0.3">
      <c r="A276" s="661" t="s">
        <v>7306</v>
      </c>
      <c r="B276" s="662" t="s">
        <v>6791</v>
      </c>
      <c r="C276" s="662" t="s">
        <v>5769</v>
      </c>
      <c r="D276" s="662" t="s">
        <v>7477</v>
      </c>
      <c r="E276" s="662" t="s">
        <v>7478</v>
      </c>
      <c r="F276" s="665">
        <v>6</v>
      </c>
      <c r="G276" s="665">
        <v>900</v>
      </c>
      <c r="H276" s="665">
        <v>1</v>
      </c>
      <c r="I276" s="665">
        <v>150</v>
      </c>
      <c r="J276" s="665">
        <v>13</v>
      </c>
      <c r="K276" s="665">
        <v>1357</v>
      </c>
      <c r="L276" s="665">
        <v>1.5077777777777779</v>
      </c>
      <c r="M276" s="665">
        <v>104.38461538461539</v>
      </c>
      <c r="N276" s="665">
        <v>7</v>
      </c>
      <c r="O276" s="665">
        <v>1057</v>
      </c>
      <c r="P276" s="678">
        <v>1.1744444444444444</v>
      </c>
      <c r="Q276" s="666">
        <v>151</v>
      </c>
    </row>
    <row r="277" spans="1:17" ht="14.4" customHeight="1" x14ac:dyDescent="0.3">
      <c r="A277" s="661" t="s">
        <v>7306</v>
      </c>
      <c r="B277" s="662" t="s">
        <v>6791</v>
      </c>
      <c r="C277" s="662" t="s">
        <v>5769</v>
      </c>
      <c r="D277" s="662" t="s">
        <v>7479</v>
      </c>
      <c r="E277" s="662" t="s">
        <v>7480</v>
      </c>
      <c r="F277" s="665">
        <v>6</v>
      </c>
      <c r="G277" s="665">
        <v>1158</v>
      </c>
      <c r="H277" s="665">
        <v>1</v>
      </c>
      <c r="I277" s="665">
        <v>193</v>
      </c>
      <c r="J277" s="665">
        <v>5</v>
      </c>
      <c r="K277" s="665">
        <v>968</v>
      </c>
      <c r="L277" s="665">
        <v>0.83592400690846291</v>
      </c>
      <c r="M277" s="665">
        <v>193.6</v>
      </c>
      <c r="N277" s="665"/>
      <c r="O277" s="665"/>
      <c r="P277" s="678"/>
      <c r="Q277" s="666"/>
    </row>
    <row r="278" spans="1:17" ht="14.4" customHeight="1" x14ac:dyDescent="0.3">
      <c r="A278" s="661" t="s">
        <v>7306</v>
      </c>
      <c r="B278" s="662" t="s">
        <v>6791</v>
      </c>
      <c r="C278" s="662" t="s">
        <v>5769</v>
      </c>
      <c r="D278" s="662" t="s">
        <v>6985</v>
      </c>
      <c r="E278" s="662" t="s">
        <v>6986</v>
      </c>
      <c r="F278" s="665">
        <v>86</v>
      </c>
      <c r="G278" s="665">
        <v>17028</v>
      </c>
      <c r="H278" s="665">
        <v>1</v>
      </c>
      <c r="I278" s="665">
        <v>198</v>
      </c>
      <c r="J278" s="665">
        <v>130</v>
      </c>
      <c r="K278" s="665">
        <v>25829</v>
      </c>
      <c r="L278" s="665">
        <v>1.5168545924359877</v>
      </c>
      <c r="M278" s="665">
        <v>198.6846153846154</v>
      </c>
      <c r="N278" s="665">
        <v>237</v>
      </c>
      <c r="O278" s="665">
        <v>47400</v>
      </c>
      <c r="P278" s="678">
        <v>2.7836504580690629</v>
      </c>
      <c r="Q278" s="666">
        <v>200</v>
      </c>
    </row>
    <row r="279" spans="1:17" ht="14.4" customHeight="1" x14ac:dyDescent="0.3">
      <c r="A279" s="661" t="s">
        <v>7306</v>
      </c>
      <c r="B279" s="662" t="s">
        <v>6791</v>
      </c>
      <c r="C279" s="662" t="s">
        <v>5769</v>
      </c>
      <c r="D279" s="662" t="s">
        <v>7481</v>
      </c>
      <c r="E279" s="662" t="s">
        <v>7482</v>
      </c>
      <c r="F279" s="665">
        <v>3</v>
      </c>
      <c r="G279" s="665">
        <v>1245</v>
      </c>
      <c r="H279" s="665">
        <v>1</v>
      </c>
      <c r="I279" s="665">
        <v>415</v>
      </c>
      <c r="J279" s="665">
        <v>4</v>
      </c>
      <c r="K279" s="665">
        <v>1668</v>
      </c>
      <c r="L279" s="665">
        <v>1.3397590361445784</v>
      </c>
      <c r="M279" s="665">
        <v>417</v>
      </c>
      <c r="N279" s="665">
        <v>2</v>
      </c>
      <c r="O279" s="665">
        <v>836</v>
      </c>
      <c r="P279" s="678">
        <v>0.6714859437751004</v>
      </c>
      <c r="Q279" s="666">
        <v>418</v>
      </c>
    </row>
    <row r="280" spans="1:17" ht="14.4" customHeight="1" x14ac:dyDescent="0.3">
      <c r="A280" s="661" t="s">
        <v>7306</v>
      </c>
      <c r="B280" s="662" t="s">
        <v>6791</v>
      </c>
      <c r="C280" s="662" t="s">
        <v>5769</v>
      </c>
      <c r="D280" s="662" t="s">
        <v>7483</v>
      </c>
      <c r="E280" s="662" t="s">
        <v>7484</v>
      </c>
      <c r="F280" s="665"/>
      <c r="G280" s="665"/>
      <c r="H280" s="665"/>
      <c r="I280" s="665"/>
      <c r="J280" s="665">
        <v>1</v>
      </c>
      <c r="K280" s="665">
        <v>159</v>
      </c>
      <c r="L280" s="665"/>
      <c r="M280" s="665">
        <v>159</v>
      </c>
      <c r="N280" s="665"/>
      <c r="O280" s="665"/>
      <c r="P280" s="678"/>
      <c r="Q280" s="666"/>
    </row>
    <row r="281" spans="1:17" ht="14.4" customHeight="1" x14ac:dyDescent="0.3">
      <c r="A281" s="661" t="s">
        <v>7306</v>
      </c>
      <c r="B281" s="662" t="s">
        <v>6791</v>
      </c>
      <c r="C281" s="662" t="s">
        <v>5769</v>
      </c>
      <c r="D281" s="662" t="s">
        <v>7485</v>
      </c>
      <c r="E281" s="662" t="s">
        <v>7486</v>
      </c>
      <c r="F281" s="665">
        <v>4</v>
      </c>
      <c r="G281" s="665">
        <v>1700</v>
      </c>
      <c r="H281" s="665">
        <v>1</v>
      </c>
      <c r="I281" s="665">
        <v>425</v>
      </c>
      <c r="J281" s="665">
        <v>3</v>
      </c>
      <c r="K281" s="665">
        <v>1281</v>
      </c>
      <c r="L281" s="665">
        <v>0.75352941176470589</v>
      </c>
      <c r="M281" s="665">
        <v>427</v>
      </c>
      <c r="N281" s="665">
        <v>5</v>
      </c>
      <c r="O281" s="665">
        <v>2140</v>
      </c>
      <c r="P281" s="678">
        <v>1.2588235294117647</v>
      </c>
      <c r="Q281" s="666">
        <v>428</v>
      </c>
    </row>
    <row r="282" spans="1:17" ht="14.4" customHeight="1" x14ac:dyDescent="0.3">
      <c r="A282" s="661" t="s">
        <v>7306</v>
      </c>
      <c r="B282" s="662" t="s">
        <v>6791</v>
      </c>
      <c r="C282" s="662" t="s">
        <v>5769</v>
      </c>
      <c r="D282" s="662" t="s">
        <v>7487</v>
      </c>
      <c r="E282" s="662" t="s">
        <v>7488</v>
      </c>
      <c r="F282" s="665">
        <v>139</v>
      </c>
      <c r="G282" s="665">
        <v>294402</v>
      </c>
      <c r="H282" s="665">
        <v>1</v>
      </c>
      <c r="I282" s="665">
        <v>2118</v>
      </c>
      <c r="J282" s="665">
        <v>163</v>
      </c>
      <c r="K282" s="665">
        <v>328647</v>
      </c>
      <c r="L282" s="665">
        <v>1.1163205413006705</v>
      </c>
      <c r="M282" s="665">
        <v>2016.2392638036811</v>
      </c>
      <c r="N282" s="665">
        <v>160</v>
      </c>
      <c r="O282" s="665">
        <v>339680</v>
      </c>
      <c r="P282" s="678">
        <v>1.1537965095345819</v>
      </c>
      <c r="Q282" s="666">
        <v>2123</v>
      </c>
    </row>
    <row r="283" spans="1:17" ht="14.4" customHeight="1" x14ac:dyDescent="0.3">
      <c r="A283" s="661" t="s">
        <v>7306</v>
      </c>
      <c r="B283" s="662" t="s">
        <v>6791</v>
      </c>
      <c r="C283" s="662" t="s">
        <v>5769</v>
      </c>
      <c r="D283" s="662" t="s">
        <v>7489</v>
      </c>
      <c r="E283" s="662" t="s">
        <v>7450</v>
      </c>
      <c r="F283" s="665">
        <v>24</v>
      </c>
      <c r="G283" s="665">
        <v>44736</v>
      </c>
      <c r="H283" s="665">
        <v>1</v>
      </c>
      <c r="I283" s="665">
        <v>1864</v>
      </c>
      <c r="J283" s="665">
        <v>36</v>
      </c>
      <c r="K283" s="665">
        <v>55971</v>
      </c>
      <c r="L283" s="665">
        <v>1.2511400214592274</v>
      </c>
      <c r="M283" s="665">
        <v>1554.75</v>
      </c>
      <c r="N283" s="665">
        <v>19</v>
      </c>
      <c r="O283" s="665">
        <v>35511</v>
      </c>
      <c r="P283" s="678">
        <v>0.79379023605150212</v>
      </c>
      <c r="Q283" s="666">
        <v>1869</v>
      </c>
    </row>
    <row r="284" spans="1:17" ht="14.4" customHeight="1" x14ac:dyDescent="0.3">
      <c r="A284" s="661" t="s">
        <v>7306</v>
      </c>
      <c r="B284" s="662" t="s">
        <v>6791</v>
      </c>
      <c r="C284" s="662" t="s">
        <v>5769</v>
      </c>
      <c r="D284" s="662" t="s">
        <v>7490</v>
      </c>
      <c r="E284" s="662" t="s">
        <v>7491</v>
      </c>
      <c r="F284" s="665"/>
      <c r="G284" s="665"/>
      <c r="H284" s="665"/>
      <c r="I284" s="665"/>
      <c r="J284" s="665">
        <v>2</v>
      </c>
      <c r="K284" s="665">
        <v>19435</v>
      </c>
      <c r="L284" s="665"/>
      <c r="M284" s="665">
        <v>9717.5</v>
      </c>
      <c r="N284" s="665"/>
      <c r="O284" s="665"/>
      <c r="P284" s="678"/>
      <c r="Q284" s="666"/>
    </row>
    <row r="285" spans="1:17" ht="14.4" customHeight="1" x14ac:dyDescent="0.3">
      <c r="A285" s="661" t="s">
        <v>7306</v>
      </c>
      <c r="B285" s="662" t="s">
        <v>6791</v>
      </c>
      <c r="C285" s="662" t="s">
        <v>5769</v>
      </c>
      <c r="D285" s="662" t="s">
        <v>7492</v>
      </c>
      <c r="E285" s="662" t="s">
        <v>7493</v>
      </c>
      <c r="F285" s="665">
        <v>32</v>
      </c>
      <c r="G285" s="665">
        <v>268288</v>
      </c>
      <c r="H285" s="665">
        <v>1</v>
      </c>
      <c r="I285" s="665">
        <v>8384</v>
      </c>
      <c r="J285" s="665">
        <v>44</v>
      </c>
      <c r="K285" s="665">
        <v>268541</v>
      </c>
      <c r="L285" s="665">
        <v>1.0009430164599236</v>
      </c>
      <c r="M285" s="665">
        <v>6103.204545454545</v>
      </c>
      <c r="N285" s="665">
        <v>27</v>
      </c>
      <c r="O285" s="665">
        <v>226773</v>
      </c>
      <c r="P285" s="678">
        <v>0.84525957180343514</v>
      </c>
      <c r="Q285" s="666">
        <v>8399</v>
      </c>
    </row>
    <row r="286" spans="1:17" ht="14.4" customHeight="1" x14ac:dyDescent="0.3">
      <c r="A286" s="661" t="s">
        <v>7306</v>
      </c>
      <c r="B286" s="662" t="s">
        <v>6791</v>
      </c>
      <c r="C286" s="662" t="s">
        <v>5769</v>
      </c>
      <c r="D286" s="662" t="s">
        <v>7494</v>
      </c>
      <c r="E286" s="662" t="s">
        <v>7495</v>
      </c>
      <c r="F286" s="665">
        <v>1</v>
      </c>
      <c r="G286" s="665">
        <v>1993</v>
      </c>
      <c r="H286" s="665">
        <v>1</v>
      </c>
      <c r="I286" s="665">
        <v>1993</v>
      </c>
      <c r="J286" s="665">
        <v>4</v>
      </c>
      <c r="K286" s="665">
        <v>7988</v>
      </c>
      <c r="L286" s="665">
        <v>4.0080280983442051</v>
      </c>
      <c r="M286" s="665">
        <v>1997</v>
      </c>
      <c r="N286" s="665">
        <v>9</v>
      </c>
      <c r="O286" s="665">
        <v>18045</v>
      </c>
      <c r="P286" s="678">
        <v>9.0541896638233812</v>
      </c>
      <c r="Q286" s="666">
        <v>2005</v>
      </c>
    </row>
    <row r="287" spans="1:17" ht="14.4" customHeight="1" x14ac:dyDescent="0.3">
      <c r="A287" s="661" t="s">
        <v>7306</v>
      </c>
      <c r="B287" s="662" t="s">
        <v>6791</v>
      </c>
      <c r="C287" s="662" t="s">
        <v>5769</v>
      </c>
      <c r="D287" s="662" t="s">
        <v>7496</v>
      </c>
      <c r="E287" s="662" t="s">
        <v>7497</v>
      </c>
      <c r="F287" s="665">
        <v>3</v>
      </c>
      <c r="G287" s="665">
        <v>2742</v>
      </c>
      <c r="H287" s="665">
        <v>1</v>
      </c>
      <c r="I287" s="665">
        <v>914</v>
      </c>
      <c r="J287" s="665"/>
      <c r="K287" s="665"/>
      <c r="L287" s="665"/>
      <c r="M287" s="665"/>
      <c r="N287" s="665">
        <v>1</v>
      </c>
      <c r="O287" s="665">
        <v>919</v>
      </c>
      <c r="P287" s="678">
        <v>0.33515681983953316</v>
      </c>
      <c r="Q287" s="666">
        <v>919</v>
      </c>
    </row>
    <row r="288" spans="1:17" ht="14.4" customHeight="1" x14ac:dyDescent="0.3">
      <c r="A288" s="661" t="s">
        <v>7306</v>
      </c>
      <c r="B288" s="662" t="s">
        <v>6791</v>
      </c>
      <c r="C288" s="662" t="s">
        <v>5769</v>
      </c>
      <c r="D288" s="662" t="s">
        <v>7498</v>
      </c>
      <c r="E288" s="662" t="s">
        <v>7499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2058</v>
      </c>
      <c r="P288" s="678"/>
      <c r="Q288" s="666">
        <v>2058</v>
      </c>
    </row>
    <row r="289" spans="1:17" ht="14.4" customHeight="1" x14ac:dyDescent="0.3">
      <c r="A289" s="661" t="s">
        <v>7500</v>
      </c>
      <c r="B289" s="662" t="s">
        <v>7501</v>
      </c>
      <c r="C289" s="662" t="s">
        <v>5769</v>
      </c>
      <c r="D289" s="662" t="s">
        <v>7502</v>
      </c>
      <c r="E289" s="662" t="s">
        <v>7503</v>
      </c>
      <c r="F289" s="665">
        <v>617</v>
      </c>
      <c r="G289" s="665">
        <v>125251</v>
      </c>
      <c r="H289" s="665">
        <v>1</v>
      </c>
      <c r="I289" s="665">
        <v>203</v>
      </c>
      <c r="J289" s="665">
        <v>860</v>
      </c>
      <c r="K289" s="665">
        <v>170012</v>
      </c>
      <c r="L289" s="665">
        <v>1.3573704002363254</v>
      </c>
      <c r="M289" s="665">
        <v>197.68837209302325</v>
      </c>
      <c r="N289" s="665">
        <v>855</v>
      </c>
      <c r="O289" s="665">
        <v>176130</v>
      </c>
      <c r="P289" s="678">
        <v>1.4062163176341906</v>
      </c>
      <c r="Q289" s="666">
        <v>206</v>
      </c>
    </row>
    <row r="290" spans="1:17" ht="14.4" customHeight="1" x14ac:dyDescent="0.3">
      <c r="A290" s="661" t="s">
        <v>7500</v>
      </c>
      <c r="B290" s="662" t="s">
        <v>7501</v>
      </c>
      <c r="C290" s="662" t="s">
        <v>5769</v>
      </c>
      <c r="D290" s="662" t="s">
        <v>7504</v>
      </c>
      <c r="E290" s="662" t="s">
        <v>7503</v>
      </c>
      <c r="F290" s="665"/>
      <c r="G290" s="665"/>
      <c r="H290" s="665"/>
      <c r="I290" s="665"/>
      <c r="J290" s="665">
        <v>1</v>
      </c>
      <c r="K290" s="665">
        <v>85</v>
      </c>
      <c r="L290" s="665"/>
      <c r="M290" s="665">
        <v>85</v>
      </c>
      <c r="N290" s="665">
        <v>1</v>
      </c>
      <c r="O290" s="665">
        <v>85</v>
      </c>
      <c r="P290" s="678"/>
      <c r="Q290" s="666">
        <v>85</v>
      </c>
    </row>
    <row r="291" spans="1:17" ht="14.4" customHeight="1" x14ac:dyDescent="0.3">
      <c r="A291" s="661" t="s">
        <v>7500</v>
      </c>
      <c r="B291" s="662" t="s">
        <v>7501</v>
      </c>
      <c r="C291" s="662" t="s">
        <v>5769</v>
      </c>
      <c r="D291" s="662" t="s">
        <v>7505</v>
      </c>
      <c r="E291" s="662" t="s">
        <v>7506</v>
      </c>
      <c r="F291" s="665">
        <v>208</v>
      </c>
      <c r="G291" s="665">
        <v>60736</v>
      </c>
      <c r="H291" s="665">
        <v>1</v>
      </c>
      <c r="I291" s="665">
        <v>292</v>
      </c>
      <c r="J291" s="665">
        <v>480</v>
      </c>
      <c r="K291" s="665">
        <v>140650</v>
      </c>
      <c r="L291" s="665">
        <v>2.3157600105374079</v>
      </c>
      <c r="M291" s="665">
        <v>293.02083333333331</v>
      </c>
      <c r="N291" s="665">
        <v>542</v>
      </c>
      <c r="O291" s="665">
        <v>159890</v>
      </c>
      <c r="P291" s="678">
        <v>2.632540832455216</v>
      </c>
      <c r="Q291" s="666">
        <v>295</v>
      </c>
    </row>
    <row r="292" spans="1:17" ht="14.4" customHeight="1" x14ac:dyDescent="0.3">
      <c r="A292" s="661" t="s">
        <v>7500</v>
      </c>
      <c r="B292" s="662" t="s">
        <v>7501</v>
      </c>
      <c r="C292" s="662" t="s">
        <v>5769</v>
      </c>
      <c r="D292" s="662" t="s">
        <v>7507</v>
      </c>
      <c r="E292" s="662" t="s">
        <v>7508</v>
      </c>
      <c r="F292" s="665">
        <v>15</v>
      </c>
      <c r="G292" s="665">
        <v>1395</v>
      </c>
      <c r="H292" s="665">
        <v>1</v>
      </c>
      <c r="I292" s="665">
        <v>93</v>
      </c>
      <c r="J292" s="665">
        <v>12</v>
      </c>
      <c r="K292" s="665">
        <v>1125</v>
      </c>
      <c r="L292" s="665">
        <v>0.80645161290322576</v>
      </c>
      <c r="M292" s="665">
        <v>93.75</v>
      </c>
      <c r="N292" s="665">
        <v>1</v>
      </c>
      <c r="O292" s="665">
        <v>95</v>
      </c>
      <c r="P292" s="678">
        <v>6.8100358422939072E-2</v>
      </c>
      <c r="Q292" s="666">
        <v>95</v>
      </c>
    </row>
    <row r="293" spans="1:17" ht="14.4" customHeight="1" x14ac:dyDescent="0.3">
      <c r="A293" s="661" t="s">
        <v>7500</v>
      </c>
      <c r="B293" s="662" t="s">
        <v>7501</v>
      </c>
      <c r="C293" s="662" t="s">
        <v>5769</v>
      </c>
      <c r="D293" s="662" t="s">
        <v>7509</v>
      </c>
      <c r="E293" s="662" t="s">
        <v>7510</v>
      </c>
      <c r="F293" s="665">
        <v>1</v>
      </c>
      <c r="G293" s="665">
        <v>220</v>
      </c>
      <c r="H293" s="665">
        <v>1</v>
      </c>
      <c r="I293" s="665">
        <v>220</v>
      </c>
      <c r="J293" s="665"/>
      <c r="K293" s="665"/>
      <c r="L293" s="665"/>
      <c r="M293" s="665"/>
      <c r="N293" s="665"/>
      <c r="O293" s="665"/>
      <c r="P293" s="678"/>
      <c r="Q293" s="666"/>
    </row>
    <row r="294" spans="1:17" ht="14.4" customHeight="1" x14ac:dyDescent="0.3">
      <c r="A294" s="661" t="s">
        <v>7500</v>
      </c>
      <c r="B294" s="662" t="s">
        <v>7501</v>
      </c>
      <c r="C294" s="662" t="s">
        <v>5769</v>
      </c>
      <c r="D294" s="662" t="s">
        <v>7511</v>
      </c>
      <c r="E294" s="662" t="s">
        <v>7512</v>
      </c>
      <c r="F294" s="665">
        <v>106</v>
      </c>
      <c r="G294" s="665">
        <v>14204</v>
      </c>
      <c r="H294" s="665">
        <v>1</v>
      </c>
      <c r="I294" s="665">
        <v>134</v>
      </c>
      <c r="J294" s="665">
        <v>148</v>
      </c>
      <c r="K294" s="665">
        <v>19673</v>
      </c>
      <c r="L294" s="665">
        <v>1.3850323852435933</v>
      </c>
      <c r="M294" s="665">
        <v>132.92567567567568</v>
      </c>
      <c r="N294" s="665">
        <v>149</v>
      </c>
      <c r="O294" s="665">
        <v>20115</v>
      </c>
      <c r="P294" s="678">
        <v>1.4161503801745987</v>
      </c>
      <c r="Q294" s="666">
        <v>135</v>
      </c>
    </row>
    <row r="295" spans="1:17" ht="14.4" customHeight="1" x14ac:dyDescent="0.3">
      <c r="A295" s="661" t="s">
        <v>7500</v>
      </c>
      <c r="B295" s="662" t="s">
        <v>7501</v>
      </c>
      <c r="C295" s="662" t="s">
        <v>5769</v>
      </c>
      <c r="D295" s="662" t="s">
        <v>7513</v>
      </c>
      <c r="E295" s="662" t="s">
        <v>7512</v>
      </c>
      <c r="F295" s="665"/>
      <c r="G295" s="665"/>
      <c r="H295" s="665"/>
      <c r="I295" s="665"/>
      <c r="J295" s="665">
        <v>2</v>
      </c>
      <c r="K295" s="665">
        <v>352</v>
      </c>
      <c r="L295" s="665"/>
      <c r="M295" s="665">
        <v>176</v>
      </c>
      <c r="N295" s="665">
        <v>1</v>
      </c>
      <c r="O295" s="665">
        <v>178</v>
      </c>
      <c r="P295" s="678"/>
      <c r="Q295" s="666">
        <v>178</v>
      </c>
    </row>
    <row r="296" spans="1:17" ht="14.4" customHeight="1" x14ac:dyDescent="0.3">
      <c r="A296" s="661" t="s">
        <v>7500</v>
      </c>
      <c r="B296" s="662" t="s">
        <v>7501</v>
      </c>
      <c r="C296" s="662" t="s">
        <v>5769</v>
      </c>
      <c r="D296" s="662" t="s">
        <v>7514</v>
      </c>
      <c r="E296" s="662" t="s">
        <v>7515</v>
      </c>
      <c r="F296" s="665">
        <v>1</v>
      </c>
      <c r="G296" s="665">
        <v>612</v>
      </c>
      <c r="H296" s="665">
        <v>1</v>
      </c>
      <c r="I296" s="665">
        <v>612</v>
      </c>
      <c r="J296" s="665"/>
      <c r="K296" s="665"/>
      <c r="L296" s="665"/>
      <c r="M296" s="665"/>
      <c r="N296" s="665">
        <v>2</v>
      </c>
      <c r="O296" s="665">
        <v>1240</v>
      </c>
      <c r="P296" s="678">
        <v>2.0261437908496731</v>
      </c>
      <c r="Q296" s="666">
        <v>620</v>
      </c>
    </row>
    <row r="297" spans="1:17" ht="14.4" customHeight="1" x14ac:dyDescent="0.3">
      <c r="A297" s="661" t="s">
        <v>7500</v>
      </c>
      <c r="B297" s="662" t="s">
        <v>7501</v>
      </c>
      <c r="C297" s="662" t="s">
        <v>5769</v>
      </c>
      <c r="D297" s="662" t="s">
        <v>7516</v>
      </c>
      <c r="E297" s="662" t="s">
        <v>7517</v>
      </c>
      <c r="F297" s="665">
        <v>8</v>
      </c>
      <c r="G297" s="665">
        <v>1272</v>
      </c>
      <c r="H297" s="665">
        <v>1</v>
      </c>
      <c r="I297" s="665">
        <v>159</v>
      </c>
      <c r="J297" s="665">
        <v>13</v>
      </c>
      <c r="K297" s="665">
        <v>2075</v>
      </c>
      <c r="L297" s="665">
        <v>1.6312893081761006</v>
      </c>
      <c r="M297" s="665">
        <v>159.61538461538461</v>
      </c>
      <c r="N297" s="665">
        <v>13</v>
      </c>
      <c r="O297" s="665">
        <v>2093</v>
      </c>
      <c r="P297" s="678">
        <v>1.645440251572327</v>
      </c>
      <c r="Q297" s="666">
        <v>161</v>
      </c>
    </row>
    <row r="298" spans="1:17" ht="14.4" customHeight="1" x14ac:dyDescent="0.3">
      <c r="A298" s="661" t="s">
        <v>7500</v>
      </c>
      <c r="B298" s="662" t="s">
        <v>7501</v>
      </c>
      <c r="C298" s="662" t="s">
        <v>5769</v>
      </c>
      <c r="D298" s="662" t="s">
        <v>7518</v>
      </c>
      <c r="E298" s="662" t="s">
        <v>7519</v>
      </c>
      <c r="F298" s="665">
        <v>18</v>
      </c>
      <c r="G298" s="665">
        <v>6876</v>
      </c>
      <c r="H298" s="665">
        <v>1</v>
      </c>
      <c r="I298" s="665">
        <v>382</v>
      </c>
      <c r="J298" s="665">
        <v>2</v>
      </c>
      <c r="K298" s="665">
        <v>764</v>
      </c>
      <c r="L298" s="665">
        <v>0.1111111111111111</v>
      </c>
      <c r="M298" s="665">
        <v>382</v>
      </c>
      <c r="N298" s="665"/>
      <c r="O298" s="665"/>
      <c r="P298" s="678"/>
      <c r="Q298" s="666"/>
    </row>
    <row r="299" spans="1:17" ht="14.4" customHeight="1" x14ac:dyDescent="0.3">
      <c r="A299" s="661" t="s">
        <v>7500</v>
      </c>
      <c r="B299" s="662" t="s">
        <v>7501</v>
      </c>
      <c r="C299" s="662" t="s">
        <v>5769</v>
      </c>
      <c r="D299" s="662" t="s">
        <v>7520</v>
      </c>
      <c r="E299" s="662" t="s">
        <v>7521</v>
      </c>
      <c r="F299" s="665">
        <v>91</v>
      </c>
      <c r="G299" s="665">
        <v>23842</v>
      </c>
      <c r="H299" s="665">
        <v>1</v>
      </c>
      <c r="I299" s="665">
        <v>262</v>
      </c>
      <c r="J299" s="665">
        <v>129</v>
      </c>
      <c r="K299" s="665">
        <v>33541</v>
      </c>
      <c r="L299" s="665">
        <v>1.4068031205435785</v>
      </c>
      <c r="M299" s="665">
        <v>260.00775193798449</v>
      </c>
      <c r="N299" s="665">
        <v>85</v>
      </c>
      <c r="O299" s="665">
        <v>22610</v>
      </c>
      <c r="P299" s="678">
        <v>0.94832648267762776</v>
      </c>
      <c r="Q299" s="666">
        <v>266</v>
      </c>
    </row>
    <row r="300" spans="1:17" ht="14.4" customHeight="1" x14ac:dyDescent="0.3">
      <c r="A300" s="661" t="s">
        <v>7500</v>
      </c>
      <c r="B300" s="662" t="s">
        <v>7501</v>
      </c>
      <c r="C300" s="662" t="s">
        <v>5769</v>
      </c>
      <c r="D300" s="662" t="s">
        <v>7522</v>
      </c>
      <c r="E300" s="662" t="s">
        <v>7523</v>
      </c>
      <c r="F300" s="665">
        <v>110</v>
      </c>
      <c r="G300" s="665">
        <v>15510</v>
      </c>
      <c r="H300" s="665">
        <v>1</v>
      </c>
      <c r="I300" s="665">
        <v>141</v>
      </c>
      <c r="J300" s="665">
        <v>142</v>
      </c>
      <c r="K300" s="665">
        <v>19740</v>
      </c>
      <c r="L300" s="665">
        <v>1.2727272727272727</v>
      </c>
      <c r="M300" s="665">
        <v>139.01408450704224</v>
      </c>
      <c r="N300" s="665">
        <v>160</v>
      </c>
      <c r="O300" s="665">
        <v>22560</v>
      </c>
      <c r="P300" s="678">
        <v>1.4545454545454546</v>
      </c>
      <c r="Q300" s="666">
        <v>141</v>
      </c>
    </row>
    <row r="301" spans="1:17" ht="14.4" customHeight="1" x14ac:dyDescent="0.3">
      <c r="A301" s="661" t="s">
        <v>7500</v>
      </c>
      <c r="B301" s="662" t="s">
        <v>7501</v>
      </c>
      <c r="C301" s="662" t="s">
        <v>5769</v>
      </c>
      <c r="D301" s="662" t="s">
        <v>7524</v>
      </c>
      <c r="E301" s="662" t="s">
        <v>7523</v>
      </c>
      <c r="F301" s="665">
        <v>106</v>
      </c>
      <c r="G301" s="665">
        <v>8268</v>
      </c>
      <c r="H301" s="665">
        <v>1</v>
      </c>
      <c r="I301" s="665">
        <v>78</v>
      </c>
      <c r="J301" s="665">
        <v>149</v>
      </c>
      <c r="K301" s="665">
        <v>11466</v>
      </c>
      <c r="L301" s="665">
        <v>1.3867924528301887</v>
      </c>
      <c r="M301" s="665">
        <v>76.953020134228183</v>
      </c>
      <c r="N301" s="665">
        <v>149</v>
      </c>
      <c r="O301" s="665">
        <v>11622</v>
      </c>
      <c r="P301" s="678">
        <v>1.4056603773584906</v>
      </c>
      <c r="Q301" s="666">
        <v>78</v>
      </c>
    </row>
    <row r="302" spans="1:17" ht="14.4" customHeight="1" x14ac:dyDescent="0.3">
      <c r="A302" s="661" t="s">
        <v>7500</v>
      </c>
      <c r="B302" s="662" t="s">
        <v>7501</v>
      </c>
      <c r="C302" s="662" t="s">
        <v>5769</v>
      </c>
      <c r="D302" s="662" t="s">
        <v>7525</v>
      </c>
      <c r="E302" s="662" t="s">
        <v>7526</v>
      </c>
      <c r="F302" s="665">
        <v>109</v>
      </c>
      <c r="G302" s="665">
        <v>33027</v>
      </c>
      <c r="H302" s="665">
        <v>1</v>
      </c>
      <c r="I302" s="665">
        <v>303</v>
      </c>
      <c r="J302" s="665">
        <v>142</v>
      </c>
      <c r="K302" s="665">
        <v>42714</v>
      </c>
      <c r="L302" s="665">
        <v>1.2933054773367245</v>
      </c>
      <c r="M302" s="665">
        <v>300.80281690140845</v>
      </c>
      <c r="N302" s="665">
        <v>160</v>
      </c>
      <c r="O302" s="665">
        <v>49120</v>
      </c>
      <c r="P302" s="678">
        <v>1.4872679928543313</v>
      </c>
      <c r="Q302" s="666">
        <v>307</v>
      </c>
    </row>
    <row r="303" spans="1:17" ht="14.4" customHeight="1" x14ac:dyDescent="0.3">
      <c r="A303" s="661" t="s">
        <v>7500</v>
      </c>
      <c r="B303" s="662" t="s">
        <v>7501</v>
      </c>
      <c r="C303" s="662" t="s">
        <v>5769</v>
      </c>
      <c r="D303" s="662" t="s">
        <v>7527</v>
      </c>
      <c r="E303" s="662" t="s">
        <v>7528</v>
      </c>
      <c r="F303" s="665">
        <v>2</v>
      </c>
      <c r="G303" s="665">
        <v>972</v>
      </c>
      <c r="H303" s="665">
        <v>1</v>
      </c>
      <c r="I303" s="665">
        <v>486</v>
      </c>
      <c r="J303" s="665">
        <v>2</v>
      </c>
      <c r="K303" s="665">
        <v>972</v>
      </c>
      <c r="L303" s="665">
        <v>1</v>
      </c>
      <c r="M303" s="665">
        <v>486</v>
      </c>
      <c r="N303" s="665"/>
      <c r="O303" s="665"/>
      <c r="P303" s="678"/>
      <c r="Q303" s="666"/>
    </row>
    <row r="304" spans="1:17" ht="14.4" customHeight="1" x14ac:dyDescent="0.3">
      <c r="A304" s="661" t="s">
        <v>7500</v>
      </c>
      <c r="B304" s="662" t="s">
        <v>7501</v>
      </c>
      <c r="C304" s="662" t="s">
        <v>5769</v>
      </c>
      <c r="D304" s="662" t="s">
        <v>7529</v>
      </c>
      <c r="E304" s="662" t="s">
        <v>7530</v>
      </c>
      <c r="F304" s="665">
        <v>44</v>
      </c>
      <c r="G304" s="665">
        <v>7040</v>
      </c>
      <c r="H304" s="665">
        <v>1</v>
      </c>
      <c r="I304" s="665">
        <v>160</v>
      </c>
      <c r="J304" s="665">
        <v>59</v>
      </c>
      <c r="K304" s="665">
        <v>8839</v>
      </c>
      <c r="L304" s="665">
        <v>1.2555397727272728</v>
      </c>
      <c r="M304" s="665">
        <v>149.81355932203391</v>
      </c>
      <c r="N304" s="665">
        <v>36</v>
      </c>
      <c r="O304" s="665">
        <v>5796</v>
      </c>
      <c r="P304" s="678">
        <v>0.8232954545454545</v>
      </c>
      <c r="Q304" s="666">
        <v>161</v>
      </c>
    </row>
    <row r="305" spans="1:17" ht="14.4" customHeight="1" x14ac:dyDescent="0.3">
      <c r="A305" s="661" t="s">
        <v>7500</v>
      </c>
      <c r="B305" s="662" t="s">
        <v>7501</v>
      </c>
      <c r="C305" s="662" t="s">
        <v>5769</v>
      </c>
      <c r="D305" s="662" t="s">
        <v>7531</v>
      </c>
      <c r="E305" s="662" t="s">
        <v>7503</v>
      </c>
      <c r="F305" s="665">
        <v>324</v>
      </c>
      <c r="G305" s="665">
        <v>22680</v>
      </c>
      <c r="H305" s="665">
        <v>1</v>
      </c>
      <c r="I305" s="665">
        <v>70</v>
      </c>
      <c r="J305" s="665">
        <v>399</v>
      </c>
      <c r="K305" s="665">
        <v>28235</v>
      </c>
      <c r="L305" s="665">
        <v>1.2449294532627866</v>
      </c>
      <c r="M305" s="665">
        <v>70.764411027568926</v>
      </c>
      <c r="N305" s="665">
        <v>455</v>
      </c>
      <c r="O305" s="665">
        <v>32305</v>
      </c>
      <c r="P305" s="678">
        <v>1.4243827160493827</v>
      </c>
      <c r="Q305" s="666">
        <v>71</v>
      </c>
    </row>
    <row r="306" spans="1:17" ht="14.4" customHeight="1" x14ac:dyDescent="0.3">
      <c r="A306" s="661" t="s">
        <v>7500</v>
      </c>
      <c r="B306" s="662" t="s">
        <v>7501</v>
      </c>
      <c r="C306" s="662" t="s">
        <v>5769</v>
      </c>
      <c r="D306" s="662" t="s">
        <v>7532</v>
      </c>
      <c r="E306" s="662" t="s">
        <v>7533</v>
      </c>
      <c r="F306" s="665">
        <v>1</v>
      </c>
      <c r="G306" s="665">
        <v>216</v>
      </c>
      <c r="H306" s="665">
        <v>1</v>
      </c>
      <c r="I306" s="665">
        <v>216</v>
      </c>
      <c r="J306" s="665">
        <v>1</v>
      </c>
      <c r="K306" s="665">
        <v>219</v>
      </c>
      <c r="L306" s="665">
        <v>1.0138888888888888</v>
      </c>
      <c r="M306" s="665">
        <v>219</v>
      </c>
      <c r="N306" s="665">
        <v>1</v>
      </c>
      <c r="O306" s="665">
        <v>220</v>
      </c>
      <c r="P306" s="678">
        <v>1.0185185185185186</v>
      </c>
      <c r="Q306" s="666">
        <v>220</v>
      </c>
    </row>
    <row r="307" spans="1:17" ht="14.4" customHeight="1" x14ac:dyDescent="0.3">
      <c r="A307" s="661" t="s">
        <v>7500</v>
      </c>
      <c r="B307" s="662" t="s">
        <v>7501</v>
      </c>
      <c r="C307" s="662" t="s">
        <v>5769</v>
      </c>
      <c r="D307" s="662" t="s">
        <v>7534</v>
      </c>
      <c r="E307" s="662" t="s">
        <v>7535</v>
      </c>
      <c r="F307" s="665">
        <v>11</v>
      </c>
      <c r="G307" s="665">
        <v>13079</v>
      </c>
      <c r="H307" s="665">
        <v>1</v>
      </c>
      <c r="I307" s="665">
        <v>1189</v>
      </c>
      <c r="J307" s="665">
        <v>18</v>
      </c>
      <c r="K307" s="665">
        <v>21458</v>
      </c>
      <c r="L307" s="665">
        <v>1.6406453092744093</v>
      </c>
      <c r="M307" s="665">
        <v>1192.1111111111111</v>
      </c>
      <c r="N307" s="665">
        <v>16</v>
      </c>
      <c r="O307" s="665">
        <v>19120</v>
      </c>
      <c r="P307" s="678">
        <v>1.4618854652496369</v>
      </c>
      <c r="Q307" s="666">
        <v>1195</v>
      </c>
    </row>
    <row r="308" spans="1:17" ht="14.4" customHeight="1" x14ac:dyDescent="0.3">
      <c r="A308" s="661" t="s">
        <v>7500</v>
      </c>
      <c r="B308" s="662" t="s">
        <v>7501</v>
      </c>
      <c r="C308" s="662" t="s">
        <v>5769</v>
      </c>
      <c r="D308" s="662" t="s">
        <v>7536</v>
      </c>
      <c r="E308" s="662" t="s">
        <v>7537</v>
      </c>
      <c r="F308" s="665">
        <v>9</v>
      </c>
      <c r="G308" s="665">
        <v>972</v>
      </c>
      <c r="H308" s="665">
        <v>1</v>
      </c>
      <c r="I308" s="665">
        <v>108</v>
      </c>
      <c r="J308" s="665">
        <v>8</v>
      </c>
      <c r="K308" s="665">
        <v>870</v>
      </c>
      <c r="L308" s="665">
        <v>0.89506172839506171</v>
      </c>
      <c r="M308" s="665">
        <v>108.75</v>
      </c>
      <c r="N308" s="665">
        <v>13</v>
      </c>
      <c r="O308" s="665">
        <v>1430</v>
      </c>
      <c r="P308" s="678">
        <v>1.4711934156378601</v>
      </c>
      <c r="Q308" s="666">
        <v>110</v>
      </c>
    </row>
    <row r="309" spans="1:17" ht="14.4" customHeight="1" x14ac:dyDescent="0.3">
      <c r="A309" s="661" t="s">
        <v>7500</v>
      </c>
      <c r="B309" s="662" t="s">
        <v>7501</v>
      </c>
      <c r="C309" s="662" t="s">
        <v>5769</v>
      </c>
      <c r="D309" s="662" t="s">
        <v>7538</v>
      </c>
      <c r="E309" s="662" t="s">
        <v>7539</v>
      </c>
      <c r="F309" s="665">
        <v>1</v>
      </c>
      <c r="G309" s="665">
        <v>319</v>
      </c>
      <c r="H309" s="665">
        <v>1</v>
      </c>
      <c r="I309" s="665">
        <v>319</v>
      </c>
      <c r="J309" s="665"/>
      <c r="K309" s="665"/>
      <c r="L309" s="665"/>
      <c r="M309" s="665"/>
      <c r="N309" s="665">
        <v>2</v>
      </c>
      <c r="O309" s="665">
        <v>646</v>
      </c>
      <c r="P309" s="678">
        <v>2.0250783699059562</v>
      </c>
      <c r="Q309" s="666">
        <v>323</v>
      </c>
    </row>
    <row r="310" spans="1:17" ht="14.4" customHeight="1" x14ac:dyDescent="0.3">
      <c r="A310" s="661" t="s">
        <v>7500</v>
      </c>
      <c r="B310" s="662" t="s">
        <v>7501</v>
      </c>
      <c r="C310" s="662" t="s">
        <v>5769</v>
      </c>
      <c r="D310" s="662" t="s">
        <v>7540</v>
      </c>
      <c r="E310" s="662" t="s">
        <v>7541</v>
      </c>
      <c r="F310" s="665"/>
      <c r="G310" s="665"/>
      <c r="H310" s="665"/>
      <c r="I310" s="665"/>
      <c r="J310" s="665">
        <v>1</v>
      </c>
      <c r="K310" s="665">
        <v>1029</v>
      </c>
      <c r="L310" s="665"/>
      <c r="M310" s="665">
        <v>1029</v>
      </c>
      <c r="N310" s="665"/>
      <c r="O310" s="665"/>
      <c r="P310" s="678"/>
      <c r="Q310" s="666"/>
    </row>
    <row r="311" spans="1:17" ht="14.4" customHeight="1" x14ac:dyDescent="0.3">
      <c r="A311" s="661" t="s">
        <v>7500</v>
      </c>
      <c r="B311" s="662" t="s">
        <v>7501</v>
      </c>
      <c r="C311" s="662" t="s">
        <v>5769</v>
      </c>
      <c r="D311" s="662" t="s">
        <v>7542</v>
      </c>
      <c r="E311" s="662" t="s">
        <v>7543</v>
      </c>
      <c r="F311" s="665">
        <v>2</v>
      </c>
      <c r="G311" s="665">
        <v>582</v>
      </c>
      <c r="H311" s="665">
        <v>1</v>
      </c>
      <c r="I311" s="665">
        <v>291</v>
      </c>
      <c r="J311" s="665"/>
      <c r="K311" s="665"/>
      <c r="L311" s="665"/>
      <c r="M311" s="665"/>
      <c r="N311" s="665"/>
      <c r="O311" s="665"/>
      <c r="P311" s="678"/>
      <c r="Q311" s="666"/>
    </row>
    <row r="312" spans="1:17" ht="14.4" customHeight="1" x14ac:dyDescent="0.3">
      <c r="A312" s="661" t="s">
        <v>7500</v>
      </c>
      <c r="B312" s="662" t="s">
        <v>7501</v>
      </c>
      <c r="C312" s="662" t="s">
        <v>5769</v>
      </c>
      <c r="D312" s="662" t="s">
        <v>7544</v>
      </c>
      <c r="E312" s="662" t="s">
        <v>7545</v>
      </c>
      <c r="F312" s="665"/>
      <c r="G312" s="665"/>
      <c r="H312" s="665"/>
      <c r="I312" s="665"/>
      <c r="J312" s="665"/>
      <c r="K312" s="665"/>
      <c r="L312" s="665"/>
      <c r="M312" s="665"/>
      <c r="N312" s="665">
        <v>1</v>
      </c>
      <c r="O312" s="665">
        <v>27</v>
      </c>
      <c r="P312" s="678"/>
      <c r="Q312" s="666">
        <v>27</v>
      </c>
    </row>
    <row r="313" spans="1:17" ht="14.4" customHeight="1" x14ac:dyDescent="0.3">
      <c r="A313" s="661" t="s">
        <v>7546</v>
      </c>
      <c r="B313" s="662" t="s">
        <v>7547</v>
      </c>
      <c r="C313" s="662" t="s">
        <v>5769</v>
      </c>
      <c r="D313" s="662" t="s">
        <v>7548</v>
      </c>
      <c r="E313" s="662" t="s">
        <v>7549</v>
      </c>
      <c r="F313" s="665">
        <v>36</v>
      </c>
      <c r="G313" s="665">
        <v>1908</v>
      </c>
      <c r="H313" s="665">
        <v>1</v>
      </c>
      <c r="I313" s="665">
        <v>53</v>
      </c>
      <c r="J313" s="665">
        <v>89</v>
      </c>
      <c r="K313" s="665">
        <v>4470</v>
      </c>
      <c r="L313" s="665">
        <v>2.3427672955974841</v>
      </c>
      <c r="M313" s="665">
        <v>50.224719101123597</v>
      </c>
      <c r="N313" s="665">
        <v>44</v>
      </c>
      <c r="O313" s="665">
        <v>2376</v>
      </c>
      <c r="P313" s="678">
        <v>1.2452830188679245</v>
      </c>
      <c r="Q313" s="666">
        <v>54</v>
      </c>
    </row>
    <row r="314" spans="1:17" ht="14.4" customHeight="1" x14ac:dyDescent="0.3">
      <c r="A314" s="661" t="s">
        <v>7546</v>
      </c>
      <c r="B314" s="662" t="s">
        <v>7547</v>
      </c>
      <c r="C314" s="662" t="s">
        <v>5769</v>
      </c>
      <c r="D314" s="662" t="s">
        <v>7550</v>
      </c>
      <c r="E314" s="662" t="s">
        <v>7551</v>
      </c>
      <c r="F314" s="665">
        <v>88</v>
      </c>
      <c r="G314" s="665">
        <v>10648</v>
      </c>
      <c r="H314" s="665">
        <v>1</v>
      </c>
      <c r="I314" s="665">
        <v>121</v>
      </c>
      <c r="J314" s="665">
        <v>58</v>
      </c>
      <c r="K314" s="665">
        <v>7052</v>
      </c>
      <c r="L314" s="665">
        <v>0.66228399699474083</v>
      </c>
      <c r="M314" s="665">
        <v>121.58620689655173</v>
      </c>
      <c r="N314" s="665">
        <v>60</v>
      </c>
      <c r="O314" s="665">
        <v>7380</v>
      </c>
      <c r="P314" s="678">
        <v>0.69308790383170549</v>
      </c>
      <c r="Q314" s="666">
        <v>123</v>
      </c>
    </row>
    <row r="315" spans="1:17" ht="14.4" customHeight="1" x14ac:dyDescent="0.3">
      <c r="A315" s="661" t="s">
        <v>7546</v>
      </c>
      <c r="B315" s="662" t="s">
        <v>7547</v>
      </c>
      <c r="C315" s="662" t="s">
        <v>5769</v>
      </c>
      <c r="D315" s="662" t="s">
        <v>7552</v>
      </c>
      <c r="E315" s="662" t="s">
        <v>7553</v>
      </c>
      <c r="F315" s="665">
        <v>6</v>
      </c>
      <c r="G315" s="665">
        <v>1044</v>
      </c>
      <c r="H315" s="665">
        <v>1</v>
      </c>
      <c r="I315" s="665">
        <v>174</v>
      </c>
      <c r="J315" s="665">
        <v>6</v>
      </c>
      <c r="K315" s="665">
        <v>1048</v>
      </c>
      <c r="L315" s="665">
        <v>1.0038314176245211</v>
      </c>
      <c r="M315" s="665">
        <v>174.66666666666666</v>
      </c>
      <c r="N315" s="665">
        <v>1</v>
      </c>
      <c r="O315" s="665">
        <v>177</v>
      </c>
      <c r="P315" s="678">
        <v>0.16954022988505746</v>
      </c>
      <c r="Q315" s="666">
        <v>177</v>
      </c>
    </row>
    <row r="316" spans="1:17" ht="14.4" customHeight="1" x14ac:dyDescent="0.3">
      <c r="A316" s="661" t="s">
        <v>7546</v>
      </c>
      <c r="B316" s="662" t="s">
        <v>7547</v>
      </c>
      <c r="C316" s="662" t="s">
        <v>5769</v>
      </c>
      <c r="D316" s="662" t="s">
        <v>7554</v>
      </c>
      <c r="E316" s="662" t="s">
        <v>7555</v>
      </c>
      <c r="F316" s="665">
        <v>1</v>
      </c>
      <c r="G316" s="665">
        <v>380</v>
      </c>
      <c r="H316" s="665">
        <v>1</v>
      </c>
      <c r="I316" s="665">
        <v>380</v>
      </c>
      <c r="J316" s="665">
        <v>10</v>
      </c>
      <c r="K316" s="665">
        <v>3821</v>
      </c>
      <c r="L316" s="665">
        <v>10.055263157894737</v>
      </c>
      <c r="M316" s="665">
        <v>382.1</v>
      </c>
      <c r="N316" s="665">
        <v>2</v>
      </c>
      <c r="O316" s="665">
        <v>768</v>
      </c>
      <c r="P316" s="678">
        <v>2.0210526315789474</v>
      </c>
      <c r="Q316" s="666">
        <v>384</v>
      </c>
    </row>
    <row r="317" spans="1:17" ht="14.4" customHeight="1" x14ac:dyDescent="0.3">
      <c r="A317" s="661" t="s">
        <v>7546</v>
      </c>
      <c r="B317" s="662" t="s">
        <v>7547</v>
      </c>
      <c r="C317" s="662" t="s">
        <v>5769</v>
      </c>
      <c r="D317" s="662" t="s">
        <v>7556</v>
      </c>
      <c r="E317" s="662" t="s">
        <v>7557</v>
      </c>
      <c r="F317" s="665">
        <v>24</v>
      </c>
      <c r="G317" s="665">
        <v>4032</v>
      </c>
      <c r="H317" s="665">
        <v>1</v>
      </c>
      <c r="I317" s="665">
        <v>168</v>
      </c>
      <c r="J317" s="665">
        <v>10</v>
      </c>
      <c r="K317" s="665">
        <v>1710</v>
      </c>
      <c r="L317" s="665">
        <v>0.42410714285714285</v>
      </c>
      <c r="M317" s="665">
        <v>171</v>
      </c>
      <c r="N317" s="665">
        <v>10</v>
      </c>
      <c r="O317" s="665">
        <v>1720</v>
      </c>
      <c r="P317" s="678">
        <v>0.42658730158730157</v>
      </c>
      <c r="Q317" s="666">
        <v>172</v>
      </c>
    </row>
    <row r="318" spans="1:17" ht="14.4" customHeight="1" x14ac:dyDescent="0.3">
      <c r="A318" s="661" t="s">
        <v>7546</v>
      </c>
      <c r="B318" s="662" t="s">
        <v>7547</v>
      </c>
      <c r="C318" s="662" t="s">
        <v>5769</v>
      </c>
      <c r="D318" s="662" t="s">
        <v>7558</v>
      </c>
      <c r="E318" s="662" t="s">
        <v>7559</v>
      </c>
      <c r="F318" s="665">
        <v>5</v>
      </c>
      <c r="G318" s="665">
        <v>2625</v>
      </c>
      <c r="H318" s="665">
        <v>1</v>
      </c>
      <c r="I318" s="665">
        <v>525</v>
      </c>
      <c r="J318" s="665"/>
      <c r="K318" s="665"/>
      <c r="L318" s="665"/>
      <c r="M318" s="665"/>
      <c r="N318" s="665">
        <v>3</v>
      </c>
      <c r="O318" s="665">
        <v>1599</v>
      </c>
      <c r="P318" s="678">
        <v>0.6091428571428571</v>
      </c>
      <c r="Q318" s="666">
        <v>533</v>
      </c>
    </row>
    <row r="319" spans="1:17" ht="14.4" customHeight="1" x14ac:dyDescent="0.3">
      <c r="A319" s="661" t="s">
        <v>7546</v>
      </c>
      <c r="B319" s="662" t="s">
        <v>7547</v>
      </c>
      <c r="C319" s="662" t="s">
        <v>5769</v>
      </c>
      <c r="D319" s="662" t="s">
        <v>7560</v>
      </c>
      <c r="E319" s="662" t="s">
        <v>7561</v>
      </c>
      <c r="F319" s="665">
        <v>69</v>
      </c>
      <c r="G319" s="665">
        <v>21804</v>
      </c>
      <c r="H319" s="665">
        <v>1</v>
      </c>
      <c r="I319" s="665">
        <v>316</v>
      </c>
      <c r="J319" s="665">
        <v>21</v>
      </c>
      <c r="K319" s="665">
        <v>6712</v>
      </c>
      <c r="L319" s="665">
        <v>0.30783342505962208</v>
      </c>
      <c r="M319" s="665">
        <v>319.61904761904759</v>
      </c>
      <c r="N319" s="665">
        <v>18</v>
      </c>
      <c r="O319" s="665">
        <v>5796</v>
      </c>
      <c r="P319" s="678">
        <v>0.26582278481012656</v>
      </c>
      <c r="Q319" s="666">
        <v>322</v>
      </c>
    </row>
    <row r="320" spans="1:17" ht="14.4" customHeight="1" x14ac:dyDescent="0.3">
      <c r="A320" s="661" t="s">
        <v>7546</v>
      </c>
      <c r="B320" s="662" t="s">
        <v>7547</v>
      </c>
      <c r="C320" s="662" t="s">
        <v>5769</v>
      </c>
      <c r="D320" s="662" t="s">
        <v>7562</v>
      </c>
      <c r="E320" s="662" t="s">
        <v>7563</v>
      </c>
      <c r="F320" s="665"/>
      <c r="G320" s="665"/>
      <c r="H320" s="665"/>
      <c r="I320" s="665"/>
      <c r="J320" s="665">
        <v>1</v>
      </c>
      <c r="K320" s="665">
        <v>438</v>
      </c>
      <c r="L320" s="665"/>
      <c r="M320" s="665">
        <v>438</v>
      </c>
      <c r="N320" s="665"/>
      <c r="O320" s="665"/>
      <c r="P320" s="678"/>
      <c r="Q320" s="666"/>
    </row>
    <row r="321" spans="1:17" ht="14.4" customHeight="1" x14ac:dyDescent="0.3">
      <c r="A321" s="661" t="s">
        <v>7546</v>
      </c>
      <c r="B321" s="662" t="s">
        <v>7547</v>
      </c>
      <c r="C321" s="662" t="s">
        <v>5769</v>
      </c>
      <c r="D321" s="662" t="s">
        <v>7564</v>
      </c>
      <c r="E321" s="662" t="s">
        <v>7565</v>
      </c>
      <c r="F321" s="665">
        <v>111</v>
      </c>
      <c r="G321" s="665">
        <v>37518</v>
      </c>
      <c r="H321" s="665">
        <v>1</v>
      </c>
      <c r="I321" s="665">
        <v>338</v>
      </c>
      <c r="J321" s="665">
        <v>67</v>
      </c>
      <c r="K321" s="665">
        <v>22708</v>
      </c>
      <c r="L321" s="665">
        <v>0.60525614371768222</v>
      </c>
      <c r="M321" s="665">
        <v>338.92537313432837</v>
      </c>
      <c r="N321" s="665">
        <v>23</v>
      </c>
      <c r="O321" s="665">
        <v>7843</v>
      </c>
      <c r="P321" s="678">
        <v>0.20904632443093982</v>
      </c>
      <c r="Q321" s="666">
        <v>341</v>
      </c>
    </row>
    <row r="322" spans="1:17" ht="14.4" customHeight="1" x14ac:dyDescent="0.3">
      <c r="A322" s="661" t="s">
        <v>7546</v>
      </c>
      <c r="B322" s="662" t="s">
        <v>7547</v>
      </c>
      <c r="C322" s="662" t="s">
        <v>5769</v>
      </c>
      <c r="D322" s="662" t="s">
        <v>6969</v>
      </c>
      <c r="E322" s="662" t="s">
        <v>6970</v>
      </c>
      <c r="F322" s="665"/>
      <c r="G322" s="665"/>
      <c r="H322" s="665"/>
      <c r="I322" s="665"/>
      <c r="J322" s="665">
        <v>5</v>
      </c>
      <c r="K322" s="665">
        <v>544</v>
      </c>
      <c r="L322" s="665"/>
      <c r="M322" s="665">
        <v>108.8</v>
      </c>
      <c r="N322" s="665">
        <v>1</v>
      </c>
      <c r="O322" s="665">
        <v>109</v>
      </c>
      <c r="P322" s="678"/>
      <c r="Q322" s="666">
        <v>109</v>
      </c>
    </row>
    <row r="323" spans="1:17" ht="14.4" customHeight="1" x14ac:dyDescent="0.3">
      <c r="A323" s="661" t="s">
        <v>7546</v>
      </c>
      <c r="B323" s="662" t="s">
        <v>7547</v>
      </c>
      <c r="C323" s="662" t="s">
        <v>5769</v>
      </c>
      <c r="D323" s="662" t="s">
        <v>7566</v>
      </c>
      <c r="E323" s="662" t="s">
        <v>7567</v>
      </c>
      <c r="F323" s="665">
        <v>2</v>
      </c>
      <c r="G323" s="665">
        <v>730</v>
      </c>
      <c r="H323" s="665">
        <v>1</v>
      </c>
      <c r="I323" s="665">
        <v>365</v>
      </c>
      <c r="J323" s="665"/>
      <c r="K323" s="665"/>
      <c r="L323" s="665"/>
      <c r="M323" s="665"/>
      <c r="N323" s="665">
        <v>1</v>
      </c>
      <c r="O323" s="665">
        <v>376</v>
      </c>
      <c r="P323" s="678">
        <v>0.51506849315068493</v>
      </c>
      <c r="Q323" s="666">
        <v>376</v>
      </c>
    </row>
    <row r="324" spans="1:17" ht="14.4" customHeight="1" x14ac:dyDescent="0.3">
      <c r="A324" s="661" t="s">
        <v>7546</v>
      </c>
      <c r="B324" s="662" t="s">
        <v>7547</v>
      </c>
      <c r="C324" s="662" t="s">
        <v>5769</v>
      </c>
      <c r="D324" s="662" t="s">
        <v>6973</v>
      </c>
      <c r="E324" s="662" t="s">
        <v>6974</v>
      </c>
      <c r="F324" s="665"/>
      <c r="G324" s="665"/>
      <c r="H324" s="665"/>
      <c r="I324" s="665"/>
      <c r="J324" s="665">
        <v>4</v>
      </c>
      <c r="K324" s="665">
        <v>148</v>
      </c>
      <c r="L324" s="665"/>
      <c r="M324" s="665">
        <v>37</v>
      </c>
      <c r="N324" s="665">
        <v>1</v>
      </c>
      <c r="O324" s="665">
        <v>37</v>
      </c>
      <c r="P324" s="678"/>
      <c r="Q324" s="666">
        <v>37</v>
      </c>
    </row>
    <row r="325" spans="1:17" ht="14.4" customHeight="1" x14ac:dyDescent="0.3">
      <c r="A325" s="661" t="s">
        <v>7546</v>
      </c>
      <c r="B325" s="662" t="s">
        <v>7547</v>
      </c>
      <c r="C325" s="662" t="s">
        <v>5769</v>
      </c>
      <c r="D325" s="662" t="s">
        <v>6975</v>
      </c>
      <c r="E325" s="662" t="s">
        <v>6976</v>
      </c>
      <c r="F325" s="665">
        <v>1</v>
      </c>
      <c r="G325" s="665">
        <v>664</v>
      </c>
      <c r="H325" s="665">
        <v>1</v>
      </c>
      <c r="I325" s="665">
        <v>664</v>
      </c>
      <c r="J325" s="665">
        <v>1</v>
      </c>
      <c r="K325" s="665">
        <v>664</v>
      </c>
      <c r="L325" s="665">
        <v>1</v>
      </c>
      <c r="M325" s="665">
        <v>664</v>
      </c>
      <c r="N325" s="665">
        <v>1</v>
      </c>
      <c r="O325" s="665">
        <v>676</v>
      </c>
      <c r="P325" s="678">
        <v>1.0180722891566265</v>
      </c>
      <c r="Q325" s="666">
        <v>676</v>
      </c>
    </row>
    <row r="326" spans="1:17" ht="14.4" customHeight="1" x14ac:dyDescent="0.3">
      <c r="A326" s="661" t="s">
        <v>7546</v>
      </c>
      <c r="B326" s="662" t="s">
        <v>7547</v>
      </c>
      <c r="C326" s="662" t="s">
        <v>5769</v>
      </c>
      <c r="D326" s="662" t="s">
        <v>7568</v>
      </c>
      <c r="E326" s="662" t="s">
        <v>7569</v>
      </c>
      <c r="F326" s="665">
        <v>1</v>
      </c>
      <c r="G326" s="665">
        <v>136</v>
      </c>
      <c r="H326" s="665">
        <v>1</v>
      </c>
      <c r="I326" s="665">
        <v>136</v>
      </c>
      <c r="J326" s="665"/>
      <c r="K326" s="665"/>
      <c r="L326" s="665"/>
      <c r="M326" s="665"/>
      <c r="N326" s="665"/>
      <c r="O326" s="665"/>
      <c r="P326" s="678"/>
      <c r="Q326" s="666"/>
    </row>
    <row r="327" spans="1:17" ht="14.4" customHeight="1" x14ac:dyDescent="0.3">
      <c r="A327" s="661" t="s">
        <v>7546</v>
      </c>
      <c r="B327" s="662" t="s">
        <v>7547</v>
      </c>
      <c r="C327" s="662" t="s">
        <v>5769</v>
      </c>
      <c r="D327" s="662" t="s">
        <v>7570</v>
      </c>
      <c r="E327" s="662" t="s">
        <v>7571</v>
      </c>
      <c r="F327" s="665">
        <v>46</v>
      </c>
      <c r="G327" s="665">
        <v>12926</v>
      </c>
      <c r="H327" s="665">
        <v>1</v>
      </c>
      <c r="I327" s="665">
        <v>281</v>
      </c>
      <c r="J327" s="665">
        <v>55</v>
      </c>
      <c r="K327" s="665">
        <v>15010</v>
      </c>
      <c r="L327" s="665">
        <v>1.1612254371035122</v>
      </c>
      <c r="M327" s="665">
        <v>272.90909090909093</v>
      </c>
      <c r="N327" s="665">
        <v>36</v>
      </c>
      <c r="O327" s="665">
        <v>10260</v>
      </c>
      <c r="P327" s="678">
        <v>0.79374903295683119</v>
      </c>
      <c r="Q327" s="666">
        <v>285</v>
      </c>
    </row>
    <row r="328" spans="1:17" ht="14.4" customHeight="1" x14ac:dyDescent="0.3">
      <c r="A328" s="661" t="s">
        <v>7546</v>
      </c>
      <c r="B328" s="662" t="s">
        <v>7547</v>
      </c>
      <c r="C328" s="662" t="s">
        <v>5769</v>
      </c>
      <c r="D328" s="662" t="s">
        <v>7572</v>
      </c>
      <c r="E328" s="662" t="s">
        <v>7573</v>
      </c>
      <c r="F328" s="665">
        <v>24</v>
      </c>
      <c r="G328" s="665">
        <v>10944</v>
      </c>
      <c r="H328" s="665">
        <v>1</v>
      </c>
      <c r="I328" s="665">
        <v>456</v>
      </c>
      <c r="J328" s="665">
        <v>25</v>
      </c>
      <c r="K328" s="665">
        <v>11464</v>
      </c>
      <c r="L328" s="665">
        <v>1.047514619883041</v>
      </c>
      <c r="M328" s="665">
        <v>458.56</v>
      </c>
      <c r="N328" s="665">
        <v>19</v>
      </c>
      <c r="O328" s="665">
        <v>8778</v>
      </c>
      <c r="P328" s="678">
        <v>0.80208333333333337</v>
      </c>
      <c r="Q328" s="666">
        <v>462</v>
      </c>
    </row>
    <row r="329" spans="1:17" ht="14.4" customHeight="1" x14ac:dyDescent="0.3">
      <c r="A329" s="661" t="s">
        <v>7546</v>
      </c>
      <c r="B329" s="662" t="s">
        <v>7547</v>
      </c>
      <c r="C329" s="662" t="s">
        <v>5769</v>
      </c>
      <c r="D329" s="662" t="s">
        <v>7574</v>
      </c>
      <c r="E329" s="662" t="s">
        <v>7575</v>
      </c>
      <c r="F329" s="665">
        <v>69</v>
      </c>
      <c r="G329" s="665">
        <v>24012</v>
      </c>
      <c r="H329" s="665">
        <v>1</v>
      </c>
      <c r="I329" s="665">
        <v>348</v>
      </c>
      <c r="J329" s="665">
        <v>67</v>
      </c>
      <c r="K329" s="665">
        <v>22872</v>
      </c>
      <c r="L329" s="665">
        <v>0.95252373813093449</v>
      </c>
      <c r="M329" s="665">
        <v>341.37313432835822</v>
      </c>
      <c r="N329" s="665">
        <v>55</v>
      </c>
      <c r="O329" s="665">
        <v>19580</v>
      </c>
      <c r="P329" s="678">
        <v>0.81542562052307177</v>
      </c>
      <c r="Q329" s="666">
        <v>356</v>
      </c>
    </row>
    <row r="330" spans="1:17" ht="14.4" customHeight="1" x14ac:dyDescent="0.3">
      <c r="A330" s="661" t="s">
        <v>7546</v>
      </c>
      <c r="B330" s="662" t="s">
        <v>7547</v>
      </c>
      <c r="C330" s="662" t="s">
        <v>5769</v>
      </c>
      <c r="D330" s="662" t="s">
        <v>7576</v>
      </c>
      <c r="E330" s="662" t="s">
        <v>7577</v>
      </c>
      <c r="F330" s="665">
        <v>1</v>
      </c>
      <c r="G330" s="665">
        <v>2886</v>
      </c>
      <c r="H330" s="665">
        <v>1</v>
      </c>
      <c r="I330" s="665">
        <v>2886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x14ac:dyDescent="0.3">
      <c r="A331" s="661" t="s">
        <v>7546</v>
      </c>
      <c r="B331" s="662" t="s">
        <v>7547</v>
      </c>
      <c r="C331" s="662" t="s">
        <v>5769</v>
      </c>
      <c r="D331" s="662" t="s">
        <v>7578</v>
      </c>
      <c r="E331" s="662" t="s">
        <v>7579</v>
      </c>
      <c r="F331" s="665">
        <v>16</v>
      </c>
      <c r="G331" s="665">
        <v>1648</v>
      </c>
      <c r="H331" s="665">
        <v>1</v>
      </c>
      <c r="I331" s="665">
        <v>103</v>
      </c>
      <c r="J331" s="665">
        <v>1</v>
      </c>
      <c r="K331" s="665">
        <v>104</v>
      </c>
      <c r="L331" s="665">
        <v>6.3106796116504854E-2</v>
      </c>
      <c r="M331" s="665">
        <v>104</v>
      </c>
      <c r="N331" s="665"/>
      <c r="O331" s="665"/>
      <c r="P331" s="678"/>
      <c r="Q331" s="666"/>
    </row>
    <row r="332" spans="1:17" ht="14.4" customHeight="1" x14ac:dyDescent="0.3">
      <c r="A332" s="661" t="s">
        <v>7546</v>
      </c>
      <c r="B332" s="662" t="s">
        <v>7547</v>
      </c>
      <c r="C332" s="662" t="s">
        <v>5769</v>
      </c>
      <c r="D332" s="662" t="s">
        <v>7580</v>
      </c>
      <c r="E332" s="662" t="s">
        <v>7581</v>
      </c>
      <c r="F332" s="665">
        <v>3</v>
      </c>
      <c r="G332" s="665">
        <v>345</v>
      </c>
      <c r="H332" s="665">
        <v>1</v>
      </c>
      <c r="I332" s="665">
        <v>115</v>
      </c>
      <c r="J332" s="665">
        <v>1</v>
      </c>
      <c r="K332" s="665">
        <v>115</v>
      </c>
      <c r="L332" s="665">
        <v>0.33333333333333331</v>
      </c>
      <c r="M332" s="665">
        <v>115</v>
      </c>
      <c r="N332" s="665">
        <v>2</v>
      </c>
      <c r="O332" s="665">
        <v>234</v>
      </c>
      <c r="P332" s="678">
        <v>0.67826086956521736</v>
      </c>
      <c r="Q332" s="666">
        <v>117</v>
      </c>
    </row>
    <row r="333" spans="1:17" ht="14.4" customHeight="1" x14ac:dyDescent="0.3">
      <c r="A333" s="661" t="s">
        <v>7546</v>
      </c>
      <c r="B333" s="662" t="s">
        <v>7547</v>
      </c>
      <c r="C333" s="662" t="s">
        <v>5769</v>
      </c>
      <c r="D333" s="662" t="s">
        <v>6977</v>
      </c>
      <c r="E333" s="662" t="s">
        <v>6978</v>
      </c>
      <c r="F333" s="665"/>
      <c r="G333" s="665"/>
      <c r="H333" s="665"/>
      <c r="I333" s="665"/>
      <c r="J333" s="665">
        <v>6</v>
      </c>
      <c r="K333" s="665">
        <v>2762</v>
      </c>
      <c r="L333" s="665"/>
      <c r="M333" s="665">
        <v>460.33333333333331</v>
      </c>
      <c r="N333" s="665">
        <v>1</v>
      </c>
      <c r="O333" s="665">
        <v>463</v>
      </c>
      <c r="P333" s="678"/>
      <c r="Q333" s="666">
        <v>463</v>
      </c>
    </row>
    <row r="334" spans="1:17" ht="14.4" customHeight="1" x14ac:dyDescent="0.3">
      <c r="A334" s="661" t="s">
        <v>7546</v>
      </c>
      <c r="B334" s="662" t="s">
        <v>7547</v>
      </c>
      <c r="C334" s="662" t="s">
        <v>5769</v>
      </c>
      <c r="D334" s="662" t="s">
        <v>7013</v>
      </c>
      <c r="E334" s="662" t="s">
        <v>7014</v>
      </c>
      <c r="F334" s="665">
        <v>1</v>
      </c>
      <c r="G334" s="665">
        <v>1245</v>
      </c>
      <c r="H334" s="665">
        <v>1</v>
      </c>
      <c r="I334" s="665">
        <v>1245</v>
      </c>
      <c r="J334" s="665"/>
      <c r="K334" s="665"/>
      <c r="L334" s="665"/>
      <c r="M334" s="665"/>
      <c r="N334" s="665"/>
      <c r="O334" s="665"/>
      <c r="P334" s="678"/>
      <c r="Q334" s="666"/>
    </row>
    <row r="335" spans="1:17" ht="14.4" customHeight="1" x14ac:dyDescent="0.3">
      <c r="A335" s="661" t="s">
        <v>7546</v>
      </c>
      <c r="B335" s="662" t="s">
        <v>7547</v>
      </c>
      <c r="C335" s="662" t="s">
        <v>5769</v>
      </c>
      <c r="D335" s="662" t="s">
        <v>7582</v>
      </c>
      <c r="E335" s="662" t="s">
        <v>7583</v>
      </c>
      <c r="F335" s="665">
        <v>28</v>
      </c>
      <c r="G335" s="665">
        <v>12012</v>
      </c>
      <c r="H335" s="665">
        <v>1</v>
      </c>
      <c r="I335" s="665">
        <v>429</v>
      </c>
      <c r="J335" s="665">
        <v>8</v>
      </c>
      <c r="K335" s="665">
        <v>3472</v>
      </c>
      <c r="L335" s="665">
        <v>0.28904428904428903</v>
      </c>
      <c r="M335" s="665">
        <v>434</v>
      </c>
      <c r="N335" s="665">
        <v>8</v>
      </c>
      <c r="O335" s="665">
        <v>3496</v>
      </c>
      <c r="P335" s="678">
        <v>0.29104229104229107</v>
      </c>
      <c r="Q335" s="666">
        <v>437</v>
      </c>
    </row>
    <row r="336" spans="1:17" ht="14.4" customHeight="1" x14ac:dyDescent="0.3">
      <c r="A336" s="661" t="s">
        <v>7546</v>
      </c>
      <c r="B336" s="662" t="s">
        <v>7547</v>
      </c>
      <c r="C336" s="662" t="s">
        <v>5769</v>
      </c>
      <c r="D336" s="662" t="s">
        <v>7584</v>
      </c>
      <c r="E336" s="662" t="s">
        <v>7585</v>
      </c>
      <c r="F336" s="665">
        <v>16</v>
      </c>
      <c r="G336" s="665">
        <v>848</v>
      </c>
      <c r="H336" s="665">
        <v>1</v>
      </c>
      <c r="I336" s="665">
        <v>53</v>
      </c>
      <c r="J336" s="665">
        <v>23</v>
      </c>
      <c r="K336" s="665">
        <v>912</v>
      </c>
      <c r="L336" s="665">
        <v>1.0754716981132075</v>
      </c>
      <c r="M336" s="665">
        <v>39.652173913043477</v>
      </c>
      <c r="N336" s="665">
        <v>8</v>
      </c>
      <c r="O336" s="665">
        <v>432</v>
      </c>
      <c r="P336" s="678">
        <v>0.50943396226415094</v>
      </c>
      <c r="Q336" s="666">
        <v>54</v>
      </c>
    </row>
    <row r="337" spans="1:17" ht="14.4" customHeight="1" x14ac:dyDescent="0.3">
      <c r="A337" s="661" t="s">
        <v>7546</v>
      </c>
      <c r="B337" s="662" t="s">
        <v>7547</v>
      </c>
      <c r="C337" s="662" t="s">
        <v>5769</v>
      </c>
      <c r="D337" s="662" t="s">
        <v>7586</v>
      </c>
      <c r="E337" s="662" t="s">
        <v>7587</v>
      </c>
      <c r="F337" s="665">
        <v>1097</v>
      </c>
      <c r="G337" s="665">
        <v>181005</v>
      </c>
      <c r="H337" s="665">
        <v>1</v>
      </c>
      <c r="I337" s="665">
        <v>165</v>
      </c>
      <c r="J337" s="665">
        <v>529</v>
      </c>
      <c r="K337" s="665">
        <v>73035</v>
      </c>
      <c r="L337" s="665">
        <v>0.4034971409629568</v>
      </c>
      <c r="M337" s="665">
        <v>138.06238185255199</v>
      </c>
      <c r="N337" s="665">
        <v>281</v>
      </c>
      <c r="O337" s="665">
        <v>47489</v>
      </c>
      <c r="P337" s="678">
        <v>0.26236291815143226</v>
      </c>
      <c r="Q337" s="666">
        <v>169</v>
      </c>
    </row>
    <row r="338" spans="1:17" ht="14.4" customHeight="1" x14ac:dyDescent="0.3">
      <c r="A338" s="661" t="s">
        <v>7546</v>
      </c>
      <c r="B338" s="662" t="s">
        <v>7547</v>
      </c>
      <c r="C338" s="662" t="s">
        <v>5769</v>
      </c>
      <c r="D338" s="662" t="s">
        <v>6981</v>
      </c>
      <c r="E338" s="662" t="s">
        <v>6982</v>
      </c>
      <c r="F338" s="665">
        <v>2</v>
      </c>
      <c r="G338" s="665">
        <v>158</v>
      </c>
      <c r="H338" s="665">
        <v>1</v>
      </c>
      <c r="I338" s="665">
        <v>79</v>
      </c>
      <c r="J338" s="665">
        <v>6</v>
      </c>
      <c r="K338" s="665">
        <v>478</v>
      </c>
      <c r="L338" s="665">
        <v>3.0253164556962027</v>
      </c>
      <c r="M338" s="665">
        <v>79.666666666666671</v>
      </c>
      <c r="N338" s="665">
        <v>2</v>
      </c>
      <c r="O338" s="665">
        <v>162</v>
      </c>
      <c r="P338" s="678">
        <v>1.0253164556962024</v>
      </c>
      <c r="Q338" s="666">
        <v>81</v>
      </c>
    </row>
    <row r="339" spans="1:17" ht="14.4" customHeight="1" x14ac:dyDescent="0.3">
      <c r="A339" s="661" t="s">
        <v>7546</v>
      </c>
      <c r="B339" s="662" t="s">
        <v>7547</v>
      </c>
      <c r="C339" s="662" t="s">
        <v>5769</v>
      </c>
      <c r="D339" s="662" t="s">
        <v>7588</v>
      </c>
      <c r="E339" s="662" t="s">
        <v>7589</v>
      </c>
      <c r="F339" s="665">
        <v>37</v>
      </c>
      <c r="G339" s="665">
        <v>5920</v>
      </c>
      <c r="H339" s="665">
        <v>1</v>
      </c>
      <c r="I339" s="665">
        <v>160</v>
      </c>
      <c r="J339" s="665">
        <v>13</v>
      </c>
      <c r="K339" s="665">
        <v>1778</v>
      </c>
      <c r="L339" s="665">
        <v>0.30033783783783785</v>
      </c>
      <c r="M339" s="665">
        <v>136.76923076923077</v>
      </c>
      <c r="N339" s="665">
        <v>3</v>
      </c>
      <c r="O339" s="665">
        <v>489</v>
      </c>
      <c r="P339" s="678">
        <v>8.2601351351351354E-2</v>
      </c>
      <c r="Q339" s="666">
        <v>163</v>
      </c>
    </row>
    <row r="340" spans="1:17" ht="14.4" customHeight="1" x14ac:dyDescent="0.3">
      <c r="A340" s="661" t="s">
        <v>7546</v>
      </c>
      <c r="B340" s="662" t="s">
        <v>7547</v>
      </c>
      <c r="C340" s="662" t="s">
        <v>5769</v>
      </c>
      <c r="D340" s="662" t="s">
        <v>7019</v>
      </c>
      <c r="E340" s="662" t="s">
        <v>7020</v>
      </c>
      <c r="F340" s="665">
        <v>2</v>
      </c>
      <c r="G340" s="665">
        <v>2004</v>
      </c>
      <c r="H340" s="665">
        <v>1</v>
      </c>
      <c r="I340" s="665">
        <v>1002</v>
      </c>
      <c r="J340" s="665"/>
      <c r="K340" s="665"/>
      <c r="L340" s="665"/>
      <c r="M340" s="665"/>
      <c r="N340" s="665"/>
      <c r="O340" s="665"/>
      <c r="P340" s="678"/>
      <c r="Q340" s="666"/>
    </row>
    <row r="341" spans="1:17" ht="14.4" customHeight="1" x14ac:dyDescent="0.3">
      <c r="A341" s="661" t="s">
        <v>7546</v>
      </c>
      <c r="B341" s="662" t="s">
        <v>7547</v>
      </c>
      <c r="C341" s="662" t="s">
        <v>5769</v>
      </c>
      <c r="D341" s="662" t="s">
        <v>6987</v>
      </c>
      <c r="E341" s="662" t="s">
        <v>6988</v>
      </c>
      <c r="F341" s="665">
        <v>1</v>
      </c>
      <c r="G341" s="665">
        <v>167</v>
      </c>
      <c r="H341" s="665">
        <v>1</v>
      </c>
      <c r="I341" s="665">
        <v>167</v>
      </c>
      <c r="J341" s="665">
        <v>1</v>
      </c>
      <c r="K341" s="665">
        <v>169</v>
      </c>
      <c r="L341" s="665">
        <v>1.0119760479041917</v>
      </c>
      <c r="M341" s="665">
        <v>169</v>
      </c>
      <c r="N341" s="665"/>
      <c r="O341" s="665"/>
      <c r="P341" s="678"/>
      <c r="Q341" s="666"/>
    </row>
    <row r="342" spans="1:17" ht="14.4" customHeight="1" x14ac:dyDescent="0.3">
      <c r="A342" s="661" t="s">
        <v>7546</v>
      </c>
      <c r="B342" s="662" t="s">
        <v>7547</v>
      </c>
      <c r="C342" s="662" t="s">
        <v>5769</v>
      </c>
      <c r="D342" s="662" t="s">
        <v>7021</v>
      </c>
      <c r="E342" s="662" t="s">
        <v>7022</v>
      </c>
      <c r="F342" s="665">
        <v>2</v>
      </c>
      <c r="G342" s="665">
        <v>4466</v>
      </c>
      <c r="H342" s="665">
        <v>1</v>
      </c>
      <c r="I342" s="665">
        <v>2233</v>
      </c>
      <c r="J342" s="665"/>
      <c r="K342" s="665"/>
      <c r="L342" s="665"/>
      <c r="M342" s="665"/>
      <c r="N342" s="665"/>
      <c r="O342" s="665"/>
      <c r="P342" s="678"/>
      <c r="Q342" s="666"/>
    </row>
    <row r="343" spans="1:17" ht="14.4" customHeight="1" x14ac:dyDescent="0.3">
      <c r="A343" s="661" t="s">
        <v>7546</v>
      </c>
      <c r="B343" s="662" t="s">
        <v>7547</v>
      </c>
      <c r="C343" s="662" t="s">
        <v>5769</v>
      </c>
      <c r="D343" s="662" t="s">
        <v>7590</v>
      </c>
      <c r="E343" s="662" t="s">
        <v>7591</v>
      </c>
      <c r="F343" s="665">
        <v>1</v>
      </c>
      <c r="G343" s="665">
        <v>243</v>
      </c>
      <c r="H343" s="665">
        <v>1</v>
      </c>
      <c r="I343" s="665">
        <v>243</v>
      </c>
      <c r="J343" s="665">
        <v>1</v>
      </c>
      <c r="K343" s="665">
        <v>243</v>
      </c>
      <c r="L343" s="665">
        <v>1</v>
      </c>
      <c r="M343" s="665">
        <v>243</v>
      </c>
      <c r="N343" s="665">
        <v>1</v>
      </c>
      <c r="O343" s="665">
        <v>247</v>
      </c>
      <c r="P343" s="678">
        <v>1.0164609053497942</v>
      </c>
      <c r="Q343" s="666">
        <v>247</v>
      </c>
    </row>
    <row r="344" spans="1:17" ht="14.4" customHeight="1" x14ac:dyDescent="0.3">
      <c r="A344" s="661" t="s">
        <v>7546</v>
      </c>
      <c r="B344" s="662" t="s">
        <v>7547</v>
      </c>
      <c r="C344" s="662" t="s">
        <v>5769</v>
      </c>
      <c r="D344" s="662" t="s">
        <v>7592</v>
      </c>
      <c r="E344" s="662" t="s">
        <v>7593</v>
      </c>
      <c r="F344" s="665">
        <v>2</v>
      </c>
      <c r="G344" s="665">
        <v>3986</v>
      </c>
      <c r="H344" s="665">
        <v>1</v>
      </c>
      <c r="I344" s="665">
        <v>1993</v>
      </c>
      <c r="J344" s="665">
        <v>1</v>
      </c>
      <c r="K344" s="665">
        <v>2006</v>
      </c>
      <c r="L344" s="665">
        <v>0.50326141495233312</v>
      </c>
      <c r="M344" s="665">
        <v>2006</v>
      </c>
      <c r="N344" s="665">
        <v>1</v>
      </c>
      <c r="O344" s="665">
        <v>2012</v>
      </c>
      <c r="P344" s="678">
        <v>0.50476668339187158</v>
      </c>
      <c r="Q344" s="666">
        <v>2012</v>
      </c>
    </row>
    <row r="345" spans="1:17" ht="14.4" customHeight="1" x14ac:dyDescent="0.3">
      <c r="A345" s="661" t="s">
        <v>7546</v>
      </c>
      <c r="B345" s="662" t="s">
        <v>7547</v>
      </c>
      <c r="C345" s="662" t="s">
        <v>5769</v>
      </c>
      <c r="D345" s="662" t="s">
        <v>7594</v>
      </c>
      <c r="E345" s="662" t="s">
        <v>7595</v>
      </c>
      <c r="F345" s="665"/>
      <c r="G345" s="665"/>
      <c r="H345" s="665"/>
      <c r="I345" s="665"/>
      <c r="J345" s="665">
        <v>7</v>
      </c>
      <c r="K345" s="665">
        <v>1573</v>
      </c>
      <c r="L345" s="665"/>
      <c r="M345" s="665">
        <v>224.71428571428572</v>
      </c>
      <c r="N345" s="665">
        <v>1</v>
      </c>
      <c r="O345" s="665">
        <v>226</v>
      </c>
      <c r="P345" s="678"/>
      <c r="Q345" s="666">
        <v>226</v>
      </c>
    </row>
    <row r="346" spans="1:17" ht="14.4" customHeight="1" x14ac:dyDescent="0.3">
      <c r="A346" s="661" t="s">
        <v>7546</v>
      </c>
      <c r="B346" s="662" t="s">
        <v>7547</v>
      </c>
      <c r="C346" s="662" t="s">
        <v>5769</v>
      </c>
      <c r="D346" s="662" t="s">
        <v>7596</v>
      </c>
      <c r="E346" s="662" t="s">
        <v>7597</v>
      </c>
      <c r="F346" s="665">
        <v>60</v>
      </c>
      <c r="G346" s="665">
        <v>24240</v>
      </c>
      <c r="H346" s="665">
        <v>1</v>
      </c>
      <c r="I346" s="665">
        <v>404</v>
      </c>
      <c r="J346" s="665">
        <v>24</v>
      </c>
      <c r="K346" s="665">
        <v>5746</v>
      </c>
      <c r="L346" s="665">
        <v>0.23704620462046205</v>
      </c>
      <c r="M346" s="665">
        <v>239.41666666666666</v>
      </c>
      <c r="N346" s="665">
        <v>8</v>
      </c>
      <c r="O346" s="665">
        <v>3344</v>
      </c>
      <c r="P346" s="678">
        <v>0.13795379537953795</v>
      </c>
      <c r="Q346" s="666">
        <v>418</v>
      </c>
    </row>
    <row r="347" spans="1:17" ht="14.4" customHeight="1" x14ac:dyDescent="0.3">
      <c r="A347" s="661" t="s">
        <v>7546</v>
      </c>
      <c r="B347" s="662" t="s">
        <v>7547</v>
      </c>
      <c r="C347" s="662" t="s">
        <v>5769</v>
      </c>
      <c r="D347" s="662" t="s">
        <v>7598</v>
      </c>
      <c r="E347" s="662" t="s">
        <v>7599</v>
      </c>
      <c r="F347" s="665">
        <v>1</v>
      </c>
      <c r="G347" s="665">
        <v>266</v>
      </c>
      <c r="H347" s="665">
        <v>1</v>
      </c>
      <c r="I347" s="665">
        <v>266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7600</v>
      </c>
      <c r="B348" s="662" t="s">
        <v>3405</v>
      </c>
      <c r="C348" s="662" t="s">
        <v>5769</v>
      </c>
      <c r="D348" s="662" t="s">
        <v>7601</v>
      </c>
      <c r="E348" s="662" t="s">
        <v>7602</v>
      </c>
      <c r="F348" s="665">
        <v>1086</v>
      </c>
      <c r="G348" s="665">
        <v>172674</v>
      </c>
      <c r="H348" s="665">
        <v>1</v>
      </c>
      <c r="I348" s="665">
        <v>159</v>
      </c>
      <c r="J348" s="665">
        <v>1223</v>
      </c>
      <c r="K348" s="665">
        <v>195019</v>
      </c>
      <c r="L348" s="665">
        <v>1.1294057009161773</v>
      </c>
      <c r="M348" s="665">
        <v>159.45952575633689</v>
      </c>
      <c r="N348" s="665">
        <v>1333</v>
      </c>
      <c r="O348" s="665">
        <v>214613</v>
      </c>
      <c r="P348" s="678">
        <v>1.2428796460381992</v>
      </c>
      <c r="Q348" s="666">
        <v>161</v>
      </c>
    </row>
    <row r="349" spans="1:17" ht="14.4" customHeight="1" x14ac:dyDescent="0.3">
      <c r="A349" s="661" t="s">
        <v>7600</v>
      </c>
      <c r="B349" s="662" t="s">
        <v>3405</v>
      </c>
      <c r="C349" s="662" t="s">
        <v>5769</v>
      </c>
      <c r="D349" s="662" t="s">
        <v>7603</v>
      </c>
      <c r="E349" s="662" t="s">
        <v>7604</v>
      </c>
      <c r="F349" s="665">
        <v>155</v>
      </c>
      <c r="G349" s="665">
        <v>180575</v>
      </c>
      <c r="H349" s="665">
        <v>1</v>
      </c>
      <c r="I349" s="665">
        <v>1165</v>
      </c>
      <c r="J349" s="665">
        <v>409</v>
      </c>
      <c r="K349" s="665">
        <v>477406</v>
      </c>
      <c r="L349" s="665">
        <v>2.6438100512252527</v>
      </c>
      <c r="M349" s="665">
        <v>1167.2518337408312</v>
      </c>
      <c r="N349" s="665">
        <v>131</v>
      </c>
      <c r="O349" s="665">
        <v>153139</v>
      </c>
      <c r="P349" s="678">
        <v>0.84806313166274405</v>
      </c>
      <c r="Q349" s="666">
        <v>1169</v>
      </c>
    </row>
    <row r="350" spans="1:17" ht="14.4" customHeight="1" x14ac:dyDescent="0.3">
      <c r="A350" s="661" t="s">
        <v>7600</v>
      </c>
      <c r="B350" s="662" t="s">
        <v>3405</v>
      </c>
      <c r="C350" s="662" t="s">
        <v>5769</v>
      </c>
      <c r="D350" s="662" t="s">
        <v>7605</v>
      </c>
      <c r="E350" s="662" t="s">
        <v>7606</v>
      </c>
      <c r="F350" s="665">
        <v>452</v>
      </c>
      <c r="G350" s="665">
        <v>17628</v>
      </c>
      <c r="H350" s="665">
        <v>1</v>
      </c>
      <c r="I350" s="665">
        <v>39</v>
      </c>
      <c r="J350" s="665">
        <v>524</v>
      </c>
      <c r="K350" s="665">
        <v>20144</v>
      </c>
      <c r="L350" s="665">
        <v>1.142727479010665</v>
      </c>
      <c r="M350" s="665">
        <v>38.44274809160305</v>
      </c>
      <c r="N350" s="665">
        <v>232</v>
      </c>
      <c r="O350" s="665">
        <v>9280</v>
      </c>
      <c r="P350" s="678">
        <v>0.52643521670070348</v>
      </c>
      <c r="Q350" s="666">
        <v>40</v>
      </c>
    </row>
    <row r="351" spans="1:17" ht="14.4" customHeight="1" x14ac:dyDescent="0.3">
      <c r="A351" s="661" t="s">
        <v>7600</v>
      </c>
      <c r="B351" s="662" t="s">
        <v>3405</v>
      </c>
      <c r="C351" s="662" t="s">
        <v>5769</v>
      </c>
      <c r="D351" s="662" t="s">
        <v>7518</v>
      </c>
      <c r="E351" s="662" t="s">
        <v>7519</v>
      </c>
      <c r="F351" s="665">
        <v>13</v>
      </c>
      <c r="G351" s="665">
        <v>4966</v>
      </c>
      <c r="H351" s="665">
        <v>1</v>
      </c>
      <c r="I351" s="665">
        <v>382</v>
      </c>
      <c r="J351" s="665">
        <v>41</v>
      </c>
      <c r="K351" s="665">
        <v>12630</v>
      </c>
      <c r="L351" s="665">
        <v>2.5432944019331454</v>
      </c>
      <c r="M351" s="665">
        <v>308.04878048780489</v>
      </c>
      <c r="N351" s="665">
        <v>28</v>
      </c>
      <c r="O351" s="665">
        <v>10724</v>
      </c>
      <c r="P351" s="678">
        <v>2.1594844945630287</v>
      </c>
      <c r="Q351" s="666">
        <v>383</v>
      </c>
    </row>
    <row r="352" spans="1:17" ht="14.4" customHeight="1" x14ac:dyDescent="0.3">
      <c r="A352" s="661" t="s">
        <v>7600</v>
      </c>
      <c r="B352" s="662" t="s">
        <v>3405</v>
      </c>
      <c r="C352" s="662" t="s">
        <v>5769</v>
      </c>
      <c r="D352" s="662" t="s">
        <v>7607</v>
      </c>
      <c r="E352" s="662" t="s">
        <v>7608</v>
      </c>
      <c r="F352" s="665">
        <v>3</v>
      </c>
      <c r="G352" s="665">
        <v>111</v>
      </c>
      <c r="H352" s="665">
        <v>1</v>
      </c>
      <c r="I352" s="665">
        <v>37</v>
      </c>
      <c r="J352" s="665">
        <v>14</v>
      </c>
      <c r="K352" s="665">
        <v>518</v>
      </c>
      <c r="L352" s="665">
        <v>4.666666666666667</v>
      </c>
      <c r="M352" s="665">
        <v>37</v>
      </c>
      <c r="N352" s="665">
        <v>6</v>
      </c>
      <c r="O352" s="665">
        <v>222</v>
      </c>
      <c r="P352" s="678">
        <v>2</v>
      </c>
      <c r="Q352" s="666">
        <v>37</v>
      </c>
    </row>
    <row r="353" spans="1:17" ht="14.4" customHeight="1" x14ac:dyDescent="0.3">
      <c r="A353" s="661" t="s">
        <v>7600</v>
      </c>
      <c r="B353" s="662" t="s">
        <v>3405</v>
      </c>
      <c r="C353" s="662" t="s">
        <v>5769</v>
      </c>
      <c r="D353" s="662" t="s">
        <v>7609</v>
      </c>
      <c r="E353" s="662" t="s">
        <v>7610</v>
      </c>
      <c r="F353" s="665">
        <v>66</v>
      </c>
      <c r="G353" s="665">
        <v>29304</v>
      </c>
      <c r="H353" s="665">
        <v>1</v>
      </c>
      <c r="I353" s="665">
        <v>444</v>
      </c>
      <c r="J353" s="665">
        <v>87</v>
      </c>
      <c r="K353" s="665">
        <v>28020</v>
      </c>
      <c r="L353" s="665">
        <v>0.95618345618345624</v>
      </c>
      <c r="M353" s="665">
        <v>322.06896551724139</v>
      </c>
      <c r="N353" s="665">
        <v>51</v>
      </c>
      <c r="O353" s="665">
        <v>22695</v>
      </c>
      <c r="P353" s="678">
        <v>0.77446764946764945</v>
      </c>
      <c r="Q353" s="666">
        <v>445</v>
      </c>
    </row>
    <row r="354" spans="1:17" ht="14.4" customHeight="1" x14ac:dyDescent="0.3">
      <c r="A354" s="661" t="s">
        <v>7600</v>
      </c>
      <c r="B354" s="662" t="s">
        <v>3405</v>
      </c>
      <c r="C354" s="662" t="s">
        <v>5769</v>
      </c>
      <c r="D354" s="662" t="s">
        <v>7611</v>
      </c>
      <c r="E354" s="662" t="s">
        <v>7612</v>
      </c>
      <c r="F354" s="665">
        <v>119</v>
      </c>
      <c r="G354" s="665">
        <v>4879</v>
      </c>
      <c r="H354" s="665">
        <v>1</v>
      </c>
      <c r="I354" s="665">
        <v>41</v>
      </c>
      <c r="J354" s="665">
        <v>168</v>
      </c>
      <c r="K354" s="665">
        <v>6232</v>
      </c>
      <c r="L354" s="665">
        <v>1.2773109243697478</v>
      </c>
      <c r="M354" s="665">
        <v>37.095238095238095</v>
      </c>
      <c r="N354" s="665">
        <v>140</v>
      </c>
      <c r="O354" s="665">
        <v>5740</v>
      </c>
      <c r="P354" s="678">
        <v>1.1764705882352942</v>
      </c>
      <c r="Q354" s="666">
        <v>41</v>
      </c>
    </row>
    <row r="355" spans="1:17" ht="14.4" customHeight="1" x14ac:dyDescent="0.3">
      <c r="A355" s="661" t="s">
        <v>7600</v>
      </c>
      <c r="B355" s="662" t="s">
        <v>3405</v>
      </c>
      <c r="C355" s="662" t="s">
        <v>5769</v>
      </c>
      <c r="D355" s="662" t="s">
        <v>7613</v>
      </c>
      <c r="E355" s="662" t="s">
        <v>7614</v>
      </c>
      <c r="F355" s="665">
        <v>43</v>
      </c>
      <c r="G355" s="665">
        <v>21070</v>
      </c>
      <c r="H355" s="665">
        <v>1</v>
      </c>
      <c r="I355" s="665">
        <v>490</v>
      </c>
      <c r="J355" s="665">
        <v>82</v>
      </c>
      <c r="K355" s="665">
        <v>36306</v>
      </c>
      <c r="L355" s="665">
        <v>1.7231134314190792</v>
      </c>
      <c r="M355" s="665">
        <v>442.7560975609756</v>
      </c>
      <c r="N355" s="665">
        <v>59</v>
      </c>
      <c r="O355" s="665">
        <v>28969</v>
      </c>
      <c r="P355" s="678">
        <v>1.3748932130991931</v>
      </c>
      <c r="Q355" s="666">
        <v>491</v>
      </c>
    </row>
    <row r="356" spans="1:17" ht="14.4" customHeight="1" x14ac:dyDescent="0.3">
      <c r="A356" s="661" t="s">
        <v>7600</v>
      </c>
      <c r="B356" s="662" t="s">
        <v>3405</v>
      </c>
      <c r="C356" s="662" t="s">
        <v>5769</v>
      </c>
      <c r="D356" s="662" t="s">
        <v>7615</v>
      </c>
      <c r="E356" s="662" t="s">
        <v>7616</v>
      </c>
      <c r="F356" s="665">
        <v>136</v>
      </c>
      <c r="G356" s="665">
        <v>4216</v>
      </c>
      <c r="H356" s="665">
        <v>1</v>
      </c>
      <c r="I356" s="665">
        <v>31</v>
      </c>
      <c r="J356" s="665">
        <v>128</v>
      </c>
      <c r="K356" s="665">
        <v>3906</v>
      </c>
      <c r="L356" s="665">
        <v>0.92647058823529416</v>
      </c>
      <c r="M356" s="665">
        <v>30.515625</v>
      </c>
      <c r="N356" s="665">
        <v>108</v>
      </c>
      <c r="O356" s="665">
        <v>3348</v>
      </c>
      <c r="P356" s="678">
        <v>0.79411764705882348</v>
      </c>
      <c r="Q356" s="666">
        <v>31</v>
      </c>
    </row>
    <row r="357" spans="1:17" ht="14.4" customHeight="1" x14ac:dyDescent="0.3">
      <c r="A357" s="661" t="s">
        <v>7600</v>
      </c>
      <c r="B357" s="662" t="s">
        <v>3405</v>
      </c>
      <c r="C357" s="662" t="s">
        <v>5769</v>
      </c>
      <c r="D357" s="662" t="s">
        <v>7617</v>
      </c>
      <c r="E357" s="662" t="s">
        <v>7618</v>
      </c>
      <c r="F357" s="665">
        <v>7</v>
      </c>
      <c r="G357" s="665">
        <v>1435</v>
      </c>
      <c r="H357" s="665">
        <v>1</v>
      </c>
      <c r="I357" s="665">
        <v>205</v>
      </c>
      <c r="J357" s="665">
        <v>7</v>
      </c>
      <c r="K357" s="665">
        <v>1441</v>
      </c>
      <c r="L357" s="665">
        <v>1.0041811846689896</v>
      </c>
      <c r="M357" s="665">
        <v>205.85714285714286</v>
      </c>
      <c r="N357" s="665">
        <v>16</v>
      </c>
      <c r="O357" s="665">
        <v>3312</v>
      </c>
      <c r="P357" s="678">
        <v>2.3080139372822299</v>
      </c>
      <c r="Q357" s="666">
        <v>207</v>
      </c>
    </row>
    <row r="358" spans="1:17" ht="14.4" customHeight="1" x14ac:dyDescent="0.3">
      <c r="A358" s="661" t="s">
        <v>7600</v>
      </c>
      <c r="B358" s="662" t="s">
        <v>3405</v>
      </c>
      <c r="C358" s="662" t="s">
        <v>5769</v>
      </c>
      <c r="D358" s="662" t="s">
        <v>7619</v>
      </c>
      <c r="E358" s="662" t="s">
        <v>7620</v>
      </c>
      <c r="F358" s="665">
        <v>9</v>
      </c>
      <c r="G358" s="665">
        <v>3393</v>
      </c>
      <c r="H358" s="665">
        <v>1</v>
      </c>
      <c r="I358" s="665">
        <v>377</v>
      </c>
      <c r="J358" s="665">
        <v>7</v>
      </c>
      <c r="K358" s="665">
        <v>2653</v>
      </c>
      <c r="L358" s="665">
        <v>0.78190391983495433</v>
      </c>
      <c r="M358" s="665">
        <v>379</v>
      </c>
      <c r="N358" s="665">
        <v>16</v>
      </c>
      <c r="O358" s="665">
        <v>6080</v>
      </c>
      <c r="P358" s="678">
        <v>1.7919245505452401</v>
      </c>
      <c r="Q358" s="666">
        <v>380</v>
      </c>
    </row>
    <row r="359" spans="1:17" ht="14.4" customHeight="1" x14ac:dyDescent="0.3">
      <c r="A359" s="661" t="s">
        <v>7600</v>
      </c>
      <c r="B359" s="662" t="s">
        <v>3405</v>
      </c>
      <c r="C359" s="662" t="s">
        <v>5769</v>
      </c>
      <c r="D359" s="662" t="s">
        <v>7621</v>
      </c>
      <c r="E359" s="662" t="s">
        <v>7622</v>
      </c>
      <c r="F359" s="665">
        <v>1640</v>
      </c>
      <c r="G359" s="665">
        <v>185320</v>
      </c>
      <c r="H359" s="665">
        <v>1</v>
      </c>
      <c r="I359" s="665">
        <v>113</v>
      </c>
      <c r="J359" s="665">
        <v>2021</v>
      </c>
      <c r="K359" s="665">
        <v>223617</v>
      </c>
      <c r="L359" s="665">
        <v>1.2066533563565724</v>
      </c>
      <c r="M359" s="665">
        <v>110.64670954972786</v>
      </c>
      <c r="N359" s="665">
        <v>1796</v>
      </c>
      <c r="O359" s="665">
        <v>208336</v>
      </c>
      <c r="P359" s="678">
        <v>1.1241959853226851</v>
      </c>
      <c r="Q359" s="666">
        <v>116</v>
      </c>
    </row>
    <row r="360" spans="1:17" ht="14.4" customHeight="1" x14ac:dyDescent="0.3">
      <c r="A360" s="661" t="s">
        <v>7600</v>
      </c>
      <c r="B360" s="662" t="s">
        <v>3405</v>
      </c>
      <c r="C360" s="662" t="s">
        <v>5769</v>
      </c>
      <c r="D360" s="662" t="s">
        <v>7623</v>
      </c>
      <c r="E360" s="662" t="s">
        <v>7624</v>
      </c>
      <c r="F360" s="665">
        <v>719</v>
      </c>
      <c r="G360" s="665">
        <v>60396</v>
      </c>
      <c r="H360" s="665">
        <v>1</v>
      </c>
      <c r="I360" s="665">
        <v>84</v>
      </c>
      <c r="J360" s="665">
        <v>775</v>
      </c>
      <c r="K360" s="665">
        <v>65302</v>
      </c>
      <c r="L360" s="665">
        <v>1.0812305450692099</v>
      </c>
      <c r="M360" s="665">
        <v>84.260645161290327</v>
      </c>
      <c r="N360" s="665">
        <v>794</v>
      </c>
      <c r="O360" s="665">
        <v>67490</v>
      </c>
      <c r="P360" s="678">
        <v>1.1174581098085965</v>
      </c>
      <c r="Q360" s="666">
        <v>85</v>
      </c>
    </row>
    <row r="361" spans="1:17" ht="14.4" customHeight="1" x14ac:dyDescent="0.3">
      <c r="A361" s="661" t="s">
        <v>7600</v>
      </c>
      <c r="B361" s="662" t="s">
        <v>3405</v>
      </c>
      <c r="C361" s="662" t="s">
        <v>5769</v>
      </c>
      <c r="D361" s="662" t="s">
        <v>7625</v>
      </c>
      <c r="E361" s="662" t="s">
        <v>7626</v>
      </c>
      <c r="F361" s="665">
        <v>6</v>
      </c>
      <c r="G361" s="665">
        <v>576</v>
      </c>
      <c r="H361" s="665">
        <v>1</v>
      </c>
      <c r="I361" s="665">
        <v>96</v>
      </c>
      <c r="J361" s="665">
        <v>8</v>
      </c>
      <c r="K361" s="665">
        <v>776</v>
      </c>
      <c r="L361" s="665">
        <v>1.3472222222222223</v>
      </c>
      <c r="M361" s="665">
        <v>97</v>
      </c>
      <c r="N361" s="665">
        <v>13</v>
      </c>
      <c r="O361" s="665">
        <v>1274</v>
      </c>
      <c r="P361" s="678">
        <v>2.2118055555555554</v>
      </c>
      <c r="Q361" s="666">
        <v>98</v>
      </c>
    </row>
    <row r="362" spans="1:17" ht="14.4" customHeight="1" x14ac:dyDescent="0.3">
      <c r="A362" s="661" t="s">
        <v>7600</v>
      </c>
      <c r="B362" s="662" t="s">
        <v>3405</v>
      </c>
      <c r="C362" s="662" t="s">
        <v>5769</v>
      </c>
      <c r="D362" s="662" t="s">
        <v>7627</v>
      </c>
      <c r="E362" s="662" t="s">
        <v>7628</v>
      </c>
      <c r="F362" s="665">
        <v>143</v>
      </c>
      <c r="G362" s="665">
        <v>3003</v>
      </c>
      <c r="H362" s="665">
        <v>1</v>
      </c>
      <c r="I362" s="665">
        <v>21</v>
      </c>
      <c r="J362" s="665">
        <v>159</v>
      </c>
      <c r="K362" s="665">
        <v>3297</v>
      </c>
      <c r="L362" s="665">
        <v>1.0979020979020979</v>
      </c>
      <c r="M362" s="665">
        <v>20.735849056603772</v>
      </c>
      <c r="N362" s="665">
        <v>127</v>
      </c>
      <c r="O362" s="665">
        <v>2667</v>
      </c>
      <c r="P362" s="678">
        <v>0.88811188811188813</v>
      </c>
      <c r="Q362" s="666">
        <v>21</v>
      </c>
    </row>
    <row r="363" spans="1:17" ht="14.4" customHeight="1" x14ac:dyDescent="0.3">
      <c r="A363" s="661" t="s">
        <v>7600</v>
      </c>
      <c r="B363" s="662" t="s">
        <v>3405</v>
      </c>
      <c r="C363" s="662" t="s">
        <v>5769</v>
      </c>
      <c r="D363" s="662" t="s">
        <v>7527</v>
      </c>
      <c r="E363" s="662" t="s">
        <v>7528</v>
      </c>
      <c r="F363" s="665">
        <v>323</v>
      </c>
      <c r="G363" s="665">
        <v>156978</v>
      </c>
      <c r="H363" s="665">
        <v>1</v>
      </c>
      <c r="I363" s="665">
        <v>486</v>
      </c>
      <c r="J363" s="665">
        <v>301</v>
      </c>
      <c r="K363" s="665">
        <v>138713</v>
      </c>
      <c r="L363" s="665">
        <v>0.88364611601625709</v>
      </c>
      <c r="M363" s="665">
        <v>460.84053156146177</v>
      </c>
      <c r="N363" s="665">
        <v>398</v>
      </c>
      <c r="O363" s="665">
        <v>193826</v>
      </c>
      <c r="P363" s="678">
        <v>1.234733529539171</v>
      </c>
      <c r="Q363" s="666">
        <v>487</v>
      </c>
    </row>
    <row r="364" spans="1:17" ht="14.4" customHeight="1" x14ac:dyDescent="0.3">
      <c r="A364" s="661" t="s">
        <v>7600</v>
      </c>
      <c r="B364" s="662" t="s">
        <v>3405</v>
      </c>
      <c r="C364" s="662" t="s">
        <v>5769</v>
      </c>
      <c r="D364" s="662" t="s">
        <v>7629</v>
      </c>
      <c r="E364" s="662" t="s">
        <v>7630</v>
      </c>
      <c r="F364" s="665">
        <v>184</v>
      </c>
      <c r="G364" s="665">
        <v>7360</v>
      </c>
      <c r="H364" s="665">
        <v>1</v>
      </c>
      <c r="I364" s="665">
        <v>40</v>
      </c>
      <c r="J364" s="665">
        <v>196</v>
      </c>
      <c r="K364" s="665">
        <v>7648</v>
      </c>
      <c r="L364" s="665">
        <v>1.0391304347826087</v>
      </c>
      <c r="M364" s="665">
        <v>39.020408163265309</v>
      </c>
      <c r="N364" s="665">
        <v>207</v>
      </c>
      <c r="O364" s="665">
        <v>8487</v>
      </c>
      <c r="P364" s="678">
        <v>1.153125</v>
      </c>
      <c r="Q364" s="666">
        <v>41</v>
      </c>
    </row>
    <row r="365" spans="1:17" ht="14.4" customHeight="1" x14ac:dyDescent="0.3">
      <c r="A365" s="661" t="s">
        <v>7600</v>
      </c>
      <c r="B365" s="662" t="s">
        <v>3405</v>
      </c>
      <c r="C365" s="662" t="s">
        <v>5769</v>
      </c>
      <c r="D365" s="662" t="s">
        <v>7631</v>
      </c>
      <c r="E365" s="662" t="s">
        <v>7632</v>
      </c>
      <c r="F365" s="665">
        <v>1</v>
      </c>
      <c r="G365" s="665">
        <v>761</v>
      </c>
      <c r="H365" s="665">
        <v>1</v>
      </c>
      <c r="I365" s="665">
        <v>761</v>
      </c>
      <c r="J365" s="665"/>
      <c r="K365" s="665"/>
      <c r="L365" s="665"/>
      <c r="M365" s="665"/>
      <c r="N365" s="665"/>
      <c r="O365" s="665"/>
      <c r="P365" s="678"/>
      <c r="Q365" s="666"/>
    </row>
    <row r="366" spans="1:17" ht="14.4" customHeight="1" x14ac:dyDescent="0.3">
      <c r="A366" s="661" t="s">
        <v>7600</v>
      </c>
      <c r="B366" s="662" t="s">
        <v>3405</v>
      </c>
      <c r="C366" s="662" t="s">
        <v>5769</v>
      </c>
      <c r="D366" s="662" t="s">
        <v>7633</v>
      </c>
      <c r="E366" s="662" t="s">
        <v>7634</v>
      </c>
      <c r="F366" s="665"/>
      <c r="G366" s="665"/>
      <c r="H366" s="665"/>
      <c r="I366" s="665"/>
      <c r="J366" s="665">
        <v>1</v>
      </c>
      <c r="K366" s="665">
        <v>2059</v>
      </c>
      <c r="L366" s="665"/>
      <c r="M366" s="665">
        <v>2059</v>
      </c>
      <c r="N366" s="665"/>
      <c r="O366" s="665"/>
      <c r="P366" s="678"/>
      <c r="Q366" s="666"/>
    </row>
    <row r="367" spans="1:17" ht="14.4" customHeight="1" x14ac:dyDescent="0.3">
      <c r="A367" s="661" t="s">
        <v>7600</v>
      </c>
      <c r="B367" s="662" t="s">
        <v>3405</v>
      </c>
      <c r="C367" s="662" t="s">
        <v>5769</v>
      </c>
      <c r="D367" s="662" t="s">
        <v>7635</v>
      </c>
      <c r="E367" s="662" t="s">
        <v>7636</v>
      </c>
      <c r="F367" s="665">
        <v>18</v>
      </c>
      <c r="G367" s="665">
        <v>10872</v>
      </c>
      <c r="H367" s="665">
        <v>1</v>
      </c>
      <c r="I367" s="665">
        <v>604</v>
      </c>
      <c r="J367" s="665">
        <v>31</v>
      </c>
      <c r="K367" s="665">
        <v>18796</v>
      </c>
      <c r="L367" s="665">
        <v>1.7288447387785135</v>
      </c>
      <c r="M367" s="665">
        <v>606.32258064516134</v>
      </c>
      <c r="N367" s="665">
        <v>27</v>
      </c>
      <c r="O367" s="665">
        <v>16416</v>
      </c>
      <c r="P367" s="678">
        <v>1.509933774834437</v>
      </c>
      <c r="Q367" s="666">
        <v>608</v>
      </c>
    </row>
    <row r="368" spans="1:17" ht="14.4" customHeight="1" x14ac:dyDescent="0.3">
      <c r="A368" s="661" t="s">
        <v>7600</v>
      </c>
      <c r="B368" s="662" t="s">
        <v>3405</v>
      </c>
      <c r="C368" s="662" t="s">
        <v>5769</v>
      </c>
      <c r="D368" s="662" t="s">
        <v>7637</v>
      </c>
      <c r="E368" s="662" t="s">
        <v>7638</v>
      </c>
      <c r="F368" s="665"/>
      <c r="G368" s="665"/>
      <c r="H368" s="665"/>
      <c r="I368" s="665"/>
      <c r="J368" s="665">
        <v>2</v>
      </c>
      <c r="K368" s="665">
        <v>0</v>
      </c>
      <c r="L368" s="665"/>
      <c r="M368" s="665">
        <v>0</v>
      </c>
      <c r="N368" s="665">
        <v>1</v>
      </c>
      <c r="O368" s="665">
        <v>962</v>
      </c>
      <c r="P368" s="678"/>
      <c r="Q368" s="666">
        <v>962</v>
      </c>
    </row>
    <row r="369" spans="1:17" ht="14.4" customHeight="1" x14ac:dyDescent="0.3">
      <c r="A369" s="661" t="s">
        <v>7600</v>
      </c>
      <c r="B369" s="662" t="s">
        <v>3405</v>
      </c>
      <c r="C369" s="662" t="s">
        <v>5769</v>
      </c>
      <c r="D369" s="662" t="s">
        <v>7639</v>
      </c>
      <c r="E369" s="662" t="s">
        <v>7640</v>
      </c>
      <c r="F369" s="665">
        <v>2</v>
      </c>
      <c r="G369" s="665">
        <v>304</v>
      </c>
      <c r="H369" s="665">
        <v>1</v>
      </c>
      <c r="I369" s="665">
        <v>152</v>
      </c>
      <c r="J369" s="665"/>
      <c r="K369" s="665"/>
      <c r="L369" s="665"/>
      <c r="M369" s="665"/>
      <c r="N369" s="665"/>
      <c r="O369" s="665"/>
      <c r="P369" s="678"/>
      <c r="Q369" s="666"/>
    </row>
    <row r="370" spans="1:17" ht="14.4" customHeight="1" x14ac:dyDescent="0.3">
      <c r="A370" s="661" t="s">
        <v>7600</v>
      </c>
      <c r="B370" s="662" t="s">
        <v>3405</v>
      </c>
      <c r="C370" s="662" t="s">
        <v>5769</v>
      </c>
      <c r="D370" s="662" t="s">
        <v>7641</v>
      </c>
      <c r="E370" s="662" t="s">
        <v>7642</v>
      </c>
      <c r="F370" s="665"/>
      <c r="G370" s="665"/>
      <c r="H370" s="665"/>
      <c r="I370" s="665"/>
      <c r="J370" s="665"/>
      <c r="K370" s="665"/>
      <c r="L370" s="665"/>
      <c r="M370" s="665"/>
      <c r="N370" s="665">
        <v>1</v>
      </c>
      <c r="O370" s="665">
        <v>27</v>
      </c>
      <c r="P370" s="678"/>
      <c r="Q370" s="666">
        <v>27</v>
      </c>
    </row>
    <row r="371" spans="1:17" ht="14.4" customHeight="1" x14ac:dyDescent="0.3">
      <c r="A371" s="661" t="s">
        <v>7600</v>
      </c>
      <c r="B371" s="662" t="s">
        <v>3405</v>
      </c>
      <c r="C371" s="662" t="s">
        <v>5769</v>
      </c>
      <c r="D371" s="662" t="s">
        <v>7643</v>
      </c>
      <c r="E371" s="662" t="s">
        <v>7644</v>
      </c>
      <c r="F371" s="665">
        <v>5</v>
      </c>
      <c r="G371" s="665">
        <v>1635</v>
      </c>
      <c r="H371" s="665">
        <v>1</v>
      </c>
      <c r="I371" s="665">
        <v>327</v>
      </c>
      <c r="J371" s="665">
        <v>3</v>
      </c>
      <c r="K371" s="665">
        <v>983</v>
      </c>
      <c r="L371" s="665">
        <v>0.60122324159021412</v>
      </c>
      <c r="M371" s="665">
        <v>327.66666666666669</v>
      </c>
      <c r="N371" s="665">
        <v>10</v>
      </c>
      <c r="O371" s="665">
        <v>3280</v>
      </c>
      <c r="P371" s="678">
        <v>2.0061162079510702</v>
      </c>
      <c r="Q371" s="666">
        <v>328</v>
      </c>
    </row>
    <row r="372" spans="1:17" ht="14.4" customHeight="1" x14ac:dyDescent="0.3">
      <c r="A372" s="661" t="s">
        <v>7600</v>
      </c>
      <c r="B372" s="662" t="s">
        <v>3405</v>
      </c>
      <c r="C372" s="662" t="s">
        <v>5769</v>
      </c>
      <c r="D372" s="662" t="s">
        <v>7645</v>
      </c>
      <c r="E372" s="662" t="s">
        <v>7646</v>
      </c>
      <c r="F372" s="665">
        <v>1</v>
      </c>
      <c r="G372" s="665">
        <v>28</v>
      </c>
      <c r="H372" s="665">
        <v>1</v>
      </c>
      <c r="I372" s="665">
        <v>28</v>
      </c>
      <c r="J372" s="665"/>
      <c r="K372" s="665"/>
      <c r="L372" s="665"/>
      <c r="M372" s="665"/>
      <c r="N372" s="665"/>
      <c r="O372" s="665"/>
      <c r="P372" s="678"/>
      <c r="Q372" s="666"/>
    </row>
    <row r="373" spans="1:17" ht="14.4" customHeight="1" x14ac:dyDescent="0.3">
      <c r="A373" s="661" t="s">
        <v>7647</v>
      </c>
      <c r="B373" s="662" t="s">
        <v>7305</v>
      </c>
      <c r="C373" s="662" t="s">
        <v>5769</v>
      </c>
      <c r="D373" s="662" t="s">
        <v>7648</v>
      </c>
      <c r="E373" s="662" t="s">
        <v>7649</v>
      </c>
      <c r="F373" s="665">
        <v>1</v>
      </c>
      <c r="G373" s="665">
        <v>1609</v>
      </c>
      <c r="H373" s="665">
        <v>1</v>
      </c>
      <c r="I373" s="665">
        <v>1609</v>
      </c>
      <c r="J373" s="665"/>
      <c r="K373" s="665"/>
      <c r="L373" s="665"/>
      <c r="M373" s="665"/>
      <c r="N373" s="665"/>
      <c r="O373" s="665"/>
      <c r="P373" s="678"/>
      <c r="Q373" s="666"/>
    </row>
    <row r="374" spans="1:17" ht="14.4" customHeight="1" x14ac:dyDescent="0.3">
      <c r="A374" s="661" t="s">
        <v>7647</v>
      </c>
      <c r="B374" s="662" t="s">
        <v>7305</v>
      </c>
      <c r="C374" s="662" t="s">
        <v>5769</v>
      </c>
      <c r="D374" s="662" t="s">
        <v>7650</v>
      </c>
      <c r="E374" s="662" t="s">
        <v>7651</v>
      </c>
      <c r="F374" s="665">
        <v>5</v>
      </c>
      <c r="G374" s="665">
        <v>8100</v>
      </c>
      <c r="H374" s="665">
        <v>1</v>
      </c>
      <c r="I374" s="665">
        <v>1620</v>
      </c>
      <c r="J374" s="665"/>
      <c r="K374" s="665"/>
      <c r="L374" s="665"/>
      <c r="M374" s="665"/>
      <c r="N374" s="665"/>
      <c r="O374" s="665"/>
      <c r="P374" s="678"/>
      <c r="Q374" s="666"/>
    </row>
    <row r="375" spans="1:17" ht="14.4" customHeight="1" x14ac:dyDescent="0.3">
      <c r="A375" s="661" t="s">
        <v>7647</v>
      </c>
      <c r="B375" s="662" t="s">
        <v>7305</v>
      </c>
      <c r="C375" s="662" t="s">
        <v>5769</v>
      </c>
      <c r="D375" s="662" t="s">
        <v>7652</v>
      </c>
      <c r="E375" s="662" t="s">
        <v>7653</v>
      </c>
      <c r="F375" s="665">
        <v>12</v>
      </c>
      <c r="G375" s="665">
        <v>46368</v>
      </c>
      <c r="H375" s="665">
        <v>1</v>
      </c>
      <c r="I375" s="665">
        <v>3864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7647</v>
      </c>
      <c r="B376" s="662" t="s">
        <v>7305</v>
      </c>
      <c r="C376" s="662" t="s">
        <v>5769</v>
      </c>
      <c r="D376" s="662" t="s">
        <v>7654</v>
      </c>
      <c r="E376" s="662" t="s">
        <v>7655</v>
      </c>
      <c r="F376" s="665">
        <v>4</v>
      </c>
      <c r="G376" s="665">
        <v>3304</v>
      </c>
      <c r="H376" s="665">
        <v>1</v>
      </c>
      <c r="I376" s="665">
        <v>826</v>
      </c>
      <c r="J376" s="665"/>
      <c r="K376" s="665"/>
      <c r="L376" s="665"/>
      <c r="M376" s="665"/>
      <c r="N376" s="665"/>
      <c r="O376" s="665"/>
      <c r="P376" s="678"/>
      <c r="Q376" s="666"/>
    </row>
    <row r="377" spans="1:17" ht="14.4" customHeight="1" x14ac:dyDescent="0.3">
      <c r="A377" s="661" t="s">
        <v>7647</v>
      </c>
      <c r="B377" s="662" t="s">
        <v>7305</v>
      </c>
      <c r="C377" s="662" t="s">
        <v>5769</v>
      </c>
      <c r="D377" s="662" t="s">
        <v>7656</v>
      </c>
      <c r="E377" s="662" t="s">
        <v>7657</v>
      </c>
      <c r="F377" s="665">
        <v>21</v>
      </c>
      <c r="G377" s="665">
        <v>3486</v>
      </c>
      <c r="H377" s="665">
        <v>1</v>
      </c>
      <c r="I377" s="665">
        <v>166</v>
      </c>
      <c r="J377" s="665">
        <v>4</v>
      </c>
      <c r="K377" s="665">
        <v>665</v>
      </c>
      <c r="L377" s="665">
        <v>0.19076305220883535</v>
      </c>
      <c r="M377" s="665">
        <v>166.25</v>
      </c>
      <c r="N377" s="665">
        <v>11</v>
      </c>
      <c r="O377" s="665">
        <v>1837</v>
      </c>
      <c r="P377" s="678">
        <v>0.52696500286861736</v>
      </c>
      <c r="Q377" s="666">
        <v>167</v>
      </c>
    </row>
    <row r="378" spans="1:17" ht="14.4" customHeight="1" x14ac:dyDescent="0.3">
      <c r="A378" s="661" t="s">
        <v>7647</v>
      </c>
      <c r="B378" s="662" t="s">
        <v>7305</v>
      </c>
      <c r="C378" s="662" t="s">
        <v>5769</v>
      </c>
      <c r="D378" s="662" t="s">
        <v>7658</v>
      </c>
      <c r="E378" s="662" t="s">
        <v>7659</v>
      </c>
      <c r="F378" s="665">
        <v>19</v>
      </c>
      <c r="G378" s="665">
        <v>3268</v>
      </c>
      <c r="H378" s="665">
        <v>1</v>
      </c>
      <c r="I378" s="665">
        <v>172</v>
      </c>
      <c r="J378" s="665">
        <v>7</v>
      </c>
      <c r="K378" s="665">
        <v>1207</v>
      </c>
      <c r="L378" s="665">
        <v>0.36933904528763772</v>
      </c>
      <c r="M378" s="665">
        <v>172.42857142857142</v>
      </c>
      <c r="N378" s="665">
        <v>6</v>
      </c>
      <c r="O378" s="665">
        <v>1038</v>
      </c>
      <c r="P378" s="678">
        <v>0.31762545899632805</v>
      </c>
      <c r="Q378" s="666">
        <v>173</v>
      </c>
    </row>
    <row r="379" spans="1:17" ht="14.4" customHeight="1" x14ac:dyDescent="0.3">
      <c r="A379" s="661" t="s">
        <v>7647</v>
      </c>
      <c r="B379" s="662" t="s">
        <v>7305</v>
      </c>
      <c r="C379" s="662" t="s">
        <v>5769</v>
      </c>
      <c r="D379" s="662" t="s">
        <v>7151</v>
      </c>
      <c r="E379" s="662" t="s">
        <v>7152</v>
      </c>
      <c r="F379" s="665"/>
      <c r="G379" s="665"/>
      <c r="H379" s="665"/>
      <c r="I379" s="665"/>
      <c r="J379" s="665"/>
      <c r="K379" s="665"/>
      <c r="L379" s="665"/>
      <c r="M379" s="665"/>
      <c r="N379" s="665">
        <v>1</v>
      </c>
      <c r="O379" s="665">
        <v>351</v>
      </c>
      <c r="P379" s="678"/>
      <c r="Q379" s="666">
        <v>351</v>
      </c>
    </row>
    <row r="380" spans="1:17" ht="14.4" customHeight="1" x14ac:dyDescent="0.3">
      <c r="A380" s="661" t="s">
        <v>7647</v>
      </c>
      <c r="B380" s="662" t="s">
        <v>7305</v>
      </c>
      <c r="C380" s="662" t="s">
        <v>5769</v>
      </c>
      <c r="D380" s="662" t="s">
        <v>7660</v>
      </c>
      <c r="E380" s="662" t="s">
        <v>7661</v>
      </c>
      <c r="F380" s="665"/>
      <c r="G380" s="665"/>
      <c r="H380" s="665"/>
      <c r="I380" s="665"/>
      <c r="J380" s="665">
        <v>2</v>
      </c>
      <c r="K380" s="665">
        <v>378</v>
      </c>
      <c r="L380" s="665"/>
      <c r="M380" s="665">
        <v>189</v>
      </c>
      <c r="N380" s="665"/>
      <c r="O380" s="665"/>
      <c r="P380" s="678"/>
      <c r="Q380" s="666"/>
    </row>
    <row r="381" spans="1:17" ht="14.4" customHeight="1" x14ac:dyDescent="0.3">
      <c r="A381" s="661" t="s">
        <v>7647</v>
      </c>
      <c r="B381" s="662" t="s">
        <v>7305</v>
      </c>
      <c r="C381" s="662" t="s">
        <v>5769</v>
      </c>
      <c r="D381" s="662" t="s">
        <v>7662</v>
      </c>
      <c r="E381" s="662" t="s">
        <v>7663</v>
      </c>
      <c r="F381" s="665">
        <v>3</v>
      </c>
      <c r="G381" s="665">
        <v>1635</v>
      </c>
      <c r="H381" s="665">
        <v>1</v>
      </c>
      <c r="I381" s="665">
        <v>545</v>
      </c>
      <c r="J381" s="665">
        <v>4</v>
      </c>
      <c r="K381" s="665">
        <v>2184</v>
      </c>
      <c r="L381" s="665">
        <v>1.3357798165137615</v>
      </c>
      <c r="M381" s="665">
        <v>546</v>
      </c>
      <c r="N381" s="665">
        <v>1</v>
      </c>
      <c r="O381" s="665">
        <v>547</v>
      </c>
      <c r="P381" s="678">
        <v>0.3345565749235474</v>
      </c>
      <c r="Q381" s="666">
        <v>547</v>
      </c>
    </row>
    <row r="382" spans="1:17" ht="14.4" customHeight="1" x14ac:dyDescent="0.3">
      <c r="A382" s="661" t="s">
        <v>7647</v>
      </c>
      <c r="B382" s="662" t="s">
        <v>7305</v>
      </c>
      <c r="C382" s="662" t="s">
        <v>5769</v>
      </c>
      <c r="D382" s="662" t="s">
        <v>7664</v>
      </c>
      <c r="E382" s="662" t="s">
        <v>7665</v>
      </c>
      <c r="F382" s="665"/>
      <c r="G382" s="665"/>
      <c r="H382" s="665"/>
      <c r="I382" s="665"/>
      <c r="J382" s="665">
        <v>1</v>
      </c>
      <c r="K382" s="665">
        <v>651</v>
      </c>
      <c r="L382" s="665"/>
      <c r="M382" s="665">
        <v>651</v>
      </c>
      <c r="N382" s="665"/>
      <c r="O382" s="665"/>
      <c r="P382" s="678"/>
      <c r="Q382" s="666"/>
    </row>
    <row r="383" spans="1:17" ht="14.4" customHeight="1" x14ac:dyDescent="0.3">
      <c r="A383" s="661" t="s">
        <v>7647</v>
      </c>
      <c r="B383" s="662" t="s">
        <v>7305</v>
      </c>
      <c r="C383" s="662" t="s">
        <v>5769</v>
      </c>
      <c r="D383" s="662" t="s">
        <v>7666</v>
      </c>
      <c r="E383" s="662" t="s">
        <v>7667</v>
      </c>
      <c r="F383" s="665"/>
      <c r="G383" s="665"/>
      <c r="H383" s="665"/>
      <c r="I383" s="665"/>
      <c r="J383" s="665">
        <v>1</v>
      </c>
      <c r="K383" s="665">
        <v>651</v>
      </c>
      <c r="L383" s="665"/>
      <c r="M383" s="665">
        <v>651</v>
      </c>
      <c r="N383" s="665"/>
      <c r="O383" s="665"/>
      <c r="P383" s="678"/>
      <c r="Q383" s="666"/>
    </row>
    <row r="384" spans="1:17" ht="14.4" customHeight="1" x14ac:dyDescent="0.3">
      <c r="A384" s="661" t="s">
        <v>7647</v>
      </c>
      <c r="B384" s="662" t="s">
        <v>7305</v>
      </c>
      <c r="C384" s="662" t="s">
        <v>5769</v>
      </c>
      <c r="D384" s="662" t="s">
        <v>7668</v>
      </c>
      <c r="E384" s="662" t="s">
        <v>7669</v>
      </c>
      <c r="F384" s="665">
        <v>1</v>
      </c>
      <c r="G384" s="665">
        <v>674</v>
      </c>
      <c r="H384" s="665">
        <v>1</v>
      </c>
      <c r="I384" s="665">
        <v>674</v>
      </c>
      <c r="J384" s="665">
        <v>2</v>
      </c>
      <c r="K384" s="665">
        <v>1350</v>
      </c>
      <c r="L384" s="665">
        <v>2.0029673590504453</v>
      </c>
      <c r="M384" s="665">
        <v>675</v>
      </c>
      <c r="N384" s="665"/>
      <c r="O384" s="665"/>
      <c r="P384" s="678"/>
      <c r="Q384" s="666"/>
    </row>
    <row r="385" spans="1:17" ht="14.4" customHeight="1" x14ac:dyDescent="0.3">
      <c r="A385" s="661" t="s">
        <v>7647</v>
      </c>
      <c r="B385" s="662" t="s">
        <v>7305</v>
      </c>
      <c r="C385" s="662" t="s">
        <v>5769</v>
      </c>
      <c r="D385" s="662" t="s">
        <v>7670</v>
      </c>
      <c r="E385" s="662" t="s">
        <v>7671</v>
      </c>
      <c r="F385" s="665"/>
      <c r="G385" s="665"/>
      <c r="H385" s="665"/>
      <c r="I385" s="665"/>
      <c r="J385" s="665"/>
      <c r="K385" s="665"/>
      <c r="L385" s="665"/>
      <c r="M385" s="665"/>
      <c r="N385" s="665">
        <v>1</v>
      </c>
      <c r="O385" s="665">
        <v>511</v>
      </c>
      <c r="P385" s="678"/>
      <c r="Q385" s="666">
        <v>511</v>
      </c>
    </row>
    <row r="386" spans="1:17" ht="14.4" customHeight="1" x14ac:dyDescent="0.3">
      <c r="A386" s="661" t="s">
        <v>7647</v>
      </c>
      <c r="B386" s="662" t="s">
        <v>7305</v>
      </c>
      <c r="C386" s="662" t="s">
        <v>5769</v>
      </c>
      <c r="D386" s="662" t="s">
        <v>7672</v>
      </c>
      <c r="E386" s="662" t="s">
        <v>7673</v>
      </c>
      <c r="F386" s="665"/>
      <c r="G386" s="665"/>
      <c r="H386" s="665"/>
      <c r="I386" s="665"/>
      <c r="J386" s="665"/>
      <c r="K386" s="665"/>
      <c r="L386" s="665"/>
      <c r="M386" s="665"/>
      <c r="N386" s="665">
        <v>1</v>
      </c>
      <c r="O386" s="665">
        <v>421</v>
      </c>
      <c r="P386" s="678"/>
      <c r="Q386" s="666">
        <v>421</v>
      </c>
    </row>
    <row r="387" spans="1:17" ht="14.4" customHeight="1" x14ac:dyDescent="0.3">
      <c r="A387" s="661" t="s">
        <v>7647</v>
      </c>
      <c r="B387" s="662" t="s">
        <v>7305</v>
      </c>
      <c r="C387" s="662" t="s">
        <v>5769</v>
      </c>
      <c r="D387" s="662" t="s">
        <v>7674</v>
      </c>
      <c r="E387" s="662" t="s">
        <v>7675</v>
      </c>
      <c r="F387" s="665">
        <v>5</v>
      </c>
      <c r="G387" s="665">
        <v>1720</v>
      </c>
      <c r="H387" s="665">
        <v>1</v>
      </c>
      <c r="I387" s="665">
        <v>344</v>
      </c>
      <c r="J387" s="665">
        <v>3</v>
      </c>
      <c r="K387" s="665">
        <v>1038</v>
      </c>
      <c r="L387" s="665">
        <v>0.60348837209302331</v>
      </c>
      <c r="M387" s="665">
        <v>346</v>
      </c>
      <c r="N387" s="665">
        <v>2</v>
      </c>
      <c r="O387" s="665">
        <v>694</v>
      </c>
      <c r="P387" s="678">
        <v>0.40348837209302324</v>
      </c>
      <c r="Q387" s="666">
        <v>347</v>
      </c>
    </row>
    <row r="388" spans="1:17" ht="14.4" customHeight="1" x14ac:dyDescent="0.3">
      <c r="A388" s="661" t="s">
        <v>7647</v>
      </c>
      <c r="B388" s="662" t="s">
        <v>7305</v>
      </c>
      <c r="C388" s="662" t="s">
        <v>5769</v>
      </c>
      <c r="D388" s="662" t="s">
        <v>7026</v>
      </c>
      <c r="E388" s="662" t="s">
        <v>7027</v>
      </c>
      <c r="F388" s="665">
        <v>12</v>
      </c>
      <c r="G388" s="665">
        <v>2604</v>
      </c>
      <c r="H388" s="665">
        <v>1</v>
      </c>
      <c r="I388" s="665">
        <v>217</v>
      </c>
      <c r="J388" s="665"/>
      <c r="K388" s="665"/>
      <c r="L388" s="665"/>
      <c r="M388" s="665"/>
      <c r="N388" s="665"/>
      <c r="O388" s="665"/>
      <c r="P388" s="678"/>
      <c r="Q388" s="666"/>
    </row>
    <row r="389" spans="1:17" ht="14.4" customHeight="1" x14ac:dyDescent="0.3">
      <c r="A389" s="661" t="s">
        <v>7647</v>
      </c>
      <c r="B389" s="662" t="s">
        <v>7305</v>
      </c>
      <c r="C389" s="662" t="s">
        <v>5769</v>
      </c>
      <c r="D389" s="662" t="s">
        <v>7028</v>
      </c>
      <c r="E389" s="662" t="s">
        <v>7029</v>
      </c>
      <c r="F389" s="665">
        <v>8</v>
      </c>
      <c r="G389" s="665">
        <v>3976</v>
      </c>
      <c r="H389" s="665">
        <v>1</v>
      </c>
      <c r="I389" s="665">
        <v>497</v>
      </c>
      <c r="J389" s="665">
        <v>2</v>
      </c>
      <c r="K389" s="665">
        <v>1002</v>
      </c>
      <c r="L389" s="665">
        <v>0.25201207243460766</v>
      </c>
      <c r="M389" s="665">
        <v>501</v>
      </c>
      <c r="N389" s="665"/>
      <c r="O389" s="665"/>
      <c r="P389" s="678"/>
      <c r="Q389" s="666"/>
    </row>
    <row r="390" spans="1:17" ht="14.4" customHeight="1" x14ac:dyDescent="0.3">
      <c r="A390" s="661" t="s">
        <v>7647</v>
      </c>
      <c r="B390" s="662" t="s">
        <v>7305</v>
      </c>
      <c r="C390" s="662" t="s">
        <v>5769</v>
      </c>
      <c r="D390" s="662" t="s">
        <v>7676</v>
      </c>
      <c r="E390" s="662" t="s">
        <v>7677</v>
      </c>
      <c r="F390" s="665">
        <v>1</v>
      </c>
      <c r="G390" s="665">
        <v>145</v>
      </c>
      <c r="H390" s="665">
        <v>1</v>
      </c>
      <c r="I390" s="665">
        <v>145</v>
      </c>
      <c r="J390" s="665">
        <v>1</v>
      </c>
      <c r="K390" s="665">
        <v>147</v>
      </c>
      <c r="L390" s="665">
        <v>1.0137931034482759</v>
      </c>
      <c r="M390" s="665">
        <v>147</v>
      </c>
      <c r="N390" s="665"/>
      <c r="O390" s="665"/>
      <c r="P390" s="678"/>
      <c r="Q390" s="666"/>
    </row>
    <row r="391" spans="1:17" ht="14.4" customHeight="1" x14ac:dyDescent="0.3">
      <c r="A391" s="661" t="s">
        <v>7647</v>
      </c>
      <c r="B391" s="662" t="s">
        <v>7305</v>
      </c>
      <c r="C391" s="662" t="s">
        <v>5769</v>
      </c>
      <c r="D391" s="662" t="s">
        <v>7678</v>
      </c>
      <c r="E391" s="662" t="s">
        <v>7679</v>
      </c>
      <c r="F391" s="665"/>
      <c r="G391" s="665"/>
      <c r="H391" s="665"/>
      <c r="I391" s="665"/>
      <c r="J391" s="665">
        <v>1</v>
      </c>
      <c r="K391" s="665">
        <v>238</v>
      </c>
      <c r="L391" s="665"/>
      <c r="M391" s="665">
        <v>238</v>
      </c>
      <c r="N391" s="665"/>
      <c r="O391" s="665"/>
      <c r="P391" s="678"/>
      <c r="Q391" s="666"/>
    </row>
    <row r="392" spans="1:17" ht="14.4" customHeight="1" x14ac:dyDescent="0.3">
      <c r="A392" s="661" t="s">
        <v>7647</v>
      </c>
      <c r="B392" s="662" t="s">
        <v>7305</v>
      </c>
      <c r="C392" s="662" t="s">
        <v>5769</v>
      </c>
      <c r="D392" s="662" t="s">
        <v>7680</v>
      </c>
      <c r="E392" s="662" t="s">
        <v>7681</v>
      </c>
      <c r="F392" s="665">
        <v>3</v>
      </c>
      <c r="G392" s="665">
        <v>330</v>
      </c>
      <c r="H392" s="665">
        <v>1</v>
      </c>
      <c r="I392" s="665">
        <v>110</v>
      </c>
      <c r="J392" s="665">
        <v>1</v>
      </c>
      <c r="K392" s="665">
        <v>111</v>
      </c>
      <c r="L392" s="665">
        <v>0.33636363636363636</v>
      </c>
      <c r="M392" s="665">
        <v>111</v>
      </c>
      <c r="N392" s="665"/>
      <c r="O392" s="665"/>
      <c r="P392" s="678"/>
      <c r="Q392" s="666"/>
    </row>
    <row r="393" spans="1:17" ht="14.4" customHeight="1" x14ac:dyDescent="0.3">
      <c r="A393" s="661" t="s">
        <v>7647</v>
      </c>
      <c r="B393" s="662" t="s">
        <v>7305</v>
      </c>
      <c r="C393" s="662" t="s">
        <v>5769</v>
      </c>
      <c r="D393" s="662" t="s">
        <v>7682</v>
      </c>
      <c r="E393" s="662" t="s">
        <v>7683</v>
      </c>
      <c r="F393" s="665">
        <v>2</v>
      </c>
      <c r="G393" s="665">
        <v>656</v>
      </c>
      <c r="H393" s="665">
        <v>1</v>
      </c>
      <c r="I393" s="665">
        <v>328</v>
      </c>
      <c r="J393" s="665"/>
      <c r="K393" s="665"/>
      <c r="L393" s="665"/>
      <c r="M393" s="665"/>
      <c r="N393" s="665"/>
      <c r="O393" s="665"/>
      <c r="P393" s="678"/>
      <c r="Q393" s="666"/>
    </row>
    <row r="394" spans="1:17" ht="14.4" customHeight="1" x14ac:dyDescent="0.3">
      <c r="A394" s="661" t="s">
        <v>7647</v>
      </c>
      <c r="B394" s="662" t="s">
        <v>7305</v>
      </c>
      <c r="C394" s="662" t="s">
        <v>5769</v>
      </c>
      <c r="D394" s="662" t="s">
        <v>7684</v>
      </c>
      <c r="E394" s="662" t="s">
        <v>7685</v>
      </c>
      <c r="F394" s="665">
        <v>1</v>
      </c>
      <c r="G394" s="665">
        <v>310</v>
      </c>
      <c r="H394" s="665">
        <v>1</v>
      </c>
      <c r="I394" s="665">
        <v>310</v>
      </c>
      <c r="J394" s="665">
        <v>1</v>
      </c>
      <c r="K394" s="665">
        <v>311</v>
      </c>
      <c r="L394" s="665">
        <v>1.0032258064516129</v>
      </c>
      <c r="M394" s="665">
        <v>311</v>
      </c>
      <c r="N394" s="665"/>
      <c r="O394" s="665"/>
      <c r="P394" s="678"/>
      <c r="Q394" s="666"/>
    </row>
    <row r="395" spans="1:17" ht="14.4" customHeight="1" x14ac:dyDescent="0.3">
      <c r="A395" s="661" t="s">
        <v>7647</v>
      </c>
      <c r="B395" s="662" t="s">
        <v>7305</v>
      </c>
      <c r="C395" s="662" t="s">
        <v>5769</v>
      </c>
      <c r="D395" s="662" t="s">
        <v>7011</v>
      </c>
      <c r="E395" s="662" t="s">
        <v>7012</v>
      </c>
      <c r="F395" s="665">
        <v>34</v>
      </c>
      <c r="G395" s="665">
        <v>782</v>
      </c>
      <c r="H395" s="665">
        <v>1</v>
      </c>
      <c r="I395" s="665">
        <v>23</v>
      </c>
      <c r="J395" s="665"/>
      <c r="K395" s="665"/>
      <c r="L395" s="665"/>
      <c r="M395" s="665"/>
      <c r="N395" s="665"/>
      <c r="O395" s="665"/>
      <c r="P395" s="678"/>
      <c r="Q395" s="666"/>
    </row>
    <row r="396" spans="1:17" ht="14.4" customHeight="1" x14ac:dyDescent="0.3">
      <c r="A396" s="661" t="s">
        <v>7647</v>
      </c>
      <c r="B396" s="662" t="s">
        <v>7305</v>
      </c>
      <c r="C396" s="662" t="s">
        <v>5769</v>
      </c>
      <c r="D396" s="662" t="s">
        <v>7054</v>
      </c>
      <c r="E396" s="662" t="s">
        <v>7055</v>
      </c>
      <c r="F396" s="665">
        <v>64</v>
      </c>
      <c r="G396" s="665">
        <v>22272</v>
      </c>
      <c r="H396" s="665">
        <v>1</v>
      </c>
      <c r="I396" s="665">
        <v>348</v>
      </c>
      <c r="J396" s="665">
        <v>16</v>
      </c>
      <c r="K396" s="665">
        <v>5575</v>
      </c>
      <c r="L396" s="665">
        <v>0.25031429597701149</v>
      </c>
      <c r="M396" s="665">
        <v>348.4375</v>
      </c>
      <c r="N396" s="665">
        <v>29</v>
      </c>
      <c r="O396" s="665">
        <v>10121</v>
      </c>
      <c r="P396" s="678">
        <v>0.45442708333333331</v>
      </c>
      <c r="Q396" s="666">
        <v>349</v>
      </c>
    </row>
    <row r="397" spans="1:17" ht="14.4" customHeight="1" x14ac:dyDescent="0.3">
      <c r="A397" s="661" t="s">
        <v>7647</v>
      </c>
      <c r="B397" s="662" t="s">
        <v>7305</v>
      </c>
      <c r="C397" s="662" t="s">
        <v>5769</v>
      </c>
      <c r="D397" s="662" t="s">
        <v>7013</v>
      </c>
      <c r="E397" s="662" t="s">
        <v>7014</v>
      </c>
      <c r="F397" s="665">
        <v>12</v>
      </c>
      <c r="G397" s="665">
        <v>14940</v>
      </c>
      <c r="H397" s="665">
        <v>1</v>
      </c>
      <c r="I397" s="665">
        <v>1245</v>
      </c>
      <c r="J397" s="665"/>
      <c r="K397" s="665"/>
      <c r="L397" s="665"/>
      <c r="M397" s="665"/>
      <c r="N397" s="665"/>
      <c r="O397" s="665"/>
      <c r="P397" s="678"/>
      <c r="Q397" s="666"/>
    </row>
    <row r="398" spans="1:17" ht="14.4" customHeight="1" x14ac:dyDescent="0.3">
      <c r="A398" s="661" t="s">
        <v>7647</v>
      </c>
      <c r="B398" s="662" t="s">
        <v>7305</v>
      </c>
      <c r="C398" s="662" t="s">
        <v>5769</v>
      </c>
      <c r="D398" s="662" t="s">
        <v>7185</v>
      </c>
      <c r="E398" s="662" t="s">
        <v>7186</v>
      </c>
      <c r="F398" s="665">
        <v>3</v>
      </c>
      <c r="G398" s="665">
        <v>441</v>
      </c>
      <c r="H398" s="665">
        <v>1</v>
      </c>
      <c r="I398" s="665">
        <v>147</v>
      </c>
      <c r="J398" s="665"/>
      <c r="K398" s="665"/>
      <c r="L398" s="665"/>
      <c r="M398" s="665"/>
      <c r="N398" s="665">
        <v>2</v>
      </c>
      <c r="O398" s="665">
        <v>296</v>
      </c>
      <c r="P398" s="678">
        <v>0.67120181405895696</v>
      </c>
      <c r="Q398" s="666">
        <v>148</v>
      </c>
    </row>
    <row r="399" spans="1:17" ht="14.4" customHeight="1" x14ac:dyDescent="0.3">
      <c r="A399" s="661" t="s">
        <v>7647</v>
      </c>
      <c r="B399" s="662" t="s">
        <v>7305</v>
      </c>
      <c r="C399" s="662" t="s">
        <v>5769</v>
      </c>
      <c r="D399" s="662" t="s">
        <v>7686</v>
      </c>
      <c r="E399" s="662" t="s">
        <v>7687</v>
      </c>
      <c r="F399" s="665">
        <v>3</v>
      </c>
      <c r="G399" s="665">
        <v>612</v>
      </c>
      <c r="H399" s="665">
        <v>1</v>
      </c>
      <c r="I399" s="665">
        <v>204</v>
      </c>
      <c r="J399" s="665">
        <v>4</v>
      </c>
      <c r="K399" s="665">
        <v>824</v>
      </c>
      <c r="L399" s="665">
        <v>1.34640522875817</v>
      </c>
      <c r="M399" s="665">
        <v>206</v>
      </c>
      <c r="N399" s="665">
        <v>2</v>
      </c>
      <c r="O399" s="665">
        <v>414</v>
      </c>
      <c r="P399" s="678">
        <v>0.67647058823529416</v>
      </c>
      <c r="Q399" s="666">
        <v>207</v>
      </c>
    </row>
    <row r="400" spans="1:17" ht="14.4" customHeight="1" x14ac:dyDescent="0.3">
      <c r="A400" s="661" t="s">
        <v>7647</v>
      </c>
      <c r="B400" s="662" t="s">
        <v>7305</v>
      </c>
      <c r="C400" s="662" t="s">
        <v>5769</v>
      </c>
      <c r="D400" s="662" t="s">
        <v>7688</v>
      </c>
      <c r="E400" s="662" t="s">
        <v>7689</v>
      </c>
      <c r="F400" s="665">
        <v>8</v>
      </c>
      <c r="G400" s="665">
        <v>304</v>
      </c>
      <c r="H400" s="665">
        <v>1</v>
      </c>
      <c r="I400" s="665">
        <v>38</v>
      </c>
      <c r="J400" s="665">
        <v>4</v>
      </c>
      <c r="K400" s="665">
        <v>154</v>
      </c>
      <c r="L400" s="665">
        <v>0.50657894736842102</v>
      </c>
      <c r="M400" s="665">
        <v>38.5</v>
      </c>
      <c r="N400" s="665">
        <v>3</v>
      </c>
      <c r="O400" s="665">
        <v>117</v>
      </c>
      <c r="P400" s="678">
        <v>0.38486842105263158</v>
      </c>
      <c r="Q400" s="666">
        <v>39</v>
      </c>
    </row>
    <row r="401" spans="1:17" ht="14.4" customHeight="1" x14ac:dyDescent="0.3">
      <c r="A401" s="661" t="s">
        <v>7647</v>
      </c>
      <c r="B401" s="662" t="s">
        <v>7305</v>
      </c>
      <c r="C401" s="662" t="s">
        <v>5769</v>
      </c>
      <c r="D401" s="662" t="s">
        <v>7690</v>
      </c>
      <c r="E401" s="662" t="s">
        <v>7691</v>
      </c>
      <c r="F401" s="665">
        <v>1</v>
      </c>
      <c r="G401" s="665">
        <v>4993</v>
      </c>
      <c r="H401" s="665">
        <v>1</v>
      </c>
      <c r="I401" s="665">
        <v>4993</v>
      </c>
      <c r="J401" s="665"/>
      <c r="K401" s="665"/>
      <c r="L401" s="665"/>
      <c r="M401" s="665"/>
      <c r="N401" s="665"/>
      <c r="O401" s="665"/>
      <c r="P401" s="678"/>
      <c r="Q401" s="666"/>
    </row>
    <row r="402" spans="1:17" ht="14.4" customHeight="1" x14ac:dyDescent="0.3">
      <c r="A402" s="661" t="s">
        <v>7647</v>
      </c>
      <c r="B402" s="662" t="s">
        <v>7305</v>
      </c>
      <c r="C402" s="662" t="s">
        <v>5769</v>
      </c>
      <c r="D402" s="662" t="s">
        <v>7692</v>
      </c>
      <c r="E402" s="662" t="s">
        <v>7693</v>
      </c>
      <c r="F402" s="665">
        <v>20</v>
      </c>
      <c r="G402" s="665">
        <v>3380</v>
      </c>
      <c r="H402" s="665">
        <v>1</v>
      </c>
      <c r="I402" s="665">
        <v>169</v>
      </c>
      <c r="J402" s="665">
        <v>4</v>
      </c>
      <c r="K402" s="665">
        <v>677</v>
      </c>
      <c r="L402" s="665">
        <v>0.20029585798816568</v>
      </c>
      <c r="M402" s="665">
        <v>169.25</v>
      </c>
      <c r="N402" s="665">
        <v>11</v>
      </c>
      <c r="O402" s="665">
        <v>1870</v>
      </c>
      <c r="P402" s="678">
        <v>0.55325443786982254</v>
      </c>
      <c r="Q402" s="666">
        <v>170</v>
      </c>
    </row>
    <row r="403" spans="1:17" ht="14.4" customHeight="1" x14ac:dyDescent="0.3">
      <c r="A403" s="661" t="s">
        <v>7647</v>
      </c>
      <c r="B403" s="662" t="s">
        <v>7305</v>
      </c>
      <c r="C403" s="662" t="s">
        <v>5769</v>
      </c>
      <c r="D403" s="662" t="s">
        <v>7225</v>
      </c>
      <c r="E403" s="662" t="s">
        <v>7226</v>
      </c>
      <c r="F403" s="665"/>
      <c r="G403" s="665"/>
      <c r="H403" s="665"/>
      <c r="I403" s="665"/>
      <c r="J403" s="665">
        <v>1</v>
      </c>
      <c r="K403" s="665">
        <v>326</v>
      </c>
      <c r="L403" s="665"/>
      <c r="M403" s="665">
        <v>326</v>
      </c>
      <c r="N403" s="665"/>
      <c r="O403" s="665"/>
      <c r="P403" s="678"/>
      <c r="Q403" s="666"/>
    </row>
    <row r="404" spans="1:17" ht="14.4" customHeight="1" x14ac:dyDescent="0.3">
      <c r="A404" s="661" t="s">
        <v>7647</v>
      </c>
      <c r="B404" s="662" t="s">
        <v>7305</v>
      </c>
      <c r="C404" s="662" t="s">
        <v>5769</v>
      </c>
      <c r="D404" s="662" t="s">
        <v>7694</v>
      </c>
      <c r="E404" s="662" t="s">
        <v>7695</v>
      </c>
      <c r="F404" s="665">
        <v>2</v>
      </c>
      <c r="G404" s="665">
        <v>1372</v>
      </c>
      <c r="H404" s="665">
        <v>1</v>
      </c>
      <c r="I404" s="665">
        <v>686</v>
      </c>
      <c r="J404" s="665">
        <v>4</v>
      </c>
      <c r="K404" s="665">
        <v>2748</v>
      </c>
      <c r="L404" s="665">
        <v>2.0029154518950438</v>
      </c>
      <c r="M404" s="665">
        <v>687</v>
      </c>
      <c r="N404" s="665"/>
      <c r="O404" s="665"/>
      <c r="P404" s="678"/>
      <c r="Q404" s="666"/>
    </row>
    <row r="405" spans="1:17" ht="14.4" customHeight="1" x14ac:dyDescent="0.3">
      <c r="A405" s="661" t="s">
        <v>7647</v>
      </c>
      <c r="B405" s="662" t="s">
        <v>7305</v>
      </c>
      <c r="C405" s="662" t="s">
        <v>5769</v>
      </c>
      <c r="D405" s="662" t="s">
        <v>7696</v>
      </c>
      <c r="E405" s="662" t="s">
        <v>7697</v>
      </c>
      <c r="F405" s="665">
        <v>10</v>
      </c>
      <c r="G405" s="665">
        <v>3470</v>
      </c>
      <c r="H405" s="665">
        <v>1</v>
      </c>
      <c r="I405" s="665">
        <v>347</v>
      </c>
      <c r="J405" s="665">
        <v>2</v>
      </c>
      <c r="K405" s="665">
        <v>695</v>
      </c>
      <c r="L405" s="665">
        <v>0.20028818443804033</v>
      </c>
      <c r="M405" s="665">
        <v>347.5</v>
      </c>
      <c r="N405" s="665">
        <v>5</v>
      </c>
      <c r="O405" s="665">
        <v>1740</v>
      </c>
      <c r="P405" s="678">
        <v>0.50144092219020175</v>
      </c>
      <c r="Q405" s="666">
        <v>348</v>
      </c>
    </row>
    <row r="406" spans="1:17" ht="14.4" customHeight="1" x14ac:dyDescent="0.3">
      <c r="A406" s="661" t="s">
        <v>7647</v>
      </c>
      <c r="B406" s="662" t="s">
        <v>7305</v>
      </c>
      <c r="C406" s="662" t="s">
        <v>5769</v>
      </c>
      <c r="D406" s="662" t="s">
        <v>7698</v>
      </c>
      <c r="E406" s="662" t="s">
        <v>7699</v>
      </c>
      <c r="F406" s="665">
        <v>19</v>
      </c>
      <c r="G406" s="665">
        <v>3268</v>
      </c>
      <c r="H406" s="665">
        <v>1</v>
      </c>
      <c r="I406" s="665">
        <v>172</v>
      </c>
      <c r="J406" s="665">
        <v>4</v>
      </c>
      <c r="K406" s="665">
        <v>689</v>
      </c>
      <c r="L406" s="665">
        <v>0.21083231334149327</v>
      </c>
      <c r="M406" s="665">
        <v>172.25</v>
      </c>
      <c r="N406" s="665">
        <v>11</v>
      </c>
      <c r="O406" s="665">
        <v>1903</v>
      </c>
      <c r="P406" s="678">
        <v>0.58231334149326808</v>
      </c>
      <c r="Q406" s="666">
        <v>173</v>
      </c>
    </row>
    <row r="407" spans="1:17" ht="14.4" customHeight="1" x14ac:dyDescent="0.3">
      <c r="A407" s="661" t="s">
        <v>7647</v>
      </c>
      <c r="B407" s="662" t="s">
        <v>7305</v>
      </c>
      <c r="C407" s="662" t="s">
        <v>5769</v>
      </c>
      <c r="D407" s="662" t="s">
        <v>7700</v>
      </c>
      <c r="E407" s="662" t="s">
        <v>7701</v>
      </c>
      <c r="F407" s="665"/>
      <c r="G407" s="665"/>
      <c r="H407" s="665"/>
      <c r="I407" s="665"/>
      <c r="J407" s="665">
        <v>1</v>
      </c>
      <c r="K407" s="665">
        <v>651</v>
      </c>
      <c r="L407" s="665"/>
      <c r="M407" s="665">
        <v>651</v>
      </c>
      <c r="N407" s="665"/>
      <c r="O407" s="665"/>
      <c r="P407" s="678"/>
      <c r="Q407" s="666"/>
    </row>
    <row r="408" spans="1:17" ht="14.4" customHeight="1" x14ac:dyDescent="0.3">
      <c r="A408" s="661" t="s">
        <v>7647</v>
      </c>
      <c r="B408" s="662" t="s">
        <v>7305</v>
      </c>
      <c r="C408" s="662" t="s">
        <v>5769</v>
      </c>
      <c r="D408" s="662" t="s">
        <v>7702</v>
      </c>
      <c r="E408" s="662" t="s">
        <v>7703</v>
      </c>
      <c r="F408" s="665"/>
      <c r="G408" s="665"/>
      <c r="H408" s="665"/>
      <c r="I408" s="665"/>
      <c r="J408" s="665">
        <v>1</v>
      </c>
      <c r="K408" s="665">
        <v>651</v>
      </c>
      <c r="L408" s="665"/>
      <c r="M408" s="665">
        <v>651</v>
      </c>
      <c r="N408" s="665"/>
      <c r="O408" s="665"/>
      <c r="P408" s="678"/>
      <c r="Q408" s="666"/>
    </row>
    <row r="409" spans="1:17" ht="14.4" customHeight="1" x14ac:dyDescent="0.3">
      <c r="A409" s="661" t="s">
        <v>7647</v>
      </c>
      <c r="B409" s="662" t="s">
        <v>7305</v>
      </c>
      <c r="C409" s="662" t="s">
        <v>5769</v>
      </c>
      <c r="D409" s="662" t="s">
        <v>7704</v>
      </c>
      <c r="E409" s="662" t="s">
        <v>7705</v>
      </c>
      <c r="F409" s="665">
        <v>250</v>
      </c>
      <c r="G409" s="665">
        <v>106000</v>
      </c>
      <c r="H409" s="665">
        <v>1</v>
      </c>
      <c r="I409" s="665">
        <v>424</v>
      </c>
      <c r="J409" s="665"/>
      <c r="K409" s="665"/>
      <c r="L409" s="665"/>
      <c r="M409" s="665"/>
      <c r="N409" s="665"/>
      <c r="O409" s="665"/>
      <c r="P409" s="678"/>
      <c r="Q409" s="666"/>
    </row>
    <row r="410" spans="1:17" ht="14.4" customHeight="1" x14ac:dyDescent="0.3">
      <c r="A410" s="661" t="s">
        <v>7647</v>
      </c>
      <c r="B410" s="662" t="s">
        <v>7305</v>
      </c>
      <c r="C410" s="662" t="s">
        <v>5769</v>
      </c>
      <c r="D410" s="662" t="s">
        <v>7706</v>
      </c>
      <c r="E410" s="662" t="s">
        <v>7707</v>
      </c>
      <c r="F410" s="665"/>
      <c r="G410" s="665"/>
      <c r="H410" s="665"/>
      <c r="I410" s="665"/>
      <c r="J410" s="665">
        <v>2</v>
      </c>
      <c r="K410" s="665">
        <v>1382</v>
      </c>
      <c r="L410" s="665"/>
      <c r="M410" s="665">
        <v>691</v>
      </c>
      <c r="N410" s="665">
        <v>1</v>
      </c>
      <c r="O410" s="665">
        <v>692</v>
      </c>
      <c r="P410" s="678"/>
      <c r="Q410" s="666">
        <v>692</v>
      </c>
    </row>
    <row r="411" spans="1:17" ht="14.4" customHeight="1" x14ac:dyDescent="0.3">
      <c r="A411" s="661" t="s">
        <v>7647</v>
      </c>
      <c r="B411" s="662" t="s">
        <v>7305</v>
      </c>
      <c r="C411" s="662" t="s">
        <v>5769</v>
      </c>
      <c r="D411" s="662" t="s">
        <v>7708</v>
      </c>
      <c r="E411" s="662" t="s">
        <v>7709</v>
      </c>
      <c r="F411" s="665">
        <v>1</v>
      </c>
      <c r="G411" s="665">
        <v>674</v>
      </c>
      <c r="H411" s="665">
        <v>1</v>
      </c>
      <c r="I411" s="665">
        <v>674</v>
      </c>
      <c r="J411" s="665">
        <v>2</v>
      </c>
      <c r="K411" s="665">
        <v>1350</v>
      </c>
      <c r="L411" s="665">
        <v>2.0029673590504453</v>
      </c>
      <c r="M411" s="665">
        <v>675</v>
      </c>
      <c r="N411" s="665"/>
      <c r="O411" s="665"/>
      <c r="P411" s="678"/>
      <c r="Q411" s="666"/>
    </row>
    <row r="412" spans="1:17" ht="14.4" customHeight="1" x14ac:dyDescent="0.3">
      <c r="A412" s="661" t="s">
        <v>7647</v>
      </c>
      <c r="B412" s="662" t="s">
        <v>7305</v>
      </c>
      <c r="C412" s="662" t="s">
        <v>5769</v>
      </c>
      <c r="D412" s="662" t="s">
        <v>7710</v>
      </c>
      <c r="E412" s="662" t="s">
        <v>7711</v>
      </c>
      <c r="F412" s="665">
        <v>1</v>
      </c>
      <c r="G412" s="665">
        <v>473</v>
      </c>
      <c r="H412" s="665">
        <v>1</v>
      </c>
      <c r="I412" s="665">
        <v>473</v>
      </c>
      <c r="J412" s="665">
        <v>4</v>
      </c>
      <c r="K412" s="665">
        <v>1896</v>
      </c>
      <c r="L412" s="665">
        <v>4.0084566596194504</v>
      </c>
      <c r="M412" s="665">
        <v>474</v>
      </c>
      <c r="N412" s="665">
        <v>1</v>
      </c>
      <c r="O412" s="665">
        <v>475</v>
      </c>
      <c r="P412" s="678">
        <v>1.0042283298097252</v>
      </c>
      <c r="Q412" s="666">
        <v>475</v>
      </c>
    </row>
    <row r="413" spans="1:17" ht="14.4" customHeight="1" x14ac:dyDescent="0.3">
      <c r="A413" s="661" t="s">
        <v>7647</v>
      </c>
      <c r="B413" s="662" t="s">
        <v>7305</v>
      </c>
      <c r="C413" s="662" t="s">
        <v>5769</v>
      </c>
      <c r="D413" s="662" t="s">
        <v>7712</v>
      </c>
      <c r="E413" s="662" t="s">
        <v>7713</v>
      </c>
      <c r="F413" s="665"/>
      <c r="G413" s="665"/>
      <c r="H413" s="665"/>
      <c r="I413" s="665"/>
      <c r="J413" s="665"/>
      <c r="K413" s="665"/>
      <c r="L413" s="665"/>
      <c r="M413" s="665"/>
      <c r="N413" s="665">
        <v>1</v>
      </c>
      <c r="O413" s="665">
        <v>289</v>
      </c>
      <c r="P413" s="678"/>
      <c r="Q413" s="666">
        <v>289</v>
      </c>
    </row>
    <row r="414" spans="1:17" ht="14.4" customHeight="1" x14ac:dyDescent="0.3">
      <c r="A414" s="661" t="s">
        <v>7647</v>
      </c>
      <c r="B414" s="662" t="s">
        <v>7305</v>
      </c>
      <c r="C414" s="662" t="s">
        <v>5769</v>
      </c>
      <c r="D414" s="662" t="s">
        <v>7019</v>
      </c>
      <c r="E414" s="662" t="s">
        <v>7020</v>
      </c>
      <c r="F414" s="665">
        <v>250</v>
      </c>
      <c r="G414" s="665">
        <v>250500</v>
      </c>
      <c r="H414" s="665">
        <v>1</v>
      </c>
      <c r="I414" s="665">
        <v>1002</v>
      </c>
      <c r="J414" s="665"/>
      <c r="K414" s="665"/>
      <c r="L414" s="665"/>
      <c r="M414" s="665"/>
      <c r="N414" s="665"/>
      <c r="O414" s="665"/>
      <c r="P414" s="678"/>
      <c r="Q414" s="666"/>
    </row>
    <row r="415" spans="1:17" ht="14.4" customHeight="1" x14ac:dyDescent="0.3">
      <c r="A415" s="661" t="s">
        <v>7647</v>
      </c>
      <c r="B415" s="662" t="s">
        <v>7305</v>
      </c>
      <c r="C415" s="662" t="s">
        <v>5769</v>
      </c>
      <c r="D415" s="662" t="s">
        <v>7714</v>
      </c>
      <c r="E415" s="662" t="s">
        <v>7715</v>
      </c>
      <c r="F415" s="665">
        <v>19</v>
      </c>
      <c r="G415" s="665">
        <v>3154</v>
      </c>
      <c r="H415" s="665">
        <v>1</v>
      </c>
      <c r="I415" s="665">
        <v>166</v>
      </c>
      <c r="J415" s="665">
        <v>7</v>
      </c>
      <c r="K415" s="665">
        <v>1165</v>
      </c>
      <c r="L415" s="665">
        <v>0.3693722257450856</v>
      </c>
      <c r="M415" s="665">
        <v>166.42857142857142</v>
      </c>
      <c r="N415" s="665">
        <v>6</v>
      </c>
      <c r="O415" s="665">
        <v>1002</v>
      </c>
      <c r="P415" s="678">
        <v>0.31769181991122386</v>
      </c>
      <c r="Q415" s="666">
        <v>167</v>
      </c>
    </row>
    <row r="416" spans="1:17" ht="14.4" customHeight="1" x14ac:dyDescent="0.3">
      <c r="A416" s="661" t="s">
        <v>7647</v>
      </c>
      <c r="B416" s="662" t="s">
        <v>7305</v>
      </c>
      <c r="C416" s="662" t="s">
        <v>5769</v>
      </c>
      <c r="D416" s="662" t="s">
        <v>7716</v>
      </c>
      <c r="E416" s="662" t="s">
        <v>7717</v>
      </c>
      <c r="F416" s="665"/>
      <c r="G416" s="665"/>
      <c r="H416" s="665"/>
      <c r="I416" s="665"/>
      <c r="J416" s="665">
        <v>2</v>
      </c>
      <c r="K416" s="665">
        <v>372</v>
      </c>
      <c r="L416" s="665"/>
      <c r="M416" s="665">
        <v>186</v>
      </c>
      <c r="N416" s="665"/>
      <c r="O416" s="665"/>
      <c r="P416" s="678"/>
      <c r="Q416" s="666"/>
    </row>
    <row r="417" spans="1:17" ht="14.4" customHeight="1" x14ac:dyDescent="0.3">
      <c r="A417" s="661" t="s">
        <v>7647</v>
      </c>
      <c r="B417" s="662" t="s">
        <v>7305</v>
      </c>
      <c r="C417" s="662" t="s">
        <v>5769</v>
      </c>
      <c r="D417" s="662" t="s">
        <v>7718</v>
      </c>
      <c r="E417" s="662" t="s">
        <v>7719</v>
      </c>
      <c r="F417" s="665"/>
      <c r="G417" s="665"/>
      <c r="H417" s="665"/>
      <c r="I417" s="665"/>
      <c r="J417" s="665">
        <v>1</v>
      </c>
      <c r="K417" s="665">
        <v>1396</v>
      </c>
      <c r="L417" s="665"/>
      <c r="M417" s="665">
        <v>1396</v>
      </c>
      <c r="N417" s="665"/>
      <c r="O417" s="665"/>
      <c r="P417" s="678"/>
      <c r="Q417" s="666"/>
    </row>
    <row r="418" spans="1:17" ht="14.4" customHeight="1" x14ac:dyDescent="0.3">
      <c r="A418" s="661" t="s">
        <v>7647</v>
      </c>
      <c r="B418" s="662" t="s">
        <v>7305</v>
      </c>
      <c r="C418" s="662" t="s">
        <v>5769</v>
      </c>
      <c r="D418" s="662" t="s">
        <v>7720</v>
      </c>
      <c r="E418" s="662" t="s">
        <v>7721</v>
      </c>
      <c r="F418" s="665"/>
      <c r="G418" s="665"/>
      <c r="H418" s="665"/>
      <c r="I418" s="665"/>
      <c r="J418" s="665">
        <v>3</v>
      </c>
      <c r="K418" s="665">
        <v>771</v>
      </c>
      <c r="L418" s="665"/>
      <c r="M418" s="665">
        <v>257</v>
      </c>
      <c r="N418" s="665"/>
      <c r="O418" s="665"/>
      <c r="P418" s="678"/>
      <c r="Q418" s="666"/>
    </row>
    <row r="419" spans="1:17" ht="14.4" customHeight="1" x14ac:dyDescent="0.3">
      <c r="A419" s="661" t="s">
        <v>7647</v>
      </c>
      <c r="B419" s="662" t="s">
        <v>7305</v>
      </c>
      <c r="C419" s="662" t="s">
        <v>5769</v>
      </c>
      <c r="D419" s="662" t="s">
        <v>7722</v>
      </c>
      <c r="E419" s="662" t="s">
        <v>7723</v>
      </c>
      <c r="F419" s="665"/>
      <c r="G419" s="665"/>
      <c r="H419" s="665"/>
      <c r="I419" s="665"/>
      <c r="J419" s="665">
        <v>1</v>
      </c>
      <c r="K419" s="665">
        <v>250</v>
      </c>
      <c r="L419" s="665"/>
      <c r="M419" s="665">
        <v>250</v>
      </c>
      <c r="N419" s="665">
        <v>1</v>
      </c>
      <c r="O419" s="665">
        <v>251</v>
      </c>
      <c r="P419" s="678"/>
      <c r="Q419" s="666">
        <v>251</v>
      </c>
    </row>
    <row r="420" spans="1:17" ht="14.4" customHeight="1" x14ac:dyDescent="0.3">
      <c r="A420" s="661" t="s">
        <v>7647</v>
      </c>
      <c r="B420" s="662" t="s">
        <v>7305</v>
      </c>
      <c r="C420" s="662" t="s">
        <v>5769</v>
      </c>
      <c r="D420" s="662" t="s">
        <v>7724</v>
      </c>
      <c r="E420" s="662" t="s">
        <v>7725</v>
      </c>
      <c r="F420" s="665"/>
      <c r="G420" s="665"/>
      <c r="H420" s="665"/>
      <c r="I420" s="665"/>
      <c r="J420" s="665">
        <v>1</v>
      </c>
      <c r="K420" s="665">
        <v>423</v>
      </c>
      <c r="L420" s="665"/>
      <c r="M420" s="665">
        <v>423</v>
      </c>
      <c r="N420" s="665">
        <v>1</v>
      </c>
      <c r="O420" s="665">
        <v>423</v>
      </c>
      <c r="P420" s="678"/>
      <c r="Q420" s="666">
        <v>423</v>
      </c>
    </row>
    <row r="421" spans="1:17" ht="14.4" customHeight="1" x14ac:dyDescent="0.3">
      <c r="A421" s="661" t="s">
        <v>7647</v>
      </c>
      <c r="B421" s="662" t="s">
        <v>7305</v>
      </c>
      <c r="C421" s="662" t="s">
        <v>5769</v>
      </c>
      <c r="D421" s="662" t="s">
        <v>7726</v>
      </c>
      <c r="E421" s="662" t="s">
        <v>7727</v>
      </c>
      <c r="F421" s="665">
        <v>5</v>
      </c>
      <c r="G421" s="665">
        <v>8250</v>
      </c>
      <c r="H421" s="665">
        <v>1</v>
      </c>
      <c r="I421" s="665">
        <v>1650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7728</v>
      </c>
      <c r="B422" s="662" t="s">
        <v>7006</v>
      </c>
      <c r="C422" s="662" t="s">
        <v>5769</v>
      </c>
      <c r="D422" s="662" t="s">
        <v>7028</v>
      </c>
      <c r="E422" s="662" t="s">
        <v>7029</v>
      </c>
      <c r="F422" s="665"/>
      <c r="G422" s="665"/>
      <c r="H422" s="665"/>
      <c r="I422" s="665"/>
      <c r="J422" s="665"/>
      <c r="K422" s="665"/>
      <c r="L422" s="665"/>
      <c r="M422" s="665"/>
      <c r="N422" s="665">
        <v>1</v>
      </c>
      <c r="O422" s="665">
        <v>503</v>
      </c>
      <c r="P422" s="678"/>
      <c r="Q422" s="666">
        <v>503</v>
      </c>
    </row>
    <row r="423" spans="1:17" ht="14.4" customHeight="1" x14ac:dyDescent="0.3">
      <c r="A423" s="661" t="s">
        <v>7728</v>
      </c>
      <c r="B423" s="662" t="s">
        <v>7006</v>
      </c>
      <c r="C423" s="662" t="s">
        <v>5769</v>
      </c>
      <c r="D423" s="662" t="s">
        <v>7729</v>
      </c>
      <c r="E423" s="662" t="s">
        <v>7730</v>
      </c>
      <c r="F423" s="665"/>
      <c r="G423" s="665"/>
      <c r="H423" s="665"/>
      <c r="I423" s="665"/>
      <c r="J423" s="665"/>
      <c r="K423" s="665"/>
      <c r="L423" s="665"/>
      <c r="M423" s="665"/>
      <c r="N423" s="665">
        <v>1</v>
      </c>
      <c r="O423" s="665">
        <v>6284</v>
      </c>
      <c r="P423" s="678"/>
      <c r="Q423" s="666">
        <v>6284</v>
      </c>
    </row>
    <row r="424" spans="1:17" ht="14.4" customHeight="1" x14ac:dyDescent="0.3">
      <c r="A424" s="661" t="s">
        <v>7728</v>
      </c>
      <c r="B424" s="662" t="s">
        <v>7006</v>
      </c>
      <c r="C424" s="662" t="s">
        <v>5769</v>
      </c>
      <c r="D424" s="662" t="s">
        <v>7013</v>
      </c>
      <c r="E424" s="662" t="s">
        <v>7014</v>
      </c>
      <c r="F424" s="665">
        <v>1</v>
      </c>
      <c r="G424" s="665">
        <v>1245</v>
      </c>
      <c r="H424" s="665">
        <v>1</v>
      </c>
      <c r="I424" s="665">
        <v>1245</v>
      </c>
      <c r="J424" s="665">
        <v>2</v>
      </c>
      <c r="K424" s="665">
        <v>2506</v>
      </c>
      <c r="L424" s="665">
        <v>2.0128514056224898</v>
      </c>
      <c r="M424" s="665">
        <v>1253</v>
      </c>
      <c r="N424" s="665">
        <v>1</v>
      </c>
      <c r="O424" s="665">
        <v>1268</v>
      </c>
      <c r="P424" s="678">
        <v>1.0184738955823294</v>
      </c>
      <c r="Q424" s="666">
        <v>1268</v>
      </c>
    </row>
    <row r="425" spans="1:17" ht="14.4" customHeight="1" x14ac:dyDescent="0.3">
      <c r="A425" s="661" t="s">
        <v>7728</v>
      </c>
      <c r="B425" s="662" t="s">
        <v>7006</v>
      </c>
      <c r="C425" s="662" t="s">
        <v>5769</v>
      </c>
      <c r="D425" s="662" t="s">
        <v>7015</v>
      </c>
      <c r="E425" s="662" t="s">
        <v>7016</v>
      </c>
      <c r="F425" s="665">
        <v>4</v>
      </c>
      <c r="G425" s="665">
        <v>37348</v>
      </c>
      <c r="H425" s="665">
        <v>1</v>
      </c>
      <c r="I425" s="665">
        <v>9337</v>
      </c>
      <c r="J425" s="665">
        <v>7</v>
      </c>
      <c r="K425" s="665">
        <v>65659</v>
      </c>
      <c r="L425" s="665">
        <v>1.7580325586376782</v>
      </c>
      <c r="M425" s="665">
        <v>9379.8571428571431</v>
      </c>
      <c r="N425" s="665"/>
      <c r="O425" s="665"/>
      <c r="P425" s="678"/>
      <c r="Q425" s="666"/>
    </row>
    <row r="426" spans="1:17" ht="14.4" customHeight="1" x14ac:dyDescent="0.3">
      <c r="A426" s="661" t="s">
        <v>7728</v>
      </c>
      <c r="B426" s="662" t="s">
        <v>7006</v>
      </c>
      <c r="C426" s="662" t="s">
        <v>5769</v>
      </c>
      <c r="D426" s="662" t="s">
        <v>6987</v>
      </c>
      <c r="E426" s="662" t="s">
        <v>6988</v>
      </c>
      <c r="F426" s="665"/>
      <c r="G426" s="665"/>
      <c r="H426" s="665"/>
      <c r="I426" s="665"/>
      <c r="J426" s="665"/>
      <c r="K426" s="665"/>
      <c r="L426" s="665"/>
      <c r="M426" s="665"/>
      <c r="N426" s="665">
        <v>1</v>
      </c>
      <c r="O426" s="665">
        <v>170</v>
      </c>
      <c r="P426" s="678"/>
      <c r="Q426" s="666">
        <v>170</v>
      </c>
    </row>
    <row r="427" spans="1:17" ht="14.4" customHeight="1" x14ac:dyDescent="0.3">
      <c r="A427" s="661" t="s">
        <v>7728</v>
      </c>
      <c r="B427" s="662" t="s">
        <v>7006</v>
      </c>
      <c r="C427" s="662" t="s">
        <v>5769</v>
      </c>
      <c r="D427" s="662" t="s">
        <v>7021</v>
      </c>
      <c r="E427" s="662" t="s">
        <v>7022</v>
      </c>
      <c r="F427" s="665"/>
      <c r="G427" s="665"/>
      <c r="H427" s="665"/>
      <c r="I427" s="665"/>
      <c r="J427" s="665">
        <v>12</v>
      </c>
      <c r="K427" s="665">
        <v>26922</v>
      </c>
      <c r="L427" s="665"/>
      <c r="M427" s="665">
        <v>2243.5</v>
      </c>
      <c r="N427" s="665"/>
      <c r="O427" s="665"/>
      <c r="P427" s="678"/>
      <c r="Q427" s="666"/>
    </row>
    <row r="428" spans="1:17" ht="14.4" customHeight="1" thickBot="1" x14ac:dyDescent="0.35">
      <c r="A428" s="667" t="s">
        <v>7728</v>
      </c>
      <c r="B428" s="668" t="s">
        <v>7006</v>
      </c>
      <c r="C428" s="668" t="s">
        <v>5769</v>
      </c>
      <c r="D428" s="668" t="s">
        <v>7731</v>
      </c>
      <c r="E428" s="668" t="s">
        <v>7732</v>
      </c>
      <c r="F428" s="671">
        <v>1</v>
      </c>
      <c r="G428" s="671">
        <v>7549</v>
      </c>
      <c r="H428" s="671">
        <v>1</v>
      </c>
      <c r="I428" s="671">
        <v>7549</v>
      </c>
      <c r="J428" s="671"/>
      <c r="K428" s="671"/>
      <c r="L428" s="671"/>
      <c r="M428" s="671"/>
      <c r="N428" s="671"/>
      <c r="O428" s="671"/>
      <c r="P428" s="679"/>
      <c r="Q428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1909</v>
      </c>
      <c r="D3" s="197">
        <f>SUBTOTAL(9,D6:D1048576)</f>
        <v>2211</v>
      </c>
      <c r="E3" s="197">
        <f>SUBTOTAL(9,E6:E1048576)</f>
        <v>2067</v>
      </c>
      <c r="F3" s="198">
        <f>IF(OR(E3=0,C3=0),"",E3/C3)</f>
        <v>1.0827658459926663</v>
      </c>
      <c r="G3" s="451">
        <f>SUBTOTAL(9,G6:G1048576)</f>
        <v>44954.522100000002</v>
      </c>
      <c r="H3" s="452">
        <f>SUBTOTAL(9,H6:H1048576)</f>
        <v>50988.565799999989</v>
      </c>
      <c r="I3" s="452">
        <f>SUBTOTAL(9,I6:I1048576)</f>
        <v>49795.347400000013</v>
      </c>
      <c r="J3" s="198">
        <f>IF(OR(I3=0,G3=0),"",I3/G3)</f>
        <v>1.1076827218679299</v>
      </c>
      <c r="K3" s="451">
        <f>SUBTOTAL(9,K6:K1048576)</f>
        <v>15599.5</v>
      </c>
      <c r="L3" s="452">
        <f>SUBTOTAL(9,L6:L1048576)</f>
        <v>18726</v>
      </c>
      <c r="M3" s="452">
        <f>SUBTOTAL(9,M6:M1048576)</f>
        <v>17492</v>
      </c>
      <c r="N3" s="199">
        <f>IF(OR(M3=0,E3=0),"",M3/E3)</f>
        <v>8.4625060474117078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8"/>
      <c r="B5" s="909"/>
      <c r="C5" s="916">
        <v>2013</v>
      </c>
      <c r="D5" s="916">
        <v>2014</v>
      </c>
      <c r="E5" s="916">
        <v>2015</v>
      </c>
      <c r="F5" s="917" t="s">
        <v>2</v>
      </c>
      <c r="G5" s="927">
        <v>2013</v>
      </c>
      <c r="H5" s="916">
        <v>2014</v>
      </c>
      <c r="I5" s="916">
        <v>2015</v>
      </c>
      <c r="J5" s="917" t="s">
        <v>2</v>
      </c>
      <c r="K5" s="927">
        <v>2013</v>
      </c>
      <c r="L5" s="916">
        <v>2014</v>
      </c>
      <c r="M5" s="916">
        <v>2015</v>
      </c>
      <c r="N5" s="928" t="s">
        <v>93</v>
      </c>
    </row>
    <row r="6" spans="1:14" ht="14.4" customHeight="1" x14ac:dyDescent="0.3">
      <c r="A6" s="910" t="s">
        <v>6754</v>
      </c>
      <c r="B6" s="913" t="s">
        <v>7734</v>
      </c>
      <c r="C6" s="918">
        <v>266</v>
      </c>
      <c r="D6" s="919">
        <v>381</v>
      </c>
      <c r="E6" s="919">
        <v>432</v>
      </c>
      <c r="F6" s="924">
        <v>1.6240601503759398</v>
      </c>
      <c r="G6" s="918">
        <v>7652.6388000000006</v>
      </c>
      <c r="H6" s="919">
        <v>10155.598199999999</v>
      </c>
      <c r="I6" s="919">
        <v>12431.577400000004</v>
      </c>
      <c r="J6" s="924">
        <v>1.6244824464993699</v>
      </c>
      <c r="K6" s="918">
        <v>2926</v>
      </c>
      <c r="L6" s="919">
        <v>4191</v>
      </c>
      <c r="M6" s="919">
        <v>4752</v>
      </c>
      <c r="N6" s="929">
        <v>11000</v>
      </c>
    </row>
    <row r="7" spans="1:14" ht="14.4" customHeight="1" x14ac:dyDescent="0.3">
      <c r="A7" s="911" t="s">
        <v>6782</v>
      </c>
      <c r="B7" s="914" t="s">
        <v>7734</v>
      </c>
      <c r="C7" s="920">
        <v>860</v>
      </c>
      <c r="D7" s="921">
        <v>1133</v>
      </c>
      <c r="E7" s="921">
        <v>904</v>
      </c>
      <c r="F7" s="925">
        <v>1.0511627906976744</v>
      </c>
      <c r="G7" s="920">
        <v>21645.520199999999</v>
      </c>
      <c r="H7" s="921">
        <v>27258.460199999987</v>
      </c>
      <c r="I7" s="921">
        <v>22764.324000000004</v>
      </c>
      <c r="J7" s="925">
        <v>1.0516875450283707</v>
      </c>
      <c r="K7" s="920">
        <v>7740</v>
      </c>
      <c r="L7" s="921">
        <v>10197</v>
      </c>
      <c r="M7" s="921">
        <v>8136</v>
      </c>
      <c r="N7" s="930">
        <v>9000</v>
      </c>
    </row>
    <row r="8" spans="1:14" ht="14.4" customHeight="1" x14ac:dyDescent="0.3">
      <c r="A8" s="911" t="s">
        <v>6777</v>
      </c>
      <c r="B8" s="914" t="s">
        <v>7734</v>
      </c>
      <c r="C8" s="920">
        <v>677</v>
      </c>
      <c r="D8" s="921">
        <v>591</v>
      </c>
      <c r="E8" s="921">
        <v>635</v>
      </c>
      <c r="F8" s="925">
        <v>0.93796159527326439</v>
      </c>
      <c r="G8" s="920">
        <v>14602.372200000003</v>
      </c>
      <c r="H8" s="921">
        <v>12488.682600000002</v>
      </c>
      <c r="I8" s="921">
        <v>13703.7588</v>
      </c>
      <c r="J8" s="925">
        <v>0.93846113578723844</v>
      </c>
      <c r="K8" s="920">
        <v>4739</v>
      </c>
      <c r="L8" s="921">
        <v>4137</v>
      </c>
      <c r="M8" s="921">
        <v>4445</v>
      </c>
      <c r="N8" s="930">
        <v>7000</v>
      </c>
    </row>
    <row r="9" spans="1:14" ht="14.4" customHeight="1" x14ac:dyDescent="0.3">
      <c r="A9" s="911" t="s">
        <v>6756</v>
      </c>
      <c r="B9" s="914" t="s">
        <v>7734</v>
      </c>
      <c r="C9" s="920">
        <v>89</v>
      </c>
      <c r="D9" s="921">
        <v>96</v>
      </c>
      <c r="E9" s="921">
        <v>72</v>
      </c>
      <c r="F9" s="925">
        <v>0.8089887640449438</v>
      </c>
      <c r="G9" s="920">
        <v>952.9443</v>
      </c>
      <c r="H9" s="921">
        <v>1027.9008000000001</v>
      </c>
      <c r="I9" s="921">
        <v>770.92560000000014</v>
      </c>
      <c r="J9" s="925">
        <v>0.80899334829958069</v>
      </c>
      <c r="K9" s="920">
        <v>178</v>
      </c>
      <c r="L9" s="921">
        <v>192</v>
      </c>
      <c r="M9" s="921">
        <v>144</v>
      </c>
      <c r="N9" s="930">
        <v>2000</v>
      </c>
    </row>
    <row r="10" spans="1:14" ht="14.4" customHeight="1" x14ac:dyDescent="0.3">
      <c r="A10" s="911" t="s">
        <v>6779</v>
      </c>
      <c r="B10" s="914" t="s">
        <v>7734</v>
      </c>
      <c r="C10" s="920">
        <v>16</v>
      </c>
      <c r="D10" s="921">
        <v>8</v>
      </c>
      <c r="E10" s="921">
        <v>6</v>
      </c>
      <c r="F10" s="925">
        <v>0.375</v>
      </c>
      <c r="G10" s="920">
        <v>96.118199999999987</v>
      </c>
      <c r="H10" s="921">
        <v>48.0672</v>
      </c>
      <c r="I10" s="921">
        <v>36.050400000000003</v>
      </c>
      <c r="J10" s="925">
        <v>0.37506320343077593</v>
      </c>
      <c r="K10" s="920">
        <v>16</v>
      </c>
      <c r="L10" s="921">
        <v>8</v>
      </c>
      <c r="M10" s="921">
        <v>6</v>
      </c>
      <c r="N10" s="930">
        <v>1000</v>
      </c>
    </row>
    <row r="11" spans="1:14" ht="14.4" customHeight="1" thickBot="1" x14ac:dyDescent="0.35">
      <c r="A11" s="912" t="s">
        <v>6775</v>
      </c>
      <c r="B11" s="915" t="s">
        <v>7734</v>
      </c>
      <c r="C11" s="922">
        <v>1</v>
      </c>
      <c r="D11" s="923">
        <v>2</v>
      </c>
      <c r="E11" s="923">
        <v>18</v>
      </c>
      <c r="F11" s="926">
        <v>18</v>
      </c>
      <c r="G11" s="922">
        <v>4.9283999999999999</v>
      </c>
      <c r="H11" s="923">
        <v>9.8567999999999998</v>
      </c>
      <c r="I11" s="923">
        <v>88.711199999999977</v>
      </c>
      <c r="J11" s="926">
        <v>17.999999999999996</v>
      </c>
      <c r="K11" s="922">
        <v>0.5</v>
      </c>
      <c r="L11" s="923">
        <v>1</v>
      </c>
      <c r="M11" s="923">
        <v>9</v>
      </c>
      <c r="N11" s="93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2015-10-26T15:06:02Z</dcterms:modified>
</cp:coreProperties>
</file>