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34" i="371" l="1"/>
  <c r="U34" i="371"/>
  <c r="T34" i="37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U11" i="371" l="1"/>
  <c r="U13" i="371"/>
  <c r="U17" i="371"/>
  <c r="U29" i="371"/>
  <c r="U31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<sst xmlns="http://schemas.openxmlformats.org/spreadsheetml/2006/main" count="21444" uniqueCount="4488">
  <si>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</si>
  <si>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</si>
  <si>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</si>
  <si>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</si>
  <si>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</si>
  <si>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</si>
  <si>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</si>
  <si>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</si>
  <si>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</si>
  <si>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</si>
  <si>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</si>
  <si>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</si>
  <si>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</si>
  <si>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</si>
  <si>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</si>
  <si>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</si>
  <si>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</si>
  <si>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</si>
  <si>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</si>
  <si>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</si>
  <si>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</si>
  <si>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</si>
  <si>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</si>
  <si>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</si>
  <si>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</si>
  <si>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</si>
  <si>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</si>
  <si>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</si>
  <si>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</si>
  <si>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</si>
  <si>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</si>
  <si>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</si>
  <si>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</si>
  <si>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</si>
  <si>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</si>
  <si>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</si>
  <si>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</si>
  <si>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</si>
  <si>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</si>
  <si>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</si>
  <si>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</si>
  <si>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</si>
  <si>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</si>
  <si>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</si>
  <si>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</si>
  <si>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</si>
  <si>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</si>
  <si>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</si>
  <si>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</si>
  <si>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</si>
  <si>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</si>
  <si>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</si>
  <si>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</si>
  <si>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</si>
  <si>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</si>
  <si>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</si>
  <si>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</si>
  <si>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</si>
  <si>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</si>
  <si>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</si>
  <si>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</si>
  <si>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</si>
  <si>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</si>
  <si>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</si>
  <si>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</si>
  <si>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</si>
  <si>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</si>
  <si>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</si>
  <si>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</si>
  <si>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</si>
  <si>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</si>
  <si>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</si>
  <si>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</si>
  <si>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</si>
  <si>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</si>
  <si>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</si>
  <si>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</si>
  <si>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</si>
  <si>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</si>
  <si>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</si>
  <si>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</si>
  <si>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</si>
  <si>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</si>
  <si>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</si>
  <si>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</si>
  <si>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</si>
  <si>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</si>
  <si>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</si>
  <si>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</si>
  <si>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</si>
  <si>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</si>
  <si>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</si>
  <si>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</si>
  <si>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</si>
  <si>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</si>
  <si>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</si>
  <si>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</si>
  <si>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</si>
  <si>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</si>
  <si>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</si>
  <si>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</si>
  <si>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</si>
  <si>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</si>
  <si>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</si>
  <si>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</si>
  <si>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</si>
  <si>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</si>
  <si>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</si>
  <si>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</si>
  <si>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</si>
  <si>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</si>
  <si>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</si>
  <si>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</si>
  <si>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</si>
  <si>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</si>
  <si>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</si>
  <si>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</si>
  <si>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</si>
  <si>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</si>
  <si>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</si>
  <si>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</si>
  <si>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</si>
  <si>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</si>
  <si>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</si>
  <si>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</si>
  <si>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</si>
  <si>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</si>
  <si>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</si>
  <si>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</si>
  <si>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</si>
  <si>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</si>
  <si>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</si>
  <si>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</si>
  <si>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</si>
  <si>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</si>
  <si>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</si>
  <si>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</si>
  <si>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</si>
  <si>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</si>
  <si>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</si>
  <si>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</si>
  <si>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</si>
  <si>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</si>
  <si>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</si>
  <si>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</si>
  <si>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</si>
  <si>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</si>
  <si>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</si>
  <si>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</si>
  <si>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</si>
  <si>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</si>
  <si>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</si>
  <si>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</si>
  <si>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</si>
  <si>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</si>
  <si>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</si>
  <si>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</si>
  <si>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</si>
  <si>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</si>
  <si>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</si>
  <si>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</si>
  <si>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</si>
  <si>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</si>
  <si>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</si>
  <si>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</si>
  <si>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</si>
  <si>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</si>
  <si>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</si>
  <si>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</si>
  <si>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</si>
  <si>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</si>
  <si>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</si>
  <si>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</si>
  <si>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</si>
  <si>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</si>
  <si>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</si>
  <si>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</si>
  <si>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</si>
  <si>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</si>
  <si>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</si>
  <si>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</si>
  <si>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</si>
  <si>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</si>
  <si>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</si>
  <si>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</si>
  <si>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</si>
  <si>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</si>
  <si>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</si>
  <si>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</si>
  <si>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</si>
  <si>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</si>
  <si>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</si>
  <si>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</si>
  <si>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</si>
  <si>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</si>
  <si>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</si>
  <si>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</si>
  <si>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</si>
  <si>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</si>
  <si>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</si>
  <si>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</si>
  <si>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</si>
  <si>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</si>
  <si>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</si>
  <si>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</si>
  <si>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</si>
  <si>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</si>
  <si>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</si>
  <si>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</si>
  <si>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</si>
  <si>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</si>
  <si>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</si>
  <si>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</si>
  <si>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</si>
  <si>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</si>
  <si>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</si>
  <si>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</si>
  <si>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</si>
  <si>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</si>
  <si>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</si>
  <si>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</si>
  <si>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</si>
  <si>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</si>
  <si>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</si>
  <si>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</si>
  <si>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</si>
  <si>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</si>
  <si>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</si>
  <si>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</si>
  <si>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</si>
  <si>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</si>
  <si>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</si>
  <si>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</si>
  <si>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</si>
  <si>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</si>
  <si>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</si>
  <si>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</si>
  <si>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</si>
  <si>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</si>
  <si>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</si>
  <si>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</si>
  <si>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</si>
  <si>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</si>
  <si>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</si>
  <si>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</si>
  <si>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</si>
  <si>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</si>
  <si>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</si>
  <si>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</si>
  <si>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</si>
  <si>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</si>
  <si>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</si>
  <si>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</si>
  <si>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</si>
  <si>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</si>
  <si>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</si>
  <si>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</si>
  <si>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</si>
  <si>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</si>
  <si>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</si>
  <si>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</si>
  <si>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</si>
  <si>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</si>
  <si>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</si>
  <si>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</si>
  <si>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</si>
  <si>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</si>
  <si>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</si>
  <si>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</si>
  <si>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</si>
  <si>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</si>
  <si>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</si>
  <si>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</si>
  <si>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</si>
  <si>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</si>
  <si>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</si>
  <si>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</si>
  <si>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</si>
  <si>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</si>
  <si>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</si>
  <si>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</si>
  <si>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</si>
  <si>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</si>
  <si>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</si>
  <si>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</si>
  <si>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</si>
  <si>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</si>
  <si>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</si>
  <si>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</si>
  <si>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</si>
  <si>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</si>
  <si>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</si>
  <si>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</si>
  <si>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</si>
  <si>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</si>
  <si>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</si>
  <si>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</si>
  <si>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</si>
  <si>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</si>
  <si>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</si>
  <si>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</si>
  <si>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</si>
  <si>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</si>
  <si>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</si>
  <si>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</si>
  <si>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</si>
  <si>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</si>
  <si>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</si>
  <si>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</si>
  <si>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</si>
  <si>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</si>
  <si>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</si>
  <si>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</si>
  <si>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</si>
  <si>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</si>
  <si>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</si>
  <si>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</si>
  <si>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</si>
  <si>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</si>
  <si>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</si>
  <si>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</si>
  <si>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</si>
  <si>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</si>
  <si>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</si>
  <si>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</si>
  <si>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</si>
  <si>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</si>
  <si>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</si>
  <si>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</si>
  <si>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</si>
  <si>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</si>
  <si>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</si>
  <si>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</si>
  <si>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</si>
  <si>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</si>
  <si>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</si>
  <si>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</si>
  <si>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</si>
  <si>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</si>
  <si>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</si>
  <si>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</si>
  <si>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</si>
  <si>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</si>
  <si>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</si>
  <si>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</si>
  <si>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</si>
  <si>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</si>
  <si>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</si>
  <si>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</si>
  <si>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</si>
  <si>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</si>
  <si>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</si>
  <si>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</si>
  <si>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</si>
  <si>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</si>
  <si>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</si>
  <si>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</si>
  <si>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</si>
  <si>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</si>
  <si>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</si>
  <si>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</si>
  <si>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</si>
  <si>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</si>
  <si>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</si>
  <si>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</si>
  <si>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</si>
  <si>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</si>
  <si>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</si>
  <si>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</si>
  <si>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</si>
  <si>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</si>
  <si>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</si>
  <si>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</si>
  <si>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</si>
  <si>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</si>
  <si>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</si>
  <si>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</si>
  <si>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</si>
  <si>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</si>
  <si>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</si>
  <si>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</si>
  <si>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</si>
  <si>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</si>
  <si>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</si>
  <si>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</si>
  <si>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</si>
  <si>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</si>
  <si>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</si>
  <si>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</si>
  <si>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</si>
  <si>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</si>
  <si>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</si>
  <si>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</si>
  <si>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</si>
  <si>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</si>
  <si>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</si>
  <si>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</si>
  <si>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</si>
  <si>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</si>
  <si>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</si>
  <si>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</si>
  <si>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</si>
  <si>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</si>
  <si>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</si>
  <si>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</si>
  <si>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</si>
  <si>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</si>
  <si>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</si>
  <si>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</si>
  <si>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</si>
  <si>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</si>
  <si>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</si>
  <si>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</si>
  <si>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</si>
  <si>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</si>
  <si>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</si>
  <si>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</si>
  <si>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</si>
  <si>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</si>
  <si>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</si>
  <si>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</si>
  <si>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</si>
  <si>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</si>
  <si>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</si>
  <si>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</si>
  <si>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</si>
  <si>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</si>
  <si>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</si>
  <si>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</si>
  <si>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</si>
  <si>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</si>
  <si>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</si>
  <si>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</si>
  <si>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</si>
  <si>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</si>
  <si>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</si>
  <si>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</si>
  <si>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</si>
  <si>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</si>
  <si>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</si>
  <si>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</si>
  <si>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</si>
  <si>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</si>
  <si>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</si>
  <si>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</si>
  <si>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</si>
  <si>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</si>
  <si>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</si>
  <si>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</si>
  <si>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</si>
  <si>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</si>
  <si>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</si>
  <si>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</si>
  <si>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</si>
  <si>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</si>
  <si>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</si>
  <si>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</si>
  <si>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</si>
  <si>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</si>
  <si>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</si>
  <si>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</si>
  <si>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</si>
  <si>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</si>
  <si>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</si>
  <si>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</si>
  <si>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</si>
  <si>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</si>
  <si>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</si>
  <si>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</si>
  <si>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</si>
  <si>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</si>
  <si>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</si>
  <si>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</si>
  <si>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</si>
  <si>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</si>
  <si>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</si>
  <si>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</si>
  <si>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</si>
  <si>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</si>
  <si>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</si>
  <si>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</si>
  <si>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</si>
  <si>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</si>
  <si>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</si>
  <si>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</si>
  <si>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</si>
  <si>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</si>
  <si>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</si>
  <si>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</si>
  <si>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</si>
  <si>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</si>
  <si>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</si>
  <si>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</si>
  <si>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</si>
  <si>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</si>
  <si>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</si>
  <si>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</si>
  <si>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</si>
  <si>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</si>
  <si>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</si>
  <si>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</si>
  <si>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</si>
  <si>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</si>
  <si>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</si>
  <si>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</si>
  <si>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</si>
  <si>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</si>
  <si>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</si>
  <si>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</si>
  <si>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</si>
  <si>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</si>
  <si>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</si>
  <si>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</si>
  <si>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</si>
  <si>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</si>
  <si>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</si>
  <si>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</si>
  <si>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</si>
  <si>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</si>
  <si>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</si>
  <si>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</si>
  <si>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</si>
  <si>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</si>
  <si>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</si>
  <si>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</si>
  <si>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</si>
  <si>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</si>
  <si>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</si>
  <si>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</si>
  <si>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</si>
  <si>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</si>
  <si>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</si>
  <si>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</si>
  <si>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</si>
  <si>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</si>
  <si>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</si>
  <si>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</si>
  <si>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</si>
  <si>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</si>
  <si>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</si>
  <si>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</si>
  <si>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</si>
  <si>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</si>
  <si>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</si>
  <si>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</si>
  <si>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</si>
  <si>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</si>
  <si>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</si>
  <si>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</si>
  <si>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</si>
  <si>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</si>
  <si>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</si>
  <si>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</si>
  <si>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</si>
  <si>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</si>
  <si>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</si>
  <si>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</si>
  <si>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</si>
  <si>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</si>
  <si>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</si>
  <si>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</si>
  <si>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</si>
  <si>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</si>
  <si>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</si>
  <si>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</si>
  <si>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</si>
  <si>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</si>
  <si>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</si>
  <si>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</si>
  <si>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</si>
  <si>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</si>
  <si>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</si>
  <si>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</si>
  <si>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</si>
  <si>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</si>
  <si>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</si>
  <si>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</si>
  <si>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</si>
  <si>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</si>
  <si>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</si>
  <si>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</si>
  <si>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</si>
  <si>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</si>
  <si>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</si>
  <si>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</si>
  <si>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</si>
  <si>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</si>
  <si>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</si>
  <si>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110086</t>
  </si>
  <si>
    <t>10086</t>
  </si>
  <si>
    <t>NEODOLPASSE</t>
  </si>
  <si>
    <t>INF 10X250ML</t>
  </si>
  <si>
    <t>117187</t>
  </si>
  <si>
    <t>17187</t>
  </si>
  <si>
    <t>NIMESIL</t>
  </si>
  <si>
    <t>PORGRASUS30X100MG-S</t>
  </si>
  <si>
    <t>849905</t>
  </si>
  <si>
    <t>169548</t>
  </si>
  <si>
    <t>METFORMIN MYLAN 1000 MG</t>
  </si>
  <si>
    <t>POR TBL FLM 60X1000MG</t>
  </si>
  <si>
    <t>31915</t>
  </si>
  <si>
    <t>GLUKÓZA 10 BRAUN</t>
  </si>
  <si>
    <t>INF SOL 10X500ML-PE</t>
  </si>
  <si>
    <t>47249</t>
  </si>
  <si>
    <t>GLUKÓZA 5 BRAUN</t>
  </si>
  <si>
    <t>INF SOL 10X250ML-PE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</si>
  <si>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</si>
  <si>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</si>
  <si>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</si>
  <si>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</si>
  <si>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</si>
  <si>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</si>
  <si>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</si>
  <si>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</si>
  <si>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</si>
  <si>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</si>
  <si>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</si>
  <si>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</si>
  <si>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</si>
  <si>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</si>
  <si>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</si>
  <si>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</si>
  <si>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</si>
  <si>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</si>
  <si>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</si>
  <si>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</si>
  <si>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100876</t>
  </si>
  <si>
    <t>876</t>
  </si>
  <si>
    <t>OPHTHALMO-SEPTONEX</t>
  </si>
  <si>
    <t>UNG OPH 1X5GM</t>
  </si>
  <si>
    <t>102537</t>
  </si>
  <si>
    <t>2537</t>
  </si>
  <si>
    <t>HALOPERIDOL</t>
  </si>
  <si>
    <t>TBL 50X1.5MG</t>
  </si>
  <si>
    <t>103575</t>
  </si>
  <si>
    <t>3575</t>
  </si>
  <si>
    <t>HEPAROID LECIVA</t>
  </si>
  <si>
    <t>UNG 1X30GM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</si>
  <si>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</si>
  <si>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</si>
  <si>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</si>
  <si>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</si>
  <si>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</si>
  <si>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</si>
  <si>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</si>
  <si>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</si>
  <si>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124067</t>
  </si>
  <si>
    <t>HYDROCORTISON VUAB 100 MG</t>
  </si>
  <si>
    <t>INJ PLV SOL 1X100MG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</si>
  <si>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</si>
  <si>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</si>
  <si>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</si>
  <si>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</si>
  <si>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</si>
  <si>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</si>
  <si>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</si>
  <si>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</si>
  <si>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</si>
  <si>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</si>
  <si>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</si>
  <si>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</si>
  <si>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</si>
  <si>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</si>
  <si>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</si>
  <si>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</si>
  <si>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</si>
  <si>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</si>
  <si>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</si>
  <si>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</si>
  <si>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</si>
  <si>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</si>
  <si>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</si>
  <si>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</si>
  <si>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</si>
  <si>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</si>
  <si>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</si>
  <si>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</si>
  <si>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</si>
  <si>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</si>
  <si>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</si>
  <si>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</si>
  <si>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</si>
  <si>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</si>
  <si>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</si>
  <si>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</si>
  <si>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</si>
  <si>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</si>
  <si>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</si>
  <si>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</si>
  <si>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</si>
  <si>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</si>
  <si>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</si>
  <si>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</si>
  <si>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</si>
  <si>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</si>
  <si>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</si>
  <si>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</si>
  <si>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</si>
  <si>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</si>
  <si>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</si>
  <si>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</si>
  <si>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</si>
  <si>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</si>
  <si>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</si>
  <si>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</si>
  <si>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</si>
  <si>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</si>
  <si>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</si>
  <si>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</si>
  <si>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</si>
  <si>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</si>
  <si>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</si>
  <si>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</si>
  <si>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</si>
  <si>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</si>
  <si>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</si>
  <si>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</si>
  <si>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</si>
  <si>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</si>
  <si>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</si>
  <si>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841535</t>
  </si>
  <si>
    <t>MENALIND Kožní ochranný krém 200 ml</t>
  </si>
  <si>
    <t>841572</t>
  </si>
  <si>
    <t>MENALIND Ubrousky 50ks náhradní náplň</t>
  </si>
  <si>
    <t>845008</t>
  </si>
  <si>
    <t>107806</t>
  </si>
  <si>
    <t>AESCIN-TEVA</t>
  </si>
  <si>
    <t>POR TBL FLM 30X20MG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</si>
  <si>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</si>
  <si>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</si>
  <si>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</si>
  <si>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</si>
  <si>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</si>
  <si>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</si>
  <si>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</si>
  <si>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</si>
  <si>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</si>
  <si>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</si>
  <si>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</si>
  <si>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</si>
  <si>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</si>
  <si>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</si>
  <si>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848930</t>
  </si>
  <si>
    <t>155781</t>
  </si>
  <si>
    <t>GODASAL 100</t>
  </si>
  <si>
    <t>POR TBL NOB 50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</si>
  <si>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</si>
  <si>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</si>
  <si>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</si>
  <si>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</si>
  <si>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</si>
  <si>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</si>
  <si>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</si>
  <si>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</si>
  <si>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</si>
  <si>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</si>
  <si>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</si>
  <si>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</si>
  <si>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</si>
  <si>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</si>
  <si>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</si>
  <si>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</si>
  <si>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</si>
  <si>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</si>
  <si>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</si>
  <si>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</si>
  <si>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</si>
  <si>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</si>
  <si>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</si>
  <si>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987465</t>
  </si>
  <si>
    <t>Menalind vlhké ošetř.ubrousky 50ks náhradní náplň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</si>
  <si>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</si>
  <si>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</si>
  <si>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</si>
  <si>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</si>
  <si>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</si>
  <si>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</si>
  <si>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</si>
  <si>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</si>
  <si>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</si>
  <si>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</si>
  <si>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</si>
  <si>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</si>
  <si>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</si>
  <si>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</si>
  <si>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</si>
  <si>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</si>
  <si>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</si>
  <si>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</si>
  <si>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</si>
  <si>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</si>
  <si>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</si>
  <si>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</si>
  <si>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</si>
  <si>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</si>
  <si>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</si>
  <si>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</si>
  <si>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</si>
  <si>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</si>
  <si>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</si>
  <si>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</si>
  <si>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</si>
  <si>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</si>
  <si>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</si>
  <si>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</si>
  <si>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</si>
  <si>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</si>
  <si>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</si>
  <si>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</si>
  <si>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</si>
  <si>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</si>
  <si>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</si>
  <si>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</si>
  <si>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</si>
  <si>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</si>
  <si>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</si>
  <si>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</si>
  <si>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</si>
  <si>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</si>
  <si>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</si>
  <si>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</si>
  <si>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</si>
  <si>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</si>
  <si>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</si>
  <si>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</si>
  <si>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</si>
  <si>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</si>
  <si>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</si>
  <si>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</si>
  <si>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</si>
  <si>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841541</t>
  </si>
  <si>
    <t>MENALIND Mycí emulze 500ml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</si>
  <si>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</si>
  <si>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</si>
  <si>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</si>
  <si>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</si>
  <si>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</si>
  <si>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</si>
  <si>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</si>
  <si>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</si>
  <si>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</si>
  <si>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</si>
  <si>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</si>
  <si>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</si>
  <si>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849276</t>
  </si>
  <si>
    <t>155875</t>
  </si>
  <si>
    <t>TRENTAL</t>
  </si>
  <si>
    <t>INF SOL 5X5ML/100MG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</si>
  <si>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</si>
  <si>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</si>
  <si>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</si>
  <si>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</si>
  <si>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</si>
  <si>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</si>
  <si>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</si>
  <si>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</si>
  <si>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</si>
  <si>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</si>
  <si>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</si>
  <si>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</si>
  <si>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</si>
  <si>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</si>
  <si>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</si>
  <si>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</si>
  <si>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</si>
  <si>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</si>
  <si>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</si>
  <si>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</si>
  <si>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</si>
  <si>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</si>
  <si>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</si>
  <si>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</si>
  <si>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</si>
  <si>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</si>
  <si>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</si>
  <si>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</si>
  <si>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</si>
  <si>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</si>
  <si>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</si>
  <si>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</si>
  <si>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</si>
  <si>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</si>
  <si>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</si>
  <si>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</si>
  <si>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</si>
  <si>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</si>
  <si>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</si>
  <si>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</si>
  <si>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</si>
  <si>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</si>
  <si>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</si>
  <si>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</si>
  <si>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</si>
  <si>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</si>
  <si>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</si>
  <si>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</si>
  <si>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</si>
  <si>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</si>
  <si>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</si>
  <si>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</si>
  <si>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194916</t>
  </si>
  <si>
    <t>94916</t>
  </si>
  <si>
    <t>AMBROBENE</t>
  </si>
  <si>
    <t>INJ 5X2ML/15MG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</si>
  <si>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</si>
  <si>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</si>
  <si>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</si>
  <si>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</si>
  <si>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</si>
  <si>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</si>
  <si>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902087</t>
  </si>
  <si>
    <t>IR  CITRALYSAT K2 5000 ml</t>
  </si>
  <si>
    <t>dialys.rozt.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</si>
  <si>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</si>
  <si>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</si>
  <si>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</si>
  <si>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</si>
  <si>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</si>
  <si>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</si>
  <si>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</si>
  <si>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</si>
  <si>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</si>
  <si>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</si>
  <si>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</si>
  <si>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</si>
  <si>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</si>
  <si>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</si>
  <si>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</si>
  <si>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</si>
  <si>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</si>
  <si>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</si>
  <si>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</si>
  <si>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</si>
  <si>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</si>
  <si>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</si>
  <si>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</si>
  <si>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</si>
  <si>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</si>
  <si>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</si>
  <si>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</si>
  <si>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</si>
  <si>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</si>
  <si>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</si>
  <si>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103128</t>
  </si>
  <si>
    <t>3128</t>
  </si>
  <si>
    <t>STOPANGIN</t>
  </si>
  <si>
    <t>SPR 1X30ML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</si>
  <si>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</si>
  <si>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</si>
  <si>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</si>
  <si>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</si>
  <si>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</si>
  <si>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</si>
  <si>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</si>
  <si>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</si>
  <si>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</si>
  <si>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</si>
  <si>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</si>
  <si>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165388</t>
  </si>
  <si>
    <t>65388</t>
  </si>
  <si>
    <t>TENORMIN</t>
  </si>
  <si>
    <t>TBL OBD 28X50MG</t>
  </si>
  <si>
    <t>394712</t>
  </si>
  <si>
    <t>IR  AQUA STERILE OPLACH.1x1000 ml ECOTAINER</t>
  </si>
  <si>
    <t>IR OPLACH</t>
  </si>
  <si>
    <t>703722</t>
  </si>
  <si>
    <t>MENALIND Olejový spray na ochranu kůže</t>
  </si>
  <si>
    <t>790011</t>
  </si>
  <si>
    <t>Emspoma M 500g/chladivá</t>
  </si>
  <si>
    <t>842351</t>
  </si>
  <si>
    <t>3929</t>
  </si>
  <si>
    <t>Stopangin sol. 250ml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</si>
  <si>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</si>
  <si>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</si>
  <si>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</si>
  <si>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</si>
  <si>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</si>
  <si>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</si>
  <si>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</si>
  <si>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</si>
  <si>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</si>
  <si>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</si>
  <si>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</si>
  <si>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</si>
  <si>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</si>
  <si>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</si>
  <si>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</si>
  <si>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</si>
  <si>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</si>
  <si>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</si>
  <si>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</si>
  <si>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</si>
  <si>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159392</t>
  </si>
  <si>
    <t>59392</t>
  </si>
  <si>
    <t>BROMHEXIN - EGIS</t>
  </si>
  <si>
    <t>SOL 1X60ML/120MG</t>
  </si>
  <si>
    <t>187764</t>
  </si>
  <si>
    <t>87764</t>
  </si>
  <si>
    <t>ARDEAELYTOSOL NA.HYDR.CARB.4.2%</t>
  </si>
  <si>
    <t>INF 1X200ML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</si>
  <si>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</si>
  <si>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</si>
  <si>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</si>
  <si>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</si>
  <si>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</si>
  <si>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</si>
  <si>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848725</t>
  </si>
  <si>
    <t>107677</t>
  </si>
  <si>
    <t>KALIUMCHLORID 7.45% BRAUN</t>
  </si>
  <si>
    <t>INF CNC SOL 20X100ML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</si>
  <si>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</si>
  <si>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</si>
  <si>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</si>
  <si>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</si>
  <si>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</si>
  <si>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</si>
  <si>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</si>
  <si>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</si>
  <si>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500224</t>
  </si>
  <si>
    <t>Parodontax Extra 300ml ústní voda</t>
  </si>
  <si>
    <t>845813</t>
  </si>
  <si>
    <t>Deca durabolin 50mg amp.1x1ml</t>
  </si>
  <si>
    <t>921184</t>
  </si>
  <si>
    <t>KL UNGUENTUM</t>
  </si>
  <si>
    <t>98901</t>
  </si>
  <si>
    <t>GLUKÓZA 5% VIAFLO</t>
  </si>
  <si>
    <t>169595</t>
  </si>
  <si>
    <t>69595</t>
  </si>
  <si>
    <t>ARDEAELYTOSOL L-ARGININCHL.21%</t>
  </si>
  <si>
    <t>INF 1X80ML</t>
  </si>
  <si>
    <t>125364</t>
  </si>
  <si>
    <t>25364</t>
  </si>
  <si>
    <t>HELICID 20 ZENTIVA</t>
  </si>
  <si>
    <t>POR CPS ETD 14X20MG</t>
  </si>
  <si>
    <t>181425</t>
  </si>
  <si>
    <t>81425</t>
  </si>
  <si>
    <t>XALACOM</t>
  </si>
  <si>
    <t>OPH GTT SOL 1X2.5ML</t>
  </si>
  <si>
    <t>193779</t>
  </si>
  <si>
    <t>93779</t>
  </si>
  <si>
    <t>FLORSALMIN</t>
  </si>
  <si>
    <t>GTT 1X50ML</t>
  </si>
  <si>
    <t>136398</t>
  </si>
  <si>
    <t>MESTINON</t>
  </si>
  <si>
    <t>POR TBL OBD 150X60MG</t>
  </si>
  <si>
    <t>702489</t>
  </si>
  <si>
    <t>Emspoma M 300ml/chladivá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</si>
  <si>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</si>
  <si>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</si>
  <si>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</si>
  <si>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</si>
  <si>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</si>
  <si>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</si>
  <si>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155871</t>
  </si>
  <si>
    <t>ERCEFURYL 200 MG CPS.</t>
  </si>
  <si>
    <t>POR CPS DUR 14X200MG</t>
  </si>
  <si>
    <t>842266</t>
  </si>
  <si>
    <t>Ubrousky detske vlhčené</t>
  </si>
  <si>
    <t>187000</t>
  </si>
  <si>
    <t>87000</t>
  </si>
  <si>
    <t>ARDEAOSMOSOL MA 20 (Mannitol)</t>
  </si>
  <si>
    <t>146475</t>
  </si>
  <si>
    <t>46475</t>
  </si>
  <si>
    <t>DILCEREN PRO INFUSIONE</t>
  </si>
  <si>
    <t>INF 1X50ML/10MG</t>
  </si>
  <si>
    <t>501008</t>
  </si>
  <si>
    <t>DZ SANOSIL SUPER</t>
  </si>
  <si>
    <t>1l (250ml)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</si>
  <si>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</si>
  <si>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</si>
  <si>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</si>
  <si>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</si>
  <si>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</si>
  <si>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</si>
  <si>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</si>
  <si>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</si>
  <si>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</si>
  <si>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</si>
  <si>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</si>
  <si>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</si>
  <si>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</si>
  <si>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</si>
  <si>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</si>
  <si>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</si>
  <si>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</si>
  <si>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</si>
  <si>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</si>
  <si>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</si>
  <si>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</si>
  <si>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</si>
  <si>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</si>
  <si>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802327</t>
  </si>
  <si>
    <t>49781</t>
  </si>
  <si>
    <t>LITHIUM CHLORID 0.15 MMOL/ML LCO</t>
  </si>
  <si>
    <t>INJ SOL 1X10ML</t>
  </si>
  <si>
    <t>850305</t>
  </si>
  <si>
    <t>Biopron9 tob.120</t>
  </si>
  <si>
    <t>902082</t>
  </si>
  <si>
    <t>IR  NATRIUM CITRICUM 4%1x2000ml</t>
  </si>
  <si>
    <t>IR dialyzační roztokl Phoenix po 6ks</t>
  </si>
  <si>
    <t>911930</t>
  </si>
  <si>
    <t>KL KAL.PERMANGANAS 5 G</t>
  </si>
  <si>
    <t>183741</t>
  </si>
  <si>
    <t>83741</t>
  </si>
  <si>
    <t>GLUCAGEN 1MG HYPOKIT</t>
  </si>
  <si>
    <t>INJ SIC 1MG+STRIK.</t>
  </si>
  <si>
    <t>382099</t>
  </si>
  <si>
    <t>82099</t>
  </si>
  <si>
    <t>KRYTÍ GELOVÉ HEMAGEL 5G</t>
  </si>
  <si>
    <t>HEMAGEL V TUBĚ O OBSAHU 5G</t>
  </si>
  <si>
    <t>500980</t>
  </si>
  <si>
    <t>KL MS SOL.AC.BORICI 3% 500g</t>
  </si>
  <si>
    <t>987481</t>
  </si>
  <si>
    <t>169737</t>
  </si>
  <si>
    <t>ISOTREXIN</t>
  </si>
  <si>
    <t>DRM GEL 1X30GM</t>
  </si>
  <si>
    <t>382100</t>
  </si>
  <si>
    <t>82100</t>
  </si>
  <si>
    <t>KRYTÍ GELOVÉ HEMAGEL 30G</t>
  </si>
  <si>
    <t>HEMAGEL V TUBĚ O OBSAHU 30G</t>
  </si>
  <si>
    <t>500570</t>
  </si>
  <si>
    <t>ZARZIO 48 MU/0,5 ML</t>
  </si>
  <si>
    <t>INJ+INF SOL 5X0.5ML</t>
  </si>
  <si>
    <t>930670</t>
  </si>
  <si>
    <t>KL CHLORHEXIDINI SOL. 0,2% 200 g</t>
  </si>
  <si>
    <t>v sirokohrdle lahvi</t>
  </si>
  <si>
    <t>126152</t>
  </si>
  <si>
    <t>26152</t>
  </si>
  <si>
    <t>GANFORT 300MCG/ML + 5MG/ML</t>
  </si>
  <si>
    <t>OPH GTT SOL 1X3ML</t>
  </si>
  <si>
    <t>176954</t>
  </si>
  <si>
    <t>ALGIFEN NEO</t>
  </si>
  <si>
    <t>POR GTT SOL 1X50ML</t>
  </si>
  <si>
    <t>200863</t>
  </si>
  <si>
    <t>OPH GTT SOL 1X10ML PLAST</t>
  </si>
  <si>
    <t>621118</t>
  </si>
  <si>
    <t>Batole dětské vlhčené ubrousky 72ks</t>
  </si>
  <si>
    <t>841318</t>
  </si>
  <si>
    <t>HBF Calcium panthotenát mast 100ml</t>
  </si>
  <si>
    <t>202701</t>
  </si>
  <si>
    <t>POR TBL ENT 90X20MG</t>
  </si>
  <si>
    <t>989656</t>
  </si>
  <si>
    <t>Calcium pantothenicum mast Generica 100g</t>
  </si>
  <si>
    <t>397116</t>
  </si>
  <si>
    <t>Vitamin A-POS oční mast 5g</t>
  </si>
  <si>
    <t>137275</t>
  </si>
  <si>
    <t>CALCIUM RESONIUM</t>
  </si>
  <si>
    <t>POR+RCT PLV SUS 300GM</t>
  </si>
  <si>
    <t>150660</t>
  </si>
  <si>
    <t>CEREBROLYSIN</t>
  </si>
  <si>
    <t>INJ SOL 5X10ML</t>
  </si>
  <si>
    <t>203092</t>
  </si>
  <si>
    <t>LIDOCAIN EGIS 10 %</t>
  </si>
  <si>
    <t>DRM SPR SOL 1X38GM</t>
  </si>
  <si>
    <t>990021</t>
  </si>
  <si>
    <t>Calcium pantothenicum mast 100 g Dr.Muller</t>
  </si>
  <si>
    <t>987860</t>
  </si>
  <si>
    <t>Biopron9 tob.60+20 ZDARMA VÁNOČNÍ BALENÍ 2012</t>
  </si>
  <si>
    <t>203012</t>
  </si>
  <si>
    <t>SKINOREN KRÉM</t>
  </si>
  <si>
    <t>DRM CRM 1X30GM 20%</t>
  </si>
  <si>
    <t>397413</t>
  </si>
  <si>
    <t>IR Sol.calcii chlorati 10 % 250 ml</t>
  </si>
  <si>
    <t>IR 250 ml OV Poruba10%</t>
  </si>
  <si>
    <t>843072</t>
  </si>
  <si>
    <t>Artelac CL 10ml</t>
  </si>
  <si>
    <t>845523</t>
  </si>
  <si>
    <t>Linteo ubr.vlhčené baby 80ks</t>
  </si>
  <si>
    <t>P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</si>
  <si>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</si>
  <si>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</si>
  <si>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</si>
  <si>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</si>
  <si>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</si>
  <si>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</si>
  <si>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</si>
  <si>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</si>
  <si>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</si>
  <si>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</si>
  <si>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</si>
  <si>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</si>
  <si>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</si>
  <si>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</si>
  <si>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</si>
  <si>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</si>
  <si>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</si>
  <si>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</si>
  <si>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</si>
  <si>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</si>
  <si>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</si>
  <si>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</si>
  <si>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</si>
  <si>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</si>
  <si>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844651</t>
  </si>
  <si>
    <t>101205</t>
  </si>
  <si>
    <t>PRESTARIUM NEO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</si>
  <si>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</si>
  <si>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</si>
  <si>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</si>
  <si>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</si>
  <si>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</si>
  <si>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</si>
  <si>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</si>
  <si>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</si>
  <si>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</si>
  <si>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</si>
  <si>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</si>
  <si>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</si>
  <si>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</si>
  <si>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</si>
  <si>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</si>
  <si>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</si>
  <si>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</si>
  <si>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</si>
  <si>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</si>
  <si>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</si>
  <si>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</si>
  <si>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</si>
  <si>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</si>
  <si>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</si>
  <si>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</si>
  <si>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</si>
  <si>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</si>
  <si>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</si>
  <si>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</si>
  <si>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</si>
  <si>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</si>
  <si>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</si>
  <si>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</si>
  <si>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</si>
  <si>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</si>
  <si>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</si>
  <si>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</si>
  <si>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</si>
  <si>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</si>
  <si>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</si>
  <si>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</si>
  <si>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</si>
  <si>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</si>
  <si>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</si>
  <si>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</si>
  <si>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</si>
  <si>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</si>
  <si>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</si>
  <si>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</si>
  <si>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</si>
  <si>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849578</t>
  </si>
  <si>
    <t>149480</t>
  </si>
  <si>
    <t>ZYLLT 75 MG</t>
  </si>
  <si>
    <t>POR TBL FLM 28X75MG</t>
  </si>
  <si>
    <t>191922</t>
  </si>
  <si>
    <t>SIOFOR 1000</t>
  </si>
  <si>
    <t>50113006</t>
  </si>
  <si>
    <t>33084</t>
  </si>
  <si>
    <t>RECONVAN</t>
  </si>
  <si>
    <t>POR SOL 1X500ML</t>
  </si>
  <si>
    <t>33525</t>
  </si>
  <si>
    <t>PULMOCARE 500 ML PŘÍCHUŤ VANILKA</t>
  </si>
  <si>
    <t>133381</t>
  </si>
  <si>
    <t>33381</t>
  </si>
  <si>
    <t>INTESTAMIN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</si>
  <si>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</si>
  <si>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</si>
  <si>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</si>
  <si>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</si>
  <si>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</si>
  <si>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</si>
  <si>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</si>
  <si>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</si>
  <si>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</si>
  <si>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</si>
  <si>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</si>
  <si>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846016</t>
  </si>
  <si>
    <t>Nutrison Advanced Protison 500ml</t>
  </si>
  <si>
    <t>1X500ML</t>
  </si>
  <si>
    <t>103513</t>
  </si>
  <si>
    <t>3513</t>
  </si>
  <si>
    <t>NUTRIFLEX BASAL</t>
  </si>
  <si>
    <t>INF SOL 5X2000ML</t>
  </si>
  <si>
    <t>110996</t>
  </si>
  <si>
    <t>10996</t>
  </si>
  <si>
    <t>NUTRIFLEX PLUS</t>
  </si>
  <si>
    <t>118734</t>
  </si>
  <si>
    <t>18734</t>
  </si>
  <si>
    <t>INF EML 10X250ML</t>
  </si>
  <si>
    <t>396914</t>
  </si>
  <si>
    <t>52301</t>
  </si>
  <si>
    <t>AMINOPLASMAL HEPA-10%</t>
  </si>
  <si>
    <t>INF 10X500ML</t>
  </si>
  <si>
    <t>990223</t>
  </si>
  <si>
    <t>NEPRO HP 500ml vanilková</t>
  </si>
  <si>
    <t>133327</t>
  </si>
  <si>
    <t>33327</t>
  </si>
  <si>
    <t>NUTRIDRINK NEUTRAL</t>
  </si>
  <si>
    <t>POR SOL 1X200ML</t>
  </si>
  <si>
    <t>133474</t>
  </si>
  <si>
    <t>33474</t>
  </si>
  <si>
    <t>NUTRIDRINK JUICE STYLE S PŘÍCHUTÍ JABLEČNOU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</si>
  <si>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</si>
  <si>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</si>
  <si>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</si>
  <si>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</si>
  <si>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</si>
  <si>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</si>
  <si>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</si>
  <si>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</si>
  <si>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</si>
  <si>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</si>
  <si>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</si>
  <si>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</si>
  <si>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</si>
  <si>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</si>
  <si>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</si>
  <si>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</si>
  <si>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</si>
  <si>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</si>
  <si>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</si>
  <si>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</si>
  <si>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</si>
  <si>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</si>
  <si>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</si>
  <si>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</si>
  <si>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</si>
  <si>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</si>
  <si>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33859</t>
  </si>
  <si>
    <t>POR SOL 4X200ML</t>
  </si>
  <si>
    <t>50113013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</si>
  <si>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</si>
  <si>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</si>
  <si>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</si>
  <si>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</si>
  <si>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</si>
  <si>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</si>
  <si>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</si>
  <si>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</si>
  <si>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</si>
  <si>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</si>
  <si>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</si>
  <si>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</si>
  <si>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</si>
  <si>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</si>
  <si>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</si>
  <si>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134595</t>
  </si>
  <si>
    <t>MEDOCLAV 1000 MG/200 MG</t>
  </si>
  <si>
    <t>INJ+INF PLV SOL 10X1.2GM</t>
  </si>
  <si>
    <t>185482</t>
  </si>
  <si>
    <t>EDICIN 1 G</t>
  </si>
  <si>
    <t>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</si>
  <si>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</si>
  <si>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</si>
  <si>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</si>
  <si>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</si>
  <si>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</si>
  <si>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</si>
  <si>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</si>
  <si>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</si>
  <si>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</si>
  <si>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</si>
  <si>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</si>
  <si>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</si>
  <si>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</si>
  <si>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</si>
  <si>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</si>
  <si>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849567</t>
  </si>
  <si>
    <t>125249</t>
  </si>
  <si>
    <t>CIPROFLOXACIN KABI 400 MG/200 ML INFUZNÍ ROZTOK</t>
  </si>
  <si>
    <t>INF SOL 10X400MG/200ML</t>
  </si>
  <si>
    <t>161980</t>
  </si>
  <si>
    <t>61980</t>
  </si>
  <si>
    <t>PIMAFUCORT</t>
  </si>
  <si>
    <t>UNG 1X15GM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</si>
  <si>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</si>
  <si>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</si>
  <si>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</si>
  <si>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</si>
  <si>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</si>
  <si>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</si>
  <si>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</si>
  <si>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</si>
  <si>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</si>
  <si>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</si>
  <si>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</si>
  <si>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</si>
  <si>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</si>
  <si>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</si>
  <si>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</si>
  <si>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</si>
  <si>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</si>
  <si>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</si>
  <si>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</si>
  <si>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</si>
  <si>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</si>
  <si>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</si>
  <si>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101069</t>
  </si>
  <si>
    <t>1069</t>
  </si>
  <si>
    <t>FUNGICIDIN LECIVA</t>
  </si>
  <si>
    <t>193477</t>
  </si>
  <si>
    <t>ZINFORO 600 MG</t>
  </si>
  <si>
    <t>INF PLV CSL 10X600MG</t>
  </si>
  <si>
    <t>162187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</si>
  <si>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</si>
  <si>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</si>
  <si>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</si>
  <si>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</si>
  <si>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</si>
  <si>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</si>
  <si>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</si>
  <si>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</si>
  <si>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</si>
  <si>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</si>
  <si>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</si>
  <si>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</si>
  <si>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</si>
  <si>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</si>
  <si>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</si>
  <si>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</si>
  <si>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</si>
  <si>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</si>
  <si>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</si>
  <si>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</si>
  <si>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</si>
  <si>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</si>
  <si>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</si>
  <si>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</si>
  <si>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</si>
  <si>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</si>
  <si>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</si>
  <si>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</si>
  <si>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</si>
  <si>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</si>
  <si>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</si>
  <si>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</si>
  <si>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147977</t>
  </si>
  <si>
    <t>MEROPENEM HOSPIRA 1 G</t>
  </si>
  <si>
    <t>INJ+INF PLV SOL 10X1GM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</si>
  <si>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</si>
  <si>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</si>
  <si>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</si>
  <si>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</si>
  <si>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</si>
  <si>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</si>
  <si>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</si>
  <si>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</si>
  <si>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</si>
  <si>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</si>
  <si>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</si>
  <si>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</si>
  <si>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</si>
  <si>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</si>
  <si>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</si>
  <si>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</si>
  <si>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</si>
  <si>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</si>
  <si>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</si>
  <si>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</si>
  <si>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</si>
  <si>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</si>
  <si>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</si>
  <si>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</si>
  <si>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50113014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</si>
  <si>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</si>
  <si>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</si>
  <si>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</si>
  <si>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</si>
  <si>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</si>
  <si>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</si>
  <si>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</si>
  <si>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</si>
  <si>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</si>
  <si>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</si>
  <si>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</si>
  <si>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</si>
  <si>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</si>
  <si>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</si>
  <si>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</si>
  <si>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</si>
  <si>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</si>
  <si>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0062464</t>
  </si>
  <si>
    <t>Haemocomplettan P 1000mg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</si>
  <si>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</si>
  <si>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</si>
  <si>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</si>
  <si>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</si>
  <si>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</si>
  <si>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</si>
  <si>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</si>
  <si>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INF SOL 1X100ML</t>
  </si>
  <si>
    <t>129027</t>
  </si>
  <si>
    <t>PROPOFOL-LIPURO 1 % (10MG/ML)</t>
  </si>
  <si>
    <t>INJ+INF EML 10X100ML/1000MG</t>
  </si>
  <si>
    <t>187158</t>
  </si>
  <si>
    <t>ANESIA 10 MG/ML INJ/INF EML.</t>
  </si>
  <si>
    <t>INJ+INF EML 5X20ML/200MG</t>
  </si>
  <si>
    <t>24550</t>
  </si>
  <si>
    <t>ONDANSETRON KABI 2 MG/ML</t>
  </si>
  <si>
    <t>INJ SOL 5X4ML</t>
  </si>
  <si>
    <t>100498</t>
  </si>
  <si>
    <t>498</t>
  </si>
  <si>
    <t>101125</t>
  </si>
  <si>
    <t>1125</t>
  </si>
  <si>
    <t>INJ 10X1ML/10MG</t>
  </si>
  <si>
    <t>102133</t>
  </si>
  <si>
    <t>2133</t>
  </si>
  <si>
    <t>FUROSEMID BIOTIKA</t>
  </si>
  <si>
    <t>INJ 5X2ML/20MG</t>
  </si>
  <si>
    <t>107981</t>
  </si>
  <si>
    <t>7981</t>
  </si>
  <si>
    <t>INJ 10X2ML/1000MG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</si>
  <si>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</si>
  <si>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</si>
  <si>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</si>
  <si>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</si>
  <si>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</si>
  <si>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</si>
  <si>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</si>
  <si>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193105</t>
  </si>
  <si>
    <t>93105</t>
  </si>
  <si>
    <t>DEGAN</t>
  </si>
  <si>
    <t>INJ 50X2ML/10MG</t>
  </si>
  <si>
    <t>395997</t>
  </si>
  <si>
    <t>DZ SOFTASEPT N BEZBARVÝ 250 ml</t>
  </si>
  <si>
    <t>100394</t>
  </si>
  <si>
    <t>394</t>
  </si>
  <si>
    <t>ATROPIN BIOTIKA 1MG</t>
  </si>
  <si>
    <t>INJ 10X1ML/1MG</t>
  </si>
  <si>
    <t>100811</t>
  </si>
  <si>
    <t>811</t>
  </si>
  <si>
    <t>SANORIN</t>
  </si>
  <si>
    <t>LIQ 10ML 0.05%</t>
  </si>
  <si>
    <t>118305</t>
  </si>
  <si>
    <t>18305</t>
  </si>
  <si>
    <t>RINGERFUNDIN B.BRAUN</t>
  </si>
  <si>
    <t>INF SOL10X1000ML PE</t>
  </si>
  <si>
    <t>844078</t>
  </si>
  <si>
    <t>Lacrisyn gtt.ophth.10ml</t>
  </si>
  <si>
    <t>850095</t>
  </si>
  <si>
    <t>120406</t>
  </si>
  <si>
    <t>THIOPENTAL VUAB INJ. PLV. SOL. 0,5 G</t>
  </si>
  <si>
    <t>INJ PLV SOL 1X0.5GM</t>
  </si>
  <si>
    <t>167547</t>
  </si>
  <si>
    <t>67547</t>
  </si>
  <si>
    <t>ALMIRAL</t>
  </si>
  <si>
    <t>INJ 10X3ML/75MG</t>
  </si>
  <si>
    <t>147671</t>
  </si>
  <si>
    <t>47671</t>
  </si>
  <si>
    <t>PERLINGANIT ROZTOK</t>
  </si>
  <si>
    <t>INF SOL10X10ML AMP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</si>
  <si>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</si>
  <si>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</si>
  <si>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</si>
  <si>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</si>
  <si>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</si>
  <si>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</si>
  <si>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</si>
  <si>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</si>
  <si>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</si>
  <si>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</si>
  <si>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</si>
  <si>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</si>
  <si>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</si>
  <si>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</si>
  <si>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</si>
  <si>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902074</t>
  </si>
  <si>
    <t>85278</t>
  </si>
  <si>
    <t>VOLULYTE 6%</t>
  </si>
  <si>
    <t>113441</t>
  </si>
  <si>
    <t>13441</t>
  </si>
  <si>
    <t>RINGERŮV ROZTOK VIAFLO</t>
  </si>
  <si>
    <t>184471</t>
  </si>
  <si>
    <t>XOMOLIX 2,5 MG/ML INJEKČNÍ ROZTOK</t>
  </si>
  <si>
    <t>INJ SOL 10X2,5MG/ML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</si>
  <si>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</si>
  <si>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</si>
  <si>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</si>
  <si>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</si>
  <si>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</si>
  <si>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</si>
  <si>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</si>
  <si>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190021</t>
  </si>
  <si>
    <t>90021</t>
  </si>
  <si>
    <t>MARCAINE SPINAL O.5%</t>
  </si>
  <si>
    <t>INJ 5X4ML 5MG/ML</t>
  </si>
  <si>
    <t>395850</t>
  </si>
  <si>
    <t>OptiLube lubrikační gel</t>
  </si>
  <si>
    <t>tuba 113g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</si>
  <si>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</si>
  <si>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</si>
  <si>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</si>
  <si>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</si>
  <si>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</si>
  <si>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</si>
  <si>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</si>
  <si>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</si>
  <si>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</si>
  <si>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</si>
  <si>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</si>
  <si>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</si>
  <si>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</si>
  <si>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</si>
  <si>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</si>
  <si>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</si>
  <si>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</si>
  <si>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</si>
  <si>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</si>
  <si>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</si>
  <si>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</si>
  <si>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</si>
  <si>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</si>
  <si>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901148</t>
  </si>
  <si>
    <t>IR SOL.MORPH.CHLOR.0.1%</t>
  </si>
  <si>
    <t>IR 1 ml</t>
  </si>
  <si>
    <t>920219</t>
  </si>
  <si>
    <t>DZ TRIXO 100 ML</t>
  </si>
  <si>
    <t>13440</t>
  </si>
  <si>
    <t>107678</t>
  </si>
  <si>
    <t>INF CNC SOL 20X20ML</t>
  </si>
  <si>
    <t>842703</t>
  </si>
  <si>
    <t>Hypromeloza -P 10ml</t>
  </si>
  <si>
    <t>200239</t>
  </si>
  <si>
    <t>FORANE</t>
  </si>
  <si>
    <t>INH SOL 1X100ML</t>
  </si>
  <si>
    <t>125034</t>
  </si>
  <si>
    <t>25034</t>
  </si>
  <si>
    <t>DORMICUM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</si>
  <si>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</si>
  <si>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</si>
  <si>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</si>
  <si>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</si>
  <si>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</si>
  <si>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</si>
  <si>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</si>
  <si>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</si>
  <si>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</si>
  <si>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</si>
  <si>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</si>
  <si>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</si>
  <si>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130160</t>
  </si>
  <si>
    <t>30160</t>
  </si>
  <si>
    <t>INJ 10X2ML/2MG</t>
  </si>
  <si>
    <t>110820</t>
  </si>
  <si>
    <t>10820</t>
  </si>
  <si>
    <t>ZOFRAN</t>
  </si>
  <si>
    <t>INJ SOL 5X4ML/8MG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</si>
  <si>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</si>
  <si>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</si>
  <si>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</si>
  <si>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</si>
  <si>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</si>
  <si>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</si>
  <si>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</si>
  <si>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</si>
  <si>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</si>
  <si>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</si>
  <si>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</si>
  <si>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</si>
  <si>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</si>
  <si>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</si>
  <si>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</si>
  <si>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</si>
  <si>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</si>
  <si>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</si>
  <si>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</si>
  <si>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</si>
  <si>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</si>
  <si>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</si>
  <si>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849310</t>
  </si>
  <si>
    <t>126689</t>
  </si>
  <si>
    <t>PROPOFOL-LIPURO 0,5% (5MG/ML) 5X20ML</t>
  </si>
  <si>
    <t>INJ+INF EML 5X20ML/100MG</t>
  </si>
  <si>
    <t>51366</t>
  </si>
  <si>
    <t>CHLORID SODNÝ 0,9% BRAUN</t>
  </si>
  <si>
    <t>INF SOL 20X100MLPELAH</t>
  </si>
  <si>
    <t>51367</t>
  </si>
  <si>
    <t>INF SOL 10X250MLPELAH</t>
  </si>
  <si>
    <t>159357</t>
  </si>
  <si>
    <t>59357</t>
  </si>
  <si>
    <t>RINGERUV ROZTOK BRAUN</t>
  </si>
  <si>
    <t>INF 10X500ML(LDPE)</t>
  </si>
  <si>
    <t>109414</t>
  </si>
  <si>
    <t>119687</t>
  </si>
  <si>
    <t>NASIVIN 0,05%</t>
  </si>
  <si>
    <t>NAS GTT SOL 10ML</t>
  </si>
  <si>
    <t>118656</t>
  </si>
  <si>
    <t>NALBUPHIN ORPHA</t>
  </si>
  <si>
    <t>INJ SOL 10X2ML</t>
  </si>
  <si>
    <t>198880</t>
  </si>
  <si>
    <t>98880</t>
  </si>
  <si>
    <t>112892</t>
  </si>
  <si>
    <t>12892</t>
  </si>
  <si>
    <t>AULIN</t>
  </si>
  <si>
    <t>TBL 30X100MG</t>
  </si>
  <si>
    <t>113024</t>
  </si>
  <si>
    <t>13024</t>
  </si>
  <si>
    <t>SEVORANE</t>
  </si>
  <si>
    <t>INH SOL 1X250ML</t>
  </si>
  <si>
    <t>845593</t>
  </si>
  <si>
    <t>100304</t>
  </si>
  <si>
    <t>HIRUDOID</t>
  </si>
  <si>
    <t>DRM GEL 1X40GM</t>
  </si>
  <si>
    <t>988032</t>
  </si>
  <si>
    <t>191083</t>
  </si>
  <si>
    <t>NORCURON 4 MG</t>
  </si>
  <si>
    <t>INJ PLV SOL 10X4MG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</si>
  <si>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</si>
  <si>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</si>
  <si>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</si>
  <si>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</si>
  <si>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</si>
  <si>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</si>
  <si>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</si>
  <si>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</si>
  <si>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</si>
  <si>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</si>
  <si>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</si>
  <si>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</si>
  <si>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0766 - KAR - pracoviště DK COS</t>
  </si>
  <si>
    <t>0731 - Klinika anesteziologie a resuscitace, JIP</t>
  </si>
  <si>
    <t>0764 - Klinika anesteziologie a resuscitace, pracoviště C</t>
  </si>
  <si>
    <t>0762 - Klinika anesteziologie a resuscitace, operační sál</t>
  </si>
  <si>
    <t>0765 - KAR dospávací hala KAR</t>
  </si>
  <si>
    <t>N01AB08 - Sevofluran</t>
  </si>
  <si>
    <t>V06XX - Potraviny pro zvláštní lékařské účely (PZLÚ)</t>
  </si>
  <si>
    <t>N01AX10 - Propofol</t>
  </si>
  <si>
    <t>J01CR05 - Piperacilin a enzymový inhibitor</t>
  </si>
  <si>
    <t>J01CR02 - Amoxicilin a enzymový inhibitor</t>
  </si>
  <si>
    <t>J01MA02 - Ciprofloxacin</t>
  </si>
  <si>
    <t>J01DC02 - Cefuroxim</t>
  </si>
  <si>
    <t>J02AC01 - Flukonazol</t>
  </si>
  <si>
    <t>J01XD01 - Metronidazol</t>
  </si>
  <si>
    <t>J01GB03 - Gentamicin</t>
  </si>
  <si>
    <t>A04AA01 - Ondansetron</t>
  </si>
  <si>
    <t>M01AX17 - Nimesulid</t>
  </si>
  <si>
    <t>A10BA02 - Metformin</t>
  </si>
  <si>
    <t>N01AH03 - Sufentanyl</t>
  </si>
  <si>
    <t>H01CB02 - Oktreotid</t>
  </si>
  <si>
    <t>C09AA04 - Perindopril</t>
  </si>
  <si>
    <t>H02AB04 - Methylprednisolon</t>
  </si>
  <si>
    <t>J02AC03 - Vorikonazol</t>
  </si>
  <si>
    <t>H03AA01 - Levothyroxin, sodná sůl</t>
  </si>
  <si>
    <t>M03AC11 - Cisatrakurium</t>
  </si>
  <si>
    <t>J01CR01 - Ampicilin a enzymový inhibitor</t>
  </si>
  <si>
    <t>N03AG01 - Kyselina valproová</t>
  </si>
  <si>
    <t>N06AB04 - Citalopram</t>
  </si>
  <si>
    <t>R03AC02 - Salbutamol</t>
  </si>
  <si>
    <t>C08CA08 - Nitrendipin</t>
  </si>
  <si>
    <t>A06AD11 - Laktulóza</t>
  </si>
  <si>
    <t>B01AC04 - Klopidogrel</t>
  </si>
  <si>
    <t>A07DA - Antipropulziva</t>
  </si>
  <si>
    <t>J02AX06 - Anidulafungin</t>
  </si>
  <si>
    <t>J01DH02 - Meropenem</t>
  </si>
  <si>
    <t>M03AC04 - Atrakurium</t>
  </si>
  <si>
    <t>J01FA09 - Klarithromycin</t>
  </si>
  <si>
    <t>C01BD01 - Amiodaron</t>
  </si>
  <si>
    <t>A02BC02 - Pantoprazol</t>
  </si>
  <si>
    <t>C07AB07 - Bisoprolol</t>
  </si>
  <si>
    <t>J01MA01 - Ofloxacin</t>
  </si>
  <si>
    <t>N05CD08 - Midazolam</t>
  </si>
  <si>
    <t>A10AB05 - Inzulin aspart</t>
  </si>
  <si>
    <t>N06AB10 - Escitalopram</t>
  </si>
  <si>
    <t>J01MA14 - Moxifloxacin</t>
  </si>
  <si>
    <t>C07AG02 - Karvedilol</t>
  </si>
  <si>
    <t>J01XA01 - Vankomycin</t>
  </si>
  <si>
    <t>J01XB01 - Kolistin</t>
  </si>
  <si>
    <t>A02BC02</t>
  </si>
  <si>
    <t>POR TBL ENT 28X20MG I</t>
  </si>
  <si>
    <t>POR TBL ENT 28X40MG I</t>
  </si>
  <si>
    <t>A06AD11</t>
  </si>
  <si>
    <t>A07DA</t>
  </si>
  <si>
    <t>POR TBL NOB 20X2.5MG</t>
  </si>
  <si>
    <t>A10AB05</t>
  </si>
  <si>
    <t>A10BA02</t>
  </si>
  <si>
    <t>B01AC04</t>
  </si>
  <si>
    <t>C01BD01</t>
  </si>
  <si>
    <t>POR TBL NOB 60X200MG</t>
  </si>
  <si>
    <t>C07AB07</t>
  </si>
  <si>
    <t>C07AG02</t>
  </si>
  <si>
    <t>C08CA08</t>
  </si>
  <si>
    <t>C09AA04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</si>
  <si>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</si>
  <si>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</si>
  <si>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</si>
  <si>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</si>
  <si>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</si>
  <si>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</si>
  <si>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</si>
  <si>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</si>
  <si>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</si>
  <si>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</si>
  <si>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INJ+INF PLV SOL 10</t>
  </si>
  <si>
    <t>J01CR05</t>
  </si>
  <si>
    <t>J01DC02</t>
  </si>
  <si>
    <t>POR TBL FLM 10X500MG</t>
  </si>
  <si>
    <t>J01DH02</t>
  </si>
  <si>
    <t>J01FA09</t>
  </si>
  <si>
    <t>J01GB03</t>
  </si>
  <si>
    <t>GENTAMICIN B.BRAUN 3 MG/ML INFUZNÍ ROZTOK</t>
  </si>
  <si>
    <t>INJ+INF SOL 10X2ML/80MG</t>
  </si>
  <si>
    <t>J01MA01</t>
  </si>
  <si>
    <t>J01MA02</t>
  </si>
  <si>
    <t>J01MA14</t>
  </si>
  <si>
    <t>AVELOX 400 MG/250 ML INFUZNÍ ROZTOK</t>
  </si>
  <si>
    <t>INF SOL 1X250ML/400MG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</si>
  <si>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</si>
  <si>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</si>
  <si>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</si>
  <si>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</si>
  <si>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</si>
  <si>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</si>
  <si>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J02AC01</t>
  </si>
  <si>
    <t>MYCOMAX INF</t>
  </si>
  <si>
    <t>J02AC03</t>
  </si>
  <si>
    <t>J02AX06</t>
  </si>
  <si>
    <t>INF PLV CSL 1X100MG</t>
  </si>
  <si>
    <t>M01AX17</t>
  </si>
  <si>
    <t>POR GRA SUS 30X100MG</t>
  </si>
  <si>
    <t>N01AH03</t>
  </si>
  <si>
    <t>N03AG01</t>
  </si>
  <si>
    <t>N05CD08</t>
  </si>
  <si>
    <t>MIDAZOLAM TORREX 1 MG/ML</t>
  </si>
  <si>
    <t>INJ SOL 10X5ML/5MG</t>
  </si>
  <si>
    <t>N06AB04</t>
  </si>
  <si>
    <t>POR TBL FLM 30X10 MG</t>
  </si>
  <si>
    <t>N06AB10</t>
  </si>
  <si>
    <t>V06XX</t>
  </si>
  <si>
    <t>NUTRISON PROTEIN PLUS MULTI FIBRE</t>
  </si>
  <si>
    <t>NUTRISON ADVANCED DIASON LOW ENERGY</t>
  </si>
  <si>
    <t>A04AA01</t>
  </si>
  <si>
    <t>M03AC04</t>
  </si>
  <si>
    <t>INJ SOL 5X5ML/50MG</t>
  </si>
  <si>
    <t>M03AC11</t>
  </si>
  <si>
    <t>N01AB08</t>
  </si>
  <si>
    <t>N01AX10</t>
  </si>
  <si>
    <t>ANESIA 10 MG/ML INJEKČNÍ/INFUZNÍ EMULZE</t>
  </si>
  <si>
    <t>INJ SOL 10X2ML/2MG</t>
  </si>
  <si>
    <t>R03AC02</t>
  </si>
  <si>
    <t>INH SUS PSS 200X100RG</t>
  </si>
  <si>
    <t>PROPOFOL-LIPURO 0,5% (5MG/ML)</t>
  </si>
  <si>
    <t>POR TBL NOB 30X100MG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</si>
  <si>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</si>
  <si>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</si>
  <si>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</si>
  <si>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</si>
  <si>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</si>
  <si>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</si>
  <si>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</si>
  <si>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</si>
  <si>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</si>
  <si>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</si>
  <si>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</si>
  <si>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</si>
  <si>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</si>
  <si>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</si>
  <si>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</si>
  <si>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</si>
  <si>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Cvrkal Pavel</t>
  </si>
  <si>
    <t>Dobeš Oldřich</t>
  </si>
  <si>
    <t>Dostálová Kateřina</t>
  </si>
  <si>
    <t>Doubravská Lenka</t>
  </si>
  <si>
    <t>Fritscherová Šárka</t>
  </si>
  <si>
    <t>Gabrhelík Tomáš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</si>
  <si>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</si>
  <si>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</si>
  <si>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</si>
  <si>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</si>
  <si>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</si>
  <si>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</si>
  <si>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</si>
  <si>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</si>
  <si>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</si>
  <si>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</si>
  <si>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</si>
  <si>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Prášil Petr</t>
  </si>
  <si>
    <t>Rešková Ivana</t>
  </si>
  <si>
    <t>Sedlák Ctirad</t>
  </si>
  <si>
    <t>Špaňhel Jiří</t>
  </si>
  <si>
    <t>Vlček Jiří</t>
  </si>
  <si>
    <t>Vychodilová Ivana</t>
  </si>
  <si>
    <t>Hudeček Martin</t>
  </si>
  <si>
    <t>Amanatidu Anny</t>
  </si>
  <si>
    <t>Klementa Bronislav</t>
  </si>
  <si>
    <t>Fritschová Eva</t>
  </si>
  <si>
    <t>Bertová Barbora</t>
  </si>
  <si>
    <t>Skácel Monika</t>
  </si>
  <si>
    <t>Perindopril a amlodipin</t>
  </si>
  <si>
    <t>124091</t>
  </si>
  <si>
    <t>PRESTANCE 5 MG/5 MG</t>
  </si>
  <si>
    <t>POR TBL NOB 90</t>
  </si>
  <si>
    <t>Dexamethason a antiinfektiva</t>
  </si>
  <si>
    <t>2547</t>
  </si>
  <si>
    <t>OPH UNG 1X3.5GM</t>
  </si>
  <si>
    <t>Hořčík (různé sole v kombinaci)</t>
  </si>
  <si>
    <t>POR GRA SOL 30</t>
  </si>
  <si>
    <t>Chinapril a diuretika</t>
  </si>
  <si>
    <t>76710</t>
  </si>
  <si>
    <t>ACCUZIDE 10</t>
  </si>
  <si>
    <t>POR TBL FLM 100</t>
  </si>
  <si>
    <t>Klotrimazol</t>
  </si>
  <si>
    <t>13798</t>
  </si>
  <si>
    <t>CANESTEN KRÉM</t>
  </si>
  <si>
    <t>DRM CRM 1X20GM/200MG</t>
  </si>
  <si>
    <t>Pseudoefedrin, kombinace</t>
  </si>
  <si>
    <t>83059</t>
  </si>
  <si>
    <t>CLARINASE REPETABS</t>
  </si>
  <si>
    <t>POR TBL RET 14</t>
  </si>
  <si>
    <t>Cholekalciferol</t>
  </si>
  <si>
    <t>12023</t>
  </si>
  <si>
    <t>VIGANTOL</t>
  </si>
  <si>
    <t>POR GTT SOL 1X10ML</t>
  </si>
  <si>
    <t>Citalopram</t>
  </si>
  <si>
    <t>94948</t>
  </si>
  <si>
    <t>SEROPRAM 20 MG</t>
  </si>
  <si>
    <t>POR TBL FLM 28X20MG</t>
  </si>
  <si>
    <t>Desloratadin</t>
  </si>
  <si>
    <t>26331</t>
  </si>
  <si>
    <t>AERIUS 5 MG</t>
  </si>
  <si>
    <t>POR TBL FLM 100X5MG</t>
  </si>
  <si>
    <t>Diosmin, kombinace</t>
  </si>
  <si>
    <t>14075</t>
  </si>
  <si>
    <t>DETRALEX</t>
  </si>
  <si>
    <t>POR TBL FLM 60X500MG</t>
  </si>
  <si>
    <t>Dosulepin</t>
  </si>
  <si>
    <t>4207</t>
  </si>
  <si>
    <t>PROTHIADEN 25</t>
  </si>
  <si>
    <t>POR TBL OBD 30X25MG</t>
  </si>
  <si>
    <t>Esomeprazol</t>
  </si>
  <si>
    <t>180078</t>
  </si>
  <si>
    <t>HELIDES 40 MG ENTEROSOLVENTNÍ TVRDÉ TOBOLKY</t>
  </si>
  <si>
    <t>POR CPS ETD 90X40MG</t>
  </si>
  <si>
    <t>Chinapril</t>
  </si>
  <si>
    <t>94959</t>
  </si>
  <si>
    <t>ACCUPRO 10</t>
  </si>
  <si>
    <t>Chlorid draselný</t>
  </si>
  <si>
    <t>17189</t>
  </si>
  <si>
    <t>KALIUM CHLORATUM BIOMEDICA</t>
  </si>
  <si>
    <t>POR TBL FLM 100X500MG</t>
  </si>
  <si>
    <t>Kombinace různých antibiotik</t>
  </si>
  <si>
    <t>OPH UNG 1X5GM</t>
  </si>
  <si>
    <t>Levothyroxin, sodná sůl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</si>
  <si>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</si>
  <si>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</si>
  <si>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</si>
  <si>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</si>
  <si>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</si>
  <si>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</si>
  <si>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Omeprazol</t>
  </si>
  <si>
    <t>115318</t>
  </si>
  <si>
    <t>POR CPS ETD 90X20MG</t>
  </si>
  <si>
    <t>Pantoprazol</t>
  </si>
  <si>
    <t>119688</t>
  </si>
  <si>
    <t>POR TBL ENT 100X40MG I</t>
  </si>
  <si>
    <t>Telmisartan a diuretika</t>
  </si>
  <si>
    <t>29678</t>
  </si>
  <si>
    <t>MICARDISPLUS 80/12,5 MG</t>
  </si>
  <si>
    <t>POR TBL NOB 30X1</t>
  </si>
  <si>
    <t>Tramadol, kombinace</t>
  </si>
  <si>
    <t>17926</t>
  </si>
  <si>
    <t>ZALDIAR</t>
  </si>
  <si>
    <t>Klarithromycin</t>
  </si>
  <si>
    <t>53190</t>
  </si>
  <si>
    <t>KLACID SR</t>
  </si>
  <si>
    <t>POR TBL RET 14X500MG</t>
  </si>
  <si>
    <t>Betamethason</t>
  </si>
  <si>
    <t>192144</t>
  </si>
  <si>
    <t>DIPROPHOS</t>
  </si>
  <si>
    <t>INJ SUS 1X1ML/7MG</t>
  </si>
  <si>
    <t>Amitriptylin</t>
  </si>
  <si>
    <t>87166</t>
  </si>
  <si>
    <t>AMITRIPTYLIN-SLOVAKOFARMA</t>
  </si>
  <si>
    <t>POR TBL FLM 20X28.3MG</t>
  </si>
  <si>
    <t>Amoxicilin a enzymový inhibitor</t>
  </si>
  <si>
    <t>12494</t>
  </si>
  <si>
    <t>AUGMENTIN 1 G</t>
  </si>
  <si>
    <t>POR TBL FLM 14 I</t>
  </si>
  <si>
    <t>Hydrochlorothiazid a kalium šetřící diuretika</t>
  </si>
  <si>
    <t>94803</t>
  </si>
  <si>
    <t>MODURETIC</t>
  </si>
  <si>
    <t>58654</t>
  </si>
  <si>
    <t>CLOTRIMAZOL AL 200</t>
  </si>
  <si>
    <t>VAG TBL 3X200MG+APL</t>
  </si>
  <si>
    <t>180173</t>
  </si>
  <si>
    <t>CANESTEN GYN 1 DEN</t>
  </si>
  <si>
    <t>VAG TBL 1X500MG</t>
  </si>
  <si>
    <t>Prednison</t>
  </si>
  <si>
    <t>269</t>
  </si>
  <si>
    <t>PREDNISON 5 LÉČIVA</t>
  </si>
  <si>
    <t>POR TBL NOB 20X5MG</t>
  </si>
  <si>
    <t>Bromazepam</t>
  </si>
  <si>
    <t>88219</t>
  </si>
  <si>
    <t>LEXAURIN 3</t>
  </si>
  <si>
    <t>POR TBL NOB 30X3MG</t>
  </si>
  <si>
    <t>Dihydrokodein</t>
  </si>
  <si>
    <t>41821</t>
  </si>
  <si>
    <t>DHC CONTINUS 120 MG</t>
  </si>
  <si>
    <t>POR TBL RET 60X120MG</t>
  </si>
  <si>
    <t>Azithromycin</t>
  </si>
  <si>
    <t>45010</t>
  </si>
  <si>
    <t>AZITROMYCIN SANDOZ 500 MG</t>
  </si>
  <si>
    <t>POR TBL FLM 3X500MG</t>
  </si>
  <si>
    <t>Dexamethason</t>
  </si>
  <si>
    <t>21698</t>
  </si>
  <si>
    <t>DEXAMETHASONE WZF POLFA</t>
  </si>
  <si>
    <t>OPH GTT SUS 1X5ML 0.1%</t>
  </si>
  <si>
    <t>Erdostein</t>
  </si>
  <si>
    <t>ERDOMED</t>
  </si>
  <si>
    <t>POR CPS DUR 10X300MG</t>
  </si>
  <si>
    <t>Jiná antibiotika pro lokální aplikaci</t>
  </si>
  <si>
    <t>DRM UNG 10GM</t>
  </si>
  <si>
    <t>Mometason</t>
  </si>
  <si>
    <t>76976</t>
  </si>
  <si>
    <t>ELOCOM</t>
  </si>
  <si>
    <t>DRM UNG 1X30GM 0.1%</t>
  </si>
  <si>
    <t>Multienzymové přípravky (lipáza, proteáza apod.)</t>
  </si>
  <si>
    <t>2420</t>
  </si>
  <si>
    <t>PANCREOLAN FORTE</t>
  </si>
  <si>
    <t>POR TBL ENT 30X220MG</t>
  </si>
  <si>
    <t>PREDNISON 20 LÉČIVA</t>
  </si>
  <si>
    <t>POR TBL NOB 20X20MG</t>
  </si>
  <si>
    <t>Atorvastatin</t>
  </si>
  <si>
    <t>93013</t>
  </si>
  <si>
    <t>SORTIS 10 MG</t>
  </si>
  <si>
    <t>94804</t>
  </si>
  <si>
    <t>Metoprolol</t>
  </si>
  <si>
    <t>163136</t>
  </si>
  <si>
    <t>Meloxikam</t>
  </si>
  <si>
    <t>83970</t>
  </si>
  <si>
    <t>MOVALIS 15 MG</t>
  </si>
  <si>
    <t>POR TBL NOB 30X15MG</t>
  </si>
  <si>
    <t>Fenoxymethylpenicilin</t>
  </si>
  <si>
    <t>45996</t>
  </si>
  <si>
    <t>OSPEN 500</t>
  </si>
  <si>
    <t>POR TBL FLM 30X500KU</t>
  </si>
  <si>
    <t>Ramipril a diuretika</t>
  </si>
  <si>
    <t>51403</t>
  </si>
  <si>
    <t>AMPRILAN H 5 MG/25 MG</t>
  </si>
  <si>
    <t>Antitusika a expektorancia</t>
  </si>
  <si>
    <t>162243</t>
  </si>
  <si>
    <t>STOPTUSSIN</t>
  </si>
  <si>
    <t>POR GTT SOL 1X50MLPIP</t>
  </si>
  <si>
    <t>Indapamid</t>
  </si>
  <si>
    <t>158283</t>
  </si>
  <si>
    <t>INDAP 1,25 MG</t>
  </si>
  <si>
    <t>POR TBL NOB 30X1.25MG</t>
  </si>
  <si>
    <t>Kodein</t>
  </si>
  <si>
    <t>90</t>
  </si>
  <si>
    <t>CODEIN SLOVAKOFARMA 30 MG</t>
  </si>
  <si>
    <t>POR TBL NOB 10X30MG</t>
  </si>
  <si>
    <t>191949</t>
  </si>
  <si>
    <t>POR TBL RET 14 I</t>
  </si>
  <si>
    <t>Acebutolol</t>
  </si>
  <si>
    <t>SECTRAL 400 MG</t>
  </si>
  <si>
    <t>POR TBL FLM 30X400MG</t>
  </si>
  <si>
    <t>Vitamin B1 v kombinaci s vitaminem B6 a/nebo B12</t>
  </si>
  <si>
    <t>INJ SOL 5X2ML</t>
  </si>
  <si>
    <t>Enoxaparin</t>
  </si>
  <si>
    <t>115401</t>
  </si>
  <si>
    <t>CLEXANE</t>
  </si>
  <si>
    <t>INJ SOL ISP 10X0.4ML/4KU</t>
  </si>
  <si>
    <t>87076</t>
  </si>
  <si>
    <t>POR CPS DUR 20X300MG</t>
  </si>
  <si>
    <t>203291</t>
  </si>
  <si>
    <t>POR TBL RET 10X500MG-DOUBLE BL</t>
  </si>
  <si>
    <t>Memantin</t>
  </si>
  <si>
    <t>26504</t>
  </si>
  <si>
    <t>EBIXA 10 MG</t>
  </si>
  <si>
    <t>POR TBL FLM 30X10MG I</t>
  </si>
  <si>
    <t>Mesalazin</t>
  </si>
  <si>
    <t>192090</t>
  </si>
  <si>
    <t>PENTASA SLOW RELEASE TABLETS 500 MG</t>
  </si>
  <si>
    <t>POR TBL RET 100X500MG</t>
  </si>
  <si>
    <t>Tolperison</t>
  </si>
  <si>
    <t>57525</t>
  </si>
  <si>
    <t>MYDOCALM 150 MG</t>
  </si>
  <si>
    <t>POR TBL FLM 30X150MG</t>
  </si>
  <si>
    <t>Zolpidem</t>
  </si>
  <si>
    <t>163149</t>
  </si>
  <si>
    <t>HYPNOGEN</t>
  </si>
  <si>
    <t>POR TBL FLM 100X10MG</t>
  </si>
  <si>
    <t>Cetirizin</t>
  </si>
  <si>
    <t>66263</t>
  </si>
  <si>
    <t>ZYRTEC</t>
  </si>
  <si>
    <t>POR TBL FLM 90X10MG</t>
  </si>
  <si>
    <t>Levocetirizin</t>
  </si>
  <si>
    <t>85142</t>
  </si>
  <si>
    <t>XYZAL</t>
  </si>
  <si>
    <t>POR TBL FLM 90X5MG</t>
  </si>
  <si>
    <t>47300</t>
  </si>
  <si>
    <t>DRM CRM 1X30GM 0.1%</t>
  </si>
  <si>
    <t>Sumatriptan</t>
  </si>
  <si>
    <t>22094</t>
  </si>
  <si>
    <t>ROSEMIG SPRINTAB 50 MG</t>
  </si>
  <si>
    <t>POR TBL SUS 6X50MG I</t>
  </si>
  <si>
    <t>45011</t>
  </si>
  <si>
    <t>POR TBL FLM 6X500MG</t>
  </si>
  <si>
    <t>Bimatoprost</t>
  </si>
  <si>
    <t>167415</t>
  </si>
  <si>
    <t>LUMIGAN 0,1 MG/ML</t>
  </si>
  <si>
    <t>Klindamycin</t>
  </si>
  <si>
    <t>100339</t>
  </si>
  <si>
    <t>DALACIN C 300 MG</t>
  </si>
  <si>
    <t>POR CPS DUR 16X300MG</t>
  </si>
  <si>
    <t>183840</t>
  </si>
  <si>
    <t>MOMETASON FUROÁT CIPLA 50 MIKROGRAMŮ/DÁVKU</t>
  </si>
  <si>
    <t>NAS SPR SUS 140X50RG</t>
  </si>
  <si>
    <t>14784</t>
  </si>
  <si>
    <t>ROSEMIG 50 MG</t>
  </si>
  <si>
    <t>POR TBL FLM 2X50MG I</t>
  </si>
  <si>
    <t>Piracetam</t>
  </si>
  <si>
    <t>64866</t>
  </si>
  <si>
    <t>PIRACETAM AL 1200</t>
  </si>
  <si>
    <t>POR TBL FLM 120X1200MG</t>
  </si>
  <si>
    <t>64864</t>
  </si>
  <si>
    <t>POR TBL FLM 30X1200MG</t>
  </si>
  <si>
    <t>Saccharomyces Boulardii</t>
  </si>
  <si>
    <t>10502</t>
  </si>
  <si>
    <t>ENTEROL</t>
  </si>
  <si>
    <t>POR CPS DUR 10X250MG</t>
  </si>
  <si>
    <t>199680</t>
  </si>
  <si>
    <t>POR CPS DUR 60X300MG</t>
  </si>
  <si>
    <t>Primidon</t>
  </si>
  <si>
    <t>18489</t>
  </si>
  <si>
    <t>LISKANTIN</t>
  </si>
  <si>
    <t>POR TBL NOB 100X250MG</t>
  </si>
  <si>
    <t>Jiná</t>
  </si>
  <si>
    <t>*2999</t>
  </si>
  <si>
    <t>Jiný</t>
  </si>
  <si>
    <t>Hydrokortison</t>
  </si>
  <si>
    <t>858</t>
  </si>
  <si>
    <t>HYDROCORTISON LÉČIVA</t>
  </si>
  <si>
    <t>DRM UNG 1X10GM 1%</t>
  </si>
  <si>
    <t>Cefuroxim</t>
  </si>
  <si>
    <t>169034</t>
  </si>
  <si>
    <t>XORIMAX 500 MG POTAHOVANÉ TABLETY</t>
  </si>
  <si>
    <t>POR TBL FLM 16X500MG</t>
  </si>
  <si>
    <t>17431</t>
  </si>
  <si>
    <t>CITALEC 20 ZENTIVA</t>
  </si>
  <si>
    <t>POR TBL FLM 30X20 MG</t>
  </si>
  <si>
    <t>Fentanyl</t>
  </si>
  <si>
    <t>24790</t>
  </si>
  <si>
    <t>MATRIFEN 75 MCG/H</t>
  </si>
  <si>
    <t>DRM EMP TDR 5X8,25MG</t>
  </si>
  <si>
    <t>24795</t>
  </si>
  <si>
    <t>MATRIFEN 100 MCG/H</t>
  </si>
  <si>
    <t>DRM EMP TDR 5X11MG</t>
  </si>
  <si>
    <t>46929</t>
  </si>
  <si>
    <t>DUROGESIC 100 MCG/H</t>
  </si>
  <si>
    <t>DRM EMP TDR 5X16.8MG</t>
  </si>
  <si>
    <t>Gabapentin</t>
  </si>
  <si>
    <t>84399</t>
  </si>
  <si>
    <t>NEURONTIN 300 MG</t>
  </si>
  <si>
    <t>POR CPS DUR 50X300MG</t>
  </si>
  <si>
    <t>112561</t>
  </si>
  <si>
    <t>RECOXA 15</t>
  </si>
  <si>
    <t>Naratriptan</t>
  </si>
  <si>
    <t>53136</t>
  </si>
  <si>
    <t>NARAMIG 2,5 MG</t>
  </si>
  <si>
    <t>POR TBL FLM 4X2.5MG</t>
  </si>
  <si>
    <t>Nimesulid</t>
  </si>
  <si>
    <t>25366</t>
  </si>
  <si>
    <t>Pregabalin</t>
  </si>
  <si>
    <t>28223</t>
  </si>
  <si>
    <t>LYRICA 150 MG</t>
  </si>
  <si>
    <t>POR CPS DUR 56X150MG</t>
  </si>
  <si>
    <t>Tramadol</t>
  </si>
  <si>
    <t>42776</t>
  </si>
  <si>
    <t>TRALGIT SR 150</t>
  </si>
  <si>
    <t>POR TBL PRO 30X150MG</t>
  </si>
  <si>
    <t>42780</t>
  </si>
  <si>
    <t>TRALGIT SR 200</t>
  </si>
  <si>
    <t>POR TBL PRO 30X200MG</t>
  </si>
  <si>
    <t>Aceklofenak</t>
  </si>
  <si>
    <t>160838</t>
  </si>
  <si>
    <t>BIOFENAC 100 MG POTAHOVANÉ TABLETY</t>
  </si>
  <si>
    <t>POR TBL FLM 20X100MG</t>
  </si>
  <si>
    <t>POR TBL FLM 50X28.3MG</t>
  </si>
  <si>
    <t>Buprenorfin</t>
  </si>
  <si>
    <t>198016</t>
  </si>
  <si>
    <t>BUPRENORPHINE ACTAVIS 52,5 MIKROGRAMŮ/H TRANSDERMÁLNÍ NÁPLAST</t>
  </si>
  <si>
    <t>DRM EMP TDR 5X52.5RG/H</t>
  </si>
  <si>
    <t>42755</t>
  </si>
  <si>
    <t>TRANSTEC 35 MCG/H</t>
  </si>
  <si>
    <t>DRM EMP TDR 5X20MG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</si>
  <si>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</si>
  <si>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</si>
  <si>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</si>
  <si>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</si>
  <si>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</si>
  <si>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</si>
  <si>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</si>
  <si>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</si>
  <si>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</si>
  <si>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77047</t>
  </si>
  <si>
    <t>PROTHIADEN 75</t>
  </si>
  <si>
    <t>POR TBL FLM 30X75MG</t>
  </si>
  <si>
    <t>Escitalopram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</si>
  <si>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</si>
  <si>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</si>
  <si>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</si>
  <si>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</si>
  <si>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</si>
  <si>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</si>
  <si>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</si>
  <si>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</si>
  <si>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</si>
  <si>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84400</t>
  </si>
  <si>
    <t>POR CPS DUR 100X300MG</t>
  </si>
  <si>
    <t>Hydromorfon</t>
  </si>
  <si>
    <t>10843</t>
  </si>
  <si>
    <t>PALLADONE-SR 8 MG</t>
  </si>
  <si>
    <t>POR CPS PRO 30X8MG</t>
  </si>
  <si>
    <t>21579</t>
  </si>
  <si>
    <t>PALLADONE-SR 16 MG</t>
  </si>
  <si>
    <t>POR CPS PRO 30X16MG</t>
  </si>
  <si>
    <t>21597</t>
  </si>
  <si>
    <t>PALLADONE-SR 4 MG</t>
  </si>
  <si>
    <t>POR CPS PRO 30X4MG</t>
  </si>
  <si>
    <t>21576</t>
  </si>
  <si>
    <t>POR CPS PRO 10X16MG</t>
  </si>
  <si>
    <t>Indometacin</t>
  </si>
  <si>
    <t>93724</t>
  </si>
  <si>
    <t>INDOMETACIN 100 BERLIN-CHEMIE</t>
  </si>
  <si>
    <t>RCT SUP 10X100MG</t>
  </si>
  <si>
    <t>Karbamazepin</t>
  </si>
  <si>
    <t>Ketoprofen</t>
  </si>
  <si>
    <t>76654</t>
  </si>
  <si>
    <t>KETONAL RETARD</t>
  </si>
  <si>
    <t>POR TBL RET 20X150MG</t>
  </si>
  <si>
    <t>Morfin</t>
  </si>
  <si>
    <t>80406</t>
  </si>
  <si>
    <t>VENDAL RETARD 30 MG</t>
  </si>
  <si>
    <t>POR TBL PRO 30X30MG</t>
  </si>
  <si>
    <t>80408</t>
  </si>
  <si>
    <t>VENDAL RETARD 100 MG</t>
  </si>
  <si>
    <t>POR TBL PRO 30X100MG</t>
  </si>
  <si>
    <t>80409</t>
  </si>
  <si>
    <t>VENDAL RETARD 200 MG</t>
  </si>
  <si>
    <t>Oxykodon</t>
  </si>
  <si>
    <t>11035</t>
  </si>
  <si>
    <t>OXYCONTIN 80 MG</t>
  </si>
  <si>
    <t>POR TBL PRO 30X80MG</t>
  </si>
  <si>
    <t>11062</t>
  </si>
  <si>
    <t>OXYCONTIN 20 MG</t>
  </si>
  <si>
    <t>POR TBL PRO 30X20MG</t>
  </si>
  <si>
    <t>11106</t>
  </si>
  <si>
    <t>OXYCONTIN 40 MG</t>
  </si>
  <si>
    <t>POR TBL PRO 30X40MG</t>
  </si>
  <si>
    <t>5935</t>
  </si>
  <si>
    <t>OXYCONTIN 10 MG</t>
  </si>
  <si>
    <t>POR TBL PRO 28X10MG</t>
  </si>
  <si>
    <t>Oxykodon, kombinace</t>
  </si>
  <si>
    <t>138530</t>
  </si>
  <si>
    <t>TARGIN 10 MG/5 MG TABLETY S PRODLOUŽENÝM UVOLŇOVÁNÍM</t>
  </si>
  <si>
    <t>POR TBL PRO 60X10/5MG</t>
  </si>
  <si>
    <t>28224</t>
  </si>
  <si>
    <t>POR CPS DUR 100X150MG</t>
  </si>
  <si>
    <t>28211</t>
  </si>
  <si>
    <t>LYRICA 50 MG</t>
  </si>
  <si>
    <t>POR CPS DUR 14X50MG</t>
  </si>
  <si>
    <t>29962</t>
  </si>
  <si>
    <t>Sodná sůl metamizolu</t>
  </si>
  <si>
    <t>NOVALGIN TABLETY</t>
  </si>
  <si>
    <t>POR TBL FLM 20X500MG</t>
  </si>
  <si>
    <t>59673</t>
  </si>
  <si>
    <t>TRALGIT SR 100</t>
  </si>
  <si>
    <t>POR TBL PRO 50X100MG</t>
  </si>
  <si>
    <t>84262</t>
  </si>
  <si>
    <t>TRALGIT GTT.</t>
  </si>
  <si>
    <t>POR GTT SOL 1X96ML</t>
  </si>
  <si>
    <t>42782</t>
  </si>
  <si>
    <t>POR TBL PRO 100X200MG</t>
  </si>
  <si>
    <t>192721</t>
  </si>
  <si>
    <t>TRAMYLPA 37,5 MG/325 MG</t>
  </si>
  <si>
    <t>197863</t>
  </si>
  <si>
    <t>PALGOTAL 75 MG/650 MG</t>
  </si>
  <si>
    <t>Venlafaxin</t>
  </si>
  <si>
    <t>130172</t>
  </si>
  <si>
    <t>APO-VENLAFAXIN PROLONG 75 MG</t>
  </si>
  <si>
    <t>POR CPS PRO 30X75MG</t>
  </si>
  <si>
    <t>198058</t>
  </si>
  <si>
    <t>SANVAL 10 MG</t>
  </si>
  <si>
    <t>160839</t>
  </si>
  <si>
    <t>POR TBL FLM 60X100MG</t>
  </si>
  <si>
    <t>191730</t>
  </si>
  <si>
    <t>Betahistin</t>
  </si>
  <si>
    <t>BETAHISTIN ACTAVIS 16 MG</t>
  </si>
  <si>
    <t>POR TBL NOB 60X16MG</t>
  </si>
  <si>
    <t>Bisakodyl</t>
  </si>
  <si>
    <t>40250</t>
  </si>
  <si>
    <t>BISACODYL-K</t>
  </si>
  <si>
    <t>POR TBL OBD 15X5MG</t>
  </si>
  <si>
    <t>198022</t>
  </si>
  <si>
    <t>BUPRENORPHINE ACTAVIS 70 MIKROGRAMŮ/H TRANSDERMÁLNÍ NÁPLAST</t>
  </si>
  <si>
    <t>DRM EMP TDR 5X70RG/H</t>
  </si>
  <si>
    <t>47725</t>
  </si>
  <si>
    <t>ZINNAT 250 MG</t>
  </si>
  <si>
    <t>POR TBL FLM 10X250MG</t>
  </si>
  <si>
    <t>Celekoxib</t>
  </si>
  <si>
    <t>199107</t>
  </si>
  <si>
    <t>CELEBREX 200 MG</t>
  </si>
  <si>
    <t>POR CPS DUR 30X200MG II</t>
  </si>
  <si>
    <t>41824</t>
  </si>
  <si>
    <t>DHC CONTINUS 60 MG</t>
  </si>
  <si>
    <t>POR TBL RET 60X60MG B</t>
  </si>
  <si>
    <t>11955</t>
  </si>
  <si>
    <t>DUROGESIC 12 MCG/H</t>
  </si>
  <si>
    <t>DRM EMP TDR 5X2.1MG</t>
  </si>
  <si>
    <t>122596</t>
  </si>
  <si>
    <t>FENTALIS 25 MCG/H TRANSDERMÁLNÍ NÁPLAST</t>
  </si>
  <si>
    <t>DRM EMP TDR 5X5.78MG HOSP</t>
  </si>
  <si>
    <t>149303</t>
  </si>
  <si>
    <t>INSTANYL 200 MIKROGRAMŮ/DÁVKA</t>
  </si>
  <si>
    <t>NAS SPR SOL 1X5.0ML/40DÁVEK</t>
  </si>
  <si>
    <t>155382</t>
  </si>
  <si>
    <t>LUNALDIN 100 MIKROGRAMŮ SUBLINGVÁLNÍ TABLETY</t>
  </si>
  <si>
    <t>ORM TBL SLG 10X100RG</t>
  </si>
  <si>
    <t>155383</t>
  </si>
  <si>
    <t>ORM TBL SLG 30X100RG</t>
  </si>
  <si>
    <t>24785</t>
  </si>
  <si>
    <t>MATRIFEN 50 MCG/H</t>
  </si>
  <si>
    <t>DRM EMP TDR 5X5,5MG</t>
  </si>
  <si>
    <t>153145</t>
  </si>
  <si>
    <t>ADOLOR 100 MCG/H</t>
  </si>
  <si>
    <t>DRM EMP TDR 5X16.5MG</t>
  </si>
  <si>
    <t>122600</t>
  </si>
  <si>
    <t>FENTALIS 50 MCG/H TRANSDERMÁLNÍ NÁPLAST</t>
  </si>
  <si>
    <t>DRM EMP TDR 5X11.56MG</t>
  </si>
  <si>
    <t>155391</t>
  </si>
  <si>
    <t>LUNALDIN 600 MIKROGRAMŮ SUBLINGVÁLNÍ TABLETY</t>
  </si>
  <si>
    <t>ORM TBL SLG 30X600RG</t>
  </si>
  <si>
    <t>155999</t>
  </si>
  <si>
    <t>ADOLOR 50 MCG/H</t>
  </si>
  <si>
    <t>DRM EMP TDR 5X8.25MG</t>
  </si>
  <si>
    <t>153121</t>
  </si>
  <si>
    <t>ADOLOR 25 MCG/H</t>
  </si>
  <si>
    <t>DRM EMP TDR 5X4.125MG</t>
  </si>
  <si>
    <t>Flutikason</t>
  </si>
  <si>
    <t>42466</t>
  </si>
  <si>
    <t>FLIXOTIDE 125 INHALER N</t>
  </si>
  <si>
    <t>INH SUS PSS 120X125RG</t>
  </si>
  <si>
    <t>40777</t>
  </si>
  <si>
    <t>NEURONTIN 600 MG</t>
  </si>
  <si>
    <t>POR TBL FLM 50X600MG</t>
  </si>
  <si>
    <t>84396</t>
  </si>
  <si>
    <t>NEURONTIN 100 MG</t>
  </si>
  <si>
    <t>POR CPS DUR 20X100MG</t>
  </si>
  <si>
    <t>84398</t>
  </si>
  <si>
    <t>POR CPS DUR 100X100MG</t>
  </si>
  <si>
    <t>84401</t>
  </si>
  <si>
    <t>NEURONTIN 400 MG</t>
  </si>
  <si>
    <t>POR CPS DUR 50X400MG</t>
  </si>
  <si>
    <t>Hydrokortison-butyrát</t>
  </si>
  <si>
    <t>62047</t>
  </si>
  <si>
    <t>LOCOID LIPOCREAM 0,1%</t>
  </si>
  <si>
    <t>DRM CRM 1X30GM</t>
  </si>
  <si>
    <t>10848</t>
  </si>
  <si>
    <t>POR CPS PRO 60X8MG</t>
  </si>
  <si>
    <t>Klonazepam</t>
  </si>
  <si>
    <t>14961</t>
  </si>
  <si>
    <t>RIVOTRIL 2 MG</t>
  </si>
  <si>
    <t>POR TBL NOB 100X2MG</t>
  </si>
  <si>
    <t>Kodein, kombinace kromě psycholeptik</t>
  </si>
  <si>
    <t>109799</t>
  </si>
  <si>
    <t>ULTRACOD</t>
  </si>
  <si>
    <t>Lidokain</t>
  </si>
  <si>
    <t>158838</t>
  </si>
  <si>
    <t>VERSATIS 5% LÉČIVÁ NÁPLAST</t>
  </si>
  <si>
    <t>DRM EMP MED 20</t>
  </si>
  <si>
    <t>Metoklopramid</t>
  </si>
  <si>
    <t>187983</t>
  </si>
  <si>
    <t>CERUCAL</t>
  </si>
  <si>
    <t>POR TBL NOB 50X10MG</t>
  </si>
  <si>
    <t>93104</t>
  </si>
  <si>
    <t>DEGAN 10 MG TABLETY</t>
  </si>
  <si>
    <t>POR TBL NOB 40X10MG</t>
  </si>
  <si>
    <t>164734</t>
  </si>
  <si>
    <t>41737</t>
  </si>
  <si>
    <t>SEVREDOL 20 MG</t>
  </si>
  <si>
    <t>80407</t>
  </si>
  <si>
    <t>VENDAL RETARD 60 MG</t>
  </si>
  <si>
    <t>POR TBL PRO 30X60MG</t>
  </si>
  <si>
    <t>164736</t>
  </si>
  <si>
    <t>41740</t>
  </si>
  <si>
    <t>POR TBL FLM 60X20MG</t>
  </si>
  <si>
    <t>12895</t>
  </si>
  <si>
    <t>POR GRA SUS 30X100MG I</t>
  </si>
  <si>
    <t>Ondansetron</t>
  </si>
  <si>
    <t>97776</t>
  </si>
  <si>
    <t>ZOFRAN ZYDIS 4 MG</t>
  </si>
  <si>
    <t>ORM TBL BUC 10X4MG</t>
  </si>
  <si>
    <t>11045</t>
  </si>
  <si>
    <t>POR TBL PRO 60X80MG</t>
  </si>
  <si>
    <t>11076</t>
  </si>
  <si>
    <t>POR TBL PRO 60X20MG</t>
  </si>
  <si>
    <t>11094</t>
  </si>
  <si>
    <t>POR TBL PRO 60X10MG</t>
  </si>
  <si>
    <t>11110</t>
  </si>
  <si>
    <t>POR TBL PRO 60X40MG</t>
  </si>
  <si>
    <t>112308</t>
  </si>
  <si>
    <t>OXYCODON SANDOZ RETARD 40 MG</t>
  </si>
  <si>
    <t>138552</t>
  </si>
  <si>
    <t>TARGIN 40 MG/20 MG TABLETY S PRODLOUŽENÝM UVOLŇOVÁNÍM</t>
  </si>
  <si>
    <t>POR TBL PRO 60X40/20MG</t>
  </si>
  <si>
    <t>180652</t>
  </si>
  <si>
    <t>POR TBL ENT 90X40MG HOSP II</t>
  </si>
  <si>
    <t>Pitofenon a analgetika</t>
  </si>
  <si>
    <t>50335</t>
  </si>
  <si>
    <t>POR GTT SOL 1X25ML</t>
  </si>
  <si>
    <t>28217</t>
  </si>
  <si>
    <t>LYRICA 75 MG</t>
  </si>
  <si>
    <t>POR CPS DUR 56X75MG</t>
  </si>
  <si>
    <t>196016</t>
  </si>
  <si>
    <t>METAMIZOL STADA 500 MG/ML PERORÁLNÍ KAPKY, ROZTOK</t>
  </si>
  <si>
    <t>POR GTT SOL 1X20ML/10000MG</t>
  </si>
  <si>
    <t>146273</t>
  </si>
  <si>
    <t>SUMATRIPTAN MYLAN 100 MG</t>
  </si>
  <si>
    <t>POR TBL FLM 6X100MG</t>
  </si>
  <si>
    <t>Tapentadol</t>
  </si>
  <si>
    <t>153692</t>
  </si>
  <si>
    <t>153768</t>
  </si>
  <si>
    <t>153780</t>
  </si>
  <si>
    <t>153620</t>
  </si>
  <si>
    <t>153688</t>
  </si>
  <si>
    <t>153622</t>
  </si>
  <si>
    <t>153698</t>
  </si>
  <si>
    <t>Thiethylperazin</t>
  </si>
  <si>
    <t>9847</t>
  </si>
  <si>
    <t>TORECAN</t>
  </si>
  <si>
    <t>RCT SUP 6X6.5MG</t>
  </si>
  <si>
    <t>59672</t>
  </si>
  <si>
    <t>54236</t>
  </si>
  <si>
    <t>TRAMUNDIN RETARD 100 MG</t>
  </si>
  <si>
    <t>166984</t>
  </si>
  <si>
    <t>ZALDIAR EFFERVESCENS 37,5 MG/325 MG ŠUMIVÉ TABLETY</t>
  </si>
  <si>
    <t>POR TBL EFF 10</t>
  </si>
  <si>
    <t>166986</t>
  </si>
  <si>
    <t>POR TBL EFF 30</t>
  </si>
  <si>
    <t>145963</t>
  </si>
  <si>
    <t>PARTRAMEC 37,5 MG/325 MG</t>
  </si>
  <si>
    <t>Trazodon</t>
  </si>
  <si>
    <t>46444</t>
  </si>
  <si>
    <t>TRITTICO AC 150</t>
  </si>
  <si>
    <t>POR TBL RET 60X150MG</t>
  </si>
  <si>
    <t>54094</t>
  </si>
  <si>
    <t>TRITTICO AC 75</t>
  </si>
  <si>
    <t>POR TBL RET 30X75MG</t>
  </si>
  <si>
    <t>115554</t>
  </si>
  <si>
    <t>VENLAFAXIN MYLAN 75 MG</t>
  </si>
  <si>
    <t>POR CPS PRO 100X75MG</t>
  </si>
  <si>
    <t>132603</t>
  </si>
  <si>
    <t>STILNOX</t>
  </si>
  <si>
    <t>POR TBL FLM 20X10MG</t>
  </si>
  <si>
    <t>198054</t>
  </si>
  <si>
    <t>160840</t>
  </si>
  <si>
    <t>BIOFENAC 100 MG PRÁŠEK PRO PŘÍPRAVU PERORÁLNÍ SUSPENZE</t>
  </si>
  <si>
    <t>POR PLV SUS 20X100MG</t>
  </si>
  <si>
    <t>Baklofen</t>
  </si>
  <si>
    <t>40275</t>
  </si>
  <si>
    <t>BACLOFEN-POLPHARMA 25 MG</t>
  </si>
  <si>
    <t>POR TBL NOB 50X25MG</t>
  </si>
  <si>
    <t>85030</t>
  </si>
  <si>
    <t>POR CPS DUR 30X200MG I</t>
  </si>
  <si>
    <t>124572</t>
  </si>
  <si>
    <t>DOLFORIN 75 MCG/H</t>
  </si>
  <si>
    <t>DRM EMP TDR 5X14.4MG</t>
  </si>
  <si>
    <t>124575</t>
  </si>
  <si>
    <t>DOLFORIN 100 MCG/H</t>
  </si>
  <si>
    <t>DRM EMP TDR 5X19.2MG</t>
  </si>
  <si>
    <t>124566</t>
  </si>
  <si>
    <t>DOLFORIN 25 MCG/H</t>
  </si>
  <si>
    <t>DRM EMP TDR 5X4.8MG</t>
  </si>
  <si>
    <t>153129</t>
  </si>
  <si>
    <t>107859</t>
  </si>
  <si>
    <t>APO-GAB 300</t>
  </si>
  <si>
    <t>Jinanový list (Ginkgo biloba)</t>
  </si>
  <si>
    <t>13492</t>
  </si>
  <si>
    <t>TEBOKAN 40 MG</t>
  </si>
  <si>
    <t>POR TBL FLM 150X40MG</t>
  </si>
  <si>
    <t>14958</t>
  </si>
  <si>
    <t>POR TBL NOB 30X2MG</t>
  </si>
  <si>
    <t>109800</t>
  </si>
  <si>
    <t>POR TBL NOB 60</t>
  </si>
  <si>
    <t>Metronidazol</t>
  </si>
  <si>
    <t>2427</t>
  </si>
  <si>
    <t>ENTIZOL</t>
  </si>
  <si>
    <t>POR TBL NOB 20X250MG</t>
  </si>
  <si>
    <t>164738</t>
  </si>
  <si>
    <t>41730</t>
  </si>
  <si>
    <t>SEVREDOL 10 MG</t>
  </si>
  <si>
    <t>POR TBL FLM 60X10MG</t>
  </si>
  <si>
    <t>11084</t>
  </si>
  <si>
    <t>POR TBL PRO 30X10MG</t>
  </si>
  <si>
    <t>112298</t>
  </si>
  <si>
    <t>OXYCODON SANDOZ RETARD 20 MG</t>
  </si>
  <si>
    <t>138541</t>
  </si>
  <si>
    <t>TARGIN 20 MG/10 MG TABLETY S PRODLOUŽENÝM UVOLŇOVÁNÍM</t>
  </si>
  <si>
    <t>POR TBL PRO 60X20/10MG</t>
  </si>
  <si>
    <t>138531</t>
  </si>
  <si>
    <t>POR TBL PRO 98X10/5MG</t>
  </si>
  <si>
    <t>84003</t>
  </si>
  <si>
    <t>RECTODELT 100 MG</t>
  </si>
  <si>
    <t>RCT SUP 6X100MG</t>
  </si>
  <si>
    <t>153628</t>
  </si>
  <si>
    <t>153637</t>
  </si>
  <si>
    <t>17929</t>
  </si>
  <si>
    <t>POR TBL FLM 60</t>
  </si>
  <si>
    <t>179334</t>
  </si>
  <si>
    <t>DORETA 75 MG/650 MG</t>
  </si>
  <si>
    <t>201612</t>
  </si>
  <si>
    <t>199405</t>
  </si>
  <si>
    <t>POR TBL FLM 90</t>
  </si>
  <si>
    <t>145964</t>
  </si>
  <si>
    <t>146898</t>
  </si>
  <si>
    <t>ZOLPIDEM MYLAN 10 MG</t>
  </si>
  <si>
    <t>191729</t>
  </si>
  <si>
    <t>191728</t>
  </si>
  <si>
    <t>BIOFENAC 100 MG PRÁŠEK PRO PŘÍPRAVU PERORÁLNÍ SUZPENZE</t>
  </si>
  <si>
    <t>40274</t>
  </si>
  <si>
    <t>BACLOFEN-POLPHARMA 10 MG</t>
  </si>
  <si>
    <t>132600</t>
  </si>
  <si>
    <t>LEXAURIN 1,5</t>
  </si>
  <si>
    <t>POR TBL NOB 30X1.5MG</t>
  </si>
  <si>
    <t>41823</t>
  </si>
  <si>
    <t>POR TBL RET 60X60MG</t>
  </si>
  <si>
    <t>41826</t>
  </si>
  <si>
    <t>DHC CONTINUS 90 MG</t>
  </si>
  <si>
    <t>POR TBL RET 60X90MG B</t>
  </si>
  <si>
    <t>41825</t>
  </si>
  <si>
    <t>POR TBL RET 60X90MG</t>
  </si>
  <si>
    <t>Diklofenak</t>
  </si>
  <si>
    <t>58880</t>
  </si>
  <si>
    <t>DOLMINA 100 SR</t>
  </si>
  <si>
    <t>POR TBL PRO 20X100MG</t>
  </si>
  <si>
    <t>Eletriptan</t>
  </si>
  <si>
    <t>59768</t>
  </si>
  <si>
    <t>RELPAX 80 MG</t>
  </si>
  <si>
    <t>POR TBL FLM 2X80MG-ACL</t>
  </si>
  <si>
    <t>122581</t>
  </si>
  <si>
    <t>FENTALIS 75 MCG/H TRANSDERMÁLNÍ NÁPLAST</t>
  </si>
  <si>
    <t>DRM EMP TDR 5X17.34MG HOSP</t>
  </si>
  <si>
    <t>149298</t>
  </si>
  <si>
    <t>INSTANYL 100 MIKROGRAMŮ/DÁVKA</t>
  </si>
  <si>
    <t>124574</t>
  </si>
  <si>
    <t>DRM EMP TDR 20X14.4MG</t>
  </si>
  <si>
    <t>Frovatriptan</t>
  </si>
  <si>
    <t>18113</t>
  </si>
  <si>
    <t>FROMEN</t>
  </si>
  <si>
    <t>POR TBL FLM 2X2.5 MG</t>
  </si>
  <si>
    <t>107855</t>
  </si>
  <si>
    <t>APO-GAB 400</t>
  </si>
  <si>
    <t>POR CPS DUR 100X400MG</t>
  </si>
  <si>
    <t>47029</t>
  </si>
  <si>
    <t>LOCOID 0,1%</t>
  </si>
  <si>
    <t>DRM CRM 1X15GM</t>
  </si>
  <si>
    <t>10825</t>
  </si>
  <si>
    <t>PALLADONE-SR 2 MG</t>
  </si>
  <si>
    <t>POR CPS PRO 30X2MG</t>
  </si>
  <si>
    <t>21592</t>
  </si>
  <si>
    <t>POR CPS PRO 60X4MG</t>
  </si>
  <si>
    <t>21583</t>
  </si>
  <si>
    <t>POR CPS PRO 60X16MG</t>
  </si>
  <si>
    <t>Jiná imunostimulancia</t>
  </si>
  <si>
    <t>84102</t>
  </si>
  <si>
    <t>LUIVAC</t>
  </si>
  <si>
    <t>POR TBL NOB 56</t>
  </si>
  <si>
    <t>Kapsaicin</t>
  </si>
  <si>
    <t>149227</t>
  </si>
  <si>
    <t>QUTENZA 179 MG</t>
  </si>
  <si>
    <t>DRM EMP MED 1X179MG</t>
  </si>
  <si>
    <t>Kaptopril</t>
  </si>
  <si>
    <t>31385</t>
  </si>
  <si>
    <t>TENSIOMIN 12,5 MG</t>
  </si>
  <si>
    <t>POR TBL NOB 30X12.5MG</t>
  </si>
  <si>
    <t>163754</t>
  </si>
  <si>
    <t>NEUROTOP RETARD 300</t>
  </si>
  <si>
    <t>POR TBL PRO 50X300MG</t>
  </si>
  <si>
    <t>96305</t>
  </si>
  <si>
    <t>14957</t>
  </si>
  <si>
    <t>RIVOTRIL 0,5 MG</t>
  </si>
  <si>
    <t>POR TBL NOB 50X0.5MG</t>
  </si>
  <si>
    <t>Loratadin</t>
  </si>
  <si>
    <t>83397</t>
  </si>
  <si>
    <t>FLONIDAN 10 MG DISTAB</t>
  </si>
  <si>
    <t>POR TBL DIS 30X10MG</t>
  </si>
  <si>
    <t>Lornoxikam</t>
  </si>
  <si>
    <t>119899</t>
  </si>
  <si>
    <t>XEFO RAPID 8 MG</t>
  </si>
  <si>
    <t>POR TBL FLM 30X8MG</t>
  </si>
  <si>
    <t>96974</t>
  </si>
  <si>
    <t>164740</t>
  </si>
  <si>
    <t>41727</t>
  </si>
  <si>
    <t>186550</t>
  </si>
  <si>
    <t>OXYKODON ACTAVIS 10 MG</t>
  </si>
  <si>
    <t>POR TBL PRO 30X10MG II</t>
  </si>
  <si>
    <t>180393</t>
  </si>
  <si>
    <t>OXYCODON LANNACHER 40 MG TABLETY S PRODLOUŽENÝM UVOLŇOVÁNÍM</t>
  </si>
  <si>
    <t>POR TBL PRO 60X1X40MG</t>
  </si>
  <si>
    <t>180405</t>
  </si>
  <si>
    <t>OXYCODON LANNACHER 80 MG TABLETY S PRODLOUŽENÝM UVOLŇOVÁNÍM</t>
  </si>
  <si>
    <t>180412</t>
  </si>
  <si>
    <t>POR TBL PRO 60X1X80MG</t>
  </si>
  <si>
    <t>138549</t>
  </si>
  <si>
    <t>POR TBL PRO 30X40/20MG</t>
  </si>
  <si>
    <t>107758</t>
  </si>
  <si>
    <t>ROSEMIG 20 MG</t>
  </si>
  <si>
    <t>NAS SPR SOL 2X0.1ML</t>
  </si>
  <si>
    <t>153714</t>
  </si>
  <si>
    <t>153736</t>
  </si>
  <si>
    <t>153758</t>
  </si>
  <si>
    <t>184538</t>
  </si>
  <si>
    <t>PALEXIA RETARD 50 MG TABLETY S PRODLOUŽENÝM UVOLŇOVÁNÍM</t>
  </si>
  <si>
    <t>POR TBL PRO 60X50MG</t>
  </si>
  <si>
    <t>184560</t>
  </si>
  <si>
    <t>PALEXIA RETARD 100 MG TABLETY S PRODLOUŽENÝM UVOLŇOVÁNÍM</t>
  </si>
  <si>
    <t>POR TBL PRO 60X100MG</t>
  </si>
  <si>
    <t>184604</t>
  </si>
  <si>
    <t>PALEXIA RETARD 200 MG TABLETY S PRODLOUŽENÝM UVOLŇOVÁNÍM</t>
  </si>
  <si>
    <t>POR TBL PRO 60X200MG</t>
  </si>
  <si>
    <t>153670</t>
  </si>
  <si>
    <t>184631</t>
  </si>
  <si>
    <t>PALEXIA RETARD 250 MG TABLETY S PRODLOUŽENÝM UVOLŇOVÁNÍM</t>
  </si>
  <si>
    <t>POR TBL PRO 60X1X250MG</t>
  </si>
  <si>
    <t>184582</t>
  </si>
  <si>
    <t>PALEXIA RETARD 150 MG TABLETY S PRODLOUŽENÝM UVOLŇOVÁNÍM</t>
  </si>
  <si>
    <t>POR TBL PRO 60X150MG</t>
  </si>
  <si>
    <t>184614</t>
  </si>
  <si>
    <t>POR TBL PRO 60X1X200MG</t>
  </si>
  <si>
    <t>153746</t>
  </si>
  <si>
    <t>184739</t>
  </si>
  <si>
    <t>PALEXIA 50 MG POTAHOVANÉ TABLETY</t>
  </si>
  <si>
    <t>POR TBL FLM 20X1X50MG</t>
  </si>
  <si>
    <t>153631</t>
  </si>
  <si>
    <t>184592</t>
  </si>
  <si>
    <t>POR TBL PRO 60X1X150MG</t>
  </si>
  <si>
    <t>179365</t>
  </si>
  <si>
    <t>FOXIS 37,5MG/325 MG</t>
  </si>
  <si>
    <t>166988</t>
  </si>
  <si>
    <t>94292</t>
  </si>
  <si>
    <t>ZOLPIDEM-RATIOPHARM 10 MG</t>
  </si>
  <si>
    <t>146901</t>
  </si>
  <si>
    <t>41798</t>
  </si>
  <si>
    <t>POR TBL RET 30X60MG</t>
  </si>
  <si>
    <t>145885</t>
  </si>
  <si>
    <t>145904</t>
  </si>
  <si>
    <t>101782</t>
  </si>
  <si>
    <t>NOAX UNO 100 MG</t>
  </si>
  <si>
    <t>162842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</si>
  <si>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</si>
  <si>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</si>
  <si>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</si>
  <si>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</si>
  <si>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</si>
  <si>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</si>
  <si>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C09BA05 - Ramipril a diuretika</t>
  </si>
  <si>
    <t>R06AE07 - Cetirizin</t>
  </si>
  <si>
    <t>R06AE09 - Levocetirizin</t>
  </si>
  <si>
    <t>N02AX02 - Tramadol</t>
  </si>
  <si>
    <t>N07CA01 - Betahistin</t>
  </si>
  <si>
    <t>C09BA06 - Chinapril a diuretika</t>
  </si>
  <si>
    <t>C09BB04 - Perindopril a amlodipin</t>
  </si>
  <si>
    <t>C10AA05 - Atorvastatin</t>
  </si>
  <si>
    <t>N02CC01 - Sumatriptan</t>
  </si>
  <si>
    <t>J01FA10 - Azithromycin</t>
  </si>
  <si>
    <t>N03AX16 - Pregabalin</t>
  </si>
  <si>
    <t>R06AX13 - Loratadin</t>
  </si>
  <si>
    <t>R03BA05 - Flutikason</t>
  </si>
  <si>
    <t>A02BC05 - Esomeprazol</t>
  </si>
  <si>
    <t>J01FF01 - Klindamycin</t>
  </si>
  <si>
    <t>M01AC06 - Meloxikam</t>
  </si>
  <si>
    <t>N02AE01</t>
  </si>
  <si>
    <t>N02AX02</t>
  </si>
  <si>
    <t>N03AX12</t>
  </si>
  <si>
    <t>C09BB04</t>
  </si>
  <si>
    <t>C09BA06</t>
  </si>
  <si>
    <t>N02CC01</t>
  </si>
  <si>
    <t>M01AC06</t>
  </si>
  <si>
    <t>N03AX16</t>
  </si>
  <si>
    <t>A02BC05</t>
  </si>
  <si>
    <t>N07CA01</t>
  </si>
  <si>
    <t>R03BA05</t>
  </si>
  <si>
    <t>J01FA10</t>
  </si>
  <si>
    <t>J01FF01</t>
  </si>
  <si>
    <t>C10AA05</t>
  </si>
  <si>
    <t>R06AX13</t>
  </si>
  <si>
    <t>C09BA05</t>
  </si>
  <si>
    <t>R06AE07</t>
  </si>
  <si>
    <t>R06AE09</t>
  </si>
  <si>
    <t>Přehled plnění PL - Preskripce léčivých přípravků - orientační přehled</t>
  </si>
  <si>
    <t>50115062     ostatní ZPr - materiál pro hemodialýzu (sk.Z_525)</t>
  </si>
  <si>
    <t>ZA571</t>
  </si>
  <si>
    <t>Mediset pro anestezii bal. á 28 ks 4706312</t>
  </si>
  <si>
    <t>ZD111</t>
  </si>
  <si>
    <t>Náplast omnifix E 5 cm x 10 m 9006493</t>
  </si>
  <si>
    <t>ZI599</t>
  </si>
  <si>
    <t>Náplast curapor 10 x   8 cm 22121 ( náhrada za cosmopor )</t>
  </si>
  <si>
    <t>ZA471</t>
  </si>
  <si>
    <t>Náplast curaplast poinjekční bal. á 250 ks 30625</t>
  </si>
  <si>
    <t>ZK799</t>
  </si>
  <si>
    <t>Zátka combi červená 4495101</t>
  </si>
  <si>
    <t>ZG510</t>
  </si>
  <si>
    <t>Katetr contiplex D bal. á 10 ks 4894235N</t>
  </si>
  <si>
    <t>ZB259</t>
  </si>
  <si>
    <t>Jehla radiofrekvenční 22G 100 mm active tip 5 mm, bal. á 10 ks, SMK-S1005-22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</si>
  <si>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</si>
  <si>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</si>
  <si>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</si>
  <si>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</si>
  <si>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ZA330</t>
  </si>
  <si>
    <t>Obinadlo fixa crep   8 cm x 4 m 1323100103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</si>
  <si>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</si>
  <si>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</si>
  <si>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</si>
  <si>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</si>
  <si>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</si>
  <si>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</si>
  <si>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</si>
  <si>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</si>
  <si>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ZA446</t>
  </si>
  <si>
    <t>Vata buničitá přířezy 20 x 30 cm 1230200129</t>
  </si>
  <si>
    <t>ZA478</t>
  </si>
  <si>
    <t>Krytí actisorb plus 10,5 x 10,5 cm bal. á 10 ks SYSMAP105_1/5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</si>
  <si>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</si>
  <si>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</si>
  <si>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</si>
  <si>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</si>
  <si>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</si>
  <si>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</si>
  <si>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</si>
  <si>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</si>
  <si>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</si>
  <si>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</si>
  <si>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</si>
  <si>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</si>
  <si>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</si>
  <si>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</si>
  <si>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</si>
  <si>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</si>
  <si>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</si>
  <si>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</t>
  </si>
  <si>
    <t>ZA593</t>
  </si>
  <si>
    <t>Tampon stáčený sterilní 20 x 20 cm / 5 ks 28003</t>
  </si>
  <si>
    <t>ZA617</t>
  </si>
  <si>
    <t>Tampon TC-OC k ošetření dutiny ústní á 250 ks 12240</t>
  </si>
  <si>
    <t>ZA637</t>
  </si>
  <si>
    <t>Set subclavia ARO karton á 30 ks 41024</t>
  </si>
  <si>
    <t>ZB084</t>
  </si>
  <si>
    <t>Náplast transpore 2,50 cm x 9,14 m 1527-1</t>
  </si>
  <si>
    <t>ZC843</t>
  </si>
  <si>
    <t>Krytí gelitacel 5 x 7 cm GC-507 bal. á 15 ks 742532</t>
  </si>
  <si>
    <t>ZC845</t>
  </si>
  <si>
    <t>Kompresa NT 10 x 20 cm / 5 ks sterilní 26621</t>
  </si>
  <si>
    <t>ZC885</t>
  </si>
  <si>
    <t>Náplast omnifix E 10 cm x 10 m 900650</t>
  </si>
  <si>
    <t>ZD668</t>
  </si>
  <si>
    <t>Kompresa gáza 10 x 10 cm / 5 ks sterilní 1325019275</t>
  </si>
  <si>
    <t>ZD770</t>
  </si>
  <si>
    <t>Krytí tubifast 7,5 x 10 m 2438</t>
  </si>
  <si>
    <t>ZG613</t>
  </si>
  <si>
    <t>Krytí mepitel one 8 x 10 cm  bal. á 5 ks 289200-00</t>
  </si>
  <si>
    <t>ZI602</t>
  </si>
  <si>
    <t>Náplast curapor 10 x 34 cm 22126 ( náhrada za cosmopor )</t>
  </si>
  <si>
    <t>ZJ730</t>
  </si>
  <si>
    <t>Krytí granuflex extra thin 10 x 10 cm á 5 ks 187954</t>
  </si>
  <si>
    <t>ZA470</t>
  </si>
  <si>
    <t>Krytí mepitel 10 x 18 cm bal. á 10 ks 291010-15</t>
  </si>
  <si>
    <t>ZG614</t>
  </si>
  <si>
    <t>Krytí mepitel one 12 x 15 cm bal. á 5 ks 289400</t>
  </si>
  <si>
    <t>ZL410</t>
  </si>
  <si>
    <t>Hemagel 100 g A2681147</t>
  </si>
  <si>
    <t>ZL684</t>
  </si>
  <si>
    <t>Náplast santiband standard poinjekční jednotl. baleno 19 mm x 72 mm 652</t>
  </si>
  <si>
    <t>ZK087</t>
  </si>
  <si>
    <t>Krém cavilon ochranný bariérový á 28 g bal. á 12 ks 3391E</t>
  </si>
  <si>
    <t>ZF042</t>
  </si>
  <si>
    <t>Krytí mastný tyl jelonet 10 x 10 cm á 10 ks 7404</t>
  </si>
  <si>
    <t>ZD634</t>
  </si>
  <si>
    <t>Krytí mepilex border sacrum 23 x 23 cm bal. á 5 ks 282400-01</t>
  </si>
  <si>
    <t>ZD599</t>
  </si>
  <si>
    <t>Krytí atrauman 7,5 x 10 cm bal. á 10 ks 499513</t>
  </si>
  <si>
    <t>ZA003</t>
  </si>
  <si>
    <t>Obinadlo pruban č.  2 4273020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</si>
  <si>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</si>
  <si>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</si>
  <si>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</si>
  <si>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</si>
  <si>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</si>
  <si>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</si>
  <si>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</si>
  <si>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</si>
  <si>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</si>
  <si>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</si>
  <si>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</si>
  <si>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</si>
  <si>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</si>
  <si>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</si>
  <si>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</si>
  <si>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</si>
  <si>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</si>
  <si>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</si>
  <si>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</si>
  <si>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</si>
  <si>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ZA831</t>
  </si>
  <si>
    <t>Rourka rektální CH20 délka 40 cm 19-20.100</t>
  </si>
  <si>
    <t>ZA860</t>
  </si>
  <si>
    <t>Spojka dvojitá otočná čistá á 20 ks 23412</t>
  </si>
  <si>
    <t>ZA884</t>
  </si>
  <si>
    <t>Rourka rektální CH22 délka 40 cm 19-22.100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</si>
  <si>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</si>
  <si>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</si>
  <si>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</si>
  <si>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</si>
  <si>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</si>
  <si>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</si>
  <si>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</si>
  <si>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</si>
  <si>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</si>
  <si>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</si>
  <si>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</si>
  <si>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</si>
  <si>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ZB387</t>
  </si>
  <si>
    <t>Kanyla ET 8,0 s manžetou 9480E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</si>
  <si>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</si>
  <si>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</si>
  <si>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</si>
  <si>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</si>
  <si>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</si>
  <si>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</si>
  <si>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</si>
  <si>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</si>
  <si>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</si>
  <si>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</si>
  <si>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</si>
  <si>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</si>
  <si>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</si>
  <si>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</si>
  <si>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</si>
  <si>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</si>
  <si>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</si>
  <si>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</si>
  <si>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</si>
  <si>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</si>
  <si>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</si>
  <si>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</si>
  <si>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</si>
  <si>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</si>
  <si>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</si>
  <si>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</si>
  <si>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</si>
  <si>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</si>
  <si>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</si>
  <si>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</si>
  <si>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</si>
  <si>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</si>
  <si>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</si>
  <si>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</si>
  <si>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</si>
  <si>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</si>
  <si>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</si>
  <si>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</si>
  <si>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ZC777</t>
  </si>
  <si>
    <t>Filtr sací MSF 271-022-001</t>
  </si>
  <si>
    <t>ZC863</t>
  </si>
  <si>
    <t>Hadička spojovací HS 1,8 x 1800LL 606304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</si>
  <si>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</si>
  <si>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</si>
  <si>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</si>
  <si>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</si>
  <si>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</si>
  <si>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</si>
  <si>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ZD458</t>
  </si>
  <si>
    <t>Spojka vrapovaná roztaž.rovná 15F bal. á 50 ks 038-61-311</t>
  </si>
  <si>
    <t>ZD462</t>
  </si>
  <si>
    <t>Nos umělý termotrach 038-41-250</t>
  </si>
  <si>
    <t>ZD702</t>
  </si>
  <si>
    <t>Multifiltrate-kit Ci-Ca CVVHD 1000 5039011</t>
  </si>
  <si>
    <t>ZD853</t>
  </si>
  <si>
    <t>Systém hrudní drenáže Aqua Seal á 5 ks 8888571299</t>
  </si>
  <si>
    <t>ZD962</t>
  </si>
  <si>
    <t>Systém hrudní drenážní altitude 8888571370</t>
  </si>
  <si>
    <t>ZE146</t>
  </si>
  <si>
    <t>In-Line-Neb Tee Kit  bal. á 50 ks 41745</t>
  </si>
  <si>
    <t>ZE159</t>
  </si>
  <si>
    <t>Nádoba na kontaminovaný odpad 2 l 15-0003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</si>
  <si>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</si>
  <si>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</si>
  <si>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</si>
  <si>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</si>
  <si>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</si>
  <si>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</si>
  <si>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</si>
  <si>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</si>
  <si>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</si>
  <si>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</si>
  <si>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</si>
  <si>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</si>
  <si>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</si>
  <si>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</si>
  <si>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</si>
  <si>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</si>
  <si>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</si>
  <si>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</si>
  <si>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</si>
  <si>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</si>
  <si>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ZJ729</t>
  </si>
  <si>
    <t>Roztok Microdacyn 60 500 ml MI44101-00 bez rozprašovače (dermacyn 11A0031)</t>
  </si>
  <si>
    <t>ZK693</t>
  </si>
  <si>
    <t>Aquapak - sterilní voda 1070 ml + adaptér 404128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</si>
  <si>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</si>
  <si>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</si>
  <si>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</si>
  <si>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</si>
  <si>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</si>
  <si>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</si>
  <si>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</si>
  <si>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</si>
  <si>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</si>
  <si>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</si>
  <si>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ZA938</t>
  </si>
  <si>
    <t>Senzor lidco á 5 ks CM10</t>
  </si>
  <si>
    <t>ZB648</t>
  </si>
  <si>
    <t>Páska fixační Hand-Fix 30 bal. á 2 ks NKS:60-65</t>
  </si>
  <si>
    <t>ZB811</t>
  </si>
  <si>
    <t>Manžeta fixační Ute-Fix bal. á 20 ks NKS:40-01</t>
  </si>
  <si>
    <t>ZB864</t>
  </si>
  <si>
    <t>Kit lidco injectate 50 cm á 5 ks CM50</t>
  </si>
  <si>
    <t>ZC351</t>
  </si>
  <si>
    <t>Systém odsávací uzavřený CH14 jednocestný 30 cm 72 hod. bal. á 20 ks Z115-14</t>
  </si>
  <si>
    <t>ZD454</t>
  </si>
  <si>
    <t>Filtr pro dospělé s HME a portem 038-41-355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</si>
  <si>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</si>
  <si>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</si>
  <si>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</si>
  <si>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</si>
  <si>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</si>
  <si>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</si>
  <si>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</si>
  <si>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</si>
  <si>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</si>
  <si>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</si>
  <si>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</si>
  <si>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</si>
  <si>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ZI840</t>
  </si>
  <si>
    <t>System hrudní drenáže Pleur-evac Sahara s autotransfuzním vakem  S-100-08LF</t>
  </si>
  <si>
    <t>ZB793</t>
  </si>
  <si>
    <t>Lžíce laryngoskopická 3 bal. á 10 ks DS.2940.150.20</t>
  </si>
  <si>
    <t>ZB899</t>
  </si>
  <si>
    <t>Senzor spirologický bal. á 5 ks 8403735-03</t>
  </si>
  <si>
    <t>ZM085</t>
  </si>
  <si>
    <t>Konektor bezjehlový k vakům Viaflo CytoLuer bal. á 50 ks GMC7405</t>
  </si>
  <si>
    <t>ZI554</t>
  </si>
  <si>
    <t>Rampa 5 cestná 9211 5001 E</t>
  </si>
  <si>
    <t>ZA685</t>
  </si>
  <si>
    <t>Sonda pro tamponádu jícnu č.7 699021PHX</t>
  </si>
  <si>
    <t>ZF089</t>
  </si>
  <si>
    <t>Souprava ekonokit W-ABV301 (pův.k.č.W-ABV601)</t>
  </si>
  <si>
    <t>ZB873</t>
  </si>
  <si>
    <t>Souprava tracheostomická č. 8 100/561/080</t>
  </si>
  <si>
    <t>ZD963</t>
  </si>
  <si>
    <t>Systém hrudní drenážní altitude 8888571371</t>
  </si>
  <si>
    <t>ZJ027</t>
  </si>
  <si>
    <t>Helma castar R vel. L  CP211L/2R</t>
  </si>
  <si>
    <t>ZD071</t>
  </si>
  <si>
    <t>Kanyla TS 9,0 s manžetou bal. á 10 ks 100/860/090 suctionaid</t>
  </si>
  <si>
    <t>ZM874</t>
  </si>
  <si>
    <t>Vak odpadní CRRT PRISMAFLEX 9 lt. 107650</t>
  </si>
  <si>
    <t>ZM873</t>
  </si>
  <si>
    <t>Set přístrojový CRRT PRISMAFLEX M100 106697</t>
  </si>
  <si>
    <t>ZM875</t>
  </si>
  <si>
    <t>Hadička CRRT PRISMAFLEX CA 250 113763</t>
  </si>
  <si>
    <t>ZM990</t>
  </si>
  <si>
    <t>Nádoba dezinfekční plastová s víkem 8,0 l včetně síta a víka 675 x 250 x 115 mm X0150</t>
  </si>
  <si>
    <t>ZM989</t>
  </si>
  <si>
    <t>Nádoba dezinfekční plastová s víkem 5,0 l včetně síta a víka 475 x 278 x 90 mm X0149</t>
  </si>
  <si>
    <t>ZM656</t>
  </si>
  <si>
    <t>Roztok Microdacyn 250 ml s rozprašovačem MI44106-00</t>
  </si>
  <si>
    <t>ZC054</t>
  </si>
  <si>
    <t>Válec odměrný vysoký sklo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</si>
  <si>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</si>
  <si>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</si>
  <si>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</si>
  <si>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</si>
  <si>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</si>
  <si>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</si>
  <si>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</si>
  <si>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</si>
  <si>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ZD852</t>
  </si>
  <si>
    <t>Set spike univ. pro enterální výživu s trnem EN plus bal. á 30 ks 777401</t>
  </si>
  <si>
    <t>ZE079</t>
  </si>
  <si>
    <t>Set transfúzní non PVC s odvzdušněním a bakteriálním filtrem ZAR-I-TS</t>
  </si>
  <si>
    <t>ZC499</t>
  </si>
  <si>
    <t>Souprava nebulizační pro dýchání 2505000/L</t>
  </si>
  <si>
    <t>ZB134</t>
  </si>
  <si>
    <t>Šití dafilon modrý 3/0 (2) bal. á 36 ks C0932213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</si>
  <si>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</si>
  <si>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</si>
  <si>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</si>
  <si>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</si>
  <si>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</si>
  <si>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</si>
  <si>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</si>
  <si>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 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</si>
  <si>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</si>
  <si>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</si>
  <si>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</si>
  <si>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</si>
  <si>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</si>
  <si>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</si>
  <si>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</si>
  <si>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</si>
  <si>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</si>
  <si>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</si>
  <si>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</si>
  <si>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</si>
  <si>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</si>
  <si>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</si>
  <si>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</si>
  <si>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</si>
  <si>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</si>
  <si>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</si>
  <si>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</si>
  <si>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</si>
  <si>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</si>
  <si>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</si>
  <si>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</si>
  <si>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</si>
  <si>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</si>
  <si>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</si>
  <si>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</si>
  <si>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</si>
  <si>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</si>
  <si>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</si>
  <si>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</si>
  <si>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</si>
  <si>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</si>
  <si>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</si>
  <si>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</si>
  <si>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</si>
  <si>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</si>
  <si>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</si>
  <si>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DG422</t>
  </si>
  <si>
    <t>Sensor GLU/LAC</t>
  </si>
  <si>
    <t>DG419</t>
  </si>
  <si>
    <t>W Waste container, 2 Pcs</t>
  </si>
  <si>
    <t>DG421</t>
  </si>
  <si>
    <t>HB Calibrator 5x1ml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</si>
  <si>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</si>
  <si>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</si>
  <si>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</si>
  <si>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</si>
  <si>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</si>
  <si>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</si>
  <si>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ZC740</t>
  </si>
  <si>
    <t>Maska tracheostomická bal.á 50 ks 1075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</si>
  <si>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</si>
  <si>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</si>
  <si>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</si>
  <si>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</si>
  <si>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</si>
  <si>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</si>
  <si>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ZB570</t>
  </si>
  <si>
    <t>Okruh jednorázový VentStar Oxylog 3000 family a 2000 + 150 cm bal. á 5 ks 5702871</t>
  </si>
  <si>
    <t>ZD534</t>
  </si>
  <si>
    <t>Okruh dýchací compact II 2,0 m 2151000/W</t>
  </si>
  <si>
    <t>ZA450</t>
  </si>
  <si>
    <t>Náplast omniplast hospital 1,25 cm x 9,1 m 9004520</t>
  </si>
  <si>
    <t>ZA562</t>
  </si>
  <si>
    <t>Náplast cosmopor i. v. 6 x 8 cm 9008054</t>
  </si>
  <si>
    <t>ZA635</t>
  </si>
  <si>
    <t>Set pro močovou katetrizaci karton á 20 ks 41034</t>
  </si>
  <si>
    <t>ZD103</t>
  </si>
  <si>
    <t>Náplast omniplast   2,5 cm x 9,2 m 9004530</t>
  </si>
  <si>
    <t>ZF351</t>
  </si>
  <si>
    <t>Náplast transpore bílá 1,25 cm x 9,14 m bal. á 24 ks 1534-0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</si>
  <si>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</si>
  <si>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</si>
  <si>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</si>
  <si>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</si>
  <si>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</si>
  <si>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22120 ( náhrada za cosmopor )</t>
  </si>
  <si>
    <t>ZA841</t>
  </si>
  <si>
    <t>Kanyla ET 4,5 s manžetou 107-45G (staré k.č.M300-45)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</si>
  <si>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</si>
  <si>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</si>
  <si>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</si>
  <si>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</si>
  <si>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</si>
  <si>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</si>
  <si>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</si>
  <si>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</si>
  <si>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</si>
  <si>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</si>
  <si>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ZB388</t>
  </si>
  <si>
    <t>Kanyla ET 8,5 s manžetou 9485E</t>
  </si>
  <si>
    <t>ZB414</t>
  </si>
  <si>
    <t>Kanyla ET 6,0 s manžetou 9460E</t>
  </si>
  <si>
    <t>ZB429</t>
  </si>
  <si>
    <t>Kanyla ET 5,0 s manžetou 9450E</t>
  </si>
  <si>
    <t>ZB449</t>
  </si>
  <si>
    <t>Kanyla ET 7,0 s manžetou 9570E</t>
  </si>
  <si>
    <t>ZB682</t>
  </si>
  <si>
    <t>Spojka oboustraná otočná steril.bal. á 20 ks 23411</t>
  </si>
  <si>
    <t>ZB825</t>
  </si>
  <si>
    <t>Perifix 421 kompletní set 4514211C</t>
  </si>
  <si>
    <t>ZB844</t>
  </si>
  <si>
    <t>Esmarch 60 x 1250 KVS 06125</t>
  </si>
  <si>
    <t>ZC770</t>
  </si>
  <si>
    <t>Hadička spojovací HS 3,0 x 2500LL 606347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</si>
  <si>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</si>
  <si>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</si>
  <si>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</si>
  <si>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</si>
  <si>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</si>
  <si>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</si>
  <si>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</si>
  <si>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</si>
  <si>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</si>
  <si>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</si>
  <si>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ZE177</t>
  </si>
  <si>
    <t>Filtr iso-gard dětský bal. á 50 ks 19511</t>
  </si>
  <si>
    <t>ZF159</t>
  </si>
  <si>
    <t>Nádoba na kontaminovaný odpad 1 l 15-0002</t>
  </si>
  <si>
    <t>ZI436</t>
  </si>
  <si>
    <t>Brýle kyslíkové americký typ upevnění svorkou SOFT H-103106</t>
  </si>
  <si>
    <t>ZK979</t>
  </si>
  <si>
    <t>Cévka odsávací CH18 s přerušovačem sání P01177a</t>
  </si>
  <si>
    <t>ZB121</t>
  </si>
  <si>
    <t>Rourka tracheální nasální 6.5 mm 100/133/065</t>
  </si>
  <si>
    <t>ZB647</t>
  </si>
  <si>
    <t>Minitrach seldinger kit 100/461/000</t>
  </si>
  <si>
    <t>ZF798</t>
  </si>
  <si>
    <t>Rourka tracheální nasální č.8,0 100/133/080</t>
  </si>
  <si>
    <t>ZJ097</t>
  </si>
  <si>
    <t>Vzduchovod nosní 6,5 bal. á 10 ks 321065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</si>
  <si>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</si>
  <si>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</si>
  <si>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</si>
  <si>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</si>
  <si>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</si>
  <si>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</si>
  <si>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</si>
  <si>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</si>
  <si>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ZJ113</t>
  </si>
  <si>
    <t>Vzduchovod ústní guedel / 100 mm bal. á 10 ks 311100</t>
  </si>
  <si>
    <t>ZD007</t>
  </si>
  <si>
    <t>Rourka tracheální nasální 6.0 mm 100/133/060</t>
  </si>
  <si>
    <t>ZA769</t>
  </si>
  <si>
    <t>Lžíce laryngoskopická 0 bal. á 10 ks DS.3940.185.05</t>
  </si>
  <si>
    <t>ZB525</t>
  </si>
  <si>
    <t>Zavaděč ETK 10F bal. á 25 ks 5-15103</t>
  </si>
  <si>
    <t>ZB119</t>
  </si>
  <si>
    <t>Rourka tracheální nasální 7.0 mm 100/133/070</t>
  </si>
  <si>
    <t>ZH159</t>
  </si>
  <si>
    <t>Spojka katetru přímá 15 cm bal. á 50 ks  430-005-015</t>
  </si>
  <si>
    <t>ZB415</t>
  </si>
  <si>
    <t>Kanyla ET 5,5 s manžetou 9555E</t>
  </si>
  <si>
    <t>ZF943</t>
  </si>
  <si>
    <t>Vzduchovod nosní 5,0 bal. á 10 ks 321050</t>
  </si>
  <si>
    <t>ZF942</t>
  </si>
  <si>
    <t>Vzduchovod nosní 4,5 bal. á 10 ks  321045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</si>
  <si>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</si>
  <si>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</si>
  <si>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</si>
  <si>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</si>
  <si>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</si>
  <si>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</si>
  <si>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</si>
  <si>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</si>
  <si>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ZA786</t>
  </si>
  <si>
    <t>Jehla 30° stimuplex-A 0,7 x 50 mm á 25 ks 4894502</t>
  </si>
  <si>
    <t>ZB291</t>
  </si>
  <si>
    <t>Jehla spinální spinocan G25 88 mm oranžová 4505905-01</t>
  </si>
  <si>
    <t>ZC006</t>
  </si>
  <si>
    <t>Jehla spinální spinocan G25 75 mm oranžová 4505751-01</t>
  </si>
  <si>
    <t>ZB272</t>
  </si>
  <si>
    <t>Jehla spinální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</si>
  <si>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</si>
  <si>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</si>
  <si>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</si>
  <si>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</si>
  <si>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</si>
  <si>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</si>
  <si>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ZJ184</t>
  </si>
  <si>
    <t>Jehla stimuplex - D Plus 15° 0,7 x 50 mm á 25 ks 4894146U</t>
  </si>
  <si>
    <t>ZE668</t>
  </si>
  <si>
    <t>Rukavice latex bez p.zdrsněné L 9421625</t>
  </si>
  <si>
    <t>ZB173</t>
  </si>
  <si>
    <t>Maska kyslíková s hadičkou a nosní svorkou dospělá H-103013, OS/100</t>
  </si>
  <si>
    <t>ZB750</t>
  </si>
  <si>
    <t>Hadice vrapovaná metráž dělitelná po 400 mm á 50 m 1574000/W</t>
  </si>
  <si>
    <t>ZB867</t>
  </si>
  <si>
    <t>Maska anesteziologická č.3 7193</t>
  </si>
  <si>
    <t>ZH789</t>
  </si>
  <si>
    <t>Okruh anesteziologický 22 mm Compact II 2 l vak  2154</t>
  </si>
  <si>
    <t>ZH459</t>
  </si>
  <si>
    <t>Maska laryngeální LM PVC silikonová manžeta bal. á 10 ks 105300-000060</t>
  </si>
  <si>
    <t>ZF751</t>
  </si>
  <si>
    <t>Maska anesteziologická č.6 7096</t>
  </si>
  <si>
    <t>ZB398</t>
  </si>
  <si>
    <t>Maska supraglotická č. 4 8204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</si>
  <si>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</si>
  <si>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</si>
  <si>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</si>
  <si>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</si>
  <si>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ZA319</t>
  </si>
  <si>
    <t>Náplast durapore 2,50 cm x 9,14 m bal. á 12 ks 1538-1</t>
  </si>
  <si>
    <t>ZM937</t>
  </si>
  <si>
    <t>Fixace nosních katetrů tubifix hypoalergenní bal. á 100 ks P-NOSE</t>
  </si>
  <si>
    <t>ZF018</t>
  </si>
  <si>
    <t>Kanyla vasofix 16G šedá safety 4269179S-01</t>
  </si>
  <si>
    <t>ZA840</t>
  </si>
  <si>
    <t>Kanyla ET 9,5 s manžetou bal. á 10 ks 9495E</t>
  </si>
  <si>
    <t>ZA843</t>
  </si>
  <si>
    <t>Kanyla ET 3,0 s manžetou bal. á 10 ks 9430E</t>
  </si>
  <si>
    <t>ZB116</t>
  </si>
  <si>
    <t>Filtr neonatální kombinovaný 1441000/L</t>
  </si>
  <si>
    <t>ZC001</t>
  </si>
  <si>
    <t>Zavaděč ETK 5F bal. á 25 ks 5-15102</t>
  </si>
  <si>
    <t>ZK975</t>
  </si>
  <si>
    <t>Cévka odsávací CH10 s přerušovačem sání P01169a</t>
  </si>
  <si>
    <t>ZB389</t>
  </si>
  <si>
    <t>Kanyla ET 9,0 s manžetou bal. á 10 ks 9590E</t>
  </si>
  <si>
    <t>ZA872</t>
  </si>
  <si>
    <t>Zavaděč trach. rourek ET extra-dlouhý bal. á 10 ks 100/121/200</t>
  </si>
  <si>
    <t>ZB683</t>
  </si>
  <si>
    <t>Sonda žaludeční CH28, délka 80 cm bal. á 25 ks 21231</t>
  </si>
  <si>
    <t>ZB684</t>
  </si>
  <si>
    <t>Sonda žaludeční CH42, délka 80 cm 22-42.520</t>
  </si>
  <si>
    <t>ZE563</t>
  </si>
  <si>
    <t>Kanyla endobronchiální pravá 28 116200-000028</t>
  </si>
  <si>
    <t>ZF721</t>
  </si>
  <si>
    <t>Kanyla endobronchiální levá Fr41 125-41</t>
  </si>
  <si>
    <t>ZJ375</t>
  </si>
  <si>
    <t>Kanyla endobronchiální levá 39 116100-000039</t>
  </si>
  <si>
    <t>ZM594</t>
  </si>
  <si>
    <t>Kanyla endobronchiální levá 37 116100-000037</t>
  </si>
  <si>
    <t>ZM668</t>
  </si>
  <si>
    <t>Kanyla endobronchiální pravá 37 116200-000037</t>
  </si>
  <si>
    <t>ZM669</t>
  </si>
  <si>
    <t>Kanyla endobronchiální pravá 35 116200-000035</t>
  </si>
  <si>
    <t>ZM751</t>
  </si>
  <si>
    <t>Kanyla endobronchiální levá 35 116100-000035</t>
  </si>
  <si>
    <t>ZB217</t>
  </si>
  <si>
    <t>Šití dafilon modrý 3/0 (2) bal. á 36 ks C0932353</t>
  </si>
  <si>
    <t>ZA785</t>
  </si>
  <si>
    <t>Jehla 30° stimuplex-A 0,8 x 100 mm á 25 ks 4894260</t>
  </si>
  <si>
    <t>ZA784</t>
  </si>
  <si>
    <t>Jehla spinální spinocan G22 75 mm černá 4507754-13</t>
  </si>
  <si>
    <t>ZC366</t>
  </si>
  <si>
    <t>Převodník tlakový PX260 150 cm 1 linka bal. á 20 ks T100209A</t>
  </si>
  <si>
    <t>ZH456</t>
  </si>
  <si>
    <t>Maska laryngeální LM PVC silikonová manžeta bal. á 10 ks 105300-000030</t>
  </si>
  <si>
    <t>ZL688</t>
  </si>
  <si>
    <t>Proužky Accu-Check Inform IIStrip 50 EU1 á 50 ks 05942861</t>
  </si>
  <si>
    <t>ZL689</t>
  </si>
  <si>
    <t>Roztok Accu-Check Performa Int´l Controls 1+2 level 04861736</t>
  </si>
  <si>
    <t>ZA839</t>
  </si>
  <si>
    <t>Kanyla ET 4,0 s manžetou 9440E</t>
  </si>
  <si>
    <t>ZM010</t>
  </si>
  <si>
    <t>Kanyla ET 3,5 s manžetou S107-35</t>
  </si>
  <si>
    <t>ZL716</t>
  </si>
  <si>
    <t>Kanyla introcan safety 3 žlutá 24G bal. á 50 ks 4251127-01</t>
  </si>
  <si>
    <t>ZA931</t>
  </si>
  <si>
    <t>Okruh ventilační 15 mm 1,6 m pediatrický 2142</t>
  </si>
  <si>
    <t>ZH453</t>
  </si>
  <si>
    <t>Maska laryngeální Sure Seal LM Cuff Pilot 105210-000015</t>
  </si>
  <si>
    <t>ZH454</t>
  </si>
  <si>
    <t>Maska laryngeální Sure Seal LM Cuff Pilot 105210-000020</t>
  </si>
  <si>
    <t>ZH455</t>
  </si>
  <si>
    <t>Maska laryngeální Sure Seal LM Cuff Pilot 105210-000025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</si>
  <si>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</si>
  <si>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</si>
  <si>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</si>
  <si>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</si>
  <si>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</si>
  <si>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</si>
  <si>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</si>
  <si>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</si>
  <si>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</si>
  <si>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</si>
  <si>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</si>
  <si>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</si>
  <si>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</si>
  <si>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</si>
  <si>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</si>
  <si>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</si>
  <si>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</si>
  <si>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</si>
  <si>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</si>
  <si>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</si>
  <si>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</si>
  <si>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</si>
  <si>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</si>
  <si>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</si>
  <si>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</si>
  <si>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</si>
  <si>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</si>
  <si>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</si>
  <si>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</si>
  <si>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Adamus Milan</t>
  </si>
  <si>
    <t>Axmann Karel</t>
  </si>
  <si>
    <t>Behúň Ján</t>
  </si>
  <si>
    <t>beze jména</t>
  </si>
  <si>
    <t>Částková Adéla</t>
  </si>
  <si>
    <t>Drašková Michaela</t>
  </si>
  <si>
    <t>Frančáková Jana</t>
  </si>
  <si>
    <t>Gallová Zuzana</t>
  </si>
  <si>
    <t>Görcs Roland</t>
  </si>
  <si>
    <t>Jurečková Lucie</t>
  </si>
  <si>
    <t>Klementová Olga</t>
  </si>
  <si>
    <t>Michlová Markéta</t>
  </si>
  <si>
    <t>ObarePyszková Lenka</t>
  </si>
  <si>
    <t>Pomajbíková Hana</t>
  </si>
  <si>
    <t>Pös Roman</t>
  </si>
  <si>
    <t>Pospíšilová Libuše</t>
  </si>
  <si>
    <t>Raimr Jakub</t>
  </si>
  <si>
    <t>Reichelová Denisa</t>
  </si>
  <si>
    <t>Šiška Daniel</t>
  </si>
  <si>
    <t>Špaček Rostislav</t>
  </si>
  <si>
    <t>Špaňhelová Hana</t>
  </si>
  <si>
    <t>Štrba Peter</t>
  </si>
  <si>
    <t>Uher Radek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</si>
  <si>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</si>
  <si>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</si>
  <si>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</si>
  <si>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</si>
  <si>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</si>
  <si>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</si>
  <si>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</si>
  <si>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</si>
  <si>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</si>
  <si>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</si>
  <si>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</si>
  <si>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</si>
  <si>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</si>
  <si>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NOVALGIN INJEKCE</t>
  </si>
  <si>
    <t>0009709</t>
  </si>
  <si>
    <t>0023700</t>
  </si>
  <si>
    <t>PERFALGAN 10 MG/ML</t>
  </si>
  <si>
    <t>0058249</t>
  </si>
  <si>
    <t>GUAJACURAN 5%</t>
  </si>
  <si>
    <t>0067547</t>
  </si>
  <si>
    <t>0087814</t>
  </si>
  <si>
    <t>0090044</t>
  </si>
  <si>
    <t>DEPO-MEDROL 40 MG/ML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</si>
  <si>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</si>
  <si>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</si>
  <si>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</si>
  <si>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</si>
  <si>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</si>
  <si>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</si>
  <si>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</si>
  <si>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</si>
  <si>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</si>
  <si>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</si>
  <si>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</si>
  <si>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</si>
  <si>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</si>
  <si>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</si>
  <si>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</si>
  <si>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</si>
  <si>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</si>
  <si>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</si>
  <si>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</si>
  <si>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</si>
  <si>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</si>
  <si>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</si>
  <si>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</si>
  <si>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</si>
  <si>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</si>
  <si>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</si>
  <si>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</si>
  <si>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</si>
  <si>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</si>
  <si>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</si>
  <si>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</si>
  <si>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</si>
  <si>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</si>
  <si>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</si>
  <si>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</si>
  <si>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</si>
  <si>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</si>
  <si>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</si>
  <si>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</si>
  <si>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</si>
  <si>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78992</t>
  </si>
  <si>
    <t>ANALGOSEDACE INTRAVENÓZNÍ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</si>
  <si>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</si>
  <si>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</si>
  <si>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</si>
  <si>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</si>
  <si>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</si>
  <si>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</si>
  <si>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</si>
  <si>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</si>
  <si>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</si>
  <si>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</si>
  <si>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</si>
  <si>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</si>
  <si>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</si>
  <si>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SIGNÁLNÍ VÝKON KLINICKÉHO VYŠETŘENÍ / DO 31.12.201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</si>
  <si>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</si>
  <si>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</si>
  <si>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</si>
  <si>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</si>
  <si>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</si>
  <si>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</si>
  <si>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</si>
  <si>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</si>
  <si>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</si>
  <si>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</si>
  <si>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</si>
  <si>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</si>
  <si>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</si>
  <si>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</si>
  <si>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</si>
  <si>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</si>
  <si>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</si>
  <si>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</si>
  <si>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</si>
  <si>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</si>
  <si>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</si>
  <si>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</si>
  <si>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</si>
  <si>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</si>
  <si>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</si>
  <si>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 xml:space="preserve">ZAVEDENÍ SVODNÉ ANESTÉZIE NERVU A NERVOVÉ PLETENĚ 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</si>
  <si>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</si>
  <si>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</si>
  <si>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</si>
  <si>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</si>
  <si>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</si>
  <si>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</si>
  <si>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RADIOFREKVENČNÍ MINIMÁLNĚ INVAZIVNÍ VÝKON V LÉČBĚ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</si>
  <si>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</si>
  <si>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</si>
  <si>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</si>
  <si>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</si>
  <si>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</si>
  <si>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</si>
  <si>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</si>
  <si>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</si>
  <si>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</si>
  <si>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</si>
  <si>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</si>
  <si>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</si>
  <si>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</si>
  <si>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</si>
  <si>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</si>
  <si>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</si>
  <si>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</si>
  <si>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</si>
  <si>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</si>
  <si>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</si>
  <si>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</si>
  <si>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</si>
  <si>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</si>
  <si>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</si>
  <si>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</si>
  <si>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</si>
  <si>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</si>
  <si>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78988</t>
  </si>
  <si>
    <t>78989</t>
  </si>
  <si>
    <t>ANESTÉZIE S ŘÍZENOU VENTILACÍ Á 20 MIN.</t>
  </si>
  <si>
    <t>78999</t>
  </si>
  <si>
    <t>ZAJIŠTĚNÍ DÝCHACÍCH CEST PŘI ANESTEZII</t>
  </si>
  <si>
    <t>78115</t>
  </si>
  <si>
    <t>78140</t>
  </si>
  <si>
    <t>ANESTÉZIE U PACIENTA S ASA 3E A VÍCE Á 20 MINUT, P</t>
  </si>
  <si>
    <t>78820</t>
  </si>
  <si>
    <t>02</t>
  </si>
  <si>
    <t>78310</t>
  </si>
  <si>
    <t xml:space="preserve">NEODKLADNÁ KARDIOPULMONÁLNÍ RESUSCITACE ROZŠÍŘENÁ </t>
  </si>
  <si>
    <t>78320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</si>
  <si>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</si>
  <si>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</si>
  <si>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</si>
  <si>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</si>
  <si>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</si>
  <si>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</si>
  <si>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0049189</t>
  </si>
  <si>
    <t>KATETR CENTRÁLNÍ VENÓZNÍ KIT</t>
  </si>
  <si>
    <t>09227</t>
  </si>
  <si>
    <t>I. V. APLIKACE KRVE NEBO KREVNÍCH DERIVÁTŮ</t>
  </si>
  <si>
    <t>78993</t>
  </si>
  <si>
    <t>78997</t>
  </si>
  <si>
    <t>78998</t>
  </si>
  <si>
    <t>ZAVEDENÍ EPIDURÁLNÍHO KATÉTRU A ZAVEDENÍ OBDOBNÉHO</t>
  </si>
  <si>
    <t>78990</t>
  </si>
  <si>
    <t>09245</t>
  </si>
  <si>
    <t>ZAVEDENÍ GASTRICKÉ SONDY PRO ENTERÁLNÍ VÝŽIVU</t>
  </si>
  <si>
    <t>51625</t>
  </si>
  <si>
    <t>PEROPERAČNÍ POUŽITÍ PACIENTSKÉ OHŘÍVACÍ SOUPRAVY -</t>
  </si>
  <si>
    <t>78991</t>
  </si>
  <si>
    <t>78116</t>
  </si>
  <si>
    <t>78995</t>
  </si>
  <si>
    <t>78994</t>
  </si>
  <si>
    <t>78117</t>
  </si>
  <si>
    <t>78996</t>
  </si>
  <si>
    <t>78860</t>
  </si>
  <si>
    <t>TUNELIZACE KATÉTRU</t>
  </si>
  <si>
    <t>05</t>
  </si>
  <si>
    <t>09231</t>
  </si>
  <si>
    <t>ZAVEDENÍ KATÉTRU PRO INTRAARTERIÁLNÍ PERFÚZI</t>
  </si>
  <si>
    <t>06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</si>
  <si>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</si>
  <si>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</si>
  <si>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</si>
  <si>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</si>
  <si>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</si>
  <si>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</si>
  <si>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</si>
  <si>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51423</t>
  </si>
  <si>
    <t>DIVULZE ANU EV. S VYNĚTÍM CIZÍHO TĚLESA A MANUÁLNÍ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</si>
  <si>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</si>
  <si>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</si>
  <si>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</si>
  <si>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</si>
  <si>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</si>
  <si>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</si>
  <si>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</si>
  <si>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</si>
  <si>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</si>
  <si>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</si>
  <si>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</si>
  <si>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</si>
  <si>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07532</t>
  </si>
  <si>
    <t>(VZP) TRANSLUMINÁLNÍ ANGIOPLASTIKA PEROPERAČNÍ</t>
  </si>
  <si>
    <t>07391</t>
  </si>
  <si>
    <t>(VZP) NEPŘÍMÁ EMBOLECTOMIE A. ILIACA CESTOU A. FEM</t>
  </si>
  <si>
    <t>07543</t>
  </si>
  <si>
    <t>(DRG) PRIMOOPERACE</t>
  </si>
  <si>
    <t>54810</t>
  </si>
  <si>
    <t>PEROPERAČNÍ ANGIOGRAFIE</t>
  </si>
  <si>
    <t>51386</t>
  </si>
  <si>
    <t>SUTURA EV. EXCIZE A SUTURA LÉZE STĚNY ŽALUDKU NEBO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</si>
  <si>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</si>
  <si>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</si>
  <si>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</si>
  <si>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</si>
  <si>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</si>
  <si>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</si>
  <si>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</si>
  <si>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</si>
  <si>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</si>
  <si>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</si>
  <si>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</si>
  <si>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</si>
  <si>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</si>
  <si>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</si>
  <si>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</si>
  <si>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</si>
  <si>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51357</t>
  </si>
  <si>
    <t>JEJUNOSTOMIE, ILEOSTOMIE NEBO KOLOSTOMIE, ANTEPOZI</t>
  </si>
  <si>
    <t>51411</t>
  </si>
  <si>
    <t>OPERACE KONEČNÍKU TRANSANÁLNÍ ENDOSKOPICKOU MIKROC</t>
  </si>
  <si>
    <t>54340</t>
  </si>
  <si>
    <t>TEPENNÁ EMBOLEKTOMIE, TROMBEKTOMIE</t>
  </si>
  <si>
    <t>57235</t>
  </si>
  <si>
    <t>TORAKOTOMIE PROSTÁ NEBO S BIOPSIÍ, EVAKUACÍ HEMATO</t>
  </si>
  <si>
    <t>07373</t>
  </si>
  <si>
    <t>(VZP) REVIZE V OBLASTI BŘIŠNÍ AORTY PRO  KRVÁCENÍ</t>
  </si>
  <si>
    <t>07329</t>
  </si>
  <si>
    <t>(VZP) NÁHRADA AORTO - AORTÁLNÍ PROTETICKÁ</t>
  </si>
  <si>
    <t>5F3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</si>
  <si>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</si>
  <si>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</si>
  <si>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</si>
  <si>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</si>
  <si>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</si>
  <si>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</si>
  <si>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</si>
  <si>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</si>
  <si>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</si>
  <si>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</si>
  <si>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</si>
  <si>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</si>
  <si>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53483</t>
  </si>
  <si>
    <t>ZLOMENINA  ACETABULA - OBOU PILÍŘŮ - LÉČENÁ OTEVŘE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</si>
  <si>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</si>
  <si>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</si>
  <si>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</si>
  <si>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</si>
  <si>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</si>
  <si>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</si>
  <si>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</si>
  <si>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</si>
  <si>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</si>
  <si>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</si>
  <si>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</si>
  <si>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</si>
  <si>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</si>
  <si>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</si>
  <si>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</si>
  <si>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</si>
  <si>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</si>
  <si>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</si>
  <si>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</si>
  <si>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CELÉ HORNÍ KONČETINY</t>
  </si>
  <si>
    <t>62320</t>
  </si>
  <si>
    <t>NEKREKTOMIE DO 5 % POVRCHU TĚLA - TANGENCIÁLNÍ NEB</t>
  </si>
  <si>
    <t>66821</t>
  </si>
  <si>
    <t>PERKUTÁNNÍ FIXACE K-DRÁTEM</t>
  </si>
  <si>
    <t>53417</t>
  </si>
  <si>
    <t>5F5</t>
  </si>
  <si>
    <t>07571</t>
  </si>
  <si>
    <t>(DRG) POOPERAČNÍ REVIZE PRO KRVÁCENÍ, INFEKCI NEBO</t>
  </si>
  <si>
    <t>07267</t>
  </si>
  <si>
    <t>(DRG) ODSTRANĚNÍ KRÁTKO AŽ STŘEDNĚDOBÉ PODPORY SRD</t>
  </si>
  <si>
    <t>54190</t>
  </si>
  <si>
    <t>OSTATNÍ REKONSTRUKCE TEPEN A BY-PASSY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</si>
  <si>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</si>
  <si>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</si>
  <si>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</si>
  <si>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</si>
  <si>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</si>
  <si>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</si>
  <si>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07554</t>
  </si>
  <si>
    <t>(DRG) OPERAČNÍ VÝKON S MIMOTĚLNÍM OBĚHEM, PERIFERN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</si>
  <si>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</si>
  <si>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</si>
  <si>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</si>
  <si>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</si>
  <si>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</si>
  <si>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</si>
  <si>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</si>
  <si>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</si>
  <si>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</si>
  <si>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</si>
  <si>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</si>
  <si>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</si>
  <si>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</si>
  <si>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</si>
  <si>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</si>
  <si>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</si>
  <si>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</si>
  <si>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</si>
  <si>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</si>
  <si>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</si>
  <si>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</si>
  <si>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7T8</t>
  </si>
  <si>
    <t>0001619</t>
  </si>
  <si>
    <t>0003952</t>
  </si>
  <si>
    <t>AMIKIN 500 MG</t>
  </si>
  <si>
    <t>0006480</t>
  </si>
  <si>
    <t>OCPLEX</t>
  </si>
  <si>
    <t>0008807</t>
  </si>
  <si>
    <t>DALACIN C</t>
  </si>
  <si>
    <t>0011785</t>
  </si>
  <si>
    <t>AMIKIN 1 G</t>
  </si>
  <si>
    <t>0014583</t>
  </si>
  <si>
    <t>0016547</t>
  </si>
  <si>
    <t>CYMEVENE</t>
  </si>
  <si>
    <t>0016600</t>
  </si>
  <si>
    <t>0020605</t>
  </si>
  <si>
    <t>0026127</t>
  </si>
  <si>
    <t>0026902</t>
  </si>
  <si>
    <t>0028137</t>
  </si>
  <si>
    <t>0029194</t>
  </si>
  <si>
    <t>NEUROBLOC 5000 J/ML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</si>
  <si>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</si>
  <si>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</si>
  <si>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</si>
  <si>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</si>
  <si>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</si>
  <si>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</si>
  <si>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</si>
  <si>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</si>
  <si>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</si>
  <si>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</si>
  <si>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</si>
  <si>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</si>
  <si>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</si>
  <si>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</si>
  <si>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</si>
  <si>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</si>
  <si>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</si>
  <si>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</si>
  <si>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</si>
  <si>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</si>
  <si>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</si>
  <si>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</si>
  <si>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</si>
  <si>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</si>
  <si>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</si>
  <si>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</si>
  <si>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SEFOTAK 1 G</t>
  </si>
  <si>
    <t>0083417</t>
  </si>
  <si>
    <t>MERONEM 1 G</t>
  </si>
  <si>
    <t>0085515</t>
  </si>
  <si>
    <t>FLEBOGAMMA 5%</t>
  </si>
  <si>
    <t>0091148</t>
  </si>
  <si>
    <t>VULMIZOLIN 1,0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</si>
  <si>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</si>
  <si>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</si>
  <si>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</si>
  <si>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</si>
  <si>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</si>
  <si>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</si>
  <si>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</si>
  <si>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</si>
  <si>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</si>
  <si>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</si>
  <si>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</si>
  <si>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</si>
  <si>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0129767</t>
  </si>
  <si>
    <t>IMIPENEM/CILASTATIN KABI 500 MG/500 MG</t>
  </si>
  <si>
    <t>0130149</t>
  </si>
  <si>
    <t>0131654</t>
  </si>
  <si>
    <t>CEFTAZIDIM KABI 1 G</t>
  </si>
  <si>
    <t>0131656</t>
  </si>
  <si>
    <t>CEFTAZIDIM KABI 2 G</t>
  </si>
  <si>
    <t>0142077</t>
  </si>
  <si>
    <t>0151458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</si>
  <si>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</si>
  <si>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</si>
  <si>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</si>
  <si>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</si>
  <si>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</si>
  <si>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</si>
  <si>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</si>
  <si>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</si>
  <si>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0500720</t>
  </si>
  <si>
    <t>MYCAMINE 100 MG</t>
  </si>
  <si>
    <t>0193477</t>
  </si>
  <si>
    <t>0134595</t>
  </si>
  <si>
    <t>0156835</t>
  </si>
  <si>
    <t>MEROPENEM KABI 1 G</t>
  </si>
  <si>
    <t>0003902</t>
  </si>
  <si>
    <t>ZYVOXID 600 MG POTAHOVANÉ TABLETY</t>
  </si>
  <si>
    <t>2</t>
  </si>
  <si>
    <t>0007901</t>
  </si>
  <si>
    <t>Plná krev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</si>
  <si>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</si>
  <si>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</si>
  <si>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</si>
  <si>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</si>
  <si>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</si>
  <si>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</si>
  <si>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</si>
  <si>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</si>
  <si>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</si>
  <si>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</si>
  <si>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</si>
  <si>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</si>
  <si>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0002264</t>
  </si>
  <si>
    <t>FIXÁTOR ZEVNÍ TRUBKOVÝ, SYNTHES</t>
  </si>
  <si>
    <t>0002408</t>
  </si>
  <si>
    <t>0002425</t>
  </si>
  <si>
    <t>0010457</t>
  </si>
  <si>
    <t>ČEP SAMOŘEZNÝ JISTÍCÍ OCEL</t>
  </si>
  <si>
    <t>0010678</t>
  </si>
  <si>
    <t>HŘEB STANDARDNÍ TIBIE OCEL TITAN</t>
  </si>
  <si>
    <t>0012996</t>
  </si>
  <si>
    <t>ZÁSOBNÍK DO LINEÁRNÍHO STAPLERU S BŘITEM TCR,TVR,T</t>
  </si>
  <si>
    <t>0012999</t>
  </si>
  <si>
    <t>STAPLER LINEÁRNÍ S BŘITEM TCT55 TLC55</t>
  </si>
  <si>
    <t>0013010</t>
  </si>
  <si>
    <t>STAPLER LINEÁRNÍ S BŘITEM TCT75,TLC75,TCD75</t>
  </si>
  <si>
    <t>0017745</t>
  </si>
  <si>
    <t>DRÁT KIRSCHNERŮV OCEL</t>
  </si>
  <si>
    <t>0030454</t>
  </si>
  <si>
    <t>ŠROUB LCP SAMOŘEZNÝ MALÝ FRAGMENT TITAN</t>
  </si>
  <si>
    <t>0030458</t>
  </si>
  <si>
    <t>0043984</t>
  </si>
  <si>
    <t>ČIDLO PRO MĚŘENÍ NITROLEBNÍHO TLAKU NEUROVENT</t>
  </si>
  <si>
    <t>0046894</t>
  </si>
  <si>
    <t>PROTÉZA CÉVNÍ GELSOFT PLUS DÉLKA 30/25 CM</t>
  </si>
  <si>
    <t>0048989</t>
  </si>
  <si>
    <t>ELEKTRODA KOAGULAČNÍ JEDNORÁZOVÁ GN211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</si>
  <si>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</si>
  <si>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</si>
  <si>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</si>
  <si>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</si>
  <si>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</si>
  <si>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</si>
  <si>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0056303</t>
  </si>
  <si>
    <t>KATETR BALONKOVÝ FOGARTY TRU-LUMEN 12TLW807F</t>
  </si>
  <si>
    <t>0058755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</si>
  <si>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</si>
  <si>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</si>
  <si>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</si>
  <si>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</si>
  <si>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</si>
  <si>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0067020</t>
  </si>
  <si>
    <t xml:space="preserve">IMPLANTÁT SPINÁLNÍ SYSTÉM CERVIFIX                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</si>
  <si>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</si>
  <si>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</si>
  <si>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</si>
  <si>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</si>
  <si>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</si>
  <si>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0070875</t>
  </si>
  <si>
    <t>ČEP SAMOŘEZNÝ JISTÍCÍ TITAN</t>
  </si>
  <si>
    <t>0071602</t>
  </si>
  <si>
    <t>0073660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</si>
  <si>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</si>
  <si>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</si>
  <si>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</si>
  <si>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</si>
  <si>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</si>
  <si>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</si>
  <si>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</si>
  <si>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</si>
  <si>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</si>
  <si>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</si>
  <si>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</si>
  <si>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</si>
  <si>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</si>
  <si>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</si>
  <si>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</si>
  <si>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0096269</t>
  </si>
  <si>
    <t xml:space="preserve">IMPLANTÁT SPINÁLNÍ OC-FUSION FUZE.OKCIPIT/OBRATEL </t>
  </si>
  <si>
    <t>0096271</t>
  </si>
  <si>
    <t>0096272</t>
  </si>
  <si>
    <t>0108123</t>
  </si>
  <si>
    <t>DLAHA ŽEBRA TITAN</t>
  </si>
  <si>
    <t>0108124</t>
  </si>
  <si>
    <t>0108126</t>
  </si>
  <si>
    <t>ŠROUB SAMOŘEZNÝ ŽEBRA TITAN</t>
  </si>
  <si>
    <t>0151021</t>
  </si>
  <si>
    <t>0082142</t>
  </si>
  <si>
    <t>RENASYS F PŘEVAZOVÝ SET STŘEDNÍ M</t>
  </si>
  <si>
    <t>0082143</t>
  </si>
  <si>
    <t>RENASYS F PŘEVAZOVÝ SET VELKÝ L</t>
  </si>
  <si>
    <t>0107484</t>
  </si>
  <si>
    <t>DLAHA LCP HUMERUS DISTÁLNÍ MALÝ FRAGMNENT OCEL TIT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</si>
  <si>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</si>
  <si>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</si>
  <si>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</si>
  <si>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</si>
  <si>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</si>
  <si>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</si>
  <si>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</si>
  <si>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</si>
  <si>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</si>
  <si>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</si>
  <si>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</si>
  <si>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</si>
  <si>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</si>
  <si>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</si>
  <si>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</si>
  <si>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</si>
  <si>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</si>
  <si>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</si>
  <si>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</si>
  <si>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</si>
  <si>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</si>
  <si>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</si>
  <si>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</si>
  <si>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</si>
  <si>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</si>
  <si>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</si>
  <si>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</si>
  <si>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</si>
  <si>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</si>
  <si>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</si>
  <si>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</si>
  <si>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</si>
  <si>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</si>
  <si>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</si>
  <si>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</si>
  <si>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</si>
  <si>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</si>
  <si>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78242</t>
  </si>
  <si>
    <t>78815</t>
  </si>
  <si>
    <t>MASIVNÍ PŘETLAKOVÉ NÁHRADY</t>
  </si>
  <si>
    <t>09</t>
  </si>
  <si>
    <t>10</t>
  </si>
  <si>
    <t>11</t>
  </si>
  <si>
    <t>0049990</t>
  </si>
  <si>
    <t>ELEKTRODA DEFIBRILAČNÍ ENDOKARDIÁLNÍ LINOX T,TD</t>
  </si>
  <si>
    <t>78231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</si>
  <si>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</si>
  <si>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</si>
  <si>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</si>
  <si>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</si>
  <si>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</si>
  <si>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</si>
  <si>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</si>
  <si>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</si>
  <si>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</si>
  <si>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</si>
  <si>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</si>
  <si>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</si>
  <si>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</si>
  <si>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</si>
  <si>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</si>
  <si>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78830</t>
  </si>
  <si>
    <t>ZAVEDENÍ INTRAJEJUNÁLNÍ SONDY PRO ENTERÁLNÍ VÝŽIVU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</si>
  <si>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</si>
  <si>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</si>
  <si>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</si>
  <si>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</si>
  <si>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</si>
  <si>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</si>
  <si>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</si>
  <si>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</si>
  <si>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</si>
  <si>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</si>
  <si>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</si>
  <si>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</si>
  <si>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</si>
  <si>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</si>
  <si>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</si>
  <si>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</si>
  <si>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</si>
  <si>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</si>
  <si>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01443</t>
  </si>
  <si>
    <t xml:space="preserve">KRANIÁLNÍ A INTRAKRANIÁLNÍ PORANĚNÍ S MCC                                                           </t>
  </si>
  <si>
    <t>04310</t>
  </si>
  <si>
    <t xml:space="preserve">RESPIRAČNÍ SELHÁNÍ   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</si>
  <si>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</si>
  <si>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</si>
  <si>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</si>
  <si>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</si>
  <si>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</si>
  <si>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</si>
  <si>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</si>
  <si>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</si>
  <si>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</si>
  <si>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</si>
  <si>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05113</t>
  </si>
  <si>
    <t xml:space="preserve">IMPLANTACE TRVALÉHO KARDIOSTIMULÁTORU BEZ AKUTNÍHO INFARKTU MYOKARDU, SELHÁNÍ SRDCE NEBO ŠOKU S MCC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</si>
  <si>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</si>
  <si>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</si>
  <si>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</si>
  <si>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</si>
  <si>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07013</t>
  </si>
  <si>
    <t xml:space="preserve">VÝKONY NA PANKREATU, JÁTRECH A SPOJKY S MCC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</si>
  <si>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</si>
  <si>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</si>
  <si>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</si>
  <si>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</si>
  <si>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</si>
  <si>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</si>
  <si>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</si>
  <si>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</si>
  <si>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</si>
  <si>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</si>
  <si>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</si>
  <si>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</si>
  <si>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</si>
  <si>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</si>
  <si>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</si>
  <si>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</si>
  <si>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</si>
  <si>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</si>
  <si>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</si>
  <si>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</si>
  <si>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25370</t>
  </si>
  <si>
    <t xml:space="preserve">ÚMRTÍ DO 5 DNÍ OD PŘÍJMU PŘI POLYTRAUMATU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</si>
  <si>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</si>
  <si>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</si>
  <si>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</si>
  <si>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</si>
  <si>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</si>
  <si>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</si>
  <si>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</si>
  <si>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</si>
  <si>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</si>
  <si>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</si>
  <si>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</si>
  <si>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</si>
  <si>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</si>
  <si>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</si>
  <si>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</si>
  <si>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</si>
  <si>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</si>
  <si>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</si>
  <si>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</si>
  <si>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</si>
  <si>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87419</t>
  </si>
  <si>
    <t>CYTOLOGICKÉ NÁTĚRY SEDIMENTU CENTRIFUGOVANÉ TEKUTI</t>
  </si>
  <si>
    <t>22</t>
  </si>
  <si>
    <t>407</t>
  </si>
  <si>
    <t>0002018</t>
  </si>
  <si>
    <t>99mTc-makrosalb inj.</t>
  </si>
  <si>
    <t>47269</t>
  </si>
  <si>
    <t>TOMOGRAFICKÁ SCINTIGRAFIE - SPECT</t>
  </si>
  <si>
    <t>47257</t>
  </si>
  <si>
    <t>SCINTIGRAFIE PLIC PERFÚZNÍ</t>
  </si>
  <si>
    <t>816</t>
  </si>
  <si>
    <t>94181</t>
  </si>
  <si>
    <t>ZHOTOVENÍ KARYOTYPU Z JEDNÉ MITÓZY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</si>
  <si>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</si>
  <si>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</si>
  <si>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</si>
  <si>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</si>
  <si>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</si>
  <si>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</si>
  <si>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</si>
  <si>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</si>
  <si>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</si>
  <si>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</si>
  <si>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</si>
  <si>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</si>
  <si>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</si>
  <si>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</si>
  <si>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</si>
  <si>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</si>
  <si>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</si>
  <si>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</si>
  <si>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</si>
  <si>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</si>
  <si>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</si>
  <si>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</si>
  <si>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</si>
  <si>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</si>
  <si>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</si>
  <si>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</si>
  <si>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</si>
  <si>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</si>
  <si>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</si>
  <si>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</si>
  <si>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</si>
  <si>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</si>
  <si>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</si>
  <si>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</si>
  <si>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</si>
  <si>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</si>
  <si>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</si>
  <si>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</si>
  <si>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</si>
  <si>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</si>
  <si>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</si>
  <si>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</si>
  <si>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</si>
  <si>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</si>
  <si>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</si>
  <si>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</si>
  <si>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</si>
  <si>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</si>
  <si>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</si>
  <si>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</si>
  <si>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</si>
  <si>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</si>
  <si>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</si>
  <si>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</si>
  <si>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</si>
  <si>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</si>
  <si>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</si>
  <si>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</si>
  <si>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</si>
  <si>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</si>
  <si>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</si>
  <si>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</si>
  <si>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</si>
  <si>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</si>
  <si>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</si>
  <si>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</si>
  <si>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</si>
  <si>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</si>
  <si>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</si>
  <si>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</si>
  <si>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</si>
  <si>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</si>
  <si>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</si>
  <si>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</si>
  <si>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</si>
  <si>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</si>
  <si>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</si>
  <si>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</si>
  <si>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</si>
  <si>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</si>
  <si>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</si>
  <si>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</si>
  <si>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</si>
  <si>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</si>
  <si>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</si>
  <si>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</si>
  <si>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</si>
  <si>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</si>
  <si>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</si>
  <si>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</si>
  <si>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</si>
  <si>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</si>
  <si>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</si>
  <si>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</si>
  <si>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</si>
  <si>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</si>
  <si>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</si>
  <si>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</si>
  <si>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</si>
  <si>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</si>
  <si>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</si>
  <si>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</si>
  <si>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</si>
  <si>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93167</t>
  </si>
  <si>
    <t>NEURON - SPECIFICKÁ ENOLÁZA (NSE)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</si>
  <si>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</si>
  <si>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</si>
  <si>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</si>
  <si>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</si>
  <si>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</si>
  <si>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</si>
  <si>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</si>
  <si>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</si>
  <si>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</si>
  <si>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</si>
  <si>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</si>
  <si>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</si>
  <si>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</si>
  <si>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</si>
  <si>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</si>
  <si>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</si>
  <si>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</si>
  <si>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</si>
  <si>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</si>
  <si>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</si>
  <si>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</si>
  <si>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</si>
  <si>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</si>
  <si>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</si>
  <si>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</si>
  <si>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</si>
  <si>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</si>
  <si>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</si>
  <si>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</si>
  <si>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</si>
  <si>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</si>
  <si>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</si>
  <si>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</si>
  <si>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</si>
  <si>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</si>
  <si>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</si>
  <si>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</si>
  <si>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</si>
  <si>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</si>
  <si>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</si>
  <si>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</si>
  <si>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</si>
  <si>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</si>
  <si>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</si>
  <si>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</si>
  <si>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</si>
  <si>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</si>
  <si>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</si>
  <si>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</si>
  <si>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</si>
  <si>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</si>
  <si>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</si>
  <si>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</si>
  <si>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</si>
  <si>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</si>
  <si>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</si>
  <si>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</si>
  <si>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</si>
  <si>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</si>
  <si>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</si>
  <si>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</si>
  <si>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</si>
  <si>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</si>
  <si>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</si>
  <si>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</si>
  <si>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</si>
  <si>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</si>
  <si>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</si>
  <si>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</si>
  <si>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</si>
  <si>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</si>
  <si>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</si>
  <si>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</si>
  <si>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</si>
  <si>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</si>
  <si>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</si>
  <si>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81355</t>
  </si>
  <si>
    <t>APOLIPOPROTEINY AI NEBO B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</si>
  <si>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</si>
  <si>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</si>
  <si>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</si>
  <si>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</si>
  <si>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</si>
  <si>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</si>
  <si>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</si>
  <si>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</si>
  <si>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</si>
  <si>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</si>
  <si>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</si>
  <si>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</si>
  <si>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</si>
  <si>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</si>
  <si>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</si>
  <si>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</si>
  <si>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</si>
  <si>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</si>
  <si>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</si>
  <si>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</si>
  <si>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81323</t>
  </si>
  <si>
    <t>ADENOSINDEAMINÁZA</t>
  </si>
  <si>
    <t>813</t>
  </si>
  <si>
    <t>94119</t>
  </si>
  <si>
    <t>IZOLACE A UCHOVÁNÍ LIDSKÉ DNA (RNA)</t>
  </si>
  <si>
    <t>34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</si>
  <si>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</si>
  <si>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</si>
  <si>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</si>
  <si>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</si>
  <si>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</si>
  <si>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</si>
  <si>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</si>
  <si>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</si>
  <si>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</si>
  <si>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</si>
  <si>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0065978</t>
  </si>
  <si>
    <t>DOTAREM</t>
  </si>
  <si>
    <t>0077017</t>
  </si>
  <si>
    <t>ULTRAVIST 300</t>
  </si>
  <si>
    <t>0077018</t>
  </si>
  <si>
    <t>ULTRAVIST 370</t>
  </si>
  <si>
    <t>0077019</t>
  </si>
  <si>
    <t>0077024</t>
  </si>
  <si>
    <t>0093626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</si>
  <si>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</si>
  <si>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</si>
  <si>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</si>
  <si>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</si>
  <si>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</si>
  <si>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</si>
  <si>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</si>
  <si>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</si>
  <si>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</si>
  <si>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</si>
  <si>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</si>
  <si>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</si>
  <si>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</si>
  <si>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0050237</t>
  </si>
  <si>
    <t>DRÁT VODÍCÍ CHOICE PLUS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</si>
  <si>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</si>
  <si>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</si>
  <si>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</si>
  <si>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</si>
  <si>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</si>
  <si>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</si>
  <si>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</si>
  <si>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</si>
  <si>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</si>
  <si>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</si>
  <si>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</si>
  <si>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</si>
  <si>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</si>
  <si>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</si>
  <si>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</si>
  <si>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</si>
  <si>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</si>
  <si>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</si>
  <si>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</si>
  <si>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</si>
  <si>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</si>
  <si>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</si>
  <si>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</si>
  <si>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</si>
  <si>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</si>
  <si>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</si>
  <si>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</si>
  <si>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</si>
  <si>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</si>
  <si>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</si>
  <si>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</si>
  <si>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</si>
  <si>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</si>
  <si>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</si>
  <si>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</si>
  <si>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</si>
  <si>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</si>
  <si>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</si>
  <si>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</si>
  <si>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</si>
  <si>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</si>
  <si>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</si>
  <si>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</si>
  <si>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</si>
  <si>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</si>
  <si>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</si>
  <si>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</si>
  <si>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</si>
  <si>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</si>
  <si>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</si>
  <si>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</si>
  <si>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</si>
  <si>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</si>
  <si>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</si>
  <si>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</si>
  <si>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</si>
  <si>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</si>
  <si>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</si>
  <si>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</si>
  <si>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</si>
  <si>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</si>
  <si>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</si>
  <si>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</si>
  <si>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</si>
  <si>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</si>
  <si>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</si>
  <si>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</si>
  <si>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</si>
  <si>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</si>
  <si>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</si>
  <si>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</si>
  <si>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</si>
  <si>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</si>
  <si>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</si>
  <si>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</si>
  <si>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</si>
  <si>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</si>
  <si>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</si>
  <si>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</si>
  <si>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</si>
  <si>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</si>
  <si>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</si>
  <si>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</si>
  <si>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</si>
  <si>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</si>
  <si>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</si>
  <si>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</si>
  <si>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</si>
  <si>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</si>
  <si>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</si>
  <si>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</si>
  <si>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</si>
  <si>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</si>
  <si>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</si>
  <si>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</si>
  <si>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</si>
  <si>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</si>
  <si>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</si>
  <si>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</si>
  <si>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</si>
  <si>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</si>
  <si>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</si>
  <si>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</si>
  <si>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</si>
  <si>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</si>
  <si>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</si>
  <si>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</si>
  <si>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</si>
  <si>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</si>
  <si>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</si>
  <si>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</si>
  <si>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</si>
  <si>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</si>
  <si>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</si>
  <si>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</si>
  <si>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</si>
  <si>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</si>
  <si>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</si>
  <si>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</si>
  <si>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</si>
  <si>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</si>
  <si>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</si>
  <si>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</si>
  <si>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</si>
  <si>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</si>
  <si>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</si>
  <si>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</si>
  <si>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</si>
  <si>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</si>
  <si>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</si>
  <si>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</si>
  <si>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</si>
  <si>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</si>
  <si>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</si>
  <si>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</si>
  <si>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</si>
  <si>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</si>
  <si>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</si>
  <si>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</si>
  <si>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</si>
  <si>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</si>
  <si>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</si>
  <si>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</si>
  <si>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</si>
  <si>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</si>
  <si>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</si>
  <si>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</si>
  <si>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</si>
  <si>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</si>
  <si>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</si>
  <si>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</si>
  <si>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</si>
  <si>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</si>
  <si>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</si>
  <si>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</si>
  <si>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</si>
  <si>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</si>
  <si>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</si>
  <si>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</si>
  <si>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</si>
  <si>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</si>
  <si>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</si>
  <si>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</si>
  <si>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</si>
  <si>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</si>
  <si>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</si>
  <si>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</si>
  <si>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</si>
  <si>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</si>
  <si>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</si>
  <si>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</si>
  <si>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</si>
  <si>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</si>
  <si>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</si>
  <si>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</si>
  <si>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</si>
  <si>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</si>
  <si>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</si>
  <si>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</si>
  <si>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</si>
  <si>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</si>
  <si>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</si>
  <si>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</si>
  <si>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</si>
  <si>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</si>
  <si>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</si>
  <si>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</si>
  <si>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</si>
  <si>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</si>
  <si>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</si>
  <si>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</si>
  <si>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</si>
  <si>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</si>
  <si>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</si>
  <si>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</si>
  <si>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</si>
  <si>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</si>
  <si>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</si>
  <si>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</si>
  <si>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</si>
  <si>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</si>
  <si>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</si>
  <si>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</si>
  <si>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</si>
  <si>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</si>
  <si>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</si>
  <si>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</si>
  <si>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</si>
  <si>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</si>
  <si>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</si>
  <si>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</si>
  <si>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</si>
  <si>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</si>
  <si>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</si>
  <si>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</si>
  <si>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</si>
  <si>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</si>
  <si>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</si>
  <si>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</si>
  <si>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</si>
  <si>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</si>
  <si>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</si>
  <si>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</si>
  <si>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</si>
  <si>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</si>
  <si>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</si>
  <si>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</si>
  <si>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</si>
  <si>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</si>
  <si>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91557</t>
  </si>
  <si>
    <t>URČENÍ SPECIFICITY ANTI-HLA PROTILÁTEK V SÉRU METO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</si>
  <si>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</si>
  <si>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</si>
  <si>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</si>
  <si>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</si>
  <si>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</si>
  <si>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</si>
  <si>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</si>
  <si>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</si>
  <si>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</si>
  <si>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</si>
  <si>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</si>
  <si>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</si>
  <si>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</si>
  <si>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</si>
  <si>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</si>
  <si>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</si>
  <si>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</si>
  <si>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</si>
  <si>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</si>
  <si>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</si>
  <si>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</si>
  <si>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</si>
  <si>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</si>
  <si>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</si>
  <si>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</si>
  <si>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</si>
  <si>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</si>
  <si>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</si>
  <si>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</si>
  <si>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94123</t>
  </si>
  <si>
    <t>PCR ANALÝZA LIDSKÉ DNA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</si>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</sst>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0.1253443233086885</c:v>
                </c:pt>
                <c:pt idx="1">
                  <c:v>0.27592060169846366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4088"/>
        <c:axId val="1520832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0.34020953309223428</c:v>
                </c:pt>
                <c:pt idx="1">
                  <c:v>0.34020953309223428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2912"/>
        <c:axId val="1520830952"/>
      </c:scatterChart>
      <c:catAx>
        <c:axId val="152083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2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0834088"/>
        <c:crosses val="autoZero"/>
        <c:crossBetween val="between"/>
      </c:valAx>
      <c:valAx>
        <c:axId val="1520832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0952"/>
        <c:crosses val="max"/>
        <c:crossBetween val="midCat"/>
      </c:valAx>
      <c:valAx>
        <c:axId val="1520830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0832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0.49796287913082843</c:v>
                </c:pt>
                <c:pt idx="1">
                  <c:v>0.61251929684776651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50624"/>
        <c:axId val="911150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01216"/>
        <c:axId val="1457843744"/>
      </c:scatterChart>
      <c:catAx>
        <c:axId val="9111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115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1150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1150624"/>
        <c:crosses val="autoZero"/>
        <c:crossBetween val="between"/>
      </c:valAx>
      <c:valAx>
        <c:axId val="78360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57843744"/>
        <c:crosses val="max"/>
        <c:crossBetween val="midCat"/>
      </c:valAx>
      <c:valAx>
        <c:axId val="1457843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83601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1838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2647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2648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2685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3289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3295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3320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3431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3886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3948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4486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26239.834959532978</v>
      </c>
      <c r="D4" s="287">
        <f ca="1">IF(ISERROR(VLOOKUP("Náklady celkem",INDIRECT("HI!$A:$G"),5,0)),0,VLOOKUP("Náklady celkem",INDIRECT("HI!$A:$G"),5,0))</f>
        <v>25077.061870000027</v>
      </c>
      <c r="E4" s="288">
        <f ca="1">IF(C4=0,0,D4/C4)</f>
        <v>0.9556867224459995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3446.9846312755567</v>
      </c>
      <c r="D7" s="295">
        <f>IF(ISERROR(HI!E5),"",HI!E5)</f>
        <v>2424.1336400000037</v>
      </c>
      <c r="E7" s="292">
        <f t="shared" ref="E7:E15" si="0">IF(C7=0,0,D7/C7)</f>
        <v>0.70326209696587849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0.87695337616671398</v>
      </c>
      <c r="E8" s="292">
        <f t="shared" si="0"/>
        <v>0.97439264018523775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0.11730395333765392</v>
      </c>
      <c r="E9" s="292">
        <f>IF(C9=0,0,D9/C9)</f>
        <v>0.39101317779217976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0.65277954945323058</v>
      </c>
      <c r="E11" s="292">
        <f t="shared" si="0"/>
        <v>1.0879659157553843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0.8625456931284371</v>
      </c>
      <c r="E12" s="292">
        <f t="shared" si="0"/>
        <v>1.0781821164105463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1824.9012263313075</v>
      </c>
      <c r="D15" s="295">
        <f>IF(ISERROR(HI!E6),"",HI!E6)</f>
        <v>1888.2108800000012</v>
      </c>
      <c r="E15" s="292">
        <f t="shared" si="0"/>
        <v>1.034692098813462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17816.166105500593</v>
      </c>
      <c r="D16" s="291">
        <f ca="1">IF(ISERROR(VLOOKUP("Osobní náklady (Kč) *",INDIRECT("HI!$A:$G"),5,0)),0,VLOOKUP("Osobní náklady (Kč) *",INDIRECT("HI!$A:$G"),5,0))</f>
        <v>18080.979280000021</v>
      </c>
      <c r="E16" s="292">
        <f ca="1">IF(C16=0,0,D16/C16)</f>
        <v>1.0148636453505937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8927.0420000000013</v>
      </c>
      <c r="D18" s="311">
        <f ca="1">IF(ISERROR(VLOOKUP("Výnosy celkem",INDIRECT("HI!$A:$G"),5,0)),0,VLOOKUP("Výnosy celkem",INDIRECT("HI!$A:$G"),5,0))</f>
        <v>6919.2780000000002</v>
      </c>
      <c r="E18" s="312">
        <f t="shared" ref="E18:E28" ca="1" si="1">IF(C18=0,0,D18/C18)</f>
        <v>0.7750919061431546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250.172</v>
      </c>
      <c r="D19" s="291">
        <f ca="1">IF(ISERROR(VLOOKUP("Ambulance *",INDIRECT("HI!$A:$G"),5,0)),0,VLOOKUP("Ambulance *",INDIRECT("HI!$A:$G"),5,0))</f>
        <v>643.06799999999998</v>
      </c>
      <c r="E19" s="292">
        <f t="shared" ca="1" si="1"/>
        <v>2.5705034935964055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2.5705034935964055</v>
      </c>
      <c r="E20" s="292">
        <f t="shared" si="1"/>
        <v>2.5705034935964055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0.9243080853334833</v>
      </c>
      <c r="E21" s="292">
        <f t="shared" si="1"/>
        <v>1.0874212768629214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8676.8700000000008</v>
      </c>
      <c r="D22" s="291">
        <f ca="1">IF(ISERROR(VLOOKUP("Hospitalizace *",INDIRECT("HI!$A:$G"),5,0)),0,VLOOKUP("Hospitalizace *",INDIRECT("HI!$A:$G"),5,0))</f>
        <v>6276.21</v>
      </c>
      <c r="E22" s="292">
        <f ca="1">IF(C22=0,0,D22/C22)</f>
        <v>0.72332649907166979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0.72332649907166968</v>
      </c>
      <c r="E23" s="292">
        <f t="shared" si="1"/>
        <v>0.72332649907166968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0.72332649907166968</v>
      </c>
      <c r="E24" s="292">
        <f t="shared" si="1"/>
        <v>0.72332649907166968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0.58139534883720934</v>
      </c>
      <c r="E26" s="292">
        <f t="shared" si="1"/>
        <v>0.61199510403916779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0.61251929684776651</v>
      </c>
      <c r="E27" s="292">
        <f t="shared" si="1"/>
        <v>0.61251929684776651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0.39665299814333932</v>
      </c>
      <c r="D28" s="297">
        <f>IF(ISERROR(VLOOKUP("Celkem:",'ZV Vyžád.'!$A:$M,7,0)),"",VLOOKUP("Celkem:",'ZV Vyžád.'!$A:$M,7,0))</f>
        <v>0.58953221631820418</v>
      </c>
      <c r="E28" s="292">
        <f t="shared" si="1"/>
        <v>1.4862668858616914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4070.9115200000001</v>
      </c>
      <c r="C5" s="33">
        <v>2929.7827600000064</v>
      </c>
      <c r="D5" s="12"/>
      <c r="E5" s="230">
        <v>2424.1336400000037</v>
      </c>
      <c r="F5" s="32">
        <v>3446.9846312755567</v>
      </c>
      <c r="G5" s="229">
        <f>E5-F5</f>
        <v>-1022.850991275553</v>
      </c>
      <c r="H5" s="235">
        <f>IF(F5&lt;0.00000001,"",E5/F5)</f>
        <v>0.70326209696587849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1794.9152999999999</v>
      </c>
      <c r="C6" s="35">
        <v>1667.4576500000051</v>
      </c>
      <c r="D6" s="12"/>
      <c r="E6" s="231">
        <v>1888.2108800000012</v>
      </c>
      <c r="F6" s="34">
        <v>1824.9012263313075</v>
      </c>
      <c r="G6" s="232">
        <f>E6-F6</f>
        <v>63.309653668693727</v>
      </c>
      <c r="H6" s="236">
        <f>IF(F6&lt;0.00000001,"",E6/F6)</f>
        <v>1.034692098813462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14986.05855</v>
      </c>
      <c r="C7" s="35">
        <v>16099.609150000035</v>
      </c>
      <c r="D7" s="12"/>
      <c r="E7" s="231">
        <v>18080.979280000021</v>
      </c>
      <c r="F7" s="34">
        <v>17816.166105500593</v>
      </c>
      <c r="G7" s="232">
        <f>E7-F7</f>
        <v>264.81317449942799</v>
      </c>
      <c r="H7" s="236">
        <f>IF(F7&lt;0.00000001,"",E7/F7)</f>
        <v>1.0148636453505937</v>
      </c>
    </row>
    <row r="8" spans="1:8" ht="14.4" customHeight="1" thickBot="1" x14ac:dyDescent="0.35">
      <c r="A8" s="1" t="s">
        <v>97</v>
      </c>
      <c r="B8" s="15">
        <v>3067.9161299999951</v>
      </c>
      <c r="C8" s="37">
        <v>3156.6839200000213</v>
      </c>
      <c r="D8" s="12"/>
      <c r="E8" s="233">
        <v>2683.7380700000003</v>
      </c>
      <c r="F8" s="36">
        <v>3151.7829964255211</v>
      </c>
      <c r="G8" s="234">
        <f>E8-F8</f>
        <v>-468.04492642552077</v>
      </c>
      <c r="H8" s="237">
        <f>IF(F8&lt;0.00000001,"",E8/F8)</f>
        <v>0.85149836554219094</v>
      </c>
    </row>
    <row r="9" spans="1:8" ht="14.4" customHeight="1" thickBot="1" x14ac:dyDescent="0.35">
      <c r="A9" s="2" t="s">
        <v>98</v>
      </c>
      <c r="B9" s="3">
        <v>23919.801499999994</v>
      </c>
      <c r="C9" s="39">
        <v>23853.533480000067</v>
      </c>
      <c r="D9" s="12"/>
      <c r="E9" s="3">
        <v>25077.061870000027</v>
      </c>
      <c r="F9" s="38">
        <v>26239.834959532978</v>
      </c>
      <c r="G9" s="38">
        <f>E9-F9</f>
        <v>-1162.7730895329514</v>
      </c>
      <c r="H9" s="238">
        <f>IF(F9&lt;0.00000001,"",E9/F9)</f>
        <v>0.9556867224459995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250.172</v>
      </c>
      <c r="C11" s="33">
        <f>IF(ISERROR(VLOOKUP("Celkem:",'ZV Vykáz.-A'!A:F,4,0)),0,VLOOKUP("Celkem:",'ZV Vykáz.-A'!A:F,4,0)/1000)</f>
        <v>614.81399999999996</v>
      </c>
      <c r="D11" s="12"/>
      <c r="E11" s="230">
        <f>IF(ISERROR(VLOOKUP("Celkem:",'ZV Vykáz.-A'!A:F,6,0)),0,VLOOKUP("Celkem:",'ZV Vykáz.-A'!A:F,6,0)/1000)</f>
        <v>643.06799999999998</v>
      </c>
      <c r="F11" s="32">
        <f>B11</f>
        <v>250.172</v>
      </c>
      <c r="G11" s="229">
        <f>E11-F11</f>
        <v>392.89599999999996</v>
      </c>
      <c r="H11" s="235">
        <f>IF(F11&lt;0.00000001,"",E11/F11)</f>
        <v>2.5705034935964055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8676.8700000000008</v>
      </c>
      <c r="C12" s="37">
        <f>IF(ISERROR(VLOOKUP("Celkem",CaseMix!A:D,3,0)),0,VLOOKUP("Celkem",CaseMix!A:D,3,0)*30)</f>
        <v>4730.7</v>
      </c>
      <c r="D12" s="12"/>
      <c r="E12" s="233">
        <f>IF(ISERROR(VLOOKUP("Celkem",CaseMix!A:D,4,0)),0,VLOOKUP("Celkem",CaseMix!A:D,4,0)*30)</f>
        <v>6276.21</v>
      </c>
      <c r="F12" s="36">
        <f>B12</f>
        <v>8676.8700000000008</v>
      </c>
      <c r="G12" s="234">
        <f>E12-F12</f>
        <v>-2400.6600000000008</v>
      </c>
      <c r="H12" s="237">
        <f>IF(F12&lt;0.00000001,"",E12/F12)</f>
        <v>0.72332649907166979</v>
      </c>
    </row>
    <row r="13" spans="1:8" ht="14.4" customHeight="1" thickBot="1" x14ac:dyDescent="0.35">
      <c r="A13" s="4" t="s">
        <v>101</v>
      </c>
      <c r="B13" s="9">
        <f>SUM(B11:B12)</f>
        <v>8927.0420000000013</v>
      </c>
      <c r="C13" s="41">
        <f>SUM(C11:C12)</f>
        <v>5345.5140000000001</v>
      </c>
      <c r="D13" s="12"/>
      <c r="E13" s="9">
        <f>SUM(E11:E12)</f>
        <v>6919.2780000000002</v>
      </c>
      <c r="F13" s="40">
        <f>SUM(F11:F12)</f>
        <v>8927.0420000000013</v>
      </c>
      <c r="G13" s="40">
        <f>E13-F13</f>
        <v>-2007.764000000001</v>
      </c>
      <c r="H13" s="239">
        <f>IF(F13&lt;0.00000001,"",E13/F13)</f>
        <v>0.7750919061431546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0.37320719404799424</v>
      </c>
      <c r="C15" s="43">
        <f>IF(C9=0,"",C13/C9)</f>
        <v>0.22409736505000119</v>
      </c>
      <c r="D15" s="12"/>
      <c r="E15" s="10">
        <f>IF(E9=0,"",E13/E9)</f>
        <v>0.27592060169846339</v>
      </c>
      <c r="F15" s="42">
        <f>IF(F9=0,"",F13/F9)</f>
        <v>0.34020953309223428</v>
      </c>
      <c r="G15" s="42">
        <f>IF(ISERROR(F15-E15),"",E15-F15)</f>
        <v>-6.4288931393770898E-2</v>
      </c>
      <c r="H15" s="240">
        <f>IF(ISERROR(F15-E15),"",IF(F15&lt;0.00000001,"",E15/F15))</f>
        <v>0.81103136408484622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0.1253443233086885</v>
      </c>
      <c r="C4" s="331">
        <f t="shared" ref="C4:M4" si="0">(C10+C8)/C6</f>
        <v>0.27592060169846366</v>
      </c>
      <c r="D4" s="331">
        <f t="shared" si="0"/>
        <v>2.5643674021050698E-2</v>
      </c>
      <c r="E4" s="331">
        <f t="shared" si="0"/>
        <v>2.5643674021050698E-2</v>
      </c>
      <c r="F4" s="331">
        <f t="shared" si="0"/>
        <v>2.5643674021050698E-2</v>
      </c>
      <c r="G4" s="331">
        <f t="shared" si="0"/>
        <v>2.5643674021050698E-2</v>
      </c>
      <c r="H4" s="331">
        <f t="shared" si="0"/>
        <v>2.5643674021050698E-2</v>
      </c>
      <c r="I4" s="331">
        <f t="shared" si="0"/>
        <v>2.5643674021050698E-2</v>
      </c>
      <c r="J4" s="331">
        <f t="shared" si="0"/>
        <v>2.5643674021050698E-2</v>
      </c>
      <c r="K4" s="331">
        <f t="shared" si="0"/>
        <v>2.5643674021050698E-2</v>
      </c>
      <c r="L4" s="331">
        <f t="shared" si="0"/>
        <v>2.5643674021050698E-2</v>
      </c>
      <c r="M4" s="331">
        <f t="shared" si="0"/>
        <v>2.5643674021050698E-2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12692.04666</v>
      </c>
      <c r="C5" s="331">
        <f>IF(ISERROR(VLOOKUP($A5,'Man Tab'!$A:$Q,COLUMN()+2,0)),0,VLOOKUP($A5,'Man Tab'!$A:$Q,COLUMN()+2,0))</f>
        <v>12385.01521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12692.04666</v>
      </c>
      <c r="C6" s="333">
        <f t="shared" ref="C6:M6" si="1">C5+B6</f>
        <v>25077.061869999998</v>
      </c>
      <c r="D6" s="333">
        <f t="shared" si="1"/>
        <v>25077.061869999998</v>
      </c>
      <c r="E6" s="333">
        <f t="shared" si="1"/>
        <v>25077.061869999998</v>
      </c>
      <c r="F6" s="333">
        <f t="shared" si="1"/>
        <v>25077.061869999998</v>
      </c>
      <c r="G6" s="333">
        <f t="shared" si="1"/>
        <v>25077.061869999998</v>
      </c>
      <c r="H6" s="333">
        <f t="shared" si="1"/>
        <v>25077.061869999998</v>
      </c>
      <c r="I6" s="333">
        <f t="shared" si="1"/>
        <v>25077.061869999998</v>
      </c>
      <c r="J6" s="333">
        <f t="shared" si="1"/>
        <v>25077.061869999998</v>
      </c>
      <c r="K6" s="333">
        <f t="shared" si="1"/>
        <v>25077.061869999998</v>
      </c>
      <c r="L6" s="333">
        <f t="shared" si="1"/>
        <v>25077.061869999998</v>
      </c>
      <c r="M6" s="333">
        <f t="shared" si="1"/>
        <v>25077.061869999998</v>
      </c>
    </row>
    <row r="7" spans="1:13" ht="14.4" customHeight="1" x14ac:dyDescent="0.3">
      <c r="A7" s="332" t="s">
        <v>127</v>
      </c>
      <c r="B7" s="332">
        <v>40.898000000000003</v>
      </c>
      <c r="C7" s="332">
        <v>209.20699999999999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1226.94</v>
      </c>
      <c r="C8" s="333">
        <f t="shared" ref="C8:M8" si="2">C7*30</f>
        <v>6276.21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363936</v>
      </c>
      <c r="C9" s="332">
        <v>279132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363.93599999999998</v>
      </c>
      <c r="C10" s="333">
        <f t="shared" ref="C10:M10" si="3">C9/1000+B10</f>
        <v>643.06799999999998</v>
      </c>
      <c r="D10" s="333">
        <f t="shared" si="3"/>
        <v>643.06799999999998</v>
      </c>
      <c r="E10" s="333">
        <f t="shared" si="3"/>
        <v>643.06799999999998</v>
      </c>
      <c r="F10" s="333">
        <f t="shared" si="3"/>
        <v>643.06799999999998</v>
      </c>
      <c r="G10" s="333">
        <f t="shared" si="3"/>
        <v>643.06799999999998</v>
      </c>
      <c r="H10" s="333">
        <f t="shared" si="3"/>
        <v>643.06799999999998</v>
      </c>
      <c r="I10" s="333">
        <f t="shared" si="3"/>
        <v>643.06799999999998</v>
      </c>
      <c r="J10" s="333">
        <f t="shared" si="3"/>
        <v>643.06799999999998</v>
      </c>
      <c r="K10" s="333">
        <f t="shared" si="3"/>
        <v>643.06799999999998</v>
      </c>
      <c r="L10" s="333">
        <f t="shared" si="3"/>
        <v>643.06799999999998</v>
      </c>
      <c r="M10" s="333">
        <f t="shared" si="3"/>
        <v>643.06799999999998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0.34020953309223428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0.34020953309223428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20681.907787653301</v>
      </c>
      <c r="C7" s="56">
        <v>1723.4923156377699</v>
      </c>
      <c r="D7" s="56">
        <v>1080.8777700000001</v>
      </c>
      <c r="E7" s="56">
        <v>1343.25587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2424.13364</v>
      </c>
      <c r="Q7" s="189">
        <v>0.70326209696499997</v>
      </c>
    </row>
    <row r="8" spans="1:17" ht="14.4" customHeight="1" x14ac:dyDescent="0.3">
      <c r="A8" s="19" t="s">
        <v>36</v>
      </c>
      <c r="B8" s="55">
        <v>5027.7288171127602</v>
      </c>
      <c r="C8" s="56">
        <v>418.97740142606301</v>
      </c>
      <c r="D8" s="56">
        <v>283.39999999999998</v>
      </c>
      <c r="E8" s="56">
        <v>282.71600000000097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566.11600000000101</v>
      </c>
      <c r="Q8" s="189">
        <v>0.67559252369300005</v>
      </c>
    </row>
    <row r="9" spans="1:17" ht="14.4" customHeight="1" x14ac:dyDescent="0.3">
      <c r="A9" s="19" t="s">
        <v>37</v>
      </c>
      <c r="B9" s="55">
        <v>10949.4073579878</v>
      </c>
      <c r="C9" s="56">
        <v>912.45061316565295</v>
      </c>
      <c r="D9" s="56">
        <v>962.29728999999998</v>
      </c>
      <c r="E9" s="56">
        <v>925.91359000000205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1888.2108800000001</v>
      </c>
      <c r="Q9" s="189">
        <v>1.0346920988129999</v>
      </c>
    </row>
    <row r="10" spans="1:17" ht="14.4" customHeight="1" x14ac:dyDescent="0.3">
      <c r="A10" s="19" t="s">
        <v>38</v>
      </c>
      <c r="B10" s="55">
        <v>203.07424950187701</v>
      </c>
      <c r="C10" s="56">
        <v>16.922854125156</v>
      </c>
      <c r="D10" s="56">
        <v>6.7563399999999998</v>
      </c>
      <c r="E10" s="56">
        <v>5.9685499999999996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12.72489</v>
      </c>
      <c r="Q10" s="189">
        <v>0.37596760882899999</v>
      </c>
    </row>
    <row r="11" spans="1:17" ht="14.4" customHeight="1" x14ac:dyDescent="0.3">
      <c r="A11" s="19" t="s">
        <v>39</v>
      </c>
      <c r="B11" s="55">
        <v>792.27604177856699</v>
      </c>
      <c r="C11" s="56">
        <v>66.023003481546993</v>
      </c>
      <c r="D11" s="56">
        <v>86.999359999999001</v>
      </c>
      <c r="E11" s="56">
        <v>62.13259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149.13194999999999</v>
      </c>
      <c r="Q11" s="189">
        <v>1.129393863774</v>
      </c>
    </row>
    <row r="12" spans="1:17" ht="14.4" customHeight="1" x14ac:dyDescent="0.3">
      <c r="A12" s="19" t="s">
        <v>40</v>
      </c>
      <c r="B12" s="55">
        <v>603.88556613614105</v>
      </c>
      <c r="C12" s="56">
        <v>50.323797178010999</v>
      </c>
      <c r="D12" s="56">
        <v>35.481180000000002</v>
      </c>
      <c r="E12" s="56">
        <v>68.351990000000001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103.83317</v>
      </c>
      <c r="Q12" s="189">
        <v>1.031650787724</v>
      </c>
    </row>
    <row r="13" spans="1:17" ht="14.4" customHeight="1" x14ac:dyDescent="0.3">
      <c r="A13" s="19" t="s">
        <v>41</v>
      </c>
      <c r="B13" s="55">
        <v>311.99999017275599</v>
      </c>
      <c r="C13" s="56">
        <v>25.999999181063</v>
      </c>
      <c r="D13" s="56">
        <v>23.874030000000001</v>
      </c>
      <c r="E13" s="56">
        <v>32.321800000000003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56.195830000000001</v>
      </c>
      <c r="Q13" s="189">
        <v>1.0806890725</v>
      </c>
    </row>
    <row r="14" spans="1:17" ht="14.4" customHeight="1" x14ac:dyDescent="0.3">
      <c r="A14" s="19" t="s">
        <v>42</v>
      </c>
      <c r="B14" s="55">
        <v>1578.59074093657</v>
      </c>
      <c r="C14" s="56">
        <v>131.54922841138099</v>
      </c>
      <c r="D14" s="56">
        <v>177.691</v>
      </c>
      <c r="E14" s="56">
        <v>152.36000000000001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330.05099999999999</v>
      </c>
      <c r="Q14" s="189">
        <v>1.2544771413169999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1390.3488410468301</v>
      </c>
      <c r="C17" s="56">
        <v>115.862403420569</v>
      </c>
      <c r="D17" s="56">
        <v>36.149970000000003</v>
      </c>
      <c r="E17" s="56">
        <v>159.80663000000001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195.95660000000001</v>
      </c>
      <c r="Q17" s="189">
        <v>0.84564360057599997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9.5440000000000005</v>
      </c>
      <c r="E18" s="56">
        <v>5.202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14.746</v>
      </c>
      <c r="Q18" s="189" t="s">
        <v>335</v>
      </c>
    </row>
    <row r="19" spans="1:17" ht="14.4" customHeight="1" x14ac:dyDescent="0.3">
      <c r="A19" s="19" t="s">
        <v>47</v>
      </c>
      <c r="B19" s="55">
        <v>3627.8018708159998</v>
      </c>
      <c r="C19" s="56">
        <v>302.31682256800002</v>
      </c>
      <c r="D19" s="56">
        <v>172.65110000000001</v>
      </c>
      <c r="E19" s="56">
        <v>149.90566000000001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322.55676</v>
      </c>
      <c r="Q19" s="189">
        <v>0.53347471248800005</v>
      </c>
    </row>
    <row r="20" spans="1:17" ht="14.4" customHeight="1" x14ac:dyDescent="0.3">
      <c r="A20" s="19" t="s">
        <v>48</v>
      </c>
      <c r="B20" s="55">
        <v>106896.996633004</v>
      </c>
      <c r="C20" s="56">
        <v>8908.0830527502894</v>
      </c>
      <c r="D20" s="56">
        <v>9350.3824499999901</v>
      </c>
      <c r="E20" s="56">
        <v>8730.5968300000204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18080.97928</v>
      </c>
      <c r="Q20" s="189">
        <v>1.01486364535</v>
      </c>
    </row>
    <row r="21" spans="1:17" ht="14.4" customHeight="1" x14ac:dyDescent="0.3">
      <c r="A21" s="20" t="s">
        <v>49</v>
      </c>
      <c r="B21" s="55">
        <v>5374.9918610517398</v>
      </c>
      <c r="C21" s="56">
        <v>447.91598842097801</v>
      </c>
      <c r="D21" s="56">
        <v>442.01100000000002</v>
      </c>
      <c r="E21" s="56">
        <v>442.05200000000099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884.06300000000101</v>
      </c>
      <c r="Q21" s="189">
        <v>0.98686251758499999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3.19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3.19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-2.91038304567337E-11</v>
      </c>
      <c r="C24" s="56">
        <v>-3.6379788070917101E-12</v>
      </c>
      <c r="D24" s="56">
        <v>23.931170000003</v>
      </c>
      <c r="E24" s="56">
        <v>21.241699999996001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45.172870000000003</v>
      </c>
      <c r="Q24" s="189"/>
    </row>
    <row r="25" spans="1:17" ht="14.4" customHeight="1" x14ac:dyDescent="0.3">
      <c r="A25" s="21" t="s">
        <v>53</v>
      </c>
      <c r="B25" s="58">
        <v>157439.00975719799</v>
      </c>
      <c r="C25" s="59">
        <v>13119.9174797665</v>
      </c>
      <c r="D25" s="59">
        <v>12692.04666</v>
      </c>
      <c r="E25" s="59">
        <v>12385.01521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25077.061870000001</v>
      </c>
      <c r="Q25" s="190">
        <v>0.95568672244499997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1555.4140500000001</v>
      </c>
      <c r="E26" s="56">
        <v>1178.8773900000001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2734.29144</v>
      </c>
      <c r="Q26" s="189" t="s">
        <v>335</v>
      </c>
    </row>
    <row r="27" spans="1:17" ht="14.4" customHeight="1" x14ac:dyDescent="0.3">
      <c r="A27" s="22" t="s">
        <v>55</v>
      </c>
      <c r="B27" s="58">
        <v>157439.00975719799</v>
      </c>
      <c r="C27" s="59">
        <v>13119.9174797665</v>
      </c>
      <c r="D27" s="59">
        <v>14247.460709999999</v>
      </c>
      <c r="E27" s="59">
        <v>13563.892599999999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27811.353309999999</v>
      </c>
      <c r="Q27" s="190">
        <v>1.0598905577290001</v>
      </c>
    </row>
    <row r="28" spans="1:17" ht="14.4" customHeight="1" x14ac:dyDescent="0.3">
      <c r="A28" s="20" t="s">
        <v>56</v>
      </c>
      <c r="B28" s="55">
        <v>340.462933939653</v>
      </c>
      <c r="C28" s="56">
        <v>28.371911161637001</v>
      </c>
      <c r="D28" s="56">
        <v>29.13035</v>
      </c>
      <c r="E28" s="56">
        <v>68.143190000000004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97.273539999999997</v>
      </c>
      <c r="Q28" s="189">
        <v>1.714257799656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4.056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4.056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147703.70721129401</v>
      </c>
      <c r="C6" s="615">
        <v>163823.2218</v>
      </c>
      <c r="D6" s="616">
        <v>16119.514588706001</v>
      </c>
      <c r="E6" s="617">
        <v>1.109134123259</v>
      </c>
      <c r="F6" s="615">
        <v>157439.00975719799</v>
      </c>
      <c r="G6" s="616">
        <v>26239.834959533</v>
      </c>
      <c r="H6" s="618">
        <v>12385.01521</v>
      </c>
      <c r="I6" s="615">
        <v>25077.061870000001</v>
      </c>
      <c r="J6" s="616">
        <v>-1162.7730895329601</v>
      </c>
      <c r="K6" s="619">
        <v>0.15928112040699999</v>
      </c>
    </row>
    <row r="7" spans="1:11" ht="14.4" customHeight="1" thickBot="1" x14ac:dyDescent="0.35">
      <c r="A7" s="634" t="s">
        <v>338</v>
      </c>
      <c r="B7" s="615">
        <v>39070.199337436403</v>
      </c>
      <c r="C7" s="615">
        <v>41432.394919999999</v>
      </c>
      <c r="D7" s="616">
        <v>2362.1955825636301</v>
      </c>
      <c r="E7" s="617">
        <v>1.0604602900060001</v>
      </c>
      <c r="F7" s="615">
        <v>40148.870551279797</v>
      </c>
      <c r="G7" s="616">
        <v>6691.4784252133004</v>
      </c>
      <c r="H7" s="618">
        <v>2873.02034000001</v>
      </c>
      <c r="I7" s="615">
        <v>5534.4534800000001</v>
      </c>
      <c r="J7" s="616">
        <v>-1157.0249452133</v>
      </c>
      <c r="K7" s="619">
        <v>0.137848298196</v>
      </c>
    </row>
    <row r="8" spans="1:11" ht="14.4" customHeight="1" thickBot="1" x14ac:dyDescent="0.35">
      <c r="A8" s="635" t="s">
        <v>339</v>
      </c>
      <c r="B8" s="615">
        <v>37367.467150021002</v>
      </c>
      <c r="C8" s="615">
        <v>39912.115919999997</v>
      </c>
      <c r="D8" s="616">
        <v>2544.64876997901</v>
      </c>
      <c r="E8" s="617">
        <v>1.0680979730239999</v>
      </c>
      <c r="F8" s="615">
        <v>38570.2798103432</v>
      </c>
      <c r="G8" s="616">
        <v>6428.3799683905399</v>
      </c>
      <c r="H8" s="618">
        <v>2720.6603400000099</v>
      </c>
      <c r="I8" s="615">
        <v>5204.4024799999997</v>
      </c>
      <c r="J8" s="616">
        <v>-1223.97748839053</v>
      </c>
      <c r="K8" s="619">
        <v>0.13493297185200001</v>
      </c>
    </row>
    <row r="9" spans="1:11" ht="14.4" customHeight="1" thickBot="1" x14ac:dyDescent="0.35">
      <c r="A9" s="636" t="s">
        <v>340</v>
      </c>
      <c r="B9" s="620">
        <v>0</v>
      </c>
      <c r="C9" s="620">
        <v>1.461E-2</v>
      </c>
      <c r="D9" s="621">
        <v>1.461E-2</v>
      </c>
      <c r="E9" s="622" t="s">
        <v>335</v>
      </c>
      <c r="F9" s="620">
        <v>0</v>
      </c>
      <c r="G9" s="621">
        <v>0</v>
      </c>
      <c r="H9" s="623">
        <v>-5.0000000000000199E-5</v>
      </c>
      <c r="I9" s="620">
        <v>1.2E-4</v>
      </c>
      <c r="J9" s="621">
        <v>1.2E-4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1.461E-2</v>
      </c>
      <c r="D10" s="616">
        <v>1.461E-2</v>
      </c>
      <c r="E10" s="625" t="s">
        <v>335</v>
      </c>
      <c r="F10" s="615">
        <v>0</v>
      </c>
      <c r="G10" s="616">
        <v>0</v>
      </c>
      <c r="H10" s="618">
        <v>-5.0000000000000199E-5</v>
      </c>
      <c r="I10" s="615">
        <v>1.2E-4</v>
      </c>
      <c r="J10" s="616">
        <v>1.2E-4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21435.523930733401</v>
      </c>
      <c r="C11" s="620">
        <v>22148.528050000001</v>
      </c>
      <c r="D11" s="621">
        <v>713.00411926665004</v>
      </c>
      <c r="E11" s="627">
        <v>1.033262733468</v>
      </c>
      <c r="F11" s="620">
        <v>20681.907787653301</v>
      </c>
      <c r="G11" s="621">
        <v>3446.9846312755499</v>
      </c>
      <c r="H11" s="623">
        <v>1343.25587</v>
      </c>
      <c r="I11" s="620">
        <v>2424.13364</v>
      </c>
      <c r="J11" s="621">
        <v>-1022.85099127555</v>
      </c>
      <c r="K11" s="628">
        <v>0.117210349494</v>
      </c>
    </row>
    <row r="12" spans="1:11" ht="14.4" customHeight="1" thickBot="1" x14ac:dyDescent="0.35">
      <c r="A12" s="637" t="s">
        <v>343</v>
      </c>
      <c r="B12" s="615">
        <v>15413.45235628</v>
      </c>
      <c r="C12" s="615">
        <v>14451.726280000001</v>
      </c>
      <c r="D12" s="616">
        <v>-961.72607628000299</v>
      </c>
      <c r="E12" s="617">
        <v>0.93760475887799999</v>
      </c>
      <c r="F12" s="615">
        <v>13871.3137559643</v>
      </c>
      <c r="G12" s="616">
        <v>2311.8856259940599</v>
      </c>
      <c r="H12" s="618">
        <v>869.40161000000205</v>
      </c>
      <c r="I12" s="615">
        <v>1658.1408300000001</v>
      </c>
      <c r="J12" s="616">
        <v>-653.74479599405402</v>
      </c>
      <c r="K12" s="619">
        <v>0.119537403534</v>
      </c>
    </row>
    <row r="13" spans="1:11" ht="14.4" customHeight="1" thickBot="1" x14ac:dyDescent="0.35">
      <c r="A13" s="637" t="s">
        <v>344</v>
      </c>
      <c r="B13" s="615">
        <v>1640.9338085306599</v>
      </c>
      <c r="C13" s="615">
        <v>1426.4311700000001</v>
      </c>
      <c r="D13" s="616">
        <v>-214.50263853065999</v>
      </c>
      <c r="E13" s="617">
        <v>0.86928013950600003</v>
      </c>
      <c r="F13" s="615">
        <v>1319.0139650604101</v>
      </c>
      <c r="G13" s="616">
        <v>219.835660843402</v>
      </c>
      <c r="H13" s="618">
        <v>73.779579999999996</v>
      </c>
      <c r="I13" s="615">
        <v>145.84676999999999</v>
      </c>
      <c r="J13" s="616">
        <v>-73.988890843402004</v>
      </c>
      <c r="K13" s="619">
        <v>0.110572574562</v>
      </c>
    </row>
    <row r="14" spans="1:11" ht="14.4" customHeight="1" thickBot="1" x14ac:dyDescent="0.35">
      <c r="A14" s="637" t="s">
        <v>345</v>
      </c>
      <c r="B14" s="615">
        <v>109.773638970844</v>
      </c>
      <c r="C14" s="615">
        <v>40.94</v>
      </c>
      <c r="D14" s="616">
        <v>-68.833638970844007</v>
      </c>
      <c r="E14" s="617">
        <v>0.37294928348700002</v>
      </c>
      <c r="F14" s="615">
        <v>19.120369768124998</v>
      </c>
      <c r="G14" s="616">
        <v>3.1867282946870001</v>
      </c>
      <c r="H14" s="618">
        <v>0</v>
      </c>
      <c r="I14" s="615">
        <v>0</v>
      </c>
      <c r="J14" s="616">
        <v>-3.1867282946870001</v>
      </c>
      <c r="K14" s="619">
        <v>0</v>
      </c>
    </row>
    <row r="15" spans="1:11" ht="14.4" customHeight="1" thickBot="1" x14ac:dyDescent="0.35">
      <c r="A15" s="637" t="s">
        <v>346</v>
      </c>
      <c r="B15" s="615">
        <v>880.00772698819105</v>
      </c>
      <c r="C15" s="615">
        <v>1101.89148</v>
      </c>
      <c r="D15" s="616">
        <v>221.88375301181</v>
      </c>
      <c r="E15" s="617">
        <v>1.2521384144779999</v>
      </c>
      <c r="F15" s="615">
        <v>937.386935851364</v>
      </c>
      <c r="G15" s="616">
        <v>156.23115597522701</v>
      </c>
      <c r="H15" s="618">
        <v>118.11879999999999</v>
      </c>
      <c r="I15" s="615">
        <v>190.23917</v>
      </c>
      <c r="J15" s="616">
        <v>34.008014024772002</v>
      </c>
      <c r="K15" s="619">
        <v>0.20294625700800001</v>
      </c>
    </row>
    <row r="16" spans="1:11" ht="14.4" customHeight="1" thickBot="1" x14ac:dyDescent="0.35">
      <c r="A16" s="637" t="s">
        <v>347</v>
      </c>
      <c r="B16" s="615">
        <v>57.001991688032</v>
      </c>
      <c r="C16" s="615">
        <v>76.530100000000004</v>
      </c>
      <c r="D16" s="616">
        <v>19.528108311966999</v>
      </c>
      <c r="E16" s="617">
        <v>1.3425864208189999</v>
      </c>
      <c r="F16" s="615">
        <v>42.079836292990002</v>
      </c>
      <c r="G16" s="616">
        <v>7.0133060488309997</v>
      </c>
      <c r="H16" s="618">
        <v>0</v>
      </c>
      <c r="I16" s="615">
        <v>0</v>
      </c>
      <c r="J16" s="616">
        <v>-7.0133060488309997</v>
      </c>
      <c r="K16" s="619">
        <v>0</v>
      </c>
    </row>
    <row r="17" spans="1:11" ht="14.4" customHeight="1" thickBot="1" x14ac:dyDescent="0.35">
      <c r="A17" s="637" t="s">
        <v>348</v>
      </c>
      <c r="B17" s="615">
        <v>1462.87186012498</v>
      </c>
      <c r="C17" s="615">
        <v>1855.5075099999999</v>
      </c>
      <c r="D17" s="616">
        <v>392.63564987502201</v>
      </c>
      <c r="E17" s="617">
        <v>1.2684005760020001</v>
      </c>
      <c r="F17" s="615">
        <v>1744.64465182553</v>
      </c>
      <c r="G17" s="616">
        <v>290.77410863758797</v>
      </c>
      <c r="H17" s="618">
        <v>90.446560000000005</v>
      </c>
      <c r="I17" s="615">
        <v>168.83135999999999</v>
      </c>
      <c r="J17" s="616">
        <v>-121.942748637588</v>
      </c>
      <c r="K17" s="619">
        <v>9.6771201988000002E-2</v>
      </c>
    </row>
    <row r="18" spans="1:11" ht="14.4" customHeight="1" thickBot="1" x14ac:dyDescent="0.35">
      <c r="A18" s="637" t="s">
        <v>349</v>
      </c>
      <c r="B18" s="615">
        <v>1237.5567850790901</v>
      </c>
      <c r="C18" s="615">
        <v>2468.7747300000001</v>
      </c>
      <c r="D18" s="616">
        <v>1231.21794492091</v>
      </c>
      <c r="E18" s="617">
        <v>1.9948779399579999</v>
      </c>
      <c r="F18" s="615">
        <v>2025.91649015396</v>
      </c>
      <c r="G18" s="616">
        <v>337.65274835899299</v>
      </c>
      <c r="H18" s="618">
        <v>120.22725</v>
      </c>
      <c r="I18" s="615">
        <v>131.63693000000001</v>
      </c>
      <c r="J18" s="616">
        <v>-206.01581835899199</v>
      </c>
      <c r="K18" s="619">
        <v>6.4976483798000001E-2</v>
      </c>
    </row>
    <row r="19" spans="1:11" ht="14.4" customHeight="1" thickBot="1" x14ac:dyDescent="0.35">
      <c r="A19" s="637" t="s">
        <v>350</v>
      </c>
      <c r="B19" s="615">
        <v>633.92576307155196</v>
      </c>
      <c r="C19" s="615">
        <v>726.72677999999996</v>
      </c>
      <c r="D19" s="616">
        <v>92.801016928448007</v>
      </c>
      <c r="E19" s="617">
        <v>1.146390985087</v>
      </c>
      <c r="F19" s="615">
        <v>722.43178273658202</v>
      </c>
      <c r="G19" s="616">
        <v>120.405297122764</v>
      </c>
      <c r="H19" s="618">
        <v>71.282070000000004</v>
      </c>
      <c r="I19" s="615">
        <v>129.43858</v>
      </c>
      <c r="J19" s="616">
        <v>9.0332828772359992</v>
      </c>
      <c r="K19" s="619">
        <v>0.179170660944</v>
      </c>
    </row>
    <row r="20" spans="1:11" ht="14.4" customHeight="1" thickBot="1" x14ac:dyDescent="0.35">
      <c r="A20" s="636" t="s">
        <v>351</v>
      </c>
      <c r="B20" s="620">
        <v>3211.9809685395298</v>
      </c>
      <c r="C20" s="620">
        <v>4961.0789999999997</v>
      </c>
      <c r="D20" s="621">
        <v>1749.0980314604799</v>
      </c>
      <c r="E20" s="627">
        <v>1.54455429487</v>
      </c>
      <c r="F20" s="620">
        <v>5027.7288171127602</v>
      </c>
      <c r="G20" s="621">
        <v>837.95480285212602</v>
      </c>
      <c r="H20" s="623">
        <v>282.71600000000097</v>
      </c>
      <c r="I20" s="620">
        <v>566.11600000000101</v>
      </c>
      <c r="J20" s="621">
        <v>-271.83880285212598</v>
      </c>
      <c r="K20" s="628">
        <v>0.11259875394799999</v>
      </c>
    </row>
    <row r="21" spans="1:11" ht="14.4" customHeight="1" thickBot="1" x14ac:dyDescent="0.35">
      <c r="A21" s="637" t="s">
        <v>352</v>
      </c>
      <c r="B21" s="615">
        <v>2619.9844762059602</v>
      </c>
      <c r="C21" s="615">
        <v>4135.201</v>
      </c>
      <c r="D21" s="616">
        <v>1515.2165237940401</v>
      </c>
      <c r="E21" s="617">
        <v>1.5783303441500001</v>
      </c>
      <c r="F21" s="615">
        <v>4246.9391440706004</v>
      </c>
      <c r="G21" s="616">
        <v>707.823190678434</v>
      </c>
      <c r="H21" s="618">
        <v>235.019000000001</v>
      </c>
      <c r="I21" s="615">
        <v>468.95500000000101</v>
      </c>
      <c r="J21" s="616">
        <v>-238.868190678433</v>
      </c>
      <c r="K21" s="619">
        <v>0.11042187893200001</v>
      </c>
    </row>
    <row r="22" spans="1:11" ht="14.4" customHeight="1" thickBot="1" x14ac:dyDescent="0.35">
      <c r="A22" s="637" t="s">
        <v>353</v>
      </c>
      <c r="B22" s="615">
        <v>591.99649233356104</v>
      </c>
      <c r="C22" s="615">
        <v>825.87800000000004</v>
      </c>
      <c r="D22" s="616">
        <v>233.88150766643901</v>
      </c>
      <c r="E22" s="617">
        <v>1.39507245515</v>
      </c>
      <c r="F22" s="615">
        <v>780.78967304215496</v>
      </c>
      <c r="G22" s="616">
        <v>130.13161217369299</v>
      </c>
      <c r="H22" s="618">
        <v>47.697000000000003</v>
      </c>
      <c r="I22" s="615">
        <v>97.161000000000001</v>
      </c>
      <c r="J22" s="616">
        <v>-32.970612173691997</v>
      </c>
      <c r="K22" s="619">
        <v>0.12443940199799999</v>
      </c>
    </row>
    <row r="23" spans="1:11" ht="14.4" customHeight="1" thickBot="1" x14ac:dyDescent="0.35">
      <c r="A23" s="636" t="s">
        <v>354</v>
      </c>
      <c r="B23" s="620">
        <v>11146.764867498599</v>
      </c>
      <c r="C23" s="620">
        <v>11066.55932</v>
      </c>
      <c r="D23" s="621">
        <v>-80.205547498564002</v>
      </c>
      <c r="E23" s="627">
        <v>0.99280458963100005</v>
      </c>
      <c r="F23" s="620">
        <v>10949.4073579878</v>
      </c>
      <c r="G23" s="621">
        <v>1824.90122633131</v>
      </c>
      <c r="H23" s="623">
        <v>925.91359000000205</v>
      </c>
      <c r="I23" s="620">
        <v>1888.2108800000001</v>
      </c>
      <c r="J23" s="621">
        <v>63.309653668694999</v>
      </c>
      <c r="K23" s="628">
        <v>0.172448683135</v>
      </c>
    </row>
    <row r="24" spans="1:11" ht="14.4" customHeight="1" thickBot="1" x14ac:dyDescent="0.35">
      <c r="A24" s="637" t="s">
        <v>355</v>
      </c>
      <c r="B24" s="615">
        <v>849.19306463147302</v>
      </c>
      <c r="C24" s="615">
        <v>422.58138000000002</v>
      </c>
      <c r="D24" s="616">
        <v>-426.611684631473</v>
      </c>
      <c r="E24" s="617">
        <v>0.49762697977600001</v>
      </c>
      <c r="F24" s="615">
        <v>448.999985857588</v>
      </c>
      <c r="G24" s="616">
        <v>74.833330976263994</v>
      </c>
      <c r="H24" s="618">
        <v>24.566500000000001</v>
      </c>
      <c r="I24" s="615">
        <v>56.842489999999998</v>
      </c>
      <c r="J24" s="616">
        <v>-17.990840976264</v>
      </c>
      <c r="K24" s="619">
        <v>0.126597977261</v>
      </c>
    </row>
    <row r="25" spans="1:11" ht="14.4" customHeight="1" thickBot="1" x14ac:dyDescent="0.35">
      <c r="A25" s="637" t="s">
        <v>356</v>
      </c>
      <c r="B25" s="615">
        <v>2.8091975812499999</v>
      </c>
      <c r="C25" s="615">
        <v>2.3058000000000001</v>
      </c>
      <c r="D25" s="616">
        <v>-0.50339758125</v>
      </c>
      <c r="E25" s="617">
        <v>0.820803782328</v>
      </c>
      <c r="F25" s="615">
        <v>2.8037699116880002</v>
      </c>
      <c r="G25" s="616">
        <v>0.467294985281</v>
      </c>
      <c r="H25" s="618">
        <v>1.73546</v>
      </c>
      <c r="I25" s="615">
        <v>1.73546</v>
      </c>
      <c r="J25" s="616">
        <v>1.2681650147179999</v>
      </c>
      <c r="K25" s="619">
        <v>0.618973758426</v>
      </c>
    </row>
    <row r="26" spans="1:11" ht="14.4" customHeight="1" thickBot="1" x14ac:dyDescent="0.35">
      <c r="A26" s="637" t="s">
        <v>357</v>
      </c>
      <c r="B26" s="615">
        <v>854.14199860669703</v>
      </c>
      <c r="C26" s="615">
        <v>862.45240000000001</v>
      </c>
      <c r="D26" s="616">
        <v>8.3104013933019996</v>
      </c>
      <c r="E26" s="617">
        <v>1.0097295313970001</v>
      </c>
      <c r="F26" s="615">
        <v>836.26899419389201</v>
      </c>
      <c r="G26" s="616">
        <v>139.378165698982</v>
      </c>
      <c r="H26" s="618">
        <v>69.120919999999998</v>
      </c>
      <c r="I26" s="615">
        <v>139.61411000000001</v>
      </c>
      <c r="J26" s="616">
        <v>0.23594430101800001</v>
      </c>
      <c r="K26" s="619">
        <v>0.16694880590899999</v>
      </c>
    </row>
    <row r="27" spans="1:11" ht="14.4" customHeight="1" thickBot="1" x14ac:dyDescent="0.35">
      <c r="A27" s="637" t="s">
        <v>358</v>
      </c>
      <c r="B27" s="615">
        <v>7514.8652047062997</v>
      </c>
      <c r="C27" s="615">
        <v>7909.3325100000002</v>
      </c>
      <c r="D27" s="616">
        <v>394.467305293707</v>
      </c>
      <c r="E27" s="617">
        <v>1.05249160092</v>
      </c>
      <c r="F27" s="615">
        <v>7805.8765261385797</v>
      </c>
      <c r="G27" s="616">
        <v>1300.9794210231</v>
      </c>
      <c r="H27" s="618">
        <v>543.04970000000105</v>
      </c>
      <c r="I27" s="615">
        <v>1130.35448</v>
      </c>
      <c r="J27" s="616">
        <v>-170.624941023096</v>
      </c>
      <c r="K27" s="619">
        <v>0.14480814245699999</v>
      </c>
    </row>
    <row r="28" spans="1:11" ht="14.4" customHeight="1" thickBot="1" x14ac:dyDescent="0.35">
      <c r="A28" s="637" t="s">
        <v>359</v>
      </c>
      <c r="B28" s="615">
        <v>496.88628092036998</v>
      </c>
      <c r="C28" s="615">
        <v>478.96487999999999</v>
      </c>
      <c r="D28" s="616">
        <v>-17.921400920368999</v>
      </c>
      <c r="E28" s="617">
        <v>0.96393259059699998</v>
      </c>
      <c r="F28" s="615">
        <v>479.99998488116302</v>
      </c>
      <c r="G28" s="616">
        <v>79.999997480193002</v>
      </c>
      <c r="H28" s="618">
        <v>34.311819999999997</v>
      </c>
      <c r="I28" s="615">
        <v>64.420029999999997</v>
      </c>
      <c r="J28" s="616">
        <v>-15.579967480193</v>
      </c>
      <c r="K28" s="619">
        <v>0.13420840006000001</v>
      </c>
    </row>
    <row r="29" spans="1:11" ht="14.4" customHeight="1" thickBot="1" x14ac:dyDescent="0.35">
      <c r="A29" s="637" t="s">
        <v>360</v>
      </c>
      <c r="B29" s="615">
        <v>81.391008282735996</v>
      </c>
      <c r="C29" s="615">
        <v>84.274460000000005</v>
      </c>
      <c r="D29" s="616">
        <v>2.8834517172630001</v>
      </c>
      <c r="E29" s="617">
        <v>1.0354271531720001</v>
      </c>
      <c r="F29" s="615">
        <v>79.999997480193002</v>
      </c>
      <c r="G29" s="616">
        <v>13.333332913365</v>
      </c>
      <c r="H29" s="618">
        <v>7.4098199999999999</v>
      </c>
      <c r="I29" s="615">
        <v>13.563980000000001</v>
      </c>
      <c r="J29" s="616">
        <v>0.23064708663399999</v>
      </c>
      <c r="K29" s="619">
        <v>0.16954975534</v>
      </c>
    </row>
    <row r="30" spans="1:11" ht="14.4" customHeight="1" thickBot="1" x14ac:dyDescent="0.35">
      <c r="A30" s="637" t="s">
        <v>361</v>
      </c>
      <c r="B30" s="615">
        <v>307.37780539840998</v>
      </c>
      <c r="C30" s="615">
        <v>265.13245999999998</v>
      </c>
      <c r="D30" s="616">
        <v>-42.245345398410002</v>
      </c>
      <c r="E30" s="617">
        <v>0.86256214776499995</v>
      </c>
      <c r="F30" s="615">
        <v>252.99999203111301</v>
      </c>
      <c r="G30" s="616">
        <v>42.166665338518001</v>
      </c>
      <c r="H30" s="618">
        <v>47.743000000000002</v>
      </c>
      <c r="I30" s="615">
        <v>84.325770000000006</v>
      </c>
      <c r="J30" s="616">
        <v>42.159104661481003</v>
      </c>
      <c r="K30" s="619">
        <v>0.33330344923299998</v>
      </c>
    </row>
    <row r="31" spans="1:11" ht="14.4" customHeight="1" thickBot="1" x14ac:dyDescent="0.35">
      <c r="A31" s="637" t="s">
        <v>362</v>
      </c>
      <c r="B31" s="615">
        <v>354.93638570776</v>
      </c>
      <c r="C31" s="615">
        <v>412.62441999999999</v>
      </c>
      <c r="D31" s="616">
        <v>57.688034292239003</v>
      </c>
      <c r="E31" s="617">
        <v>1.162530629755</v>
      </c>
      <c r="F31" s="615">
        <v>425.45812692762598</v>
      </c>
      <c r="G31" s="616">
        <v>70.909687821269998</v>
      </c>
      <c r="H31" s="618">
        <v>36.572969999999998</v>
      </c>
      <c r="I31" s="615">
        <v>73.088089999999994</v>
      </c>
      <c r="J31" s="616">
        <v>2.1784021787290002</v>
      </c>
      <c r="K31" s="619">
        <v>0.17178679962599999</v>
      </c>
    </row>
    <row r="32" spans="1:11" ht="14.4" customHeight="1" thickBot="1" x14ac:dyDescent="0.35">
      <c r="A32" s="637" t="s">
        <v>363</v>
      </c>
      <c r="B32" s="615">
        <v>58</v>
      </c>
      <c r="C32" s="615">
        <v>116.39972</v>
      </c>
      <c r="D32" s="616">
        <v>58.399720000000002</v>
      </c>
      <c r="E32" s="617">
        <v>2.0068917241370001</v>
      </c>
      <c r="F32" s="615">
        <v>139.99999559033901</v>
      </c>
      <c r="G32" s="616">
        <v>23.333332598388999</v>
      </c>
      <c r="H32" s="618">
        <v>16.033000000000001</v>
      </c>
      <c r="I32" s="615">
        <v>16.033000000000001</v>
      </c>
      <c r="J32" s="616">
        <v>-7.3003325983889997</v>
      </c>
      <c r="K32" s="619">
        <v>0.114521432178</v>
      </c>
    </row>
    <row r="33" spans="1:11" ht="14.4" customHeight="1" thickBot="1" x14ac:dyDescent="0.35">
      <c r="A33" s="637" t="s">
        <v>364</v>
      </c>
      <c r="B33" s="615">
        <v>625.16392166357696</v>
      </c>
      <c r="C33" s="615">
        <v>512.49129000000005</v>
      </c>
      <c r="D33" s="616">
        <v>-112.672631663576</v>
      </c>
      <c r="E33" s="617">
        <v>0.81977105882199997</v>
      </c>
      <c r="F33" s="615">
        <v>476.99998497565599</v>
      </c>
      <c r="G33" s="616">
        <v>79.499997495941997</v>
      </c>
      <c r="H33" s="618">
        <v>21.368110000000001</v>
      </c>
      <c r="I33" s="615">
        <v>67.160449999999997</v>
      </c>
      <c r="J33" s="616">
        <v>-12.339547495942</v>
      </c>
      <c r="K33" s="619">
        <v>0.140797593533</v>
      </c>
    </row>
    <row r="34" spans="1:11" ht="14.4" customHeight="1" thickBot="1" x14ac:dyDescent="0.35">
      <c r="A34" s="637" t="s">
        <v>365</v>
      </c>
      <c r="B34" s="615">
        <v>0</v>
      </c>
      <c r="C34" s="615">
        <v>0</v>
      </c>
      <c r="D34" s="616">
        <v>0</v>
      </c>
      <c r="E34" s="617">
        <v>1</v>
      </c>
      <c r="F34" s="615">
        <v>0</v>
      </c>
      <c r="G34" s="616">
        <v>0</v>
      </c>
      <c r="H34" s="618">
        <v>124.00229</v>
      </c>
      <c r="I34" s="615">
        <v>241.07302000000001</v>
      </c>
      <c r="J34" s="616">
        <v>241.07302000000001</v>
      </c>
      <c r="K34" s="626" t="s">
        <v>366</v>
      </c>
    </row>
    <row r="35" spans="1:11" ht="14.4" customHeight="1" thickBot="1" x14ac:dyDescent="0.35">
      <c r="A35" s="636" t="s">
        <v>367</v>
      </c>
      <c r="B35" s="620">
        <v>46.999834240810003</v>
      </c>
      <c r="C35" s="620">
        <v>52.729259999999996</v>
      </c>
      <c r="D35" s="621">
        <v>5.7294257591889997</v>
      </c>
      <c r="E35" s="627">
        <v>1.1219031056540001</v>
      </c>
      <c r="F35" s="620">
        <v>203.07424950187701</v>
      </c>
      <c r="G35" s="621">
        <v>33.845708250312001</v>
      </c>
      <c r="H35" s="623">
        <v>5.9685499999999996</v>
      </c>
      <c r="I35" s="620">
        <v>12.72489</v>
      </c>
      <c r="J35" s="621">
        <v>-21.120818250311999</v>
      </c>
      <c r="K35" s="628">
        <v>6.2661268138000006E-2</v>
      </c>
    </row>
    <row r="36" spans="1:11" ht="14.4" customHeight="1" thickBot="1" x14ac:dyDescent="0.35">
      <c r="A36" s="637" t="s">
        <v>368</v>
      </c>
      <c r="B36" s="615">
        <v>19.999929464173999</v>
      </c>
      <c r="C36" s="615">
        <v>19.003889999999998</v>
      </c>
      <c r="D36" s="616">
        <v>-0.99603946417400002</v>
      </c>
      <c r="E36" s="617">
        <v>0.95019785114900002</v>
      </c>
      <c r="F36" s="615">
        <v>173.99999451942199</v>
      </c>
      <c r="G36" s="616">
        <v>28.99999908657</v>
      </c>
      <c r="H36" s="618">
        <v>1.97618</v>
      </c>
      <c r="I36" s="615">
        <v>3.99004</v>
      </c>
      <c r="J36" s="616">
        <v>-25.009959086569999</v>
      </c>
      <c r="K36" s="619">
        <v>2.293126509E-2</v>
      </c>
    </row>
    <row r="37" spans="1:11" ht="14.4" customHeight="1" thickBot="1" x14ac:dyDescent="0.35">
      <c r="A37" s="637" t="s">
        <v>369</v>
      </c>
      <c r="B37" s="615">
        <v>26.999904776634999</v>
      </c>
      <c r="C37" s="615">
        <v>31.349930000000001</v>
      </c>
      <c r="D37" s="616">
        <v>4.3500252233639998</v>
      </c>
      <c r="E37" s="617">
        <v>1.1611126135200001</v>
      </c>
      <c r="F37" s="615">
        <v>29.074254982454999</v>
      </c>
      <c r="G37" s="616">
        <v>4.8457091637419998</v>
      </c>
      <c r="H37" s="618">
        <v>3.9923700000000002</v>
      </c>
      <c r="I37" s="615">
        <v>8.7348499999999998</v>
      </c>
      <c r="J37" s="616">
        <v>3.8891408362569999</v>
      </c>
      <c r="K37" s="619">
        <v>0.30043246182099997</v>
      </c>
    </row>
    <row r="38" spans="1:11" ht="14.4" customHeight="1" thickBot="1" x14ac:dyDescent="0.35">
      <c r="A38" s="637" t="s">
        <v>370</v>
      </c>
      <c r="B38" s="615">
        <v>0</v>
      </c>
      <c r="C38" s="615">
        <v>2.3754400000000002</v>
      </c>
      <c r="D38" s="616">
        <v>2.3754400000000002</v>
      </c>
      <c r="E38" s="625" t="s">
        <v>335</v>
      </c>
      <c r="F38" s="615">
        <v>0</v>
      </c>
      <c r="G38" s="616">
        <v>0</v>
      </c>
      <c r="H38" s="618">
        <v>0</v>
      </c>
      <c r="I38" s="615">
        <v>0</v>
      </c>
      <c r="J38" s="616">
        <v>0</v>
      </c>
      <c r="K38" s="626" t="s">
        <v>335</v>
      </c>
    </row>
    <row r="39" spans="1:11" ht="14.4" customHeight="1" thickBot="1" x14ac:dyDescent="0.35">
      <c r="A39" s="636" t="s">
        <v>371</v>
      </c>
      <c r="B39" s="620">
        <v>867.72827131386805</v>
      </c>
      <c r="C39" s="620">
        <v>856.61211000000003</v>
      </c>
      <c r="D39" s="621">
        <v>-11.116161313867</v>
      </c>
      <c r="E39" s="627">
        <v>0.98718935214900005</v>
      </c>
      <c r="F39" s="620">
        <v>792.27604177856699</v>
      </c>
      <c r="G39" s="621">
        <v>132.04600696309501</v>
      </c>
      <c r="H39" s="623">
        <v>62.13259</v>
      </c>
      <c r="I39" s="620">
        <v>149.13194999999999</v>
      </c>
      <c r="J39" s="621">
        <v>17.085943036905</v>
      </c>
      <c r="K39" s="628">
        <v>0.188232310629</v>
      </c>
    </row>
    <row r="40" spans="1:11" ht="14.4" customHeight="1" thickBot="1" x14ac:dyDescent="0.35">
      <c r="A40" s="637" t="s">
        <v>372</v>
      </c>
      <c r="B40" s="615">
        <v>19.471439462342001</v>
      </c>
      <c r="C40" s="615">
        <v>60.718400000000003</v>
      </c>
      <c r="D40" s="616">
        <v>41.246960537657003</v>
      </c>
      <c r="E40" s="617">
        <v>3.118331344604</v>
      </c>
      <c r="F40" s="615">
        <v>13.080925672959999</v>
      </c>
      <c r="G40" s="616">
        <v>2.180154278826</v>
      </c>
      <c r="H40" s="618">
        <v>1.4435</v>
      </c>
      <c r="I40" s="615">
        <v>3.5702400000000001</v>
      </c>
      <c r="J40" s="616">
        <v>1.390085721173</v>
      </c>
      <c r="K40" s="619">
        <v>0.27293481281499998</v>
      </c>
    </row>
    <row r="41" spans="1:11" ht="14.4" customHeight="1" thickBot="1" x14ac:dyDescent="0.35">
      <c r="A41" s="637" t="s">
        <v>373</v>
      </c>
      <c r="B41" s="615">
        <v>19.473706395676</v>
      </c>
      <c r="C41" s="615">
        <v>20.421109999999999</v>
      </c>
      <c r="D41" s="616">
        <v>0.94740360432299997</v>
      </c>
      <c r="E41" s="617">
        <v>1.048650399932</v>
      </c>
      <c r="F41" s="615">
        <v>13.999999559033</v>
      </c>
      <c r="G41" s="616">
        <v>2.3333332598380001</v>
      </c>
      <c r="H41" s="618">
        <v>3.1143100000000001</v>
      </c>
      <c r="I41" s="615">
        <v>5.1230399999999996</v>
      </c>
      <c r="J41" s="616">
        <v>2.7897067401609998</v>
      </c>
      <c r="K41" s="619">
        <v>0.36593144009700002</v>
      </c>
    </row>
    <row r="42" spans="1:11" ht="14.4" customHeight="1" thickBot="1" x14ac:dyDescent="0.35">
      <c r="A42" s="637" t="s">
        <v>374</v>
      </c>
      <c r="B42" s="615">
        <v>550.635550553847</v>
      </c>
      <c r="C42" s="615">
        <v>519.83137999999997</v>
      </c>
      <c r="D42" s="616">
        <v>-30.804170553845999</v>
      </c>
      <c r="E42" s="617">
        <v>0.94405706183899996</v>
      </c>
      <c r="F42" s="615">
        <v>525.384875144685</v>
      </c>
      <c r="G42" s="616">
        <v>87.564145857447002</v>
      </c>
      <c r="H42" s="618">
        <v>32.520389999999999</v>
      </c>
      <c r="I42" s="615">
        <v>88.487579999999994</v>
      </c>
      <c r="J42" s="616">
        <v>0.92343414255199996</v>
      </c>
      <c r="K42" s="619">
        <v>0.16842430032899999</v>
      </c>
    </row>
    <row r="43" spans="1:11" ht="14.4" customHeight="1" thickBot="1" x14ac:dyDescent="0.35">
      <c r="A43" s="637" t="s">
        <v>375</v>
      </c>
      <c r="B43" s="615">
        <v>128.62773182165299</v>
      </c>
      <c r="C43" s="615">
        <v>98.285030000000006</v>
      </c>
      <c r="D43" s="616">
        <v>-30.342701821653002</v>
      </c>
      <c r="E43" s="617">
        <v>0.76410451003099999</v>
      </c>
      <c r="F43" s="615">
        <v>112.999996440774</v>
      </c>
      <c r="G43" s="616">
        <v>18.833332740128998</v>
      </c>
      <c r="H43" s="618">
        <v>11.79937</v>
      </c>
      <c r="I43" s="615">
        <v>23.47437</v>
      </c>
      <c r="J43" s="616">
        <v>4.6410372598710001</v>
      </c>
      <c r="K43" s="619">
        <v>0.207737794153</v>
      </c>
    </row>
    <row r="44" spans="1:11" ht="14.4" customHeight="1" thickBot="1" x14ac:dyDescent="0.35">
      <c r="A44" s="637" t="s">
        <v>376</v>
      </c>
      <c r="B44" s="615">
        <v>13.998865634469</v>
      </c>
      <c r="C44" s="615">
        <v>2.1912099999999999</v>
      </c>
      <c r="D44" s="616">
        <v>-11.807655634469</v>
      </c>
      <c r="E44" s="617">
        <v>0.15652768282900001</v>
      </c>
      <c r="F44" s="615">
        <v>8.9999997165209997</v>
      </c>
      <c r="G44" s="616">
        <v>1.4999999527529999</v>
      </c>
      <c r="H44" s="618">
        <v>4.0500000000000001E-2</v>
      </c>
      <c r="I44" s="615">
        <v>4.0500000000000001E-2</v>
      </c>
      <c r="J44" s="616">
        <v>-1.4594999527529999</v>
      </c>
      <c r="K44" s="619">
        <v>4.5000001410000004E-3</v>
      </c>
    </row>
    <row r="45" spans="1:11" ht="14.4" customHeight="1" thickBot="1" x14ac:dyDescent="0.35">
      <c r="A45" s="637" t="s">
        <v>377</v>
      </c>
      <c r="B45" s="615">
        <v>0.17226446290399999</v>
      </c>
      <c r="C45" s="615">
        <v>0</v>
      </c>
      <c r="D45" s="616">
        <v>-0.17226446290399999</v>
      </c>
      <c r="E45" s="617">
        <v>0</v>
      </c>
      <c r="F45" s="615">
        <v>0</v>
      </c>
      <c r="G45" s="616">
        <v>0</v>
      </c>
      <c r="H45" s="618">
        <v>0.04</v>
      </c>
      <c r="I45" s="615">
        <v>0.04</v>
      </c>
      <c r="J45" s="616">
        <v>0.04</v>
      </c>
      <c r="K45" s="626" t="s">
        <v>366</v>
      </c>
    </row>
    <row r="46" spans="1:11" ht="14.4" customHeight="1" thickBot="1" x14ac:dyDescent="0.35">
      <c r="A46" s="637" t="s">
        <v>378</v>
      </c>
      <c r="B46" s="615">
        <v>15.136760473008</v>
      </c>
      <c r="C46" s="615">
        <v>30.57788</v>
      </c>
      <c r="D46" s="616">
        <v>15.441119526991001</v>
      </c>
      <c r="E46" s="617">
        <v>2.0201072782059999</v>
      </c>
      <c r="F46" s="615">
        <v>24.040924555859</v>
      </c>
      <c r="G46" s="616">
        <v>4.0068207593089999</v>
      </c>
      <c r="H46" s="618">
        <v>2.1561900000000001</v>
      </c>
      <c r="I46" s="615">
        <v>3.79331</v>
      </c>
      <c r="J46" s="616">
        <v>-0.21351075930899999</v>
      </c>
      <c r="K46" s="619">
        <v>0.15778552905400001</v>
      </c>
    </row>
    <row r="47" spans="1:11" ht="14.4" customHeight="1" thickBot="1" x14ac:dyDescent="0.35">
      <c r="A47" s="637" t="s">
        <v>379</v>
      </c>
      <c r="B47" s="615">
        <v>37.129315561009001</v>
      </c>
      <c r="C47" s="615">
        <v>31.722799999999999</v>
      </c>
      <c r="D47" s="616">
        <v>-5.4065155610089999</v>
      </c>
      <c r="E47" s="617">
        <v>0.85438687788000001</v>
      </c>
      <c r="F47" s="615">
        <v>32.769322610083996</v>
      </c>
      <c r="G47" s="616">
        <v>5.4615537683469997</v>
      </c>
      <c r="H47" s="618">
        <v>0.66501999999999994</v>
      </c>
      <c r="I47" s="615">
        <v>4.3493700000000004</v>
      </c>
      <c r="J47" s="616">
        <v>-1.1121837683469999</v>
      </c>
      <c r="K47" s="619">
        <v>0.132726881533</v>
      </c>
    </row>
    <row r="48" spans="1:11" ht="14.4" customHeight="1" thickBot="1" x14ac:dyDescent="0.35">
      <c r="A48" s="637" t="s">
        <v>380</v>
      </c>
      <c r="B48" s="615">
        <v>83.082636948957003</v>
      </c>
      <c r="C48" s="615">
        <v>93.818989999999999</v>
      </c>
      <c r="D48" s="616">
        <v>10.736353051042</v>
      </c>
      <c r="E48" s="617">
        <v>1.1292249914700001</v>
      </c>
      <c r="F48" s="615">
        <v>60.999998078647003</v>
      </c>
      <c r="G48" s="616">
        <v>10.166666346441</v>
      </c>
      <c r="H48" s="618">
        <v>10.35331</v>
      </c>
      <c r="I48" s="615">
        <v>20.253540000000001</v>
      </c>
      <c r="J48" s="616">
        <v>10.086873653557999</v>
      </c>
      <c r="K48" s="619">
        <v>0.33202525635899999</v>
      </c>
    </row>
    <row r="49" spans="1:11" ht="14.4" customHeight="1" thickBot="1" x14ac:dyDescent="0.35">
      <c r="A49" s="637" t="s">
        <v>381</v>
      </c>
      <c r="B49" s="615">
        <v>0</v>
      </c>
      <c r="C49" s="615">
        <v>-0.95469000000000004</v>
      </c>
      <c r="D49" s="616">
        <v>-0.95469000000000004</v>
      </c>
      <c r="E49" s="625" t="s">
        <v>366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6" t="s">
        <v>382</v>
      </c>
      <c r="B50" s="620">
        <v>383.305589915322</v>
      </c>
      <c r="C50" s="620">
        <v>558.98690999999997</v>
      </c>
      <c r="D50" s="621">
        <v>175.68132008467799</v>
      </c>
      <c r="E50" s="627">
        <v>1.4583322672729999</v>
      </c>
      <c r="F50" s="620">
        <v>603.88556613614105</v>
      </c>
      <c r="G50" s="621">
        <v>100.647594356024</v>
      </c>
      <c r="H50" s="623">
        <v>68.351990000000001</v>
      </c>
      <c r="I50" s="620">
        <v>103.83317</v>
      </c>
      <c r="J50" s="621">
        <v>3.1855756439760001</v>
      </c>
      <c r="K50" s="628">
        <v>0.171941797954</v>
      </c>
    </row>
    <row r="51" spans="1:11" ht="14.4" customHeight="1" thickBot="1" x14ac:dyDescent="0.35">
      <c r="A51" s="637" t="s">
        <v>383</v>
      </c>
      <c r="B51" s="615">
        <v>374.6019075072</v>
      </c>
      <c r="C51" s="615">
        <v>526.48419000000001</v>
      </c>
      <c r="D51" s="616">
        <v>151.88228249280101</v>
      </c>
      <c r="E51" s="617">
        <v>1.405449837411</v>
      </c>
      <c r="F51" s="615">
        <v>598.88556629362904</v>
      </c>
      <c r="G51" s="616">
        <v>99.814261048937993</v>
      </c>
      <c r="H51" s="618">
        <v>67.828389999999999</v>
      </c>
      <c r="I51" s="615">
        <v>103.28779</v>
      </c>
      <c r="J51" s="616">
        <v>3.4735289510610001</v>
      </c>
      <c r="K51" s="619">
        <v>0.17246665442100001</v>
      </c>
    </row>
    <row r="52" spans="1:11" ht="14.4" customHeight="1" thickBot="1" x14ac:dyDescent="0.35">
      <c r="A52" s="637" t="s">
        <v>384</v>
      </c>
      <c r="B52" s="615">
        <v>0</v>
      </c>
      <c r="C52" s="615">
        <v>28.1083</v>
      </c>
      <c r="D52" s="616">
        <v>28.1083</v>
      </c>
      <c r="E52" s="625" t="s">
        <v>366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5.4983066438329997</v>
      </c>
      <c r="C53" s="615">
        <v>4.3944200000000002</v>
      </c>
      <c r="D53" s="616">
        <v>-1.1038866438329999</v>
      </c>
      <c r="E53" s="617">
        <v>0.79923152429599997</v>
      </c>
      <c r="F53" s="615">
        <v>4.9999998425119996</v>
      </c>
      <c r="G53" s="616">
        <v>0.83333330708499997</v>
      </c>
      <c r="H53" s="618">
        <v>0.52359999999999995</v>
      </c>
      <c r="I53" s="615">
        <v>0.54537999999999998</v>
      </c>
      <c r="J53" s="616">
        <v>-0.287953307085</v>
      </c>
      <c r="K53" s="619">
        <v>0.109076003435</v>
      </c>
    </row>
    <row r="54" spans="1:11" ht="14.4" customHeight="1" thickBot="1" x14ac:dyDescent="0.35">
      <c r="A54" s="636" t="s">
        <v>386</v>
      </c>
      <c r="B54" s="620">
        <v>275.16368777954898</v>
      </c>
      <c r="C54" s="620">
        <v>266.85374000000002</v>
      </c>
      <c r="D54" s="621">
        <v>-8.3099477795480006</v>
      </c>
      <c r="E54" s="627">
        <v>0.96979998397800005</v>
      </c>
      <c r="F54" s="620">
        <v>311.99999017275599</v>
      </c>
      <c r="G54" s="621">
        <v>51.999998362126</v>
      </c>
      <c r="H54" s="623">
        <v>32.321800000000003</v>
      </c>
      <c r="I54" s="620">
        <v>56.195830000000001</v>
      </c>
      <c r="J54" s="621">
        <v>4.1958316378739999</v>
      </c>
      <c r="K54" s="628">
        <v>0.18011484541600001</v>
      </c>
    </row>
    <row r="55" spans="1:11" ht="14.4" customHeight="1" thickBot="1" x14ac:dyDescent="0.35">
      <c r="A55" s="637" t="s">
        <v>387</v>
      </c>
      <c r="B55" s="615">
        <v>39.181692540957002</v>
      </c>
      <c r="C55" s="615">
        <v>34.987470000000002</v>
      </c>
      <c r="D55" s="616">
        <v>-4.194222540957</v>
      </c>
      <c r="E55" s="617">
        <v>0.89295453389099999</v>
      </c>
      <c r="F55" s="615">
        <v>29.999999055071999</v>
      </c>
      <c r="G55" s="616">
        <v>4.9999998425119996</v>
      </c>
      <c r="H55" s="618">
        <v>2.0290400000000002</v>
      </c>
      <c r="I55" s="615">
        <v>3.2901899999999999</v>
      </c>
      <c r="J55" s="616">
        <v>-1.7098098425120001</v>
      </c>
      <c r="K55" s="619">
        <v>0.109673003454</v>
      </c>
    </row>
    <row r="56" spans="1:11" ht="14.4" customHeight="1" thickBot="1" x14ac:dyDescent="0.35">
      <c r="A56" s="637" t="s">
        <v>388</v>
      </c>
      <c r="B56" s="615">
        <v>0</v>
      </c>
      <c r="C56" s="615">
        <v>1.06162</v>
      </c>
      <c r="D56" s="616">
        <v>1.06162</v>
      </c>
      <c r="E56" s="625" t="s">
        <v>366</v>
      </c>
      <c r="F56" s="615">
        <v>0.99999996850200001</v>
      </c>
      <c r="G56" s="616">
        <v>0.16666666141700001</v>
      </c>
      <c r="H56" s="618">
        <v>0</v>
      </c>
      <c r="I56" s="615">
        <v>0</v>
      </c>
      <c r="J56" s="616">
        <v>-0.16666666141700001</v>
      </c>
      <c r="K56" s="619">
        <v>0</v>
      </c>
    </row>
    <row r="57" spans="1:11" ht="14.4" customHeight="1" thickBot="1" x14ac:dyDescent="0.35">
      <c r="A57" s="637" t="s">
        <v>389</v>
      </c>
      <c r="B57" s="615">
        <v>0</v>
      </c>
      <c r="C57" s="615">
        <v>3.7461099999999998</v>
      </c>
      <c r="D57" s="616">
        <v>3.7461099999999998</v>
      </c>
      <c r="E57" s="625" t="s">
        <v>335</v>
      </c>
      <c r="F57" s="615">
        <v>2.9999999055069999</v>
      </c>
      <c r="G57" s="616">
        <v>0.49999998425100001</v>
      </c>
      <c r="H57" s="618">
        <v>0</v>
      </c>
      <c r="I57" s="615">
        <v>0</v>
      </c>
      <c r="J57" s="616">
        <v>-0.49999998425100001</v>
      </c>
      <c r="K57" s="619">
        <v>0</v>
      </c>
    </row>
    <row r="58" spans="1:11" ht="14.4" customHeight="1" thickBot="1" x14ac:dyDescent="0.35">
      <c r="A58" s="637" t="s">
        <v>390</v>
      </c>
      <c r="B58" s="615">
        <v>29.002789627662001</v>
      </c>
      <c r="C58" s="615">
        <v>24.63571</v>
      </c>
      <c r="D58" s="616">
        <v>-4.3670796276620001</v>
      </c>
      <c r="E58" s="617">
        <v>0.84942553169099999</v>
      </c>
      <c r="F58" s="615">
        <v>29.999999055071999</v>
      </c>
      <c r="G58" s="616">
        <v>4.9999998425119996</v>
      </c>
      <c r="H58" s="618">
        <v>2.3079299999999998</v>
      </c>
      <c r="I58" s="615">
        <v>4.6120000000000001</v>
      </c>
      <c r="J58" s="616">
        <v>-0.38799984251199998</v>
      </c>
      <c r="K58" s="619">
        <v>0.15373333817500001</v>
      </c>
    </row>
    <row r="59" spans="1:11" ht="14.4" customHeight="1" thickBot="1" x14ac:dyDescent="0.35">
      <c r="A59" s="637" t="s">
        <v>391</v>
      </c>
      <c r="B59" s="615">
        <v>62.998776699809</v>
      </c>
      <c r="C59" s="615">
        <v>44.64573</v>
      </c>
      <c r="D59" s="616">
        <v>-18.353046699808999</v>
      </c>
      <c r="E59" s="617">
        <v>0.70867614164500004</v>
      </c>
      <c r="F59" s="615">
        <v>57.99999817314</v>
      </c>
      <c r="G59" s="616">
        <v>9.66666636219</v>
      </c>
      <c r="H59" s="618">
        <v>6.9176799999999998</v>
      </c>
      <c r="I59" s="615">
        <v>14.0885</v>
      </c>
      <c r="J59" s="616">
        <v>4.4218336378089997</v>
      </c>
      <c r="K59" s="619">
        <v>0.242905180064</v>
      </c>
    </row>
    <row r="60" spans="1:11" ht="14.4" customHeight="1" thickBot="1" x14ac:dyDescent="0.35">
      <c r="A60" s="637" t="s">
        <v>392</v>
      </c>
      <c r="B60" s="615">
        <v>143.98042891111999</v>
      </c>
      <c r="C60" s="615">
        <v>157.77709999999999</v>
      </c>
      <c r="D60" s="616">
        <v>13.79667108888</v>
      </c>
      <c r="E60" s="617">
        <v>1.0958232392630001</v>
      </c>
      <c r="F60" s="615">
        <v>189.999994015461</v>
      </c>
      <c r="G60" s="616">
        <v>31.666665669242999</v>
      </c>
      <c r="H60" s="618">
        <v>21.067150000000002</v>
      </c>
      <c r="I60" s="615">
        <v>34.20514</v>
      </c>
      <c r="J60" s="616">
        <v>2.5384743307559998</v>
      </c>
      <c r="K60" s="619">
        <v>0.18002705830099999</v>
      </c>
    </row>
    <row r="61" spans="1:11" ht="14.4" customHeight="1" thickBot="1" x14ac:dyDescent="0.35">
      <c r="A61" s="636" t="s">
        <v>393</v>
      </c>
      <c r="B61" s="620">
        <v>0</v>
      </c>
      <c r="C61" s="620">
        <v>0.75292000000000003</v>
      </c>
      <c r="D61" s="621">
        <v>0.75292000000000003</v>
      </c>
      <c r="E61" s="622" t="s">
        <v>366</v>
      </c>
      <c r="F61" s="620">
        <v>0</v>
      </c>
      <c r="G61" s="621">
        <v>0</v>
      </c>
      <c r="H61" s="623">
        <v>0</v>
      </c>
      <c r="I61" s="620">
        <v>0</v>
      </c>
      <c r="J61" s="621">
        <v>0</v>
      </c>
      <c r="K61" s="624" t="s">
        <v>335</v>
      </c>
    </row>
    <row r="62" spans="1:11" ht="14.4" customHeight="1" thickBot="1" x14ac:dyDescent="0.35">
      <c r="A62" s="637" t="s">
        <v>394</v>
      </c>
      <c r="B62" s="615">
        <v>0</v>
      </c>
      <c r="C62" s="615">
        <v>0.75292000000000003</v>
      </c>
      <c r="D62" s="616">
        <v>0.75292000000000003</v>
      </c>
      <c r="E62" s="625" t="s">
        <v>366</v>
      </c>
      <c r="F62" s="615">
        <v>0</v>
      </c>
      <c r="G62" s="616">
        <v>0</v>
      </c>
      <c r="H62" s="618">
        <v>0</v>
      </c>
      <c r="I62" s="615">
        <v>0</v>
      </c>
      <c r="J62" s="616">
        <v>0</v>
      </c>
      <c r="K62" s="626" t="s">
        <v>335</v>
      </c>
    </row>
    <row r="63" spans="1:11" ht="14.4" customHeight="1" thickBot="1" x14ac:dyDescent="0.35">
      <c r="A63" s="636" t="s">
        <v>395</v>
      </c>
      <c r="B63" s="620">
        <v>0</v>
      </c>
      <c r="C63" s="620">
        <v>0</v>
      </c>
      <c r="D63" s="621">
        <v>0</v>
      </c>
      <c r="E63" s="622" t="s">
        <v>335</v>
      </c>
      <c r="F63" s="620">
        <v>0</v>
      </c>
      <c r="G63" s="621">
        <v>0</v>
      </c>
      <c r="H63" s="623">
        <v>0</v>
      </c>
      <c r="I63" s="620">
        <v>4.056</v>
      </c>
      <c r="J63" s="621">
        <v>4.056</v>
      </c>
      <c r="K63" s="624" t="s">
        <v>366</v>
      </c>
    </row>
    <row r="64" spans="1:11" ht="14.4" customHeight="1" thickBot="1" x14ac:dyDescent="0.35">
      <c r="A64" s="637" t="s">
        <v>396</v>
      </c>
      <c r="B64" s="615">
        <v>0</v>
      </c>
      <c r="C64" s="615">
        <v>0</v>
      </c>
      <c r="D64" s="616">
        <v>0</v>
      </c>
      <c r="E64" s="625" t="s">
        <v>335</v>
      </c>
      <c r="F64" s="615">
        <v>0</v>
      </c>
      <c r="G64" s="616">
        <v>0</v>
      </c>
      <c r="H64" s="618">
        <v>0</v>
      </c>
      <c r="I64" s="615">
        <v>4.056</v>
      </c>
      <c r="J64" s="616">
        <v>4.056</v>
      </c>
      <c r="K64" s="626" t="s">
        <v>366</v>
      </c>
    </row>
    <row r="65" spans="1:11" ht="14.4" customHeight="1" thickBot="1" x14ac:dyDescent="0.35">
      <c r="A65" s="635" t="s">
        <v>42</v>
      </c>
      <c r="B65" s="615">
        <v>1702.7321874153899</v>
      </c>
      <c r="C65" s="615">
        <v>1520.279</v>
      </c>
      <c r="D65" s="616">
        <v>-182.45318741539401</v>
      </c>
      <c r="E65" s="617">
        <v>0.89284680893199997</v>
      </c>
      <c r="F65" s="615">
        <v>1578.59074093657</v>
      </c>
      <c r="G65" s="616">
        <v>263.09845682276199</v>
      </c>
      <c r="H65" s="618">
        <v>152.36000000000001</v>
      </c>
      <c r="I65" s="615">
        <v>330.05099999999999</v>
      </c>
      <c r="J65" s="616">
        <v>66.952543177237999</v>
      </c>
      <c r="K65" s="619">
        <v>0.20907952355199999</v>
      </c>
    </row>
    <row r="66" spans="1:11" ht="14.4" customHeight="1" thickBot="1" x14ac:dyDescent="0.35">
      <c r="A66" s="636" t="s">
        <v>397</v>
      </c>
      <c r="B66" s="620">
        <v>1702.7321874153899</v>
      </c>
      <c r="C66" s="620">
        <v>1520.279</v>
      </c>
      <c r="D66" s="621">
        <v>-182.45318741539401</v>
      </c>
      <c r="E66" s="627">
        <v>0.89284680893199997</v>
      </c>
      <c r="F66" s="620">
        <v>1578.59074093657</v>
      </c>
      <c r="G66" s="621">
        <v>263.09845682276199</v>
      </c>
      <c r="H66" s="623">
        <v>152.36000000000001</v>
      </c>
      <c r="I66" s="620">
        <v>330.05099999999999</v>
      </c>
      <c r="J66" s="621">
        <v>66.952543177237999</v>
      </c>
      <c r="K66" s="628">
        <v>0.20907952355199999</v>
      </c>
    </row>
    <row r="67" spans="1:11" ht="14.4" customHeight="1" thickBot="1" x14ac:dyDescent="0.35">
      <c r="A67" s="637" t="s">
        <v>398</v>
      </c>
      <c r="B67" s="615">
        <v>480.95636649651601</v>
      </c>
      <c r="C67" s="615">
        <v>379.29599999999999</v>
      </c>
      <c r="D67" s="616">
        <v>-101.660366496516</v>
      </c>
      <c r="E67" s="617">
        <v>0.78862871233599996</v>
      </c>
      <c r="F67" s="615">
        <v>389.59077838718702</v>
      </c>
      <c r="G67" s="616">
        <v>64.931796397864005</v>
      </c>
      <c r="H67" s="618">
        <v>38.917000000000002</v>
      </c>
      <c r="I67" s="615">
        <v>80.918000000000006</v>
      </c>
      <c r="J67" s="616">
        <v>15.986203602134999</v>
      </c>
      <c r="K67" s="619">
        <v>0.20769998801</v>
      </c>
    </row>
    <row r="68" spans="1:11" ht="14.4" customHeight="1" thickBot="1" x14ac:dyDescent="0.35">
      <c r="A68" s="637" t="s">
        <v>399</v>
      </c>
      <c r="B68" s="615">
        <v>126.004540626758</v>
      </c>
      <c r="C68" s="615">
        <v>124.46</v>
      </c>
      <c r="D68" s="616">
        <v>-1.544540626758</v>
      </c>
      <c r="E68" s="617">
        <v>0.98774218278899995</v>
      </c>
      <c r="F68" s="615">
        <v>135.99999571633001</v>
      </c>
      <c r="G68" s="616">
        <v>22.666665952721001</v>
      </c>
      <c r="H68" s="618">
        <v>9.6999999999999993</v>
      </c>
      <c r="I68" s="615">
        <v>21.702999999999999</v>
      </c>
      <c r="J68" s="616">
        <v>-0.96366595272099997</v>
      </c>
      <c r="K68" s="619">
        <v>0.159580887379</v>
      </c>
    </row>
    <row r="69" spans="1:11" ht="14.4" customHeight="1" thickBot="1" x14ac:dyDescent="0.35">
      <c r="A69" s="637" t="s">
        <v>400</v>
      </c>
      <c r="B69" s="615">
        <v>1095.7712802921201</v>
      </c>
      <c r="C69" s="615">
        <v>1016.523</v>
      </c>
      <c r="D69" s="616">
        <v>-79.24828029212</v>
      </c>
      <c r="E69" s="617">
        <v>0.92767808235399996</v>
      </c>
      <c r="F69" s="615">
        <v>1052.9999668330599</v>
      </c>
      <c r="G69" s="616">
        <v>175.49999447217601</v>
      </c>
      <c r="H69" s="618">
        <v>103.74299999999999</v>
      </c>
      <c r="I69" s="615">
        <v>227.43</v>
      </c>
      <c r="J69" s="616">
        <v>51.930005527824001</v>
      </c>
      <c r="K69" s="619">
        <v>0.21598291278500001</v>
      </c>
    </row>
    <row r="70" spans="1:11" ht="14.4" customHeight="1" thickBot="1" x14ac:dyDescent="0.35">
      <c r="A70" s="638" t="s">
        <v>401</v>
      </c>
      <c r="B70" s="620">
        <v>4584.0515190850501</v>
      </c>
      <c r="C70" s="620">
        <v>4612.2888199999998</v>
      </c>
      <c r="D70" s="621">
        <v>28.237300914946001</v>
      </c>
      <c r="E70" s="627">
        <v>1.006159900428</v>
      </c>
      <c r="F70" s="620">
        <v>5018.1507118628297</v>
      </c>
      <c r="G70" s="621">
        <v>836.358451977139</v>
      </c>
      <c r="H70" s="623">
        <v>314.91429000000102</v>
      </c>
      <c r="I70" s="620">
        <v>533.25936000000104</v>
      </c>
      <c r="J70" s="621">
        <v>-303.09909197713802</v>
      </c>
      <c r="K70" s="628">
        <v>0.106266110888</v>
      </c>
    </row>
    <row r="71" spans="1:11" ht="14.4" customHeight="1" thickBot="1" x14ac:dyDescent="0.35">
      <c r="A71" s="635" t="s">
        <v>45</v>
      </c>
      <c r="B71" s="615">
        <v>1262.1686412359199</v>
      </c>
      <c r="C71" s="615">
        <v>1249.3491899999999</v>
      </c>
      <c r="D71" s="616">
        <v>-12.819451235921999</v>
      </c>
      <c r="E71" s="617">
        <v>0.98984331346999999</v>
      </c>
      <c r="F71" s="615">
        <v>1390.3488410468301</v>
      </c>
      <c r="G71" s="616">
        <v>231.72480684113799</v>
      </c>
      <c r="H71" s="618">
        <v>159.80663000000001</v>
      </c>
      <c r="I71" s="615">
        <v>195.95660000000001</v>
      </c>
      <c r="J71" s="616">
        <v>-35.768206841138003</v>
      </c>
      <c r="K71" s="619">
        <v>0.14094060009600001</v>
      </c>
    </row>
    <row r="72" spans="1:11" ht="14.4" customHeight="1" thickBot="1" x14ac:dyDescent="0.35">
      <c r="A72" s="639" t="s">
        <v>402</v>
      </c>
      <c r="B72" s="615">
        <v>1262.1686412359199</v>
      </c>
      <c r="C72" s="615">
        <v>1249.3491899999999</v>
      </c>
      <c r="D72" s="616">
        <v>-12.819451235921999</v>
      </c>
      <c r="E72" s="617">
        <v>0.98984331346999999</v>
      </c>
      <c r="F72" s="615">
        <v>1390.3488410468301</v>
      </c>
      <c r="G72" s="616">
        <v>231.72480684113799</v>
      </c>
      <c r="H72" s="618">
        <v>159.80663000000001</v>
      </c>
      <c r="I72" s="615">
        <v>195.95660000000001</v>
      </c>
      <c r="J72" s="616">
        <v>-35.768206841138003</v>
      </c>
      <c r="K72" s="619">
        <v>0.14094060009600001</v>
      </c>
    </row>
    <row r="73" spans="1:11" ht="14.4" customHeight="1" thickBot="1" x14ac:dyDescent="0.35">
      <c r="A73" s="637" t="s">
        <v>403</v>
      </c>
      <c r="B73" s="615">
        <v>1119.9429471910501</v>
      </c>
      <c r="C73" s="615">
        <v>1130.59394</v>
      </c>
      <c r="D73" s="616">
        <v>10.650992808950001</v>
      </c>
      <c r="E73" s="617">
        <v>1.009510299462</v>
      </c>
      <c r="F73" s="615">
        <v>946.84416146800595</v>
      </c>
      <c r="G73" s="616">
        <v>157.80736024466799</v>
      </c>
      <c r="H73" s="618">
        <v>135.45817</v>
      </c>
      <c r="I73" s="615">
        <v>164.60163</v>
      </c>
      <c r="J73" s="616">
        <v>6.7942697553320004</v>
      </c>
      <c r="K73" s="619">
        <v>0.173842366778</v>
      </c>
    </row>
    <row r="74" spans="1:11" ht="14.4" customHeight="1" thickBot="1" x14ac:dyDescent="0.35">
      <c r="A74" s="637" t="s">
        <v>404</v>
      </c>
      <c r="B74" s="615">
        <v>21.309921317552</v>
      </c>
      <c r="C74" s="615">
        <v>2.0270000000000001</v>
      </c>
      <c r="D74" s="616">
        <v>-19.282921317551999</v>
      </c>
      <c r="E74" s="617">
        <v>9.5120013340000004E-2</v>
      </c>
      <c r="F74" s="615">
        <v>1.9107112998010001</v>
      </c>
      <c r="G74" s="616">
        <v>0.31845188330000002</v>
      </c>
      <c r="H74" s="618">
        <v>0</v>
      </c>
      <c r="I74" s="615">
        <v>0</v>
      </c>
      <c r="J74" s="616">
        <v>-0.31845188330000002</v>
      </c>
      <c r="K74" s="619">
        <v>0</v>
      </c>
    </row>
    <row r="75" spans="1:11" ht="14.4" customHeight="1" thickBot="1" x14ac:dyDescent="0.35">
      <c r="A75" s="637" t="s">
        <v>405</v>
      </c>
      <c r="B75" s="615">
        <v>96.999836234566999</v>
      </c>
      <c r="C75" s="615">
        <v>90.758920000000003</v>
      </c>
      <c r="D75" s="616">
        <v>-6.240916234567</v>
      </c>
      <c r="E75" s="617">
        <v>0.93566054875100002</v>
      </c>
      <c r="F75" s="615">
        <v>420.999986739522</v>
      </c>
      <c r="G75" s="616">
        <v>70.166664456586005</v>
      </c>
      <c r="H75" s="618">
        <v>14.80555</v>
      </c>
      <c r="I75" s="615">
        <v>15.77355</v>
      </c>
      <c r="J75" s="616">
        <v>-54.393114456585998</v>
      </c>
      <c r="K75" s="619">
        <v>3.7466865788000001E-2</v>
      </c>
    </row>
    <row r="76" spans="1:11" ht="14.4" customHeight="1" thickBot="1" x14ac:dyDescent="0.35">
      <c r="A76" s="637" t="s">
        <v>406</v>
      </c>
      <c r="B76" s="615">
        <v>23.915936492752</v>
      </c>
      <c r="C76" s="615">
        <v>25.969329999999999</v>
      </c>
      <c r="D76" s="616">
        <v>2.0533935072470002</v>
      </c>
      <c r="E76" s="617">
        <v>1.085858795781</v>
      </c>
      <c r="F76" s="615">
        <v>20.593981539501002</v>
      </c>
      <c r="G76" s="616">
        <v>3.4323302565830001</v>
      </c>
      <c r="H76" s="618">
        <v>9.5429099999999991</v>
      </c>
      <c r="I76" s="615">
        <v>15.58142</v>
      </c>
      <c r="J76" s="616">
        <v>12.149089743416001</v>
      </c>
      <c r="K76" s="619">
        <v>0.75660065879500005</v>
      </c>
    </row>
    <row r="77" spans="1:11" ht="14.4" customHeight="1" thickBot="1" x14ac:dyDescent="0.35">
      <c r="A77" s="640" t="s">
        <v>46</v>
      </c>
      <c r="B77" s="620">
        <v>0</v>
      </c>
      <c r="C77" s="620">
        <v>171.43010000000001</v>
      </c>
      <c r="D77" s="621">
        <v>171.43010000000001</v>
      </c>
      <c r="E77" s="622" t="s">
        <v>335</v>
      </c>
      <c r="F77" s="620">
        <v>0</v>
      </c>
      <c r="G77" s="621">
        <v>0</v>
      </c>
      <c r="H77" s="623">
        <v>5.202</v>
      </c>
      <c r="I77" s="620">
        <v>14.746</v>
      </c>
      <c r="J77" s="621">
        <v>14.746</v>
      </c>
      <c r="K77" s="624" t="s">
        <v>335</v>
      </c>
    </row>
    <row r="78" spans="1:11" ht="14.4" customHeight="1" thickBot="1" x14ac:dyDescent="0.35">
      <c r="A78" s="636" t="s">
        <v>407</v>
      </c>
      <c r="B78" s="620">
        <v>0</v>
      </c>
      <c r="C78" s="620">
        <v>83.325999999999993</v>
      </c>
      <c r="D78" s="621">
        <v>83.325999999999993</v>
      </c>
      <c r="E78" s="622" t="s">
        <v>335</v>
      </c>
      <c r="F78" s="620">
        <v>0</v>
      </c>
      <c r="G78" s="621">
        <v>0</v>
      </c>
      <c r="H78" s="623">
        <v>5.202</v>
      </c>
      <c r="I78" s="620">
        <v>14.746</v>
      </c>
      <c r="J78" s="621">
        <v>14.746</v>
      </c>
      <c r="K78" s="624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63.6</v>
      </c>
      <c r="D79" s="616">
        <v>63.6</v>
      </c>
      <c r="E79" s="625" t="s">
        <v>335</v>
      </c>
      <c r="F79" s="615">
        <v>0</v>
      </c>
      <c r="G79" s="616">
        <v>0</v>
      </c>
      <c r="H79" s="618">
        <v>5.202</v>
      </c>
      <c r="I79" s="615">
        <v>10.125999999999999</v>
      </c>
      <c r="J79" s="616">
        <v>10.125999999999999</v>
      </c>
      <c r="K79" s="626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19.725999999999999</v>
      </c>
      <c r="D80" s="616">
        <v>19.725999999999999</v>
      </c>
      <c r="E80" s="625" t="s">
        <v>335</v>
      </c>
      <c r="F80" s="615">
        <v>0</v>
      </c>
      <c r="G80" s="616">
        <v>0</v>
      </c>
      <c r="H80" s="618">
        <v>0</v>
      </c>
      <c r="I80" s="615">
        <v>4.62</v>
      </c>
      <c r="J80" s="616">
        <v>4.62</v>
      </c>
      <c r="K80" s="626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88.104100000000003</v>
      </c>
      <c r="D81" s="621">
        <v>88.104100000000003</v>
      </c>
      <c r="E81" s="622" t="s">
        <v>366</v>
      </c>
      <c r="F81" s="620">
        <v>0</v>
      </c>
      <c r="G81" s="621">
        <v>0</v>
      </c>
      <c r="H81" s="623">
        <v>0</v>
      </c>
      <c r="I81" s="620">
        <v>0</v>
      </c>
      <c r="J81" s="621">
        <v>0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68.971000000000004</v>
      </c>
      <c r="D82" s="616">
        <v>68.971000000000004</v>
      </c>
      <c r="E82" s="625" t="s">
        <v>366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19.133099999999999</v>
      </c>
      <c r="D83" s="616">
        <v>19.133099999999999</v>
      </c>
      <c r="E83" s="625" t="s">
        <v>366</v>
      </c>
      <c r="F83" s="615">
        <v>0</v>
      </c>
      <c r="G83" s="616">
        <v>0</v>
      </c>
      <c r="H83" s="618">
        <v>0</v>
      </c>
      <c r="I83" s="615">
        <v>0</v>
      </c>
      <c r="J83" s="616">
        <v>0</v>
      </c>
      <c r="K83" s="626" t="s">
        <v>335</v>
      </c>
    </row>
    <row r="84" spans="1:11" ht="14.4" customHeight="1" thickBot="1" x14ac:dyDescent="0.35">
      <c r="A84" s="635" t="s">
        <v>47</v>
      </c>
      <c r="B84" s="615">
        <v>3321.8828778491302</v>
      </c>
      <c r="C84" s="615">
        <v>3191.5095299999998</v>
      </c>
      <c r="D84" s="616">
        <v>-130.37334784913301</v>
      </c>
      <c r="E84" s="617">
        <v>0.96075317744599997</v>
      </c>
      <c r="F84" s="615">
        <v>3627.8018708159998</v>
      </c>
      <c r="G84" s="616">
        <v>604.63364513600004</v>
      </c>
      <c r="H84" s="618">
        <v>149.90566000000001</v>
      </c>
      <c r="I84" s="615">
        <v>322.55676</v>
      </c>
      <c r="J84" s="616">
        <v>-282.07688513599999</v>
      </c>
      <c r="K84" s="619">
        <v>8.8912452081000001E-2</v>
      </c>
    </row>
    <row r="85" spans="1:11" ht="14.4" customHeight="1" thickBot="1" x14ac:dyDescent="0.35">
      <c r="A85" s="636" t="s">
        <v>413</v>
      </c>
      <c r="B85" s="620">
        <v>1.484880987748</v>
      </c>
      <c r="C85" s="620">
        <v>29.281600000000001</v>
      </c>
      <c r="D85" s="621">
        <v>27.796719012251</v>
      </c>
      <c r="E85" s="627">
        <v>19.719829563181001</v>
      </c>
      <c r="F85" s="620">
        <v>29.527397884027</v>
      </c>
      <c r="G85" s="621">
        <v>4.9212329806710002</v>
      </c>
      <c r="H85" s="623">
        <v>0.314</v>
      </c>
      <c r="I85" s="620">
        <v>0.625</v>
      </c>
      <c r="J85" s="621">
        <v>-4.2962329806710002</v>
      </c>
      <c r="K85" s="628">
        <v>2.1166782201E-2</v>
      </c>
    </row>
    <row r="86" spans="1:11" ht="14.4" customHeight="1" thickBot="1" x14ac:dyDescent="0.35">
      <c r="A86" s="637" t="s">
        <v>414</v>
      </c>
      <c r="B86" s="615">
        <v>1.484880987748</v>
      </c>
      <c r="C86" s="615">
        <v>29.281600000000001</v>
      </c>
      <c r="D86" s="616">
        <v>27.796719012251</v>
      </c>
      <c r="E86" s="617">
        <v>19.719829563181001</v>
      </c>
      <c r="F86" s="615">
        <v>29.527397884027</v>
      </c>
      <c r="G86" s="616">
        <v>4.9212329806710002</v>
      </c>
      <c r="H86" s="618">
        <v>0.314</v>
      </c>
      <c r="I86" s="615">
        <v>0.625</v>
      </c>
      <c r="J86" s="616">
        <v>-4.2962329806710002</v>
      </c>
      <c r="K86" s="619">
        <v>2.1166782201E-2</v>
      </c>
    </row>
    <row r="87" spans="1:11" ht="14.4" customHeight="1" thickBot="1" x14ac:dyDescent="0.35">
      <c r="A87" s="636" t="s">
        <v>415</v>
      </c>
      <c r="B87" s="620">
        <v>24.489591363542001</v>
      </c>
      <c r="C87" s="620">
        <v>21.819320000000001</v>
      </c>
      <c r="D87" s="621">
        <v>-2.6702713635420001</v>
      </c>
      <c r="E87" s="627">
        <v>0.89096300857300004</v>
      </c>
      <c r="F87" s="620">
        <v>22.998267360861998</v>
      </c>
      <c r="G87" s="621">
        <v>3.8330445601430001</v>
      </c>
      <c r="H87" s="623">
        <v>2.75081</v>
      </c>
      <c r="I87" s="620">
        <v>6.1074700000000002</v>
      </c>
      <c r="J87" s="621">
        <v>2.274425439856</v>
      </c>
      <c r="K87" s="628">
        <v>0.265562179279</v>
      </c>
    </row>
    <row r="88" spans="1:11" ht="14.4" customHeight="1" thickBot="1" x14ac:dyDescent="0.35">
      <c r="A88" s="637" t="s">
        <v>416</v>
      </c>
      <c r="B88" s="615">
        <v>7.137272612326</v>
      </c>
      <c r="C88" s="615">
        <v>6.6161000000000003</v>
      </c>
      <c r="D88" s="616">
        <v>-0.52117261232599998</v>
      </c>
      <c r="E88" s="617">
        <v>0.92697874375300005</v>
      </c>
      <c r="F88" s="615">
        <v>6.2467389237899997</v>
      </c>
      <c r="G88" s="616">
        <v>1.0411231539650001</v>
      </c>
      <c r="H88" s="618">
        <v>0.96719999999999995</v>
      </c>
      <c r="I88" s="615">
        <v>0.96719999999999995</v>
      </c>
      <c r="J88" s="616">
        <v>-7.3923153965000002E-2</v>
      </c>
      <c r="K88" s="619">
        <v>0.154832787443</v>
      </c>
    </row>
    <row r="89" spans="1:11" ht="14.4" customHeight="1" thickBot="1" x14ac:dyDescent="0.35">
      <c r="A89" s="637" t="s">
        <v>417</v>
      </c>
      <c r="B89" s="615">
        <v>17.352318751215002</v>
      </c>
      <c r="C89" s="615">
        <v>15.20322</v>
      </c>
      <c r="D89" s="616">
        <v>-2.1490987512149999</v>
      </c>
      <c r="E89" s="617">
        <v>0.87614918893299998</v>
      </c>
      <c r="F89" s="615">
        <v>16.751528437072</v>
      </c>
      <c r="G89" s="616">
        <v>2.791921406178</v>
      </c>
      <c r="H89" s="618">
        <v>1.7836099999999999</v>
      </c>
      <c r="I89" s="615">
        <v>5.1402700000000001</v>
      </c>
      <c r="J89" s="616">
        <v>2.348348593821</v>
      </c>
      <c r="K89" s="619">
        <v>0.30685379064399998</v>
      </c>
    </row>
    <row r="90" spans="1:11" ht="14.4" customHeight="1" thickBot="1" x14ac:dyDescent="0.35">
      <c r="A90" s="636" t="s">
        <v>418</v>
      </c>
      <c r="B90" s="620">
        <v>106.88134014518</v>
      </c>
      <c r="C90" s="620">
        <v>135.26430999999999</v>
      </c>
      <c r="D90" s="621">
        <v>28.382969854820001</v>
      </c>
      <c r="E90" s="627">
        <v>1.2655558941930001</v>
      </c>
      <c r="F90" s="620">
        <v>103.99999672425101</v>
      </c>
      <c r="G90" s="621">
        <v>17.333332787374999</v>
      </c>
      <c r="H90" s="623">
        <v>0</v>
      </c>
      <c r="I90" s="620">
        <v>106.18801999999999</v>
      </c>
      <c r="J90" s="621">
        <v>88.854687212624</v>
      </c>
      <c r="K90" s="628">
        <v>1.0210386860059999</v>
      </c>
    </row>
    <row r="91" spans="1:11" ht="14.4" customHeight="1" thickBot="1" x14ac:dyDescent="0.35">
      <c r="A91" s="637" t="s">
        <v>419</v>
      </c>
      <c r="B91" s="615">
        <v>6.7120523065229998</v>
      </c>
      <c r="C91" s="615">
        <v>6.48</v>
      </c>
      <c r="D91" s="616">
        <v>-0.23205230652299999</v>
      </c>
      <c r="E91" s="617">
        <v>0.96542751815299999</v>
      </c>
      <c r="F91" s="615">
        <v>8.9999997165209997</v>
      </c>
      <c r="G91" s="616">
        <v>1.4999999527529999</v>
      </c>
      <c r="H91" s="618">
        <v>0</v>
      </c>
      <c r="I91" s="615">
        <v>1.62</v>
      </c>
      <c r="J91" s="616">
        <v>0.120000047246</v>
      </c>
      <c r="K91" s="619">
        <v>0.18000000566900001</v>
      </c>
    </row>
    <row r="92" spans="1:11" ht="14.4" customHeight="1" thickBot="1" x14ac:dyDescent="0.35">
      <c r="A92" s="637" t="s">
        <v>420</v>
      </c>
      <c r="B92" s="615">
        <v>100.169287838657</v>
      </c>
      <c r="C92" s="615">
        <v>128.78431</v>
      </c>
      <c r="D92" s="616">
        <v>28.615022161342999</v>
      </c>
      <c r="E92" s="617">
        <v>1.2856666227619999</v>
      </c>
      <c r="F92" s="615">
        <v>94.999997007727998</v>
      </c>
      <c r="G92" s="616">
        <v>15.833332834621</v>
      </c>
      <c r="H92" s="618">
        <v>0</v>
      </c>
      <c r="I92" s="615">
        <v>104.56802</v>
      </c>
      <c r="J92" s="616">
        <v>88.734687165378006</v>
      </c>
      <c r="K92" s="619">
        <v>1.1007160346689999</v>
      </c>
    </row>
    <row r="93" spans="1:11" ht="14.4" customHeight="1" thickBot="1" x14ac:dyDescent="0.35">
      <c r="A93" s="636" t="s">
        <v>421</v>
      </c>
      <c r="B93" s="620">
        <v>0</v>
      </c>
      <c r="C93" s="620">
        <v>0</v>
      </c>
      <c r="D93" s="621">
        <v>0</v>
      </c>
      <c r="E93" s="627">
        <v>1</v>
      </c>
      <c r="F93" s="620">
        <v>0</v>
      </c>
      <c r="G93" s="621">
        <v>0</v>
      </c>
      <c r="H93" s="623">
        <v>6.4</v>
      </c>
      <c r="I93" s="620">
        <v>6.4</v>
      </c>
      <c r="J93" s="621">
        <v>6.4</v>
      </c>
      <c r="K93" s="624" t="s">
        <v>366</v>
      </c>
    </row>
    <row r="94" spans="1:11" ht="14.4" customHeight="1" thickBot="1" x14ac:dyDescent="0.35">
      <c r="A94" s="637" t="s">
        <v>422</v>
      </c>
      <c r="B94" s="615">
        <v>0</v>
      </c>
      <c r="C94" s="615">
        <v>0</v>
      </c>
      <c r="D94" s="616">
        <v>0</v>
      </c>
      <c r="E94" s="617">
        <v>1</v>
      </c>
      <c r="F94" s="615">
        <v>0</v>
      </c>
      <c r="G94" s="616">
        <v>0</v>
      </c>
      <c r="H94" s="618">
        <v>6.4</v>
      </c>
      <c r="I94" s="615">
        <v>6.4</v>
      </c>
      <c r="J94" s="616">
        <v>6.4</v>
      </c>
      <c r="K94" s="626" t="s">
        <v>366</v>
      </c>
    </row>
    <row r="95" spans="1:11" ht="14.4" customHeight="1" thickBot="1" x14ac:dyDescent="0.35">
      <c r="A95" s="636" t="s">
        <v>423</v>
      </c>
      <c r="B95" s="620">
        <v>681.34438929851001</v>
      </c>
      <c r="C95" s="620">
        <v>681.29156999999998</v>
      </c>
      <c r="D95" s="621">
        <v>-5.2819298509000003E-2</v>
      </c>
      <c r="E95" s="627">
        <v>0.99992247782499999</v>
      </c>
      <c r="F95" s="620">
        <v>736.97913446457005</v>
      </c>
      <c r="G95" s="621">
        <v>122.829855744095</v>
      </c>
      <c r="H95" s="623">
        <v>57.462949999999999</v>
      </c>
      <c r="I95" s="620">
        <v>114.94987</v>
      </c>
      <c r="J95" s="621">
        <v>-7.8799857440940002</v>
      </c>
      <c r="K95" s="628">
        <v>0.15597438872300001</v>
      </c>
    </row>
    <row r="96" spans="1:11" ht="14.4" customHeight="1" thickBot="1" x14ac:dyDescent="0.35">
      <c r="A96" s="637" t="s">
        <v>424</v>
      </c>
      <c r="B96" s="615">
        <v>674.84997911754101</v>
      </c>
      <c r="C96" s="615">
        <v>674.43385000000001</v>
      </c>
      <c r="D96" s="616">
        <v>-0.41612911753999998</v>
      </c>
      <c r="E96" s="617">
        <v>0.99938337537099997</v>
      </c>
      <c r="F96" s="615">
        <v>730.12676812536404</v>
      </c>
      <c r="G96" s="616">
        <v>121.687794687561</v>
      </c>
      <c r="H96" s="618">
        <v>56.874049999999997</v>
      </c>
      <c r="I96" s="615">
        <v>113.74809999999999</v>
      </c>
      <c r="J96" s="616">
        <v>-7.9396946875600003</v>
      </c>
      <c r="K96" s="619">
        <v>0.155792260968</v>
      </c>
    </row>
    <row r="97" spans="1:11" ht="14.4" customHeight="1" thickBot="1" x14ac:dyDescent="0.35">
      <c r="A97" s="637" t="s">
        <v>425</v>
      </c>
      <c r="B97" s="615">
        <v>6.494410180969</v>
      </c>
      <c r="C97" s="615">
        <v>6.8577199999999996</v>
      </c>
      <c r="D97" s="616">
        <v>0.36330981902999998</v>
      </c>
      <c r="E97" s="617">
        <v>1.0559419268120001</v>
      </c>
      <c r="F97" s="615">
        <v>6.852366339205</v>
      </c>
      <c r="G97" s="616">
        <v>1.1420610565339999</v>
      </c>
      <c r="H97" s="618">
        <v>0.58889999999999998</v>
      </c>
      <c r="I97" s="615">
        <v>1.20177</v>
      </c>
      <c r="J97" s="616">
        <v>5.9708943464999997E-2</v>
      </c>
      <c r="K97" s="619">
        <v>0.17538029061900001</v>
      </c>
    </row>
    <row r="98" spans="1:11" ht="14.4" customHeight="1" thickBot="1" x14ac:dyDescent="0.35">
      <c r="A98" s="636" t="s">
        <v>426</v>
      </c>
      <c r="B98" s="620">
        <v>2507.6826760541499</v>
      </c>
      <c r="C98" s="620">
        <v>2318.8872299999998</v>
      </c>
      <c r="D98" s="621">
        <v>-188.79544605415401</v>
      </c>
      <c r="E98" s="627">
        <v>0.92471318326700003</v>
      </c>
      <c r="F98" s="620">
        <v>2734.2970743822898</v>
      </c>
      <c r="G98" s="621">
        <v>455.716179063715</v>
      </c>
      <c r="H98" s="623">
        <v>82.977900000000005</v>
      </c>
      <c r="I98" s="620">
        <v>88.2864</v>
      </c>
      <c r="J98" s="621">
        <v>-367.42977906371499</v>
      </c>
      <c r="K98" s="628">
        <v>3.2288517888000003E-2</v>
      </c>
    </row>
    <row r="99" spans="1:11" ht="14.4" customHeight="1" thickBot="1" x14ac:dyDescent="0.35">
      <c r="A99" s="637" t="s">
        <v>427</v>
      </c>
      <c r="B99" s="615">
        <v>1613.00378090872</v>
      </c>
      <c r="C99" s="615">
        <v>1648.8930600000001</v>
      </c>
      <c r="D99" s="616">
        <v>35.889279091276002</v>
      </c>
      <c r="E99" s="617">
        <v>1.022249965881</v>
      </c>
      <c r="F99" s="615">
        <v>1969.3484237333901</v>
      </c>
      <c r="G99" s="616">
        <v>328.22473728889798</v>
      </c>
      <c r="H99" s="618">
        <v>16.429760000000002</v>
      </c>
      <c r="I99" s="615">
        <v>20.967759999999998</v>
      </c>
      <c r="J99" s="616">
        <v>-307.25697728889799</v>
      </c>
      <c r="K99" s="619">
        <v>1.0647054501E-2</v>
      </c>
    </row>
    <row r="100" spans="1:11" ht="14.4" customHeight="1" thickBot="1" x14ac:dyDescent="0.35">
      <c r="A100" s="637" t="s">
        <v>428</v>
      </c>
      <c r="B100" s="615">
        <v>4.6200517014060001</v>
      </c>
      <c r="C100" s="615">
        <v>0.96799999999999997</v>
      </c>
      <c r="D100" s="616">
        <v>-3.6520517014060001</v>
      </c>
      <c r="E100" s="617">
        <v>0.209521464815</v>
      </c>
      <c r="F100" s="615">
        <v>1.1804927089970001</v>
      </c>
      <c r="G100" s="616">
        <v>0.19674878483200001</v>
      </c>
      <c r="H100" s="618">
        <v>0</v>
      </c>
      <c r="I100" s="615">
        <v>0</v>
      </c>
      <c r="J100" s="616">
        <v>-0.19674878483200001</v>
      </c>
      <c r="K100" s="619">
        <v>0</v>
      </c>
    </row>
    <row r="101" spans="1:11" ht="14.4" customHeight="1" thickBot="1" x14ac:dyDescent="0.35">
      <c r="A101" s="637" t="s">
        <v>429</v>
      </c>
      <c r="B101" s="615">
        <v>864.32219770391998</v>
      </c>
      <c r="C101" s="615">
        <v>669.02616999999998</v>
      </c>
      <c r="D101" s="616">
        <v>-195.29602770392</v>
      </c>
      <c r="E101" s="617">
        <v>0.77404719186500004</v>
      </c>
      <c r="F101" s="615">
        <v>763.768157939905</v>
      </c>
      <c r="G101" s="616">
        <v>127.294692989984</v>
      </c>
      <c r="H101" s="618">
        <v>66.548140000000004</v>
      </c>
      <c r="I101" s="615">
        <v>67.318640000000002</v>
      </c>
      <c r="J101" s="616">
        <v>-59.976052989983998</v>
      </c>
      <c r="K101" s="619">
        <v>8.8140149991999997E-2</v>
      </c>
    </row>
    <row r="102" spans="1:11" ht="14.4" customHeight="1" thickBot="1" x14ac:dyDescent="0.35">
      <c r="A102" s="636" t="s">
        <v>430</v>
      </c>
      <c r="B102" s="620">
        <v>0</v>
      </c>
      <c r="C102" s="620">
        <v>4.9654999999999996</v>
      </c>
      <c r="D102" s="621">
        <v>4.9654999999999996</v>
      </c>
      <c r="E102" s="622" t="s">
        <v>366</v>
      </c>
      <c r="F102" s="620">
        <v>0</v>
      </c>
      <c r="G102" s="621">
        <v>0</v>
      </c>
      <c r="H102" s="623">
        <v>0</v>
      </c>
      <c r="I102" s="620">
        <v>0</v>
      </c>
      <c r="J102" s="621">
        <v>0</v>
      </c>
      <c r="K102" s="624" t="s">
        <v>335</v>
      </c>
    </row>
    <row r="103" spans="1:11" ht="14.4" customHeight="1" thickBot="1" x14ac:dyDescent="0.35">
      <c r="A103" s="637" t="s">
        <v>431</v>
      </c>
      <c r="B103" s="615">
        <v>0</v>
      </c>
      <c r="C103" s="615">
        <v>0.8105</v>
      </c>
      <c r="D103" s="616">
        <v>0.8105</v>
      </c>
      <c r="E103" s="625" t="s">
        <v>366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26" t="s">
        <v>335</v>
      </c>
    </row>
    <row r="104" spans="1:11" ht="14.4" customHeight="1" thickBot="1" x14ac:dyDescent="0.35">
      <c r="A104" s="637" t="s">
        <v>432</v>
      </c>
      <c r="B104" s="615">
        <v>0</v>
      </c>
      <c r="C104" s="615">
        <v>4.1550000000000002</v>
      </c>
      <c r="D104" s="616">
        <v>4.1550000000000002</v>
      </c>
      <c r="E104" s="625" t="s">
        <v>366</v>
      </c>
      <c r="F104" s="615">
        <v>0</v>
      </c>
      <c r="G104" s="616">
        <v>0</v>
      </c>
      <c r="H104" s="618">
        <v>0</v>
      </c>
      <c r="I104" s="615">
        <v>0</v>
      </c>
      <c r="J104" s="616">
        <v>0</v>
      </c>
      <c r="K104" s="626" t="s">
        <v>335</v>
      </c>
    </row>
    <row r="105" spans="1:11" ht="14.4" customHeight="1" thickBot="1" x14ac:dyDescent="0.35">
      <c r="A105" s="634" t="s">
        <v>48</v>
      </c>
      <c r="B105" s="615">
        <v>96278.473633319198</v>
      </c>
      <c r="C105" s="615">
        <v>108293.44586000001</v>
      </c>
      <c r="D105" s="616">
        <v>12014.9722266809</v>
      </c>
      <c r="E105" s="617">
        <v>1.124793962484</v>
      </c>
      <c r="F105" s="615">
        <v>106896.996633004</v>
      </c>
      <c r="G105" s="616">
        <v>17816.166105500601</v>
      </c>
      <c r="H105" s="618">
        <v>8730.5968300000204</v>
      </c>
      <c r="I105" s="615">
        <v>18080.97928</v>
      </c>
      <c r="J105" s="616">
        <v>264.81317449942401</v>
      </c>
      <c r="K105" s="619">
        <v>0.16914394089099999</v>
      </c>
    </row>
    <row r="106" spans="1:11" ht="14.4" customHeight="1" thickBot="1" x14ac:dyDescent="0.35">
      <c r="A106" s="640" t="s">
        <v>433</v>
      </c>
      <c r="B106" s="620">
        <v>71515.999999998705</v>
      </c>
      <c r="C106" s="620">
        <v>80468.399999999994</v>
      </c>
      <c r="D106" s="621">
        <v>8952.4000000013002</v>
      </c>
      <c r="E106" s="627">
        <v>1.1251803792149999</v>
      </c>
      <c r="F106" s="620">
        <v>79354.997500509795</v>
      </c>
      <c r="G106" s="621">
        <v>13225.8329167516</v>
      </c>
      <c r="H106" s="623">
        <v>6471.9530000000104</v>
      </c>
      <c r="I106" s="620">
        <v>13402.393</v>
      </c>
      <c r="J106" s="621">
        <v>176.560083248376</v>
      </c>
      <c r="K106" s="628">
        <v>0.16889160635299999</v>
      </c>
    </row>
    <row r="107" spans="1:11" ht="14.4" customHeight="1" thickBot="1" x14ac:dyDescent="0.35">
      <c r="A107" s="636" t="s">
        <v>434</v>
      </c>
      <c r="B107" s="620">
        <v>70737.999999998705</v>
      </c>
      <c r="C107" s="620">
        <v>79912.304999999993</v>
      </c>
      <c r="D107" s="621">
        <v>9174.3050000013009</v>
      </c>
      <c r="E107" s="627">
        <v>1.1296941530710001</v>
      </c>
      <c r="F107" s="620">
        <v>78699.9975211407</v>
      </c>
      <c r="G107" s="621">
        <v>13116.666253523499</v>
      </c>
      <c r="H107" s="623">
        <v>6424.2080000000196</v>
      </c>
      <c r="I107" s="620">
        <v>13291.701999999999</v>
      </c>
      <c r="J107" s="621">
        <v>175.03574647656001</v>
      </c>
      <c r="K107" s="628">
        <v>0.16889075500100001</v>
      </c>
    </row>
    <row r="108" spans="1:11" ht="14.4" customHeight="1" thickBot="1" x14ac:dyDescent="0.35">
      <c r="A108" s="637" t="s">
        <v>435</v>
      </c>
      <c r="B108" s="615">
        <v>70737.999999998705</v>
      </c>
      <c r="C108" s="615">
        <v>79912.304999999993</v>
      </c>
      <c r="D108" s="616">
        <v>9174.3050000013009</v>
      </c>
      <c r="E108" s="617">
        <v>1.1296941530710001</v>
      </c>
      <c r="F108" s="615">
        <v>78699.9975211407</v>
      </c>
      <c r="G108" s="616">
        <v>13116.666253523499</v>
      </c>
      <c r="H108" s="618">
        <v>6424.2080000000196</v>
      </c>
      <c r="I108" s="615">
        <v>13291.701999999999</v>
      </c>
      <c r="J108" s="616">
        <v>175.03574647656001</v>
      </c>
      <c r="K108" s="619">
        <v>0.16889075500100001</v>
      </c>
    </row>
    <row r="109" spans="1:11" ht="14.4" customHeight="1" thickBot="1" x14ac:dyDescent="0.35">
      <c r="A109" s="636" t="s">
        <v>436</v>
      </c>
      <c r="B109" s="620">
        <v>540.99999999999</v>
      </c>
      <c r="C109" s="620">
        <v>407.75</v>
      </c>
      <c r="D109" s="621">
        <v>-133.24999999999</v>
      </c>
      <c r="E109" s="627">
        <v>0.75369685767000005</v>
      </c>
      <c r="F109" s="620">
        <v>409.99998708599401</v>
      </c>
      <c r="G109" s="621">
        <v>68.333331180998002</v>
      </c>
      <c r="H109" s="623">
        <v>29.35</v>
      </c>
      <c r="I109" s="620">
        <v>76.900000000000006</v>
      </c>
      <c r="J109" s="621">
        <v>8.5666688190010003</v>
      </c>
      <c r="K109" s="628">
        <v>0.18756098151700001</v>
      </c>
    </row>
    <row r="110" spans="1:11" ht="14.4" customHeight="1" thickBot="1" x14ac:dyDescent="0.35">
      <c r="A110" s="637" t="s">
        <v>437</v>
      </c>
      <c r="B110" s="615">
        <v>540.99999999999</v>
      </c>
      <c r="C110" s="615">
        <v>407.75</v>
      </c>
      <c r="D110" s="616">
        <v>-133.24999999999</v>
      </c>
      <c r="E110" s="617">
        <v>0.75369685767000005</v>
      </c>
      <c r="F110" s="615">
        <v>409.99998708599401</v>
      </c>
      <c r="G110" s="616">
        <v>68.333331180998002</v>
      </c>
      <c r="H110" s="618">
        <v>29.35</v>
      </c>
      <c r="I110" s="615">
        <v>76.900000000000006</v>
      </c>
      <c r="J110" s="616">
        <v>8.5666688190010003</v>
      </c>
      <c r="K110" s="619">
        <v>0.18756098151700001</v>
      </c>
    </row>
    <row r="111" spans="1:11" ht="14.4" customHeight="1" thickBot="1" x14ac:dyDescent="0.35">
      <c r="A111" s="636" t="s">
        <v>438</v>
      </c>
      <c r="B111" s="620">
        <v>236.99999999999599</v>
      </c>
      <c r="C111" s="620">
        <v>148.345</v>
      </c>
      <c r="D111" s="621">
        <v>-88.654999999994999</v>
      </c>
      <c r="E111" s="627">
        <v>0.62592827004200002</v>
      </c>
      <c r="F111" s="620">
        <v>244.999992283094</v>
      </c>
      <c r="G111" s="621">
        <v>40.833332047181997</v>
      </c>
      <c r="H111" s="623">
        <v>18.395</v>
      </c>
      <c r="I111" s="620">
        <v>33.790999999999997</v>
      </c>
      <c r="J111" s="621">
        <v>-7.0423320471819997</v>
      </c>
      <c r="K111" s="628">
        <v>0.13792245332299999</v>
      </c>
    </row>
    <row r="112" spans="1:11" ht="14.4" customHeight="1" thickBot="1" x14ac:dyDescent="0.35">
      <c r="A112" s="637" t="s">
        <v>439</v>
      </c>
      <c r="B112" s="615">
        <v>236.99999999999599</v>
      </c>
      <c r="C112" s="615">
        <v>148.345</v>
      </c>
      <c r="D112" s="616">
        <v>-88.654999999994999</v>
      </c>
      <c r="E112" s="617">
        <v>0.62592827004200002</v>
      </c>
      <c r="F112" s="615">
        <v>244.999992283094</v>
      </c>
      <c r="G112" s="616">
        <v>40.833332047181997</v>
      </c>
      <c r="H112" s="618">
        <v>18.395</v>
      </c>
      <c r="I112" s="615">
        <v>33.790999999999997</v>
      </c>
      <c r="J112" s="616">
        <v>-7.0423320471819997</v>
      </c>
      <c r="K112" s="619">
        <v>0.13792245332299999</v>
      </c>
    </row>
    <row r="113" spans="1:11" ht="14.4" customHeight="1" thickBot="1" x14ac:dyDescent="0.35">
      <c r="A113" s="635" t="s">
        <v>440</v>
      </c>
      <c r="B113" s="615">
        <v>24053.4736333205</v>
      </c>
      <c r="C113" s="615">
        <v>27024.1188</v>
      </c>
      <c r="D113" s="616">
        <v>2970.6451666795301</v>
      </c>
      <c r="E113" s="617">
        <v>1.123501711726</v>
      </c>
      <c r="F113" s="615">
        <v>26754.999157282298</v>
      </c>
      <c r="G113" s="616">
        <v>4459.1665262137203</v>
      </c>
      <c r="H113" s="618">
        <v>2194.2164000000098</v>
      </c>
      <c r="I113" s="615">
        <v>4545.3293000000003</v>
      </c>
      <c r="J113" s="616">
        <v>86.162773786280994</v>
      </c>
      <c r="K113" s="619">
        <v>0.16988710308900001</v>
      </c>
    </row>
    <row r="114" spans="1:11" ht="14.4" customHeight="1" thickBot="1" x14ac:dyDescent="0.35">
      <c r="A114" s="636" t="s">
        <v>441</v>
      </c>
      <c r="B114" s="620">
        <v>6368.4736333208402</v>
      </c>
      <c r="C114" s="620">
        <v>7228.78006</v>
      </c>
      <c r="D114" s="621">
        <v>860.30642667916504</v>
      </c>
      <c r="E114" s="627">
        <v>1.135088323547</v>
      </c>
      <c r="F114" s="620">
        <v>7080.9997769656602</v>
      </c>
      <c r="G114" s="621">
        <v>1180.16662949428</v>
      </c>
      <c r="H114" s="623">
        <v>580.82690000000105</v>
      </c>
      <c r="I114" s="620">
        <v>1203.1787999999999</v>
      </c>
      <c r="J114" s="621">
        <v>23.012170505724001</v>
      </c>
      <c r="K114" s="628">
        <v>0.16991651431900001</v>
      </c>
    </row>
    <row r="115" spans="1:11" ht="14.4" customHeight="1" thickBot="1" x14ac:dyDescent="0.35">
      <c r="A115" s="637" t="s">
        <v>442</v>
      </c>
      <c r="B115" s="615">
        <v>6368.4736333208402</v>
      </c>
      <c r="C115" s="615">
        <v>7228.78006</v>
      </c>
      <c r="D115" s="616">
        <v>860.30642667916504</v>
      </c>
      <c r="E115" s="617">
        <v>1.135088323547</v>
      </c>
      <c r="F115" s="615">
        <v>7080.9997769656602</v>
      </c>
      <c r="G115" s="616">
        <v>1180.16662949428</v>
      </c>
      <c r="H115" s="618">
        <v>580.82690000000105</v>
      </c>
      <c r="I115" s="615">
        <v>1203.1787999999999</v>
      </c>
      <c r="J115" s="616">
        <v>23.012170505724001</v>
      </c>
      <c r="K115" s="619">
        <v>0.16991651431900001</v>
      </c>
    </row>
    <row r="116" spans="1:11" ht="14.4" customHeight="1" thickBot="1" x14ac:dyDescent="0.35">
      <c r="A116" s="636" t="s">
        <v>443</v>
      </c>
      <c r="B116" s="620">
        <v>17684.9999999996</v>
      </c>
      <c r="C116" s="620">
        <v>19795.338739999999</v>
      </c>
      <c r="D116" s="621">
        <v>2110.3387400003699</v>
      </c>
      <c r="E116" s="627">
        <v>1.119329303929</v>
      </c>
      <c r="F116" s="620">
        <v>19673.999380316702</v>
      </c>
      <c r="G116" s="621">
        <v>3278.9998967194501</v>
      </c>
      <c r="H116" s="623">
        <v>1613.3895</v>
      </c>
      <c r="I116" s="620">
        <v>3342.1505000000002</v>
      </c>
      <c r="J116" s="621">
        <v>63.150603280555998</v>
      </c>
      <c r="K116" s="628">
        <v>0.16987651749800001</v>
      </c>
    </row>
    <row r="117" spans="1:11" ht="14.4" customHeight="1" thickBot="1" x14ac:dyDescent="0.35">
      <c r="A117" s="637" t="s">
        <v>444</v>
      </c>
      <c r="B117" s="615">
        <v>17684.9999999996</v>
      </c>
      <c r="C117" s="615">
        <v>19795.338739999999</v>
      </c>
      <c r="D117" s="616">
        <v>2110.3387400003699</v>
      </c>
      <c r="E117" s="617">
        <v>1.119329303929</v>
      </c>
      <c r="F117" s="615">
        <v>19673.999380316702</v>
      </c>
      <c r="G117" s="616">
        <v>3278.9998967194501</v>
      </c>
      <c r="H117" s="618">
        <v>1613.3895</v>
      </c>
      <c r="I117" s="615">
        <v>3342.1505000000002</v>
      </c>
      <c r="J117" s="616">
        <v>63.150603280555998</v>
      </c>
      <c r="K117" s="619">
        <v>0.16987651749800001</v>
      </c>
    </row>
    <row r="118" spans="1:11" ht="14.4" customHeight="1" thickBot="1" x14ac:dyDescent="0.35">
      <c r="A118" s="635" t="s">
        <v>445</v>
      </c>
      <c r="B118" s="615">
        <v>708.99999999998602</v>
      </c>
      <c r="C118" s="615">
        <v>800.92705999999998</v>
      </c>
      <c r="D118" s="616">
        <v>91.927060000013995</v>
      </c>
      <c r="E118" s="617">
        <v>1.1296573483779999</v>
      </c>
      <c r="F118" s="615">
        <v>786.99997521140699</v>
      </c>
      <c r="G118" s="616">
        <v>131.16666253523499</v>
      </c>
      <c r="H118" s="618">
        <v>64.427430000000001</v>
      </c>
      <c r="I118" s="615">
        <v>133.25698</v>
      </c>
      <c r="J118" s="616">
        <v>2.090317464765</v>
      </c>
      <c r="K118" s="619">
        <v>0.16932272452</v>
      </c>
    </row>
    <row r="119" spans="1:11" ht="14.4" customHeight="1" thickBot="1" x14ac:dyDescent="0.35">
      <c r="A119" s="636" t="s">
        <v>446</v>
      </c>
      <c r="B119" s="620">
        <v>708.99999999998602</v>
      </c>
      <c r="C119" s="620">
        <v>800.92705999999998</v>
      </c>
      <c r="D119" s="621">
        <v>91.927060000013995</v>
      </c>
      <c r="E119" s="627">
        <v>1.1296573483779999</v>
      </c>
      <c r="F119" s="620">
        <v>786.99997521140699</v>
      </c>
      <c r="G119" s="621">
        <v>131.16666253523499</v>
      </c>
      <c r="H119" s="623">
        <v>64.427430000000001</v>
      </c>
      <c r="I119" s="620">
        <v>133.25698</v>
      </c>
      <c r="J119" s="621">
        <v>2.090317464765</v>
      </c>
      <c r="K119" s="628">
        <v>0.16932272452</v>
      </c>
    </row>
    <row r="120" spans="1:11" ht="14.4" customHeight="1" thickBot="1" x14ac:dyDescent="0.35">
      <c r="A120" s="637" t="s">
        <v>447</v>
      </c>
      <c r="B120" s="615">
        <v>708.99999999998602</v>
      </c>
      <c r="C120" s="615">
        <v>800.92705999999998</v>
      </c>
      <c r="D120" s="616">
        <v>91.927060000013995</v>
      </c>
      <c r="E120" s="617">
        <v>1.1296573483779999</v>
      </c>
      <c r="F120" s="615">
        <v>786.99997521140699</v>
      </c>
      <c r="G120" s="616">
        <v>131.16666253523499</v>
      </c>
      <c r="H120" s="618">
        <v>64.427430000000001</v>
      </c>
      <c r="I120" s="615">
        <v>133.25698</v>
      </c>
      <c r="J120" s="616">
        <v>2.090317464765</v>
      </c>
      <c r="K120" s="619">
        <v>0.16932272452</v>
      </c>
    </row>
    <row r="121" spans="1:11" ht="14.4" customHeight="1" thickBot="1" x14ac:dyDescent="0.35">
      <c r="A121" s="634" t="s">
        <v>448</v>
      </c>
      <c r="B121" s="615">
        <v>0</v>
      </c>
      <c r="C121" s="615">
        <v>740.74940000000004</v>
      </c>
      <c r="D121" s="616">
        <v>740.74940000000004</v>
      </c>
      <c r="E121" s="625" t="s">
        <v>335</v>
      </c>
      <c r="F121" s="615">
        <v>0</v>
      </c>
      <c r="G121" s="616">
        <v>0</v>
      </c>
      <c r="H121" s="618">
        <v>21.24175</v>
      </c>
      <c r="I121" s="615">
        <v>41.116750000000003</v>
      </c>
      <c r="J121" s="616">
        <v>41.116750000000003</v>
      </c>
      <c r="K121" s="626" t="s">
        <v>335</v>
      </c>
    </row>
    <row r="122" spans="1:11" ht="14.4" customHeight="1" thickBot="1" x14ac:dyDescent="0.35">
      <c r="A122" s="635" t="s">
        <v>449</v>
      </c>
      <c r="B122" s="615">
        <v>0</v>
      </c>
      <c r="C122" s="615">
        <v>530.20000000000005</v>
      </c>
      <c r="D122" s="616">
        <v>530.20000000000005</v>
      </c>
      <c r="E122" s="625" t="s">
        <v>335</v>
      </c>
      <c r="F122" s="615">
        <v>0</v>
      </c>
      <c r="G122" s="616">
        <v>0</v>
      </c>
      <c r="H122" s="618">
        <v>0</v>
      </c>
      <c r="I122" s="615">
        <v>0</v>
      </c>
      <c r="J122" s="616">
        <v>0</v>
      </c>
      <c r="K122" s="626" t="s">
        <v>335</v>
      </c>
    </row>
    <row r="123" spans="1:11" ht="14.4" customHeight="1" thickBot="1" x14ac:dyDescent="0.35">
      <c r="A123" s="636" t="s">
        <v>450</v>
      </c>
      <c r="B123" s="620">
        <v>0</v>
      </c>
      <c r="C123" s="620">
        <v>530.20000000000005</v>
      </c>
      <c r="D123" s="621">
        <v>530.20000000000005</v>
      </c>
      <c r="E123" s="622" t="s">
        <v>335</v>
      </c>
      <c r="F123" s="620">
        <v>0</v>
      </c>
      <c r="G123" s="621">
        <v>0</v>
      </c>
      <c r="H123" s="623">
        <v>0</v>
      </c>
      <c r="I123" s="620">
        <v>0</v>
      </c>
      <c r="J123" s="621">
        <v>0</v>
      </c>
      <c r="K123" s="624" t="s">
        <v>335</v>
      </c>
    </row>
    <row r="124" spans="1:11" ht="14.4" customHeight="1" thickBot="1" x14ac:dyDescent="0.35">
      <c r="A124" s="637" t="s">
        <v>451</v>
      </c>
      <c r="B124" s="615">
        <v>0</v>
      </c>
      <c r="C124" s="615">
        <v>530.20000000000005</v>
      </c>
      <c r="D124" s="616">
        <v>530.20000000000005</v>
      </c>
      <c r="E124" s="625" t="s">
        <v>335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335</v>
      </c>
    </row>
    <row r="125" spans="1:11" ht="14.4" customHeight="1" thickBot="1" x14ac:dyDescent="0.35">
      <c r="A125" s="635" t="s">
        <v>452</v>
      </c>
      <c r="B125" s="615">
        <v>0</v>
      </c>
      <c r="C125" s="615">
        <v>210.54939999999999</v>
      </c>
      <c r="D125" s="616">
        <v>210.54939999999999</v>
      </c>
      <c r="E125" s="625" t="s">
        <v>335</v>
      </c>
      <c r="F125" s="615">
        <v>0</v>
      </c>
      <c r="G125" s="616">
        <v>0</v>
      </c>
      <c r="H125" s="618">
        <v>21.24175</v>
      </c>
      <c r="I125" s="615">
        <v>41.116750000000003</v>
      </c>
      <c r="J125" s="616">
        <v>41.116750000000003</v>
      </c>
      <c r="K125" s="626" t="s">
        <v>335</v>
      </c>
    </row>
    <row r="126" spans="1:11" ht="14.4" customHeight="1" thickBot="1" x14ac:dyDescent="0.35">
      <c r="A126" s="636" t="s">
        <v>453</v>
      </c>
      <c r="B126" s="620">
        <v>0</v>
      </c>
      <c r="C126" s="620">
        <v>64.464650000000006</v>
      </c>
      <c r="D126" s="621">
        <v>64.464650000000006</v>
      </c>
      <c r="E126" s="622" t="s">
        <v>335</v>
      </c>
      <c r="F126" s="620">
        <v>0</v>
      </c>
      <c r="G126" s="621">
        <v>0</v>
      </c>
      <c r="H126" s="623">
        <v>2.3047499999999999</v>
      </c>
      <c r="I126" s="620">
        <v>22.179749999999999</v>
      </c>
      <c r="J126" s="621">
        <v>22.179749999999999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2.9166500000000002</v>
      </c>
      <c r="D127" s="616">
        <v>2.9166500000000002</v>
      </c>
      <c r="E127" s="625" t="s">
        <v>335</v>
      </c>
      <c r="F127" s="615">
        <v>0</v>
      </c>
      <c r="G127" s="616">
        <v>0</v>
      </c>
      <c r="H127" s="618">
        <v>1.4067499999999999</v>
      </c>
      <c r="I127" s="615">
        <v>1.4067499999999999</v>
      </c>
      <c r="J127" s="616">
        <v>1.4067499999999999</v>
      </c>
      <c r="K127" s="626" t="s">
        <v>335</v>
      </c>
    </row>
    <row r="128" spans="1:11" ht="14.4" customHeight="1" thickBot="1" x14ac:dyDescent="0.35">
      <c r="A128" s="637" t="s">
        <v>455</v>
      </c>
      <c r="B128" s="615">
        <v>0</v>
      </c>
      <c r="C128" s="615">
        <v>-4.1550000000000002</v>
      </c>
      <c r="D128" s="616">
        <v>-4.1550000000000002</v>
      </c>
      <c r="E128" s="625" t="s">
        <v>366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6.0039999999999996</v>
      </c>
      <c r="D129" s="616">
        <v>6.0039999999999996</v>
      </c>
      <c r="E129" s="625" t="s">
        <v>366</v>
      </c>
      <c r="F129" s="615">
        <v>0</v>
      </c>
      <c r="G129" s="616">
        <v>0</v>
      </c>
      <c r="H129" s="618">
        <v>0</v>
      </c>
      <c r="I129" s="615">
        <v>-4.0000000000000001E-3</v>
      </c>
      <c r="J129" s="616">
        <v>-4.0000000000000001E-3</v>
      </c>
      <c r="K129" s="626" t="s">
        <v>366</v>
      </c>
    </row>
    <row r="130" spans="1:11" ht="14.4" customHeight="1" thickBot="1" x14ac:dyDescent="0.35">
      <c r="A130" s="637" t="s">
        <v>457</v>
      </c>
      <c r="B130" s="615">
        <v>0</v>
      </c>
      <c r="C130" s="615">
        <v>59.598999999999997</v>
      </c>
      <c r="D130" s="616">
        <v>59.598999999999997</v>
      </c>
      <c r="E130" s="625" t="s">
        <v>335</v>
      </c>
      <c r="F130" s="615">
        <v>0</v>
      </c>
      <c r="G130" s="616">
        <v>0</v>
      </c>
      <c r="H130" s="618">
        <v>0.89800000000000002</v>
      </c>
      <c r="I130" s="615">
        <v>20.777000000000001</v>
      </c>
      <c r="J130" s="616">
        <v>20.777000000000001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0.1</v>
      </c>
      <c r="D131" s="616">
        <v>0.1</v>
      </c>
      <c r="E131" s="625" t="s">
        <v>335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1.2</v>
      </c>
      <c r="D132" s="621">
        <v>1.2</v>
      </c>
      <c r="E132" s="622" t="s">
        <v>335</v>
      </c>
      <c r="F132" s="620">
        <v>0</v>
      </c>
      <c r="G132" s="621">
        <v>0</v>
      </c>
      <c r="H132" s="623">
        <v>0</v>
      </c>
      <c r="I132" s="620">
        <v>0</v>
      </c>
      <c r="J132" s="621">
        <v>0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1.2</v>
      </c>
      <c r="D133" s="616">
        <v>1.2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335</v>
      </c>
    </row>
    <row r="134" spans="1:11" ht="14.4" customHeight="1" thickBot="1" x14ac:dyDescent="0.35">
      <c r="A134" s="639" t="s">
        <v>461</v>
      </c>
      <c r="B134" s="615">
        <v>0</v>
      </c>
      <c r="C134" s="615">
        <v>8.4320000000000004</v>
      </c>
      <c r="D134" s="616">
        <v>8.4320000000000004</v>
      </c>
      <c r="E134" s="625" t="s">
        <v>335</v>
      </c>
      <c r="F134" s="615">
        <v>0</v>
      </c>
      <c r="G134" s="616">
        <v>0</v>
      </c>
      <c r="H134" s="618">
        <v>17.036999999999999</v>
      </c>
      <c r="I134" s="615">
        <v>17.036999999999999</v>
      </c>
      <c r="J134" s="616">
        <v>17.036999999999999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8.4320000000000004</v>
      </c>
      <c r="D135" s="616">
        <v>8.4320000000000004</v>
      </c>
      <c r="E135" s="625" t="s">
        <v>335</v>
      </c>
      <c r="F135" s="615">
        <v>0</v>
      </c>
      <c r="G135" s="616">
        <v>0</v>
      </c>
      <c r="H135" s="618">
        <v>17.036999999999999</v>
      </c>
      <c r="I135" s="615">
        <v>17.036999999999999</v>
      </c>
      <c r="J135" s="616">
        <v>17.036999999999999</v>
      </c>
      <c r="K135" s="626" t="s">
        <v>335</v>
      </c>
    </row>
    <row r="136" spans="1:11" ht="14.4" customHeight="1" thickBot="1" x14ac:dyDescent="0.35">
      <c r="A136" s="636" t="s">
        <v>463</v>
      </c>
      <c r="B136" s="620">
        <v>0</v>
      </c>
      <c r="C136" s="620">
        <v>-21.007249999999999</v>
      </c>
      <c r="D136" s="621">
        <v>-21.007249999999999</v>
      </c>
      <c r="E136" s="622" t="s">
        <v>366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-21.007249999999999</v>
      </c>
      <c r="D137" s="616">
        <v>-21.007249999999999</v>
      </c>
      <c r="E137" s="625" t="s">
        <v>366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335</v>
      </c>
    </row>
    <row r="138" spans="1:11" ht="14.4" customHeight="1" thickBot="1" x14ac:dyDescent="0.35">
      <c r="A138" s="639" t="s">
        <v>465</v>
      </c>
      <c r="B138" s="615">
        <v>0</v>
      </c>
      <c r="C138" s="615">
        <v>135.833</v>
      </c>
      <c r="D138" s="616">
        <v>135.833</v>
      </c>
      <c r="E138" s="625" t="s">
        <v>335</v>
      </c>
      <c r="F138" s="615">
        <v>0</v>
      </c>
      <c r="G138" s="616">
        <v>0</v>
      </c>
      <c r="H138" s="618">
        <v>1.9</v>
      </c>
      <c r="I138" s="615">
        <v>1.9</v>
      </c>
      <c r="J138" s="616">
        <v>1.9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135.833</v>
      </c>
      <c r="D139" s="616">
        <v>135.833</v>
      </c>
      <c r="E139" s="625" t="s">
        <v>335</v>
      </c>
      <c r="F139" s="615">
        <v>0</v>
      </c>
      <c r="G139" s="616">
        <v>0</v>
      </c>
      <c r="H139" s="618">
        <v>1.9</v>
      </c>
      <c r="I139" s="615">
        <v>1.9</v>
      </c>
      <c r="J139" s="616">
        <v>1.9</v>
      </c>
      <c r="K139" s="626" t="s">
        <v>335</v>
      </c>
    </row>
    <row r="140" spans="1:11" ht="14.4" customHeight="1" thickBot="1" x14ac:dyDescent="0.35">
      <c r="A140" s="639" t="s">
        <v>467</v>
      </c>
      <c r="B140" s="615">
        <v>0</v>
      </c>
      <c r="C140" s="615">
        <v>1.6</v>
      </c>
      <c r="D140" s="616">
        <v>1.6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1.6</v>
      </c>
      <c r="D141" s="616">
        <v>1.6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335</v>
      </c>
    </row>
    <row r="142" spans="1:11" ht="14.4" customHeight="1" thickBot="1" x14ac:dyDescent="0.35">
      <c r="A142" s="639" t="s">
        <v>469</v>
      </c>
      <c r="B142" s="615">
        <v>0</v>
      </c>
      <c r="C142" s="615">
        <v>20.027000000000001</v>
      </c>
      <c r="D142" s="616">
        <v>20.027000000000001</v>
      </c>
      <c r="E142" s="625" t="s">
        <v>366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20.027000000000001</v>
      </c>
      <c r="D143" s="616">
        <v>20.027000000000001</v>
      </c>
      <c r="E143" s="625" t="s">
        <v>366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4" t="s">
        <v>471</v>
      </c>
      <c r="B144" s="615">
        <v>7770.9827214534698</v>
      </c>
      <c r="C144" s="615">
        <v>8744.3428000000004</v>
      </c>
      <c r="D144" s="616">
        <v>973.36007854652803</v>
      </c>
      <c r="E144" s="617">
        <v>1.12525572549</v>
      </c>
      <c r="F144" s="615">
        <v>5374.9918610517398</v>
      </c>
      <c r="G144" s="616">
        <v>895.83197684195602</v>
      </c>
      <c r="H144" s="618">
        <v>445.24200000000098</v>
      </c>
      <c r="I144" s="615">
        <v>887.25300000000095</v>
      </c>
      <c r="J144" s="616">
        <v>-8.5789768419550008</v>
      </c>
      <c r="K144" s="619">
        <v>0.16507057553500001</v>
      </c>
    </row>
    <row r="145" spans="1:11" ht="14.4" customHeight="1" thickBot="1" x14ac:dyDescent="0.35">
      <c r="A145" s="635" t="s">
        <v>472</v>
      </c>
      <c r="B145" s="615">
        <v>7680.9827214534698</v>
      </c>
      <c r="C145" s="615">
        <v>7864.45</v>
      </c>
      <c r="D145" s="616">
        <v>183.467278546529</v>
      </c>
      <c r="E145" s="617">
        <v>1.023885912154</v>
      </c>
      <c r="F145" s="615">
        <v>5374.9918610517398</v>
      </c>
      <c r="G145" s="616">
        <v>895.83197684195602</v>
      </c>
      <c r="H145" s="618">
        <v>442.05200000000099</v>
      </c>
      <c r="I145" s="615">
        <v>884.06300000000101</v>
      </c>
      <c r="J145" s="616">
        <v>-11.768976841955</v>
      </c>
      <c r="K145" s="619">
        <v>0.16447708626400001</v>
      </c>
    </row>
    <row r="146" spans="1:11" ht="14.4" customHeight="1" thickBot="1" x14ac:dyDescent="0.35">
      <c r="A146" s="636" t="s">
        <v>473</v>
      </c>
      <c r="B146" s="620">
        <v>7680.9827214534698</v>
      </c>
      <c r="C146" s="620">
        <v>7683.3370000000004</v>
      </c>
      <c r="D146" s="621">
        <v>2.3542785465290001</v>
      </c>
      <c r="E146" s="627">
        <v>1.0003065074649999</v>
      </c>
      <c r="F146" s="620">
        <v>5374.9918610517398</v>
      </c>
      <c r="G146" s="621">
        <v>895.83197684195602</v>
      </c>
      <c r="H146" s="623">
        <v>442.05200000000099</v>
      </c>
      <c r="I146" s="620">
        <v>884.06300000000101</v>
      </c>
      <c r="J146" s="621">
        <v>-11.768976841955</v>
      </c>
      <c r="K146" s="628">
        <v>0.16447708626400001</v>
      </c>
    </row>
    <row r="147" spans="1:11" ht="14.4" customHeight="1" thickBot="1" x14ac:dyDescent="0.35">
      <c r="A147" s="637" t="s">
        <v>474</v>
      </c>
      <c r="B147" s="615">
        <v>193.992292422985</v>
      </c>
      <c r="C147" s="615">
        <v>195.93799999999999</v>
      </c>
      <c r="D147" s="616">
        <v>1.9457075770150001</v>
      </c>
      <c r="E147" s="617">
        <v>1.0100298189820001</v>
      </c>
      <c r="F147" s="615">
        <v>223.999992944539</v>
      </c>
      <c r="G147" s="616">
        <v>37.333332157423001</v>
      </c>
      <c r="H147" s="618">
        <v>17.47</v>
      </c>
      <c r="I147" s="615">
        <v>34.9</v>
      </c>
      <c r="J147" s="616">
        <v>-2.433332157423</v>
      </c>
      <c r="K147" s="619">
        <v>0.155803576336</v>
      </c>
    </row>
    <row r="148" spans="1:11" ht="14.4" customHeight="1" thickBot="1" x14ac:dyDescent="0.35">
      <c r="A148" s="637" t="s">
        <v>475</v>
      </c>
      <c r="B148" s="615">
        <v>1362.99999999998</v>
      </c>
      <c r="C148" s="615">
        <v>1369.326</v>
      </c>
      <c r="D148" s="616">
        <v>6.3260000000250001</v>
      </c>
      <c r="E148" s="617">
        <v>1.004641232575</v>
      </c>
      <c r="F148" s="615">
        <v>1501.9999526905899</v>
      </c>
      <c r="G148" s="616">
        <v>250.33332544843199</v>
      </c>
      <c r="H148" s="618">
        <v>119.777</v>
      </c>
      <c r="I148" s="615">
        <v>239.554</v>
      </c>
      <c r="J148" s="616">
        <v>-10.779325448431001</v>
      </c>
      <c r="K148" s="619">
        <v>0.15949001833900001</v>
      </c>
    </row>
    <row r="149" spans="1:11" ht="14.4" customHeight="1" thickBot="1" x14ac:dyDescent="0.35">
      <c r="A149" s="637" t="s">
        <v>476</v>
      </c>
      <c r="B149" s="615">
        <v>0</v>
      </c>
      <c r="C149" s="615">
        <v>10.095000000000001</v>
      </c>
      <c r="D149" s="616">
        <v>10.095000000000001</v>
      </c>
      <c r="E149" s="625" t="s">
        <v>366</v>
      </c>
      <c r="F149" s="615">
        <v>23.999999244057001</v>
      </c>
      <c r="G149" s="616">
        <v>3.9999998740090001</v>
      </c>
      <c r="H149" s="618">
        <v>2.0190000000000001</v>
      </c>
      <c r="I149" s="615">
        <v>4.0380000000000003</v>
      </c>
      <c r="J149" s="616">
        <v>3.8000125990000001E-2</v>
      </c>
      <c r="K149" s="619">
        <v>0.168250005299</v>
      </c>
    </row>
    <row r="150" spans="1:11" ht="14.4" customHeight="1" thickBot="1" x14ac:dyDescent="0.35">
      <c r="A150" s="637" t="s">
        <v>477</v>
      </c>
      <c r="B150" s="615">
        <v>776.99042903061195</v>
      </c>
      <c r="C150" s="615">
        <v>776.81</v>
      </c>
      <c r="D150" s="616">
        <v>-0.18042903061099999</v>
      </c>
      <c r="E150" s="617">
        <v>0.99976778474399997</v>
      </c>
      <c r="F150" s="615">
        <v>778.99200581472599</v>
      </c>
      <c r="G150" s="616">
        <v>129.832000969121</v>
      </c>
      <c r="H150" s="618">
        <v>64.924000000000007</v>
      </c>
      <c r="I150" s="615">
        <v>129.84399999999999</v>
      </c>
      <c r="J150" s="616">
        <v>1.1999030879E-2</v>
      </c>
      <c r="K150" s="619">
        <v>0.16668206994500001</v>
      </c>
    </row>
    <row r="151" spans="1:11" ht="14.4" customHeight="1" thickBot="1" x14ac:dyDescent="0.35">
      <c r="A151" s="637" t="s">
        <v>478</v>
      </c>
      <c r="B151" s="615">
        <v>5269.99999999991</v>
      </c>
      <c r="C151" s="615">
        <v>5256.6940000000004</v>
      </c>
      <c r="D151" s="616">
        <v>-13.305999999902999</v>
      </c>
      <c r="E151" s="617">
        <v>0.99747514231500001</v>
      </c>
      <c r="F151" s="615">
        <v>2829.9999108617799</v>
      </c>
      <c r="G151" s="616">
        <v>471.66665181029703</v>
      </c>
      <c r="H151" s="618">
        <v>232.50600000000099</v>
      </c>
      <c r="I151" s="615">
        <v>465.01500000000101</v>
      </c>
      <c r="J151" s="616">
        <v>-6.6516518102960003</v>
      </c>
      <c r="K151" s="619">
        <v>0.164316259592</v>
      </c>
    </row>
    <row r="152" spans="1:11" ht="14.4" customHeight="1" thickBot="1" x14ac:dyDescent="0.35">
      <c r="A152" s="637" t="s">
        <v>479</v>
      </c>
      <c r="B152" s="615">
        <v>76.999999999997996</v>
      </c>
      <c r="C152" s="615">
        <v>74.474000000000004</v>
      </c>
      <c r="D152" s="616">
        <v>-2.5259999999980001</v>
      </c>
      <c r="E152" s="617">
        <v>0.96719480519400003</v>
      </c>
      <c r="F152" s="615">
        <v>15.999999496038001</v>
      </c>
      <c r="G152" s="616">
        <v>2.6666665826729998</v>
      </c>
      <c r="H152" s="618">
        <v>5.3559999999999999</v>
      </c>
      <c r="I152" s="615">
        <v>10.712</v>
      </c>
      <c r="J152" s="616">
        <v>8.0453334173260007</v>
      </c>
      <c r="K152" s="619">
        <v>0.66950002108700002</v>
      </c>
    </row>
    <row r="153" spans="1:11" ht="14.4" customHeight="1" thickBot="1" x14ac:dyDescent="0.35">
      <c r="A153" s="636" t="s">
        <v>480</v>
      </c>
      <c r="B153" s="620">
        <v>0</v>
      </c>
      <c r="C153" s="620">
        <v>181.113</v>
      </c>
      <c r="D153" s="621">
        <v>181.113</v>
      </c>
      <c r="E153" s="622" t="s">
        <v>335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335</v>
      </c>
    </row>
    <row r="154" spans="1:11" ht="14.4" customHeight="1" thickBot="1" x14ac:dyDescent="0.35">
      <c r="A154" s="637" t="s">
        <v>481</v>
      </c>
      <c r="B154" s="615">
        <v>0</v>
      </c>
      <c r="C154" s="615">
        <v>174.77699999999999</v>
      </c>
      <c r="D154" s="616">
        <v>174.77699999999999</v>
      </c>
      <c r="E154" s="625" t="s">
        <v>335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335</v>
      </c>
    </row>
    <row r="155" spans="1:11" ht="14.4" customHeight="1" thickBot="1" x14ac:dyDescent="0.35">
      <c r="A155" s="637" t="s">
        <v>482</v>
      </c>
      <c r="B155" s="615">
        <v>0</v>
      </c>
      <c r="C155" s="615">
        <v>6.3360000000000003</v>
      </c>
      <c r="D155" s="616">
        <v>6.3360000000000003</v>
      </c>
      <c r="E155" s="625" t="s">
        <v>366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5" t="s">
        <v>483</v>
      </c>
      <c r="B156" s="615">
        <v>90</v>
      </c>
      <c r="C156" s="615">
        <v>879.89279999999997</v>
      </c>
      <c r="D156" s="616">
        <v>789.89279999999997</v>
      </c>
      <c r="E156" s="617">
        <v>9.7765866666660006</v>
      </c>
      <c r="F156" s="615">
        <v>0</v>
      </c>
      <c r="G156" s="616">
        <v>0</v>
      </c>
      <c r="H156" s="618">
        <v>3.19</v>
      </c>
      <c r="I156" s="615">
        <v>3.19</v>
      </c>
      <c r="J156" s="616">
        <v>3.19</v>
      </c>
      <c r="K156" s="626" t="s">
        <v>335</v>
      </c>
    </row>
    <row r="157" spans="1:11" ht="14.4" customHeight="1" thickBot="1" x14ac:dyDescent="0.35">
      <c r="A157" s="636" t="s">
        <v>484</v>
      </c>
      <c r="B157" s="620">
        <v>90</v>
      </c>
      <c r="C157" s="620">
        <v>427.09865000000002</v>
      </c>
      <c r="D157" s="621">
        <v>337.09865000000002</v>
      </c>
      <c r="E157" s="627">
        <v>4.7455405555550003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335</v>
      </c>
    </row>
    <row r="158" spans="1:11" ht="14.4" customHeight="1" thickBot="1" x14ac:dyDescent="0.35">
      <c r="A158" s="637" t="s">
        <v>485</v>
      </c>
      <c r="B158" s="615">
        <v>90</v>
      </c>
      <c r="C158" s="615">
        <v>427.09865000000002</v>
      </c>
      <c r="D158" s="616">
        <v>337.09865000000002</v>
      </c>
      <c r="E158" s="617">
        <v>4.7455405555550003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335</v>
      </c>
    </row>
    <row r="159" spans="1:11" ht="14.4" customHeight="1" thickBot="1" x14ac:dyDescent="0.35">
      <c r="A159" s="636" t="s">
        <v>486</v>
      </c>
      <c r="B159" s="620">
        <v>0</v>
      </c>
      <c r="C159" s="620">
        <v>54.083849999999998</v>
      </c>
      <c r="D159" s="621">
        <v>54.083849999999998</v>
      </c>
      <c r="E159" s="622" t="s">
        <v>366</v>
      </c>
      <c r="F159" s="620">
        <v>0</v>
      </c>
      <c r="G159" s="621">
        <v>0</v>
      </c>
      <c r="H159" s="623">
        <v>3.19</v>
      </c>
      <c r="I159" s="620">
        <v>3.19</v>
      </c>
      <c r="J159" s="621">
        <v>3.19</v>
      </c>
      <c r="K159" s="624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47.088850000000001</v>
      </c>
      <c r="D160" s="616">
        <v>47.088850000000001</v>
      </c>
      <c r="E160" s="625" t="s">
        <v>366</v>
      </c>
      <c r="F160" s="615">
        <v>0</v>
      </c>
      <c r="G160" s="616">
        <v>0</v>
      </c>
      <c r="H160" s="618">
        <v>3.19</v>
      </c>
      <c r="I160" s="615">
        <v>3.19</v>
      </c>
      <c r="J160" s="616">
        <v>3.19</v>
      </c>
      <c r="K160" s="626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6.9950000000000001</v>
      </c>
      <c r="D161" s="616">
        <v>6.9950000000000001</v>
      </c>
      <c r="E161" s="625" t="s">
        <v>366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0</v>
      </c>
      <c r="C162" s="620">
        <v>319.298</v>
      </c>
      <c r="D162" s="621">
        <v>319.298</v>
      </c>
      <c r="E162" s="622" t="s">
        <v>366</v>
      </c>
      <c r="F162" s="620">
        <v>0</v>
      </c>
      <c r="G162" s="621">
        <v>0</v>
      </c>
      <c r="H162" s="623">
        <v>0</v>
      </c>
      <c r="I162" s="620">
        <v>0</v>
      </c>
      <c r="J162" s="621">
        <v>0</v>
      </c>
      <c r="K162" s="624" t="s">
        <v>335</v>
      </c>
    </row>
    <row r="163" spans="1:11" ht="14.4" customHeight="1" thickBot="1" x14ac:dyDescent="0.35">
      <c r="A163" s="637" t="s">
        <v>490</v>
      </c>
      <c r="B163" s="615">
        <v>0</v>
      </c>
      <c r="C163" s="615">
        <v>219.25200000000001</v>
      </c>
      <c r="D163" s="616">
        <v>219.25200000000001</v>
      </c>
      <c r="E163" s="625" t="s">
        <v>366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335</v>
      </c>
    </row>
    <row r="164" spans="1:11" ht="14.4" customHeight="1" thickBot="1" x14ac:dyDescent="0.35">
      <c r="A164" s="637" t="s">
        <v>491</v>
      </c>
      <c r="B164" s="615">
        <v>0</v>
      </c>
      <c r="C164" s="615">
        <v>100.04600000000001</v>
      </c>
      <c r="D164" s="616">
        <v>100.04600000000001</v>
      </c>
      <c r="E164" s="625" t="s">
        <v>366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335</v>
      </c>
    </row>
    <row r="165" spans="1:11" ht="14.4" customHeight="1" thickBot="1" x14ac:dyDescent="0.35">
      <c r="A165" s="636" t="s">
        <v>492</v>
      </c>
      <c r="B165" s="620">
        <v>0</v>
      </c>
      <c r="C165" s="620">
        <v>79.412300000000002</v>
      </c>
      <c r="D165" s="621">
        <v>79.412300000000002</v>
      </c>
      <c r="E165" s="622" t="s">
        <v>366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8">
        <v>0</v>
      </c>
    </row>
    <row r="166" spans="1:11" ht="14.4" customHeight="1" thickBot="1" x14ac:dyDescent="0.35">
      <c r="A166" s="637" t="s">
        <v>493</v>
      </c>
      <c r="B166" s="615">
        <v>0</v>
      </c>
      <c r="C166" s="615">
        <v>79.412300000000002</v>
      </c>
      <c r="D166" s="616">
        <v>79.412300000000002</v>
      </c>
      <c r="E166" s="625" t="s">
        <v>366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19">
        <v>0</v>
      </c>
    </row>
    <row r="167" spans="1:11" ht="14.4" customHeight="1" thickBot="1" x14ac:dyDescent="0.35">
      <c r="A167" s="633" t="s">
        <v>494</v>
      </c>
      <c r="B167" s="615">
        <v>156100.50734474399</v>
      </c>
      <c r="C167" s="615">
        <v>183990.62026</v>
      </c>
      <c r="D167" s="616">
        <v>27890.112915255901</v>
      </c>
      <c r="E167" s="617">
        <v>1.1786676634790001</v>
      </c>
      <c r="F167" s="615">
        <v>184301.120562628</v>
      </c>
      <c r="G167" s="616">
        <v>30716.853427104601</v>
      </c>
      <c r="H167" s="618">
        <v>14279.613170000001</v>
      </c>
      <c r="I167" s="615">
        <v>28436.629349999999</v>
      </c>
      <c r="J167" s="616">
        <v>-2280.2240771045999</v>
      </c>
      <c r="K167" s="619">
        <v>0.15429439204199999</v>
      </c>
    </row>
    <row r="168" spans="1:11" ht="14.4" customHeight="1" thickBot="1" x14ac:dyDescent="0.35">
      <c r="A168" s="634" t="s">
        <v>495</v>
      </c>
      <c r="B168" s="615">
        <v>155804.47216224199</v>
      </c>
      <c r="C168" s="615">
        <v>183495.56146</v>
      </c>
      <c r="D168" s="616">
        <v>27691.089297758001</v>
      </c>
      <c r="E168" s="617">
        <v>1.177729746222</v>
      </c>
      <c r="F168" s="615">
        <v>184056.46293398799</v>
      </c>
      <c r="G168" s="616">
        <v>30676.0771556646</v>
      </c>
      <c r="H168" s="618">
        <v>14265.673349999999</v>
      </c>
      <c r="I168" s="615">
        <v>28376.131649999999</v>
      </c>
      <c r="J168" s="616">
        <v>-2299.9455056646102</v>
      </c>
      <c r="K168" s="619">
        <v>0.15417079736100001</v>
      </c>
    </row>
    <row r="169" spans="1:11" ht="14.4" customHeight="1" thickBot="1" x14ac:dyDescent="0.35">
      <c r="A169" s="635" t="s">
        <v>496</v>
      </c>
      <c r="B169" s="615">
        <v>155804.47216224199</v>
      </c>
      <c r="C169" s="615">
        <v>183495.56146</v>
      </c>
      <c r="D169" s="616">
        <v>27691.089297758001</v>
      </c>
      <c r="E169" s="617">
        <v>1.177729746222</v>
      </c>
      <c r="F169" s="615">
        <v>184056.46293398799</v>
      </c>
      <c r="G169" s="616">
        <v>30676.0771556646</v>
      </c>
      <c r="H169" s="618">
        <v>14265.673349999999</v>
      </c>
      <c r="I169" s="615">
        <v>28376.131649999999</v>
      </c>
      <c r="J169" s="616">
        <v>-2299.9455056646102</v>
      </c>
      <c r="K169" s="619">
        <v>0.15417079736100001</v>
      </c>
    </row>
    <row r="170" spans="1:11" ht="14.4" customHeight="1" thickBot="1" x14ac:dyDescent="0.35">
      <c r="A170" s="636" t="s">
        <v>497</v>
      </c>
      <c r="B170" s="620">
        <v>643.47232920274098</v>
      </c>
      <c r="C170" s="620">
        <v>372.52350000000001</v>
      </c>
      <c r="D170" s="621">
        <v>-270.94882920274102</v>
      </c>
      <c r="E170" s="627">
        <v>0.57892699202999998</v>
      </c>
      <c r="F170" s="620">
        <v>340.462933939653</v>
      </c>
      <c r="G170" s="621">
        <v>56.743822323274998</v>
      </c>
      <c r="H170" s="623">
        <v>68.143190000000004</v>
      </c>
      <c r="I170" s="620">
        <v>97.273539999999997</v>
      </c>
      <c r="J170" s="621">
        <v>40.529717676723997</v>
      </c>
      <c r="K170" s="628">
        <v>0.28570963327600002</v>
      </c>
    </row>
    <row r="171" spans="1:11" ht="14.4" customHeight="1" thickBot="1" x14ac:dyDescent="0.35">
      <c r="A171" s="637" t="s">
        <v>498</v>
      </c>
      <c r="B171" s="615">
        <v>1.036554359553</v>
      </c>
      <c r="C171" s="615">
        <v>0.71323999999999999</v>
      </c>
      <c r="D171" s="616">
        <v>-0.32331435955299997</v>
      </c>
      <c r="E171" s="617">
        <v>0.68808740557199999</v>
      </c>
      <c r="F171" s="615">
        <v>0.80919864123999996</v>
      </c>
      <c r="G171" s="616">
        <v>0.134866440206</v>
      </c>
      <c r="H171" s="618">
        <v>0.17022999999999999</v>
      </c>
      <c r="I171" s="615">
        <v>0.17022999999999999</v>
      </c>
      <c r="J171" s="616">
        <v>3.5363559793000002E-2</v>
      </c>
      <c r="K171" s="619">
        <v>0.210368618191</v>
      </c>
    </row>
    <row r="172" spans="1:11" ht="14.4" customHeight="1" thickBot="1" x14ac:dyDescent="0.35">
      <c r="A172" s="637" t="s">
        <v>499</v>
      </c>
      <c r="B172" s="615">
        <v>0.73648338506800004</v>
      </c>
      <c r="C172" s="615">
        <v>0.50800000000000001</v>
      </c>
      <c r="D172" s="616">
        <v>-0.22848338506800001</v>
      </c>
      <c r="E172" s="617">
        <v>0.68976437255599998</v>
      </c>
      <c r="F172" s="615">
        <v>0.50014534243300002</v>
      </c>
      <c r="G172" s="616">
        <v>8.3357557072000002E-2</v>
      </c>
      <c r="H172" s="618">
        <v>0</v>
      </c>
      <c r="I172" s="615">
        <v>0</v>
      </c>
      <c r="J172" s="616">
        <v>-8.3357557072000002E-2</v>
      </c>
      <c r="K172" s="619">
        <v>0</v>
      </c>
    </row>
    <row r="173" spans="1:11" ht="14.4" customHeight="1" thickBot="1" x14ac:dyDescent="0.35">
      <c r="A173" s="637" t="s">
        <v>500</v>
      </c>
      <c r="B173" s="615">
        <v>395.84474379521703</v>
      </c>
      <c r="C173" s="615">
        <v>161.05206999999999</v>
      </c>
      <c r="D173" s="616">
        <v>-234.79267379521701</v>
      </c>
      <c r="E173" s="617">
        <v>0.40685665914300001</v>
      </c>
      <c r="F173" s="615">
        <v>161.572815614006</v>
      </c>
      <c r="G173" s="616">
        <v>26.928802602333999</v>
      </c>
      <c r="H173" s="618">
        <v>56.424460000000003</v>
      </c>
      <c r="I173" s="615">
        <v>61.357959999999999</v>
      </c>
      <c r="J173" s="616">
        <v>34.429157397665001</v>
      </c>
      <c r="K173" s="619">
        <v>0.37975422886999999</v>
      </c>
    </row>
    <row r="174" spans="1:11" ht="14.4" customHeight="1" thickBot="1" x14ac:dyDescent="0.35">
      <c r="A174" s="637" t="s">
        <v>501</v>
      </c>
      <c r="B174" s="615">
        <v>245.854547662903</v>
      </c>
      <c r="C174" s="615">
        <v>210.25019</v>
      </c>
      <c r="D174" s="616">
        <v>-35.604357662902999</v>
      </c>
      <c r="E174" s="617">
        <v>0.85518121181200002</v>
      </c>
      <c r="F174" s="615">
        <v>177.58077434197301</v>
      </c>
      <c r="G174" s="616">
        <v>29.596795723662002</v>
      </c>
      <c r="H174" s="618">
        <v>11.548500000000001</v>
      </c>
      <c r="I174" s="615">
        <v>35.745350000000002</v>
      </c>
      <c r="J174" s="616">
        <v>6.1485542763370002</v>
      </c>
      <c r="K174" s="619">
        <v>0.201290652844</v>
      </c>
    </row>
    <row r="175" spans="1:11" ht="14.4" customHeight="1" thickBot="1" x14ac:dyDescent="0.35">
      <c r="A175" s="636" t="s">
        <v>502</v>
      </c>
      <c r="B175" s="620">
        <v>0</v>
      </c>
      <c r="C175" s="620">
        <v>732.95402000000001</v>
      </c>
      <c r="D175" s="621">
        <v>732.95402000000001</v>
      </c>
      <c r="E175" s="622" t="s">
        <v>335</v>
      </c>
      <c r="F175" s="620">
        <v>881.00000000022999</v>
      </c>
      <c r="G175" s="621">
        <v>146.833333333372</v>
      </c>
      <c r="H175" s="623">
        <v>34.599890000000002</v>
      </c>
      <c r="I175" s="620">
        <v>77.933229999999995</v>
      </c>
      <c r="J175" s="621">
        <v>-68.900103333371007</v>
      </c>
      <c r="K175" s="628">
        <v>8.8459965946999994E-2</v>
      </c>
    </row>
    <row r="176" spans="1:11" ht="14.4" customHeight="1" thickBot="1" x14ac:dyDescent="0.35">
      <c r="A176" s="637" t="s">
        <v>503</v>
      </c>
      <c r="B176" s="615">
        <v>0</v>
      </c>
      <c r="C176" s="615">
        <v>1.0999999999999999E-2</v>
      </c>
      <c r="D176" s="616">
        <v>1.0999999999999999E-2</v>
      </c>
      <c r="E176" s="625" t="s">
        <v>366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7" t="s">
        <v>504</v>
      </c>
      <c r="B177" s="615">
        <v>0</v>
      </c>
      <c r="C177" s="615">
        <v>704.93921999999998</v>
      </c>
      <c r="D177" s="616">
        <v>704.93921999999998</v>
      </c>
      <c r="E177" s="625" t="s">
        <v>335</v>
      </c>
      <c r="F177" s="615">
        <v>860.00000000022499</v>
      </c>
      <c r="G177" s="616">
        <v>143.333333333371</v>
      </c>
      <c r="H177" s="618">
        <v>34.599890000000002</v>
      </c>
      <c r="I177" s="615">
        <v>68.001329999999996</v>
      </c>
      <c r="J177" s="616">
        <v>-75.332003333369997</v>
      </c>
      <c r="K177" s="619">
        <v>7.9071313953000003E-2</v>
      </c>
    </row>
    <row r="178" spans="1:11" ht="14.4" customHeight="1" thickBot="1" x14ac:dyDescent="0.35">
      <c r="A178" s="637" t="s">
        <v>505</v>
      </c>
      <c r="B178" s="615">
        <v>0</v>
      </c>
      <c r="C178" s="615">
        <v>28.003799999999998</v>
      </c>
      <c r="D178" s="616">
        <v>28.003799999999998</v>
      </c>
      <c r="E178" s="625" t="s">
        <v>335</v>
      </c>
      <c r="F178" s="615">
        <v>21.000000000004999</v>
      </c>
      <c r="G178" s="616">
        <v>3.5</v>
      </c>
      <c r="H178" s="618">
        <v>0</v>
      </c>
      <c r="I178" s="615">
        <v>9.9319000000000006</v>
      </c>
      <c r="J178" s="616">
        <v>6.4318999999989996</v>
      </c>
      <c r="K178" s="619">
        <v>0.472947619047</v>
      </c>
    </row>
    <row r="179" spans="1:11" ht="14.4" customHeight="1" thickBot="1" x14ac:dyDescent="0.35">
      <c r="A179" s="636" t="s">
        <v>506</v>
      </c>
      <c r="B179" s="620">
        <v>24.999833039230001</v>
      </c>
      <c r="C179" s="620">
        <v>518.54735000000005</v>
      </c>
      <c r="D179" s="621">
        <v>493.54751696077</v>
      </c>
      <c r="E179" s="627">
        <v>20.742032524228001</v>
      </c>
      <c r="F179" s="620">
        <v>186.000000000049</v>
      </c>
      <c r="G179" s="621">
        <v>31.000000000008001</v>
      </c>
      <c r="H179" s="623">
        <v>0.53500000000000003</v>
      </c>
      <c r="I179" s="620">
        <v>11.251749999999999</v>
      </c>
      <c r="J179" s="621">
        <v>-19.748250000007999</v>
      </c>
      <c r="K179" s="628">
        <v>6.0493279568999997E-2</v>
      </c>
    </row>
    <row r="180" spans="1:11" ht="14.4" customHeight="1" thickBot="1" x14ac:dyDescent="0.35">
      <c r="A180" s="637" t="s">
        <v>507</v>
      </c>
      <c r="B180" s="615">
        <v>24.999833039230001</v>
      </c>
      <c r="C180" s="615">
        <v>14.39565</v>
      </c>
      <c r="D180" s="616">
        <v>-10.60418303923</v>
      </c>
      <c r="E180" s="617">
        <v>0.57582984563899997</v>
      </c>
      <c r="F180" s="615">
        <v>14.000000000003</v>
      </c>
      <c r="G180" s="616">
        <v>2.333333333333</v>
      </c>
      <c r="H180" s="618">
        <v>0</v>
      </c>
      <c r="I180" s="615">
        <v>0</v>
      </c>
      <c r="J180" s="616">
        <v>-2.333333333333</v>
      </c>
      <c r="K180" s="619">
        <v>0</v>
      </c>
    </row>
    <row r="181" spans="1:11" ht="14.4" customHeight="1" thickBot="1" x14ac:dyDescent="0.35">
      <c r="A181" s="637" t="s">
        <v>508</v>
      </c>
      <c r="B181" s="615">
        <v>0</v>
      </c>
      <c r="C181" s="615">
        <v>504.15170000000001</v>
      </c>
      <c r="D181" s="616">
        <v>504.15170000000001</v>
      </c>
      <c r="E181" s="625" t="s">
        <v>335</v>
      </c>
      <c r="F181" s="615">
        <v>172.00000000004499</v>
      </c>
      <c r="G181" s="616">
        <v>28.666666666674001</v>
      </c>
      <c r="H181" s="618">
        <v>0.53500000000000003</v>
      </c>
      <c r="I181" s="615">
        <v>11.251749999999999</v>
      </c>
      <c r="J181" s="616">
        <v>-17.414916666673999</v>
      </c>
      <c r="K181" s="619">
        <v>6.5417151162000003E-2</v>
      </c>
    </row>
    <row r="182" spans="1:11" ht="14.4" customHeight="1" thickBot="1" x14ac:dyDescent="0.35">
      <c r="A182" s="636" t="s">
        <v>509</v>
      </c>
      <c r="B182" s="620">
        <v>155136</v>
      </c>
      <c r="C182" s="620">
        <v>172364.70970000001</v>
      </c>
      <c r="D182" s="621">
        <v>17228.709699999901</v>
      </c>
      <c r="E182" s="627">
        <v>1.1110555235399999</v>
      </c>
      <c r="F182" s="620">
        <v>182649.00000004799</v>
      </c>
      <c r="G182" s="621">
        <v>30441.500000007902</v>
      </c>
      <c r="H182" s="623">
        <v>14162.395270000001</v>
      </c>
      <c r="I182" s="620">
        <v>28306.806860000001</v>
      </c>
      <c r="J182" s="621">
        <v>-2134.6931400079502</v>
      </c>
      <c r="K182" s="628">
        <v>0.15497926000100001</v>
      </c>
    </row>
    <row r="183" spans="1:11" ht="14.4" customHeight="1" thickBot="1" x14ac:dyDescent="0.35">
      <c r="A183" s="637" t="s">
        <v>510</v>
      </c>
      <c r="B183" s="615">
        <v>73283</v>
      </c>
      <c r="C183" s="615">
        <v>78543.344370000006</v>
      </c>
      <c r="D183" s="616">
        <v>5260.3443699999798</v>
      </c>
      <c r="E183" s="617">
        <v>1.0717812367120001</v>
      </c>
      <c r="F183" s="615">
        <v>87318.000000022803</v>
      </c>
      <c r="G183" s="616">
        <v>14553.0000000038</v>
      </c>
      <c r="H183" s="618">
        <v>5197.9540500000003</v>
      </c>
      <c r="I183" s="615">
        <v>12857.467060000001</v>
      </c>
      <c r="J183" s="616">
        <v>-1695.5329400037999</v>
      </c>
      <c r="K183" s="619">
        <v>0.147248758102</v>
      </c>
    </row>
    <row r="184" spans="1:11" ht="14.4" customHeight="1" thickBot="1" x14ac:dyDescent="0.35">
      <c r="A184" s="637" t="s">
        <v>511</v>
      </c>
      <c r="B184" s="615">
        <v>81853</v>
      </c>
      <c r="C184" s="615">
        <v>93821.365330000001</v>
      </c>
      <c r="D184" s="616">
        <v>11968.365330000001</v>
      </c>
      <c r="E184" s="617">
        <v>1.1462177969039999</v>
      </c>
      <c r="F184" s="615">
        <v>95331.000000024898</v>
      </c>
      <c r="G184" s="616">
        <v>15888.5000000042</v>
      </c>
      <c r="H184" s="618">
        <v>8964.4412200000006</v>
      </c>
      <c r="I184" s="615">
        <v>15449.3398</v>
      </c>
      <c r="J184" s="616">
        <v>-439.16020000415699</v>
      </c>
      <c r="K184" s="619">
        <v>0.162059978391</v>
      </c>
    </row>
    <row r="185" spans="1:11" ht="14.4" customHeight="1" thickBot="1" x14ac:dyDescent="0.35">
      <c r="A185" s="636" t="s">
        <v>512</v>
      </c>
      <c r="B185" s="620">
        <v>0</v>
      </c>
      <c r="C185" s="620">
        <v>9506.8268900000003</v>
      </c>
      <c r="D185" s="621">
        <v>9506.8268900000003</v>
      </c>
      <c r="E185" s="622" t="s">
        <v>335</v>
      </c>
      <c r="F185" s="620">
        <v>0</v>
      </c>
      <c r="G185" s="621">
        <v>0</v>
      </c>
      <c r="H185" s="623">
        <v>0</v>
      </c>
      <c r="I185" s="620">
        <v>-117.13373</v>
      </c>
      <c r="J185" s="621">
        <v>-117.13373</v>
      </c>
      <c r="K185" s="624" t="s">
        <v>335</v>
      </c>
    </row>
    <row r="186" spans="1:11" ht="14.4" customHeight="1" thickBot="1" x14ac:dyDescent="0.35">
      <c r="A186" s="637" t="s">
        <v>513</v>
      </c>
      <c r="B186" s="615">
        <v>0</v>
      </c>
      <c r="C186" s="615">
        <v>484.34679</v>
      </c>
      <c r="D186" s="616">
        <v>484.34679</v>
      </c>
      <c r="E186" s="625" t="s">
        <v>335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335</v>
      </c>
    </row>
    <row r="187" spans="1:11" ht="14.4" customHeight="1" thickBot="1" x14ac:dyDescent="0.35">
      <c r="A187" s="637" t="s">
        <v>514</v>
      </c>
      <c r="B187" s="615">
        <v>0</v>
      </c>
      <c r="C187" s="615">
        <v>9022.4801000000007</v>
      </c>
      <c r="D187" s="616">
        <v>9022.4801000000007</v>
      </c>
      <c r="E187" s="625" t="s">
        <v>335</v>
      </c>
      <c r="F187" s="615">
        <v>0</v>
      </c>
      <c r="G187" s="616">
        <v>0</v>
      </c>
      <c r="H187" s="618">
        <v>0</v>
      </c>
      <c r="I187" s="615">
        <v>-117.13373</v>
      </c>
      <c r="J187" s="616">
        <v>-117.13373</v>
      </c>
      <c r="K187" s="626" t="s">
        <v>335</v>
      </c>
    </row>
    <row r="188" spans="1:11" ht="14.4" customHeight="1" thickBot="1" x14ac:dyDescent="0.35">
      <c r="A188" s="634" t="s">
        <v>515</v>
      </c>
      <c r="B188" s="615">
        <v>208.03518250208501</v>
      </c>
      <c r="C188" s="615">
        <v>376.28280000000001</v>
      </c>
      <c r="D188" s="616">
        <v>168.247617497915</v>
      </c>
      <c r="E188" s="617">
        <v>1.8087459797629999</v>
      </c>
      <c r="F188" s="615">
        <v>169.063171159608</v>
      </c>
      <c r="G188" s="616">
        <v>28.177195193267998</v>
      </c>
      <c r="H188" s="618">
        <v>12.49582</v>
      </c>
      <c r="I188" s="615">
        <v>57.609699999999997</v>
      </c>
      <c r="J188" s="616">
        <v>29.432504806731998</v>
      </c>
      <c r="K188" s="619">
        <v>0.34075842541399998</v>
      </c>
    </row>
    <row r="189" spans="1:11" ht="14.4" customHeight="1" thickBot="1" x14ac:dyDescent="0.35">
      <c r="A189" s="635" t="s">
        <v>516</v>
      </c>
      <c r="B189" s="615">
        <v>0</v>
      </c>
      <c r="C189" s="615">
        <v>100.04600000000001</v>
      </c>
      <c r="D189" s="616">
        <v>100.04600000000001</v>
      </c>
      <c r="E189" s="625" t="s">
        <v>335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335</v>
      </c>
    </row>
    <row r="190" spans="1:11" ht="14.4" customHeight="1" thickBot="1" x14ac:dyDescent="0.35">
      <c r="A190" s="636" t="s">
        <v>517</v>
      </c>
      <c r="B190" s="620">
        <v>0</v>
      </c>
      <c r="C190" s="620">
        <v>100.04600000000001</v>
      </c>
      <c r="D190" s="621">
        <v>100.04600000000001</v>
      </c>
      <c r="E190" s="622" t="s">
        <v>366</v>
      </c>
      <c r="F190" s="620">
        <v>0</v>
      </c>
      <c r="G190" s="621">
        <v>0</v>
      </c>
      <c r="H190" s="623">
        <v>0</v>
      </c>
      <c r="I190" s="620">
        <v>0</v>
      </c>
      <c r="J190" s="621">
        <v>0</v>
      </c>
      <c r="K190" s="624" t="s">
        <v>335</v>
      </c>
    </row>
    <row r="191" spans="1:11" ht="14.4" customHeight="1" thickBot="1" x14ac:dyDescent="0.35">
      <c r="A191" s="637" t="s">
        <v>518</v>
      </c>
      <c r="B191" s="615">
        <v>0</v>
      </c>
      <c r="C191" s="615">
        <v>100.04600000000001</v>
      </c>
      <c r="D191" s="616">
        <v>100.04600000000001</v>
      </c>
      <c r="E191" s="625" t="s">
        <v>366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335</v>
      </c>
    </row>
    <row r="192" spans="1:11" ht="14.4" customHeight="1" thickBot="1" x14ac:dyDescent="0.35">
      <c r="A192" s="640" t="s">
        <v>519</v>
      </c>
      <c r="B192" s="620">
        <v>208.03518250208501</v>
      </c>
      <c r="C192" s="620">
        <v>276.23680000000002</v>
      </c>
      <c r="D192" s="621">
        <v>68.201617497914</v>
      </c>
      <c r="E192" s="627">
        <v>1.3278369392980001</v>
      </c>
      <c r="F192" s="620">
        <v>169.063171159608</v>
      </c>
      <c r="G192" s="621">
        <v>28.177195193267998</v>
      </c>
      <c r="H192" s="623">
        <v>12.49582</v>
      </c>
      <c r="I192" s="620">
        <v>57.609699999999997</v>
      </c>
      <c r="J192" s="621">
        <v>29.432504806731998</v>
      </c>
      <c r="K192" s="628">
        <v>0.34075842541399998</v>
      </c>
    </row>
    <row r="193" spans="1:11" ht="14.4" customHeight="1" thickBot="1" x14ac:dyDescent="0.35">
      <c r="A193" s="636" t="s">
        <v>520</v>
      </c>
      <c r="B193" s="620">
        <v>0</v>
      </c>
      <c r="C193" s="620">
        <v>79.482740000000007</v>
      </c>
      <c r="D193" s="621">
        <v>79.482740000000007</v>
      </c>
      <c r="E193" s="622" t="s">
        <v>335</v>
      </c>
      <c r="F193" s="620">
        <v>0</v>
      </c>
      <c r="G193" s="621">
        <v>0</v>
      </c>
      <c r="H193" s="623">
        <v>-2.0000000000000002E-5</v>
      </c>
      <c r="I193" s="620">
        <v>9.9999999999999896E-5</v>
      </c>
      <c r="J193" s="621">
        <v>9.9999999999999896E-5</v>
      </c>
      <c r="K193" s="624" t="s">
        <v>335</v>
      </c>
    </row>
    <row r="194" spans="1:11" ht="14.4" customHeight="1" thickBot="1" x14ac:dyDescent="0.35">
      <c r="A194" s="637" t="s">
        <v>521</v>
      </c>
      <c r="B194" s="615">
        <v>0</v>
      </c>
      <c r="C194" s="615">
        <v>-2.5999999999999998E-4</v>
      </c>
      <c r="D194" s="616">
        <v>-2.5999999999999998E-4</v>
      </c>
      <c r="E194" s="625" t="s">
        <v>335</v>
      </c>
      <c r="F194" s="615">
        <v>0</v>
      </c>
      <c r="G194" s="616">
        <v>0</v>
      </c>
      <c r="H194" s="618">
        <v>-2.0000000000000002E-5</v>
      </c>
      <c r="I194" s="615">
        <v>9.9999999999999896E-5</v>
      </c>
      <c r="J194" s="616">
        <v>9.9999999999999896E-5</v>
      </c>
      <c r="K194" s="626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39</v>
      </c>
      <c r="D195" s="616">
        <v>39</v>
      </c>
      <c r="E195" s="625" t="s">
        <v>366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40.482999999999997</v>
      </c>
      <c r="D196" s="616">
        <v>40.482999999999997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208.03518250208501</v>
      </c>
      <c r="C197" s="620">
        <v>196.75406000000001</v>
      </c>
      <c r="D197" s="621">
        <v>-11.281122502084999</v>
      </c>
      <c r="E197" s="627">
        <v>0.945773006438</v>
      </c>
      <c r="F197" s="620">
        <v>169.063171159608</v>
      </c>
      <c r="G197" s="621">
        <v>28.177195193267998</v>
      </c>
      <c r="H197" s="623">
        <v>12.495839999999999</v>
      </c>
      <c r="I197" s="620">
        <v>53.553600000000003</v>
      </c>
      <c r="J197" s="621">
        <v>25.376404806732001</v>
      </c>
      <c r="K197" s="628">
        <v>0.31676680161999998</v>
      </c>
    </row>
    <row r="198" spans="1:11" ht="14.4" customHeight="1" thickBot="1" x14ac:dyDescent="0.35">
      <c r="A198" s="637" t="s">
        <v>525</v>
      </c>
      <c r="B198" s="615">
        <v>0</v>
      </c>
      <c r="C198" s="615">
        <v>3.1E-2</v>
      </c>
      <c r="D198" s="616">
        <v>3.1E-2</v>
      </c>
      <c r="E198" s="625" t="s">
        <v>335</v>
      </c>
      <c r="F198" s="615">
        <v>6.3171159606999996E-2</v>
      </c>
      <c r="G198" s="616">
        <v>1.0528526601E-2</v>
      </c>
      <c r="H198" s="618">
        <v>0</v>
      </c>
      <c r="I198" s="615">
        <v>0</v>
      </c>
      <c r="J198" s="616">
        <v>-1.0528526601E-2</v>
      </c>
      <c r="K198" s="619">
        <v>0</v>
      </c>
    </row>
    <row r="199" spans="1:11" ht="14.4" customHeight="1" thickBot="1" x14ac:dyDescent="0.35">
      <c r="A199" s="637" t="s">
        <v>526</v>
      </c>
      <c r="B199" s="615">
        <v>0</v>
      </c>
      <c r="C199" s="615">
        <v>3.5</v>
      </c>
      <c r="D199" s="616">
        <v>3.5</v>
      </c>
      <c r="E199" s="625" t="s">
        <v>335</v>
      </c>
      <c r="F199" s="615">
        <v>3</v>
      </c>
      <c r="G199" s="616">
        <v>0.5</v>
      </c>
      <c r="H199" s="618">
        <v>0</v>
      </c>
      <c r="I199" s="615">
        <v>0</v>
      </c>
      <c r="J199" s="616">
        <v>-0.5</v>
      </c>
      <c r="K199" s="619">
        <v>0</v>
      </c>
    </row>
    <row r="200" spans="1:11" ht="14.4" customHeight="1" thickBot="1" x14ac:dyDescent="0.35">
      <c r="A200" s="637" t="s">
        <v>527</v>
      </c>
      <c r="B200" s="615">
        <v>208.03518250208501</v>
      </c>
      <c r="C200" s="615">
        <v>193.22306</v>
      </c>
      <c r="D200" s="616">
        <v>-14.812122502085</v>
      </c>
      <c r="E200" s="617">
        <v>0.92879991584099997</v>
      </c>
      <c r="F200" s="615">
        <v>166</v>
      </c>
      <c r="G200" s="616">
        <v>27.666666666666</v>
      </c>
      <c r="H200" s="618">
        <v>12.495839999999999</v>
      </c>
      <c r="I200" s="615">
        <v>53.553600000000003</v>
      </c>
      <c r="J200" s="616">
        <v>25.886933333333001</v>
      </c>
      <c r="K200" s="619">
        <v>0.32261204819200001</v>
      </c>
    </row>
    <row r="201" spans="1:11" ht="14.4" customHeight="1" thickBot="1" x14ac:dyDescent="0.35">
      <c r="A201" s="636" t="s">
        <v>528</v>
      </c>
      <c r="B201" s="620">
        <v>0</v>
      </c>
      <c r="C201" s="620">
        <v>0</v>
      </c>
      <c r="D201" s="621">
        <v>0</v>
      </c>
      <c r="E201" s="622" t="s">
        <v>335</v>
      </c>
      <c r="F201" s="620">
        <v>0</v>
      </c>
      <c r="G201" s="621">
        <v>0</v>
      </c>
      <c r="H201" s="623">
        <v>0</v>
      </c>
      <c r="I201" s="620">
        <v>4.056</v>
      </c>
      <c r="J201" s="621">
        <v>4.056</v>
      </c>
      <c r="K201" s="624" t="s">
        <v>366</v>
      </c>
    </row>
    <row r="202" spans="1:11" ht="14.4" customHeight="1" thickBot="1" x14ac:dyDescent="0.35">
      <c r="A202" s="637" t="s">
        <v>529</v>
      </c>
      <c r="B202" s="615">
        <v>0</v>
      </c>
      <c r="C202" s="615">
        <v>0</v>
      </c>
      <c r="D202" s="616">
        <v>0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4.056</v>
      </c>
      <c r="J202" s="616">
        <v>4.056</v>
      </c>
      <c r="K202" s="626" t="s">
        <v>366</v>
      </c>
    </row>
    <row r="203" spans="1:11" ht="14.4" customHeight="1" thickBot="1" x14ac:dyDescent="0.35">
      <c r="A203" s="634" t="s">
        <v>530</v>
      </c>
      <c r="B203" s="615">
        <v>88</v>
      </c>
      <c r="C203" s="615">
        <v>118.776</v>
      </c>
      <c r="D203" s="616">
        <v>30.776</v>
      </c>
      <c r="E203" s="617">
        <v>1.349727272727</v>
      </c>
      <c r="F203" s="615">
        <v>75.594457480315995</v>
      </c>
      <c r="G203" s="616">
        <v>12.599076246718999</v>
      </c>
      <c r="H203" s="618">
        <v>1.444</v>
      </c>
      <c r="I203" s="615">
        <v>2.8879999999999999</v>
      </c>
      <c r="J203" s="616">
        <v>-9.7110762467189993</v>
      </c>
      <c r="K203" s="619">
        <v>3.8203859069E-2</v>
      </c>
    </row>
    <row r="204" spans="1:11" ht="14.4" customHeight="1" thickBot="1" x14ac:dyDescent="0.35">
      <c r="A204" s="640" t="s">
        <v>531</v>
      </c>
      <c r="B204" s="620">
        <v>88</v>
      </c>
      <c r="C204" s="620">
        <v>118.776</v>
      </c>
      <c r="D204" s="621">
        <v>30.776</v>
      </c>
      <c r="E204" s="627">
        <v>1.349727272727</v>
      </c>
      <c r="F204" s="620">
        <v>75.594457480315995</v>
      </c>
      <c r="G204" s="621">
        <v>12.599076246718999</v>
      </c>
      <c r="H204" s="623">
        <v>1.444</v>
      </c>
      <c r="I204" s="620">
        <v>2.8879999999999999</v>
      </c>
      <c r="J204" s="621">
        <v>-9.7110762467189993</v>
      </c>
      <c r="K204" s="628">
        <v>3.8203859069E-2</v>
      </c>
    </row>
    <row r="205" spans="1:11" ht="14.4" customHeight="1" thickBot="1" x14ac:dyDescent="0.35">
      <c r="A205" s="636" t="s">
        <v>532</v>
      </c>
      <c r="B205" s="620">
        <v>88</v>
      </c>
      <c r="C205" s="620">
        <v>101.44799999999999</v>
      </c>
      <c r="D205" s="621">
        <v>13.448</v>
      </c>
      <c r="E205" s="627">
        <v>1.1528181818180001</v>
      </c>
      <c r="F205" s="620">
        <v>55.000000000013998</v>
      </c>
      <c r="G205" s="621">
        <v>9.1666666666690002</v>
      </c>
      <c r="H205" s="623">
        <v>0</v>
      </c>
      <c r="I205" s="620">
        <v>0</v>
      </c>
      <c r="J205" s="621">
        <v>-9.1666666666690002</v>
      </c>
      <c r="K205" s="628">
        <v>0</v>
      </c>
    </row>
    <row r="206" spans="1:11" ht="14.4" customHeight="1" thickBot="1" x14ac:dyDescent="0.35">
      <c r="A206" s="637" t="s">
        <v>533</v>
      </c>
      <c r="B206" s="615">
        <v>88</v>
      </c>
      <c r="C206" s="615">
        <v>101.44799999999999</v>
      </c>
      <c r="D206" s="616">
        <v>13.448</v>
      </c>
      <c r="E206" s="617">
        <v>1.1528181818180001</v>
      </c>
      <c r="F206" s="615">
        <v>55.000000000013998</v>
      </c>
      <c r="G206" s="616">
        <v>9.1666666666690002</v>
      </c>
      <c r="H206" s="618">
        <v>0</v>
      </c>
      <c r="I206" s="615">
        <v>0</v>
      </c>
      <c r="J206" s="616">
        <v>-9.1666666666690002</v>
      </c>
      <c r="K206" s="619">
        <v>0</v>
      </c>
    </row>
    <row r="207" spans="1:11" ht="14.4" customHeight="1" thickBot="1" x14ac:dyDescent="0.35">
      <c r="A207" s="639" t="s">
        <v>534</v>
      </c>
      <c r="B207" s="615">
        <v>0</v>
      </c>
      <c r="C207" s="615">
        <v>17.327999999999999</v>
      </c>
      <c r="D207" s="616">
        <v>17.327999999999999</v>
      </c>
      <c r="E207" s="625" t="s">
        <v>335</v>
      </c>
      <c r="F207" s="615">
        <v>20.594457480300999</v>
      </c>
      <c r="G207" s="616">
        <v>3.4324095800499999</v>
      </c>
      <c r="H207" s="618">
        <v>1.444</v>
      </c>
      <c r="I207" s="615">
        <v>2.8879999999999999</v>
      </c>
      <c r="J207" s="616">
        <v>-0.54440958004999995</v>
      </c>
      <c r="K207" s="619">
        <v>0.140231904761</v>
      </c>
    </row>
    <row r="208" spans="1:11" ht="14.4" customHeight="1" thickBot="1" x14ac:dyDescent="0.35">
      <c r="A208" s="637" t="s">
        <v>535</v>
      </c>
      <c r="B208" s="615">
        <v>0</v>
      </c>
      <c r="C208" s="615">
        <v>17.327999999999999</v>
      </c>
      <c r="D208" s="616">
        <v>17.327999999999999</v>
      </c>
      <c r="E208" s="625" t="s">
        <v>335</v>
      </c>
      <c r="F208" s="615">
        <v>20.594457480300999</v>
      </c>
      <c r="G208" s="616">
        <v>3.4324095800499999</v>
      </c>
      <c r="H208" s="618">
        <v>1.444</v>
      </c>
      <c r="I208" s="615">
        <v>2.8879999999999999</v>
      </c>
      <c r="J208" s="616">
        <v>-0.54440958004999995</v>
      </c>
      <c r="K208" s="619">
        <v>0.140231904761</v>
      </c>
    </row>
    <row r="209" spans="1:11" ht="14.4" customHeight="1" thickBot="1" x14ac:dyDescent="0.35">
      <c r="A209" s="633" t="s">
        <v>536</v>
      </c>
      <c r="B209" s="615">
        <v>12483.006095832199</v>
      </c>
      <c r="C209" s="615">
        <v>15864.27291</v>
      </c>
      <c r="D209" s="616">
        <v>3381.26681416785</v>
      </c>
      <c r="E209" s="617">
        <v>1.2708695956889999</v>
      </c>
      <c r="F209" s="615">
        <v>0</v>
      </c>
      <c r="G209" s="616">
        <v>0</v>
      </c>
      <c r="H209" s="618">
        <v>1178.8773900000001</v>
      </c>
      <c r="I209" s="615">
        <v>2734.29144</v>
      </c>
      <c r="J209" s="616">
        <v>2734.29144</v>
      </c>
      <c r="K209" s="626" t="s">
        <v>335</v>
      </c>
    </row>
    <row r="210" spans="1:11" ht="14.4" customHeight="1" thickBot="1" x14ac:dyDescent="0.35">
      <c r="A210" s="638" t="s">
        <v>537</v>
      </c>
      <c r="B210" s="620">
        <v>12483.006095832199</v>
      </c>
      <c r="C210" s="620">
        <v>15864.27291</v>
      </c>
      <c r="D210" s="621">
        <v>3381.26681416785</v>
      </c>
      <c r="E210" s="627">
        <v>1.2708695956889999</v>
      </c>
      <c r="F210" s="620">
        <v>0</v>
      </c>
      <c r="G210" s="621">
        <v>0</v>
      </c>
      <c r="H210" s="623">
        <v>1178.8773900000001</v>
      </c>
      <c r="I210" s="620">
        <v>2734.29144</v>
      </c>
      <c r="J210" s="621">
        <v>2734.29144</v>
      </c>
      <c r="K210" s="624" t="s">
        <v>335</v>
      </c>
    </row>
    <row r="211" spans="1:11" ht="14.4" customHeight="1" thickBot="1" x14ac:dyDescent="0.35">
      <c r="A211" s="640" t="s">
        <v>54</v>
      </c>
      <c r="B211" s="620">
        <v>12483.006095832199</v>
      </c>
      <c r="C211" s="620">
        <v>15864.27291</v>
      </c>
      <c r="D211" s="621">
        <v>3381.26681416785</v>
      </c>
      <c r="E211" s="627">
        <v>1.2708695956889999</v>
      </c>
      <c r="F211" s="620">
        <v>0</v>
      </c>
      <c r="G211" s="621">
        <v>0</v>
      </c>
      <c r="H211" s="623">
        <v>1178.8773900000001</v>
      </c>
      <c r="I211" s="620">
        <v>2734.29144</v>
      </c>
      <c r="J211" s="621">
        <v>2734.29144</v>
      </c>
      <c r="K211" s="624" t="s">
        <v>335</v>
      </c>
    </row>
    <row r="212" spans="1:11" ht="14.4" customHeight="1" thickBot="1" x14ac:dyDescent="0.35">
      <c r="A212" s="636" t="s">
        <v>538</v>
      </c>
      <c r="B212" s="620">
        <v>23</v>
      </c>
      <c r="C212" s="620">
        <v>101.57389999999999</v>
      </c>
      <c r="D212" s="621">
        <v>78.573899999999995</v>
      </c>
      <c r="E212" s="627">
        <v>4.4162565217390002</v>
      </c>
      <c r="F212" s="620">
        <v>0</v>
      </c>
      <c r="G212" s="621">
        <v>0</v>
      </c>
      <c r="H212" s="623">
        <v>8.9420000000000002</v>
      </c>
      <c r="I212" s="620">
        <v>17.88625</v>
      </c>
      <c r="J212" s="621">
        <v>17.88625</v>
      </c>
      <c r="K212" s="624" t="s">
        <v>335</v>
      </c>
    </row>
    <row r="213" spans="1:11" ht="14.4" customHeight="1" thickBot="1" x14ac:dyDescent="0.35">
      <c r="A213" s="637" t="s">
        <v>539</v>
      </c>
      <c r="B213" s="615">
        <v>23</v>
      </c>
      <c r="C213" s="615">
        <v>101.57389999999999</v>
      </c>
      <c r="D213" s="616">
        <v>78.573899999999995</v>
      </c>
      <c r="E213" s="617">
        <v>4.4162565217390002</v>
      </c>
      <c r="F213" s="615">
        <v>0</v>
      </c>
      <c r="G213" s="616">
        <v>0</v>
      </c>
      <c r="H213" s="618">
        <v>8.9420000000000002</v>
      </c>
      <c r="I213" s="615">
        <v>17.88625</v>
      </c>
      <c r="J213" s="616">
        <v>17.88625</v>
      </c>
      <c r="K213" s="626" t="s">
        <v>335</v>
      </c>
    </row>
    <row r="214" spans="1:11" ht="14.4" customHeight="1" thickBot="1" x14ac:dyDescent="0.35">
      <c r="A214" s="636" t="s">
        <v>540</v>
      </c>
      <c r="B214" s="620">
        <v>43.006095832151999</v>
      </c>
      <c r="C214" s="620">
        <v>56.782600000000002</v>
      </c>
      <c r="D214" s="621">
        <v>13.776504167848</v>
      </c>
      <c r="E214" s="627">
        <v>1.3203384055509999</v>
      </c>
      <c r="F214" s="620">
        <v>0</v>
      </c>
      <c r="G214" s="621">
        <v>0</v>
      </c>
      <c r="H214" s="623">
        <v>7.1868400000000001</v>
      </c>
      <c r="I214" s="620">
        <v>18.147179999999999</v>
      </c>
      <c r="J214" s="621">
        <v>18.147179999999999</v>
      </c>
      <c r="K214" s="624" t="s">
        <v>335</v>
      </c>
    </row>
    <row r="215" spans="1:11" ht="14.4" customHeight="1" thickBot="1" x14ac:dyDescent="0.35">
      <c r="A215" s="637" t="s">
        <v>541</v>
      </c>
      <c r="B215" s="615">
        <v>43.006095832151999</v>
      </c>
      <c r="C215" s="615">
        <v>56.782600000000002</v>
      </c>
      <c r="D215" s="616">
        <v>13.776504167848</v>
      </c>
      <c r="E215" s="617">
        <v>1.3203384055509999</v>
      </c>
      <c r="F215" s="615">
        <v>0</v>
      </c>
      <c r="G215" s="616">
        <v>0</v>
      </c>
      <c r="H215" s="618">
        <v>7.1868400000000001</v>
      </c>
      <c r="I215" s="615">
        <v>18.147179999999999</v>
      </c>
      <c r="J215" s="616">
        <v>18.147179999999999</v>
      </c>
      <c r="K215" s="626" t="s">
        <v>335</v>
      </c>
    </row>
    <row r="216" spans="1:11" ht="14.4" customHeight="1" thickBot="1" x14ac:dyDescent="0.35">
      <c r="A216" s="636" t="s">
        <v>542</v>
      </c>
      <c r="B216" s="620">
        <v>1160</v>
      </c>
      <c r="C216" s="620">
        <v>1021.30698</v>
      </c>
      <c r="D216" s="621">
        <v>-138.69301999999999</v>
      </c>
      <c r="E216" s="627">
        <v>0.880437051724</v>
      </c>
      <c r="F216" s="620">
        <v>0</v>
      </c>
      <c r="G216" s="621">
        <v>0</v>
      </c>
      <c r="H216" s="623">
        <v>72.754429999999999</v>
      </c>
      <c r="I216" s="620">
        <v>167.34674000000001</v>
      </c>
      <c r="J216" s="621">
        <v>167.34674000000001</v>
      </c>
      <c r="K216" s="624" t="s">
        <v>335</v>
      </c>
    </row>
    <row r="217" spans="1:11" ht="14.4" customHeight="1" thickBot="1" x14ac:dyDescent="0.35">
      <c r="A217" s="637" t="s">
        <v>543</v>
      </c>
      <c r="B217" s="615">
        <v>1160</v>
      </c>
      <c r="C217" s="615">
        <v>1021.30698</v>
      </c>
      <c r="D217" s="616">
        <v>-138.69301999999999</v>
      </c>
      <c r="E217" s="617">
        <v>0.880437051724</v>
      </c>
      <c r="F217" s="615">
        <v>0</v>
      </c>
      <c r="G217" s="616">
        <v>0</v>
      </c>
      <c r="H217" s="618">
        <v>72.754429999999999</v>
      </c>
      <c r="I217" s="615">
        <v>167.34674000000001</v>
      </c>
      <c r="J217" s="616">
        <v>167.34674000000001</v>
      </c>
      <c r="K217" s="626" t="s">
        <v>335</v>
      </c>
    </row>
    <row r="218" spans="1:11" ht="14.4" customHeight="1" thickBot="1" x14ac:dyDescent="0.35">
      <c r="A218" s="636" t="s">
        <v>544</v>
      </c>
      <c r="B218" s="620">
        <v>0</v>
      </c>
      <c r="C218" s="620">
        <v>7.6980000000000004</v>
      </c>
      <c r="D218" s="621">
        <v>7.6980000000000004</v>
      </c>
      <c r="E218" s="622" t="s">
        <v>366</v>
      </c>
      <c r="F218" s="620">
        <v>0</v>
      </c>
      <c r="G218" s="621">
        <v>0</v>
      </c>
      <c r="H218" s="623">
        <v>0.56799999999999995</v>
      </c>
      <c r="I218" s="620">
        <v>1.048</v>
      </c>
      <c r="J218" s="621">
        <v>1.048</v>
      </c>
      <c r="K218" s="624" t="s">
        <v>335</v>
      </c>
    </row>
    <row r="219" spans="1:11" ht="14.4" customHeight="1" thickBot="1" x14ac:dyDescent="0.35">
      <c r="A219" s="637" t="s">
        <v>545</v>
      </c>
      <c r="B219" s="615">
        <v>0</v>
      </c>
      <c r="C219" s="615">
        <v>7.6980000000000004</v>
      </c>
      <c r="D219" s="616">
        <v>7.6980000000000004</v>
      </c>
      <c r="E219" s="625" t="s">
        <v>366</v>
      </c>
      <c r="F219" s="615">
        <v>0</v>
      </c>
      <c r="G219" s="616">
        <v>0</v>
      </c>
      <c r="H219" s="618">
        <v>0.56799999999999995</v>
      </c>
      <c r="I219" s="615">
        <v>1.048</v>
      </c>
      <c r="J219" s="616">
        <v>1.048</v>
      </c>
      <c r="K219" s="626" t="s">
        <v>335</v>
      </c>
    </row>
    <row r="220" spans="1:11" ht="14.4" customHeight="1" thickBot="1" x14ac:dyDescent="0.35">
      <c r="A220" s="636" t="s">
        <v>546</v>
      </c>
      <c r="B220" s="620">
        <v>650</v>
      </c>
      <c r="C220" s="620">
        <v>578.56880999999998</v>
      </c>
      <c r="D220" s="621">
        <v>-71.431190000000001</v>
      </c>
      <c r="E220" s="627">
        <v>0.89010586153799998</v>
      </c>
      <c r="F220" s="620">
        <v>0</v>
      </c>
      <c r="G220" s="621">
        <v>0</v>
      </c>
      <c r="H220" s="623">
        <v>58.47139</v>
      </c>
      <c r="I220" s="620">
        <v>147.64838</v>
      </c>
      <c r="J220" s="621">
        <v>147.64838</v>
      </c>
      <c r="K220" s="624" t="s">
        <v>335</v>
      </c>
    </row>
    <row r="221" spans="1:11" ht="14.4" customHeight="1" thickBot="1" x14ac:dyDescent="0.35">
      <c r="A221" s="637" t="s">
        <v>547</v>
      </c>
      <c r="B221" s="615">
        <v>619</v>
      </c>
      <c r="C221" s="615">
        <v>542.29398000000003</v>
      </c>
      <c r="D221" s="616">
        <v>-76.706019999999995</v>
      </c>
      <c r="E221" s="617">
        <v>0.87608074313399997</v>
      </c>
      <c r="F221" s="615">
        <v>0</v>
      </c>
      <c r="G221" s="616">
        <v>0</v>
      </c>
      <c r="H221" s="618">
        <v>58.47139</v>
      </c>
      <c r="I221" s="615">
        <v>147.64838</v>
      </c>
      <c r="J221" s="616">
        <v>147.64838</v>
      </c>
      <c r="K221" s="626" t="s">
        <v>335</v>
      </c>
    </row>
    <row r="222" spans="1:11" ht="14.4" customHeight="1" thickBot="1" x14ac:dyDescent="0.35">
      <c r="A222" s="637" t="s">
        <v>548</v>
      </c>
      <c r="B222" s="615">
        <v>31</v>
      </c>
      <c r="C222" s="615">
        <v>36.274830000000001</v>
      </c>
      <c r="D222" s="616">
        <v>5.2748299999989996</v>
      </c>
      <c r="E222" s="617">
        <v>1.170155806451</v>
      </c>
      <c r="F222" s="615">
        <v>0</v>
      </c>
      <c r="G222" s="616">
        <v>0</v>
      </c>
      <c r="H222" s="618">
        <v>0</v>
      </c>
      <c r="I222" s="615">
        <v>0</v>
      </c>
      <c r="J222" s="616">
        <v>0</v>
      </c>
      <c r="K222" s="626" t="s">
        <v>335</v>
      </c>
    </row>
    <row r="223" spans="1:11" ht="14.4" customHeight="1" thickBot="1" x14ac:dyDescent="0.35">
      <c r="A223" s="636" t="s">
        <v>549</v>
      </c>
      <c r="B223" s="620">
        <v>0</v>
      </c>
      <c r="C223" s="620">
        <v>1944.29375</v>
      </c>
      <c r="D223" s="621">
        <v>1944.29375</v>
      </c>
      <c r="E223" s="622" t="s">
        <v>366</v>
      </c>
      <c r="F223" s="620">
        <v>0</v>
      </c>
      <c r="G223" s="621">
        <v>0</v>
      </c>
      <c r="H223" s="623">
        <v>24.134139999999999</v>
      </c>
      <c r="I223" s="620">
        <v>498.78460999999999</v>
      </c>
      <c r="J223" s="621">
        <v>498.78460999999999</v>
      </c>
      <c r="K223" s="624" t="s">
        <v>335</v>
      </c>
    </row>
    <row r="224" spans="1:11" ht="14.4" customHeight="1" thickBot="1" x14ac:dyDescent="0.35">
      <c r="A224" s="637" t="s">
        <v>550</v>
      </c>
      <c r="B224" s="615">
        <v>0</v>
      </c>
      <c r="C224" s="615">
        <v>1944.29375</v>
      </c>
      <c r="D224" s="616">
        <v>1944.29375</v>
      </c>
      <c r="E224" s="625" t="s">
        <v>366</v>
      </c>
      <c r="F224" s="615">
        <v>0</v>
      </c>
      <c r="G224" s="616">
        <v>0</v>
      </c>
      <c r="H224" s="618">
        <v>24.134139999999999</v>
      </c>
      <c r="I224" s="615">
        <v>498.78460999999999</v>
      </c>
      <c r="J224" s="616">
        <v>498.78460999999999</v>
      </c>
      <c r="K224" s="626" t="s">
        <v>335</v>
      </c>
    </row>
    <row r="225" spans="1:11" ht="14.4" customHeight="1" thickBot="1" x14ac:dyDescent="0.35">
      <c r="A225" s="636" t="s">
        <v>551</v>
      </c>
      <c r="B225" s="620">
        <v>10607</v>
      </c>
      <c r="C225" s="620">
        <v>12154.048870000001</v>
      </c>
      <c r="D225" s="621">
        <v>1547.0488700000001</v>
      </c>
      <c r="E225" s="627">
        <v>1.1458516894499999</v>
      </c>
      <c r="F225" s="620">
        <v>0</v>
      </c>
      <c r="G225" s="621">
        <v>0</v>
      </c>
      <c r="H225" s="623">
        <v>1006.82059</v>
      </c>
      <c r="I225" s="620">
        <v>1883.43028</v>
      </c>
      <c r="J225" s="621">
        <v>1883.43028</v>
      </c>
      <c r="K225" s="624" t="s">
        <v>335</v>
      </c>
    </row>
    <row r="226" spans="1:11" ht="14.4" customHeight="1" thickBot="1" x14ac:dyDescent="0.35">
      <c r="A226" s="637" t="s">
        <v>552</v>
      </c>
      <c r="B226" s="615">
        <v>10607</v>
      </c>
      <c r="C226" s="615">
        <v>12154.048870000001</v>
      </c>
      <c r="D226" s="616">
        <v>1547.0488700000001</v>
      </c>
      <c r="E226" s="617">
        <v>1.1458516894499999</v>
      </c>
      <c r="F226" s="615">
        <v>0</v>
      </c>
      <c r="G226" s="616">
        <v>0</v>
      </c>
      <c r="H226" s="618">
        <v>1006.82059</v>
      </c>
      <c r="I226" s="615">
        <v>1883.43028</v>
      </c>
      <c r="J226" s="616">
        <v>1883.43028</v>
      </c>
      <c r="K226" s="626" t="s">
        <v>335</v>
      </c>
    </row>
    <row r="227" spans="1:11" ht="14.4" customHeight="1" thickBot="1" x14ac:dyDescent="0.35">
      <c r="A227" s="641" t="s">
        <v>553</v>
      </c>
      <c r="B227" s="620">
        <v>0</v>
      </c>
      <c r="C227" s="620">
        <v>0.47292000000000001</v>
      </c>
      <c r="D227" s="621">
        <v>0.47292000000000001</v>
      </c>
      <c r="E227" s="622" t="s">
        <v>366</v>
      </c>
      <c r="F227" s="620">
        <v>0</v>
      </c>
      <c r="G227" s="621">
        <v>0</v>
      </c>
      <c r="H227" s="623">
        <v>0</v>
      </c>
      <c r="I227" s="620">
        <v>0</v>
      </c>
      <c r="J227" s="621">
        <v>0</v>
      </c>
      <c r="K227" s="624" t="s">
        <v>335</v>
      </c>
    </row>
    <row r="228" spans="1:11" ht="14.4" customHeight="1" thickBot="1" x14ac:dyDescent="0.35">
      <c r="A228" s="638" t="s">
        <v>554</v>
      </c>
      <c r="B228" s="620">
        <v>0</v>
      </c>
      <c r="C228" s="620">
        <v>0.47292000000000001</v>
      </c>
      <c r="D228" s="621">
        <v>0.47292000000000001</v>
      </c>
      <c r="E228" s="622" t="s">
        <v>366</v>
      </c>
      <c r="F228" s="620">
        <v>0</v>
      </c>
      <c r="G228" s="621">
        <v>0</v>
      </c>
      <c r="H228" s="623">
        <v>0</v>
      </c>
      <c r="I228" s="620">
        <v>0</v>
      </c>
      <c r="J228" s="621">
        <v>0</v>
      </c>
      <c r="K228" s="624" t="s">
        <v>335</v>
      </c>
    </row>
    <row r="229" spans="1:11" ht="14.4" customHeight="1" thickBot="1" x14ac:dyDescent="0.35">
      <c r="A229" s="640" t="s">
        <v>555</v>
      </c>
      <c r="B229" s="620">
        <v>0</v>
      </c>
      <c r="C229" s="620">
        <v>0.47292000000000001</v>
      </c>
      <c r="D229" s="621">
        <v>0.47292000000000001</v>
      </c>
      <c r="E229" s="622" t="s">
        <v>366</v>
      </c>
      <c r="F229" s="620">
        <v>0</v>
      </c>
      <c r="G229" s="621">
        <v>0</v>
      </c>
      <c r="H229" s="623">
        <v>0</v>
      </c>
      <c r="I229" s="620">
        <v>0</v>
      </c>
      <c r="J229" s="621">
        <v>0</v>
      </c>
      <c r="K229" s="624" t="s">
        <v>335</v>
      </c>
    </row>
    <row r="230" spans="1:11" ht="14.4" customHeight="1" thickBot="1" x14ac:dyDescent="0.35">
      <c r="A230" s="636" t="s">
        <v>556</v>
      </c>
      <c r="B230" s="620">
        <v>0</v>
      </c>
      <c r="C230" s="620">
        <v>0.47292000000000001</v>
      </c>
      <c r="D230" s="621">
        <v>0.47292000000000001</v>
      </c>
      <c r="E230" s="622" t="s">
        <v>366</v>
      </c>
      <c r="F230" s="620">
        <v>0</v>
      </c>
      <c r="G230" s="621">
        <v>0</v>
      </c>
      <c r="H230" s="623">
        <v>0</v>
      </c>
      <c r="I230" s="620">
        <v>0</v>
      </c>
      <c r="J230" s="621">
        <v>0</v>
      </c>
      <c r="K230" s="624" t="s">
        <v>335</v>
      </c>
    </row>
    <row r="231" spans="1:11" ht="14.4" customHeight="1" thickBot="1" x14ac:dyDescent="0.35">
      <c r="A231" s="637" t="s">
        <v>557</v>
      </c>
      <c r="B231" s="615">
        <v>0</v>
      </c>
      <c r="C231" s="615">
        <v>0.47292000000000001</v>
      </c>
      <c r="D231" s="616">
        <v>0.47292000000000001</v>
      </c>
      <c r="E231" s="625" t="s">
        <v>366</v>
      </c>
      <c r="F231" s="615">
        <v>0</v>
      </c>
      <c r="G231" s="616">
        <v>0</v>
      </c>
      <c r="H231" s="618">
        <v>0</v>
      </c>
      <c r="I231" s="615">
        <v>0</v>
      </c>
      <c r="J231" s="616">
        <v>0</v>
      </c>
      <c r="K231" s="626" t="s">
        <v>335</v>
      </c>
    </row>
    <row r="232" spans="1:11" ht="14.4" customHeight="1" thickBot="1" x14ac:dyDescent="0.35">
      <c r="A232" s="642"/>
      <c r="B232" s="615">
        <v>-4086.2059623821701</v>
      </c>
      <c r="C232" s="615">
        <v>4303.5984699999399</v>
      </c>
      <c r="D232" s="616">
        <v>8389.8044323821105</v>
      </c>
      <c r="E232" s="617">
        <v>-1.053201554111</v>
      </c>
      <c r="F232" s="615">
        <v>26862.1108054297</v>
      </c>
      <c r="G232" s="616">
        <v>4477.01846757162</v>
      </c>
      <c r="H232" s="618">
        <v>715.72056999997403</v>
      </c>
      <c r="I232" s="615">
        <v>625.27603999997496</v>
      </c>
      <c r="J232" s="616">
        <v>-3851.7424275716398</v>
      </c>
      <c r="K232" s="619">
        <v>2.3277248928999999E-2</v>
      </c>
    </row>
    <row r="233" spans="1:11" ht="14.4" customHeight="1" thickBot="1" x14ac:dyDescent="0.35">
      <c r="A233" s="643" t="s">
        <v>66</v>
      </c>
      <c r="B233" s="629">
        <v>-4086.2059623821701</v>
      </c>
      <c r="C233" s="629">
        <v>4303.5984699999399</v>
      </c>
      <c r="D233" s="630">
        <v>8389.8044323821105</v>
      </c>
      <c r="E233" s="631" t="s">
        <v>366</v>
      </c>
      <c r="F233" s="629">
        <v>26862.1108054297</v>
      </c>
      <c r="G233" s="630">
        <v>4477.01846757162</v>
      </c>
      <c r="H233" s="629">
        <v>715.72056999997403</v>
      </c>
      <c r="I233" s="629">
        <v>625.27603999997496</v>
      </c>
      <c r="J233" s="630">
        <v>-3851.7424275716398</v>
      </c>
      <c r="K233" s="632">
        <v>2.3277248928999999E-2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558</v>
      </c>
      <c r="B5" s="645" t="s">
        <v>559</v>
      </c>
      <c r="C5" s="646" t="s">
        <v>560</v>
      </c>
      <c r="D5" s="646" t="s">
        <v>560</v>
      </c>
      <c r="E5" s="646"/>
      <c r="F5" s="646" t="s">
        <v>560</v>
      </c>
      <c r="G5" s="646" t="s">
        <v>560</v>
      </c>
      <c r="H5" s="646" t="s">
        <v>560</v>
      </c>
      <c r="I5" s="647" t="s">
        <v>560</v>
      </c>
      <c r="J5" s="648" t="s">
        <v>74</v>
      </c>
    </row>
    <row r="6" spans="1:10" ht="14.4" customHeight="1" x14ac:dyDescent="0.3">
      <c r="A6" s="644" t="s">
        <v>558</v>
      </c>
      <c r="B6" s="645" t="s">
        <v>343</v>
      </c>
      <c r="C6" s="646">
        <v>2562.3379</v>
      </c>
      <c r="D6" s="646">
        <v>2054.7319900000043</v>
      </c>
      <c r="E6" s="646"/>
      <c r="F6" s="646">
        <v>1658.140830000003</v>
      </c>
      <c r="G6" s="646">
        <v>2311.8856259940558</v>
      </c>
      <c r="H6" s="646">
        <v>-653.74479599405277</v>
      </c>
      <c r="I6" s="647">
        <v>0.71722442120684149</v>
      </c>
      <c r="J6" s="648" t="s">
        <v>1</v>
      </c>
    </row>
    <row r="7" spans="1:10" ht="14.4" customHeight="1" x14ac:dyDescent="0.3">
      <c r="A7" s="644" t="s">
        <v>558</v>
      </c>
      <c r="B7" s="645" t="s">
        <v>344</v>
      </c>
      <c r="C7" s="646">
        <v>378.20748000000003</v>
      </c>
      <c r="D7" s="646">
        <v>173.41304</v>
      </c>
      <c r="E7" s="646"/>
      <c r="F7" s="646">
        <v>145.84676999999999</v>
      </c>
      <c r="G7" s="646">
        <v>219.83566084340299</v>
      </c>
      <c r="H7" s="646">
        <v>-73.988890843402999</v>
      </c>
      <c r="I7" s="647">
        <v>0.66343544737217131</v>
      </c>
      <c r="J7" s="648" t="s">
        <v>1</v>
      </c>
    </row>
    <row r="8" spans="1:10" ht="14.4" customHeight="1" x14ac:dyDescent="0.3">
      <c r="A8" s="644" t="s">
        <v>558</v>
      </c>
      <c r="B8" s="645" t="s">
        <v>345</v>
      </c>
      <c r="C8" s="646">
        <v>13.53138</v>
      </c>
      <c r="D8" s="646">
        <v>0</v>
      </c>
      <c r="E8" s="646"/>
      <c r="F8" s="646">
        <v>0</v>
      </c>
      <c r="G8" s="646">
        <v>3.1867282946874997</v>
      </c>
      <c r="H8" s="646">
        <v>-3.1867282946874997</v>
      </c>
      <c r="I8" s="647">
        <v>0</v>
      </c>
      <c r="J8" s="648" t="s">
        <v>1</v>
      </c>
    </row>
    <row r="9" spans="1:10" ht="14.4" customHeight="1" x14ac:dyDescent="0.3">
      <c r="A9" s="644" t="s">
        <v>558</v>
      </c>
      <c r="B9" s="645" t="s">
        <v>346</v>
      </c>
      <c r="C9" s="646">
        <v>118.09739999999999</v>
      </c>
      <c r="D9" s="646">
        <v>85.014240000000001</v>
      </c>
      <c r="E9" s="646"/>
      <c r="F9" s="646">
        <v>190.23917</v>
      </c>
      <c r="G9" s="646">
        <v>156.23115597522735</v>
      </c>
      <c r="H9" s="646">
        <v>34.008014024772649</v>
      </c>
      <c r="I9" s="647">
        <v>1.2176775420529122</v>
      </c>
      <c r="J9" s="648" t="s">
        <v>1</v>
      </c>
    </row>
    <row r="10" spans="1:10" ht="14.4" customHeight="1" x14ac:dyDescent="0.3">
      <c r="A10" s="644" t="s">
        <v>558</v>
      </c>
      <c r="B10" s="645" t="s">
        <v>347</v>
      </c>
      <c r="C10" s="646">
        <v>0</v>
      </c>
      <c r="D10" s="646">
        <v>0</v>
      </c>
      <c r="E10" s="646"/>
      <c r="F10" s="646">
        <v>0</v>
      </c>
      <c r="G10" s="646">
        <v>7.0133060488316668</v>
      </c>
      <c r="H10" s="646">
        <v>-7.0133060488316668</v>
      </c>
      <c r="I10" s="647">
        <v>0</v>
      </c>
      <c r="J10" s="648" t="s">
        <v>1</v>
      </c>
    </row>
    <row r="11" spans="1:10" ht="14.4" customHeight="1" x14ac:dyDescent="0.3">
      <c r="A11" s="644" t="s">
        <v>558</v>
      </c>
      <c r="B11" s="645" t="s">
        <v>348</v>
      </c>
      <c r="C11" s="646">
        <v>412.44528000000003</v>
      </c>
      <c r="D11" s="646">
        <v>247.34030000000101</v>
      </c>
      <c r="E11" s="646"/>
      <c r="F11" s="646">
        <v>168.83136000000002</v>
      </c>
      <c r="G11" s="646">
        <v>290.77410863758831</v>
      </c>
      <c r="H11" s="646">
        <v>-121.94274863758829</v>
      </c>
      <c r="I11" s="647">
        <v>0.58062721193112177</v>
      </c>
      <c r="J11" s="648" t="s">
        <v>1</v>
      </c>
    </row>
    <row r="12" spans="1:10" ht="14.4" customHeight="1" x14ac:dyDescent="0.3">
      <c r="A12" s="644" t="s">
        <v>558</v>
      </c>
      <c r="B12" s="645" t="s">
        <v>349</v>
      </c>
      <c r="C12" s="646">
        <v>461.5634</v>
      </c>
      <c r="D12" s="646">
        <v>254.64717000000098</v>
      </c>
      <c r="E12" s="646"/>
      <c r="F12" s="646">
        <v>131.63693000000001</v>
      </c>
      <c r="G12" s="646">
        <v>337.65274835899334</v>
      </c>
      <c r="H12" s="646">
        <v>-206.01581835899333</v>
      </c>
      <c r="I12" s="647">
        <v>0.3898589027921765</v>
      </c>
      <c r="J12" s="648" t="s">
        <v>1</v>
      </c>
    </row>
    <row r="13" spans="1:10" ht="14.4" customHeight="1" x14ac:dyDescent="0.3">
      <c r="A13" s="644" t="s">
        <v>558</v>
      </c>
      <c r="B13" s="645" t="s">
        <v>350</v>
      </c>
      <c r="C13" s="646">
        <v>124.72868</v>
      </c>
      <c r="D13" s="646">
        <v>114.63602</v>
      </c>
      <c r="E13" s="646"/>
      <c r="F13" s="646">
        <v>129.43858000000003</v>
      </c>
      <c r="G13" s="646">
        <v>120.4052971227635</v>
      </c>
      <c r="H13" s="646">
        <v>9.0332828772365303</v>
      </c>
      <c r="I13" s="647">
        <v>1.0750239656651179</v>
      </c>
      <c r="J13" s="648" t="s">
        <v>1</v>
      </c>
    </row>
    <row r="14" spans="1:10" ht="14.4" customHeight="1" x14ac:dyDescent="0.3">
      <c r="A14" s="644" t="s">
        <v>558</v>
      </c>
      <c r="B14" s="645" t="s">
        <v>561</v>
      </c>
      <c r="C14" s="646">
        <v>4070.9115200000001</v>
      </c>
      <c r="D14" s="646">
        <v>2929.7827600000064</v>
      </c>
      <c r="E14" s="646"/>
      <c r="F14" s="646">
        <v>2424.1336400000032</v>
      </c>
      <c r="G14" s="646">
        <v>3446.9846312755499</v>
      </c>
      <c r="H14" s="646">
        <v>-1022.8509912755467</v>
      </c>
      <c r="I14" s="647">
        <v>0.70326209696587982</v>
      </c>
      <c r="J14" s="648" t="s">
        <v>562</v>
      </c>
    </row>
    <row r="16" spans="1:10" ht="14.4" customHeight="1" x14ac:dyDescent="0.3">
      <c r="A16" s="644" t="s">
        <v>558</v>
      </c>
      <c r="B16" s="645" t="s">
        <v>559</v>
      </c>
      <c r="C16" s="646" t="s">
        <v>560</v>
      </c>
      <c r="D16" s="646" t="s">
        <v>560</v>
      </c>
      <c r="E16" s="646"/>
      <c r="F16" s="646" t="s">
        <v>560</v>
      </c>
      <c r="G16" s="646" t="s">
        <v>560</v>
      </c>
      <c r="H16" s="646" t="s">
        <v>560</v>
      </c>
      <c r="I16" s="647" t="s">
        <v>560</v>
      </c>
      <c r="J16" s="648" t="s">
        <v>74</v>
      </c>
    </row>
    <row r="17" spans="1:10" ht="14.4" customHeight="1" x14ac:dyDescent="0.3">
      <c r="A17" s="644" t="s">
        <v>563</v>
      </c>
      <c r="B17" s="645" t="s">
        <v>564</v>
      </c>
      <c r="C17" s="646" t="s">
        <v>560</v>
      </c>
      <c r="D17" s="646" t="s">
        <v>560</v>
      </c>
      <c r="E17" s="646"/>
      <c r="F17" s="646" t="s">
        <v>560</v>
      </c>
      <c r="G17" s="646" t="s">
        <v>560</v>
      </c>
      <c r="H17" s="646" t="s">
        <v>560</v>
      </c>
      <c r="I17" s="647" t="s">
        <v>560</v>
      </c>
      <c r="J17" s="648" t="s">
        <v>0</v>
      </c>
    </row>
    <row r="18" spans="1:10" ht="14.4" customHeight="1" x14ac:dyDescent="0.3">
      <c r="A18" s="644" t="s">
        <v>563</v>
      </c>
      <c r="B18" s="645" t="s">
        <v>343</v>
      </c>
      <c r="C18" s="646">
        <v>6.0860200000000013</v>
      </c>
      <c r="D18" s="646">
        <v>0.91091999999999995</v>
      </c>
      <c r="E18" s="646"/>
      <c r="F18" s="646">
        <v>1.5928</v>
      </c>
      <c r="G18" s="646">
        <v>3.3072174145753332</v>
      </c>
      <c r="H18" s="646">
        <v>-1.7144174145753333</v>
      </c>
      <c r="I18" s="647">
        <v>0.48161333239850673</v>
      </c>
      <c r="J18" s="648" t="s">
        <v>1</v>
      </c>
    </row>
    <row r="19" spans="1:10" ht="14.4" customHeight="1" x14ac:dyDescent="0.3">
      <c r="A19" s="644" t="s">
        <v>563</v>
      </c>
      <c r="B19" s="645" t="s">
        <v>346</v>
      </c>
      <c r="C19" s="646" t="s">
        <v>560</v>
      </c>
      <c r="D19" s="646">
        <v>0</v>
      </c>
      <c r="E19" s="646"/>
      <c r="F19" s="646">
        <v>0</v>
      </c>
      <c r="G19" s="646">
        <v>6.6205204184990007</v>
      </c>
      <c r="H19" s="646">
        <v>-6.6205204184990007</v>
      </c>
      <c r="I19" s="647">
        <v>0</v>
      </c>
      <c r="J19" s="648" t="s">
        <v>1</v>
      </c>
    </row>
    <row r="20" spans="1:10" ht="14.4" customHeight="1" x14ac:dyDescent="0.3">
      <c r="A20" s="644" t="s">
        <v>563</v>
      </c>
      <c r="B20" s="645" t="s">
        <v>565</v>
      </c>
      <c r="C20" s="646">
        <v>6.0860200000000013</v>
      </c>
      <c r="D20" s="646">
        <v>0.91091999999999995</v>
      </c>
      <c r="E20" s="646"/>
      <c r="F20" s="646">
        <v>1.5928</v>
      </c>
      <c r="G20" s="646">
        <v>9.9277378330743336</v>
      </c>
      <c r="H20" s="646">
        <v>-8.3349378330743331</v>
      </c>
      <c r="I20" s="647">
        <v>0.16043936965111777</v>
      </c>
      <c r="J20" s="648" t="s">
        <v>566</v>
      </c>
    </row>
    <row r="21" spans="1:10" ht="14.4" customHeight="1" x14ac:dyDescent="0.3">
      <c r="A21" s="644" t="s">
        <v>560</v>
      </c>
      <c r="B21" s="645" t="s">
        <v>560</v>
      </c>
      <c r="C21" s="646" t="s">
        <v>560</v>
      </c>
      <c r="D21" s="646" t="s">
        <v>560</v>
      </c>
      <c r="E21" s="646"/>
      <c r="F21" s="646" t="s">
        <v>560</v>
      </c>
      <c r="G21" s="646" t="s">
        <v>560</v>
      </c>
      <c r="H21" s="646" t="s">
        <v>560</v>
      </c>
      <c r="I21" s="647" t="s">
        <v>560</v>
      </c>
      <c r="J21" s="648" t="s">
        <v>567</v>
      </c>
    </row>
    <row r="22" spans="1:10" ht="14.4" customHeight="1" x14ac:dyDescent="0.3">
      <c r="A22" s="644" t="s">
        <v>568</v>
      </c>
      <c r="B22" s="645" t="s">
        <v>569</v>
      </c>
      <c r="C22" s="646" t="s">
        <v>560</v>
      </c>
      <c r="D22" s="646" t="s">
        <v>560</v>
      </c>
      <c r="E22" s="646"/>
      <c r="F22" s="646" t="s">
        <v>560</v>
      </c>
      <c r="G22" s="646" t="s">
        <v>560</v>
      </c>
      <c r="H22" s="646" t="s">
        <v>560</v>
      </c>
      <c r="I22" s="647" t="s">
        <v>560</v>
      </c>
      <c r="J22" s="648" t="s">
        <v>0</v>
      </c>
    </row>
    <row r="23" spans="1:10" ht="14.4" customHeight="1" x14ac:dyDescent="0.3">
      <c r="A23" s="644" t="s">
        <v>568</v>
      </c>
      <c r="B23" s="645" t="s">
        <v>343</v>
      </c>
      <c r="C23" s="646">
        <v>1336.4451200000001</v>
      </c>
      <c r="D23" s="646">
        <v>1170.7537800000021</v>
      </c>
      <c r="E23" s="646"/>
      <c r="F23" s="646">
        <v>688.20289000000093</v>
      </c>
      <c r="G23" s="646">
        <v>1342.3332910530867</v>
      </c>
      <c r="H23" s="646">
        <v>-654.13040105308573</v>
      </c>
      <c r="I23" s="647">
        <v>0.51269151602437901</v>
      </c>
      <c r="J23" s="648" t="s">
        <v>1</v>
      </c>
    </row>
    <row r="24" spans="1:10" ht="14.4" customHeight="1" x14ac:dyDescent="0.3">
      <c r="A24" s="644" t="s">
        <v>568</v>
      </c>
      <c r="B24" s="645" t="s">
        <v>344</v>
      </c>
      <c r="C24" s="646">
        <v>335.10828000000004</v>
      </c>
      <c r="D24" s="646">
        <v>173.41304</v>
      </c>
      <c r="E24" s="646"/>
      <c r="F24" s="646">
        <v>145.84676999999999</v>
      </c>
      <c r="G24" s="646">
        <v>218.20058471508332</v>
      </c>
      <c r="H24" s="646">
        <v>-72.353814715083331</v>
      </c>
      <c r="I24" s="647">
        <v>0.66840687063437643</v>
      </c>
      <c r="J24" s="648" t="s">
        <v>1</v>
      </c>
    </row>
    <row r="25" spans="1:10" ht="14.4" customHeight="1" x14ac:dyDescent="0.3">
      <c r="A25" s="644" t="s">
        <v>568</v>
      </c>
      <c r="B25" s="645" t="s">
        <v>345</v>
      </c>
      <c r="C25" s="646">
        <v>13.53138</v>
      </c>
      <c r="D25" s="646">
        <v>0</v>
      </c>
      <c r="E25" s="646"/>
      <c r="F25" s="646">
        <v>0</v>
      </c>
      <c r="G25" s="646">
        <v>3.1867282946874997</v>
      </c>
      <c r="H25" s="646">
        <v>-3.1867282946874997</v>
      </c>
      <c r="I25" s="647">
        <v>0</v>
      </c>
      <c r="J25" s="648" t="s">
        <v>1</v>
      </c>
    </row>
    <row r="26" spans="1:10" ht="14.4" customHeight="1" x14ac:dyDescent="0.3">
      <c r="A26" s="644" t="s">
        <v>568</v>
      </c>
      <c r="B26" s="645" t="s">
        <v>346</v>
      </c>
      <c r="C26" s="646">
        <v>118.09739999999999</v>
      </c>
      <c r="D26" s="646">
        <v>85.014240000000001</v>
      </c>
      <c r="E26" s="646"/>
      <c r="F26" s="646">
        <v>190.23917</v>
      </c>
      <c r="G26" s="646">
        <v>149.61063555672834</v>
      </c>
      <c r="H26" s="646">
        <v>40.628534443271661</v>
      </c>
      <c r="I26" s="647">
        <v>1.2715618063654732</v>
      </c>
      <c r="J26" s="648" t="s">
        <v>1</v>
      </c>
    </row>
    <row r="27" spans="1:10" ht="14.4" customHeight="1" x14ac:dyDescent="0.3">
      <c r="A27" s="644" t="s">
        <v>568</v>
      </c>
      <c r="B27" s="645" t="s">
        <v>347</v>
      </c>
      <c r="C27" s="646">
        <v>0</v>
      </c>
      <c r="D27" s="646">
        <v>0</v>
      </c>
      <c r="E27" s="646"/>
      <c r="F27" s="646">
        <v>0</v>
      </c>
      <c r="G27" s="646">
        <v>7.0133060488316668</v>
      </c>
      <c r="H27" s="646">
        <v>-7.0133060488316668</v>
      </c>
      <c r="I27" s="647">
        <v>0</v>
      </c>
      <c r="J27" s="648" t="s">
        <v>1</v>
      </c>
    </row>
    <row r="28" spans="1:10" ht="14.4" customHeight="1" x14ac:dyDescent="0.3">
      <c r="A28" s="644" t="s">
        <v>568</v>
      </c>
      <c r="B28" s="645" t="s">
        <v>348</v>
      </c>
      <c r="C28" s="646">
        <v>412.44528000000003</v>
      </c>
      <c r="D28" s="646">
        <v>247.34030000000101</v>
      </c>
      <c r="E28" s="646"/>
      <c r="F28" s="646">
        <v>168.83136000000002</v>
      </c>
      <c r="G28" s="646">
        <v>290.77410863758831</v>
      </c>
      <c r="H28" s="646">
        <v>-121.94274863758829</v>
      </c>
      <c r="I28" s="647">
        <v>0.58062721193112177</v>
      </c>
      <c r="J28" s="648" t="s">
        <v>1</v>
      </c>
    </row>
    <row r="29" spans="1:10" ht="14.4" customHeight="1" x14ac:dyDescent="0.3">
      <c r="A29" s="644" t="s">
        <v>568</v>
      </c>
      <c r="B29" s="645" t="s">
        <v>349</v>
      </c>
      <c r="C29" s="646">
        <v>461.5634</v>
      </c>
      <c r="D29" s="646">
        <v>254.64717000000098</v>
      </c>
      <c r="E29" s="646"/>
      <c r="F29" s="646">
        <v>131.63693000000001</v>
      </c>
      <c r="G29" s="646">
        <v>337.65274835899334</v>
      </c>
      <c r="H29" s="646">
        <v>-206.01581835899333</v>
      </c>
      <c r="I29" s="647">
        <v>0.3898589027921765</v>
      </c>
      <c r="J29" s="648" t="s">
        <v>1</v>
      </c>
    </row>
    <row r="30" spans="1:10" ht="14.4" customHeight="1" x14ac:dyDescent="0.3">
      <c r="A30" s="644" t="s">
        <v>568</v>
      </c>
      <c r="B30" s="645" t="s">
        <v>350</v>
      </c>
      <c r="C30" s="646">
        <v>38.583359999999999</v>
      </c>
      <c r="D30" s="646">
        <v>24.42549</v>
      </c>
      <c r="E30" s="646"/>
      <c r="F30" s="646">
        <v>35.320620000000005</v>
      </c>
      <c r="G30" s="646">
        <v>31.06207596352883</v>
      </c>
      <c r="H30" s="646">
        <v>4.2585440364711751</v>
      </c>
      <c r="I30" s="647">
        <v>1.1370978566104626</v>
      </c>
      <c r="J30" s="648" t="s">
        <v>1</v>
      </c>
    </row>
    <row r="31" spans="1:10" ht="14.4" customHeight="1" x14ac:dyDescent="0.3">
      <c r="A31" s="644" t="s">
        <v>568</v>
      </c>
      <c r="B31" s="645" t="s">
        <v>570</v>
      </c>
      <c r="C31" s="646">
        <v>2715.7742200000002</v>
      </c>
      <c r="D31" s="646">
        <v>1955.5940200000041</v>
      </c>
      <c r="E31" s="646"/>
      <c r="F31" s="646">
        <v>1360.0777400000011</v>
      </c>
      <c r="G31" s="646">
        <v>2379.8334786285282</v>
      </c>
      <c r="H31" s="646">
        <v>-1019.7557386285271</v>
      </c>
      <c r="I31" s="647">
        <v>0.57150122149882476</v>
      </c>
      <c r="J31" s="648" t="s">
        <v>566</v>
      </c>
    </row>
    <row r="32" spans="1:10" ht="14.4" customHeight="1" x14ac:dyDescent="0.3">
      <c r="A32" s="644" t="s">
        <v>560</v>
      </c>
      <c r="B32" s="645" t="s">
        <v>560</v>
      </c>
      <c r="C32" s="646" t="s">
        <v>560</v>
      </c>
      <c r="D32" s="646" t="s">
        <v>560</v>
      </c>
      <c r="E32" s="646"/>
      <c r="F32" s="646" t="s">
        <v>560</v>
      </c>
      <c r="G32" s="646" t="s">
        <v>560</v>
      </c>
      <c r="H32" s="646" t="s">
        <v>560</v>
      </c>
      <c r="I32" s="647" t="s">
        <v>560</v>
      </c>
      <c r="J32" s="648" t="s">
        <v>567</v>
      </c>
    </row>
    <row r="33" spans="1:10" ht="14.4" customHeight="1" x14ac:dyDescent="0.3">
      <c r="A33" s="644" t="s">
        <v>571</v>
      </c>
      <c r="B33" s="645" t="s">
        <v>572</v>
      </c>
      <c r="C33" s="646" t="s">
        <v>560</v>
      </c>
      <c r="D33" s="646" t="s">
        <v>560</v>
      </c>
      <c r="E33" s="646"/>
      <c r="F33" s="646" t="s">
        <v>560</v>
      </c>
      <c r="G33" s="646" t="s">
        <v>560</v>
      </c>
      <c r="H33" s="646" t="s">
        <v>560</v>
      </c>
      <c r="I33" s="647" t="s">
        <v>560</v>
      </c>
      <c r="J33" s="648" t="s">
        <v>0</v>
      </c>
    </row>
    <row r="34" spans="1:10" ht="14.4" customHeight="1" x14ac:dyDescent="0.3">
      <c r="A34" s="644" t="s">
        <v>571</v>
      </c>
      <c r="B34" s="645" t="s">
        <v>343</v>
      </c>
      <c r="C34" s="646">
        <v>644.03629999999998</v>
      </c>
      <c r="D34" s="646">
        <v>444.20659000000103</v>
      </c>
      <c r="E34" s="646"/>
      <c r="F34" s="646">
        <v>510.475740000001</v>
      </c>
      <c r="G34" s="646">
        <v>473.97233342692834</v>
      </c>
      <c r="H34" s="646">
        <v>36.503406573072652</v>
      </c>
      <c r="I34" s="647">
        <v>1.0770159015593688</v>
      </c>
      <c r="J34" s="648" t="s">
        <v>1</v>
      </c>
    </row>
    <row r="35" spans="1:10" ht="14.4" customHeight="1" x14ac:dyDescent="0.3">
      <c r="A35" s="644" t="s">
        <v>571</v>
      </c>
      <c r="B35" s="645" t="s">
        <v>344</v>
      </c>
      <c r="C35" s="646">
        <v>21.5367</v>
      </c>
      <c r="D35" s="646">
        <v>0</v>
      </c>
      <c r="E35" s="646"/>
      <c r="F35" s="646" t="s">
        <v>560</v>
      </c>
      <c r="G35" s="646" t="s">
        <v>560</v>
      </c>
      <c r="H35" s="646" t="s">
        <v>560</v>
      </c>
      <c r="I35" s="647" t="s">
        <v>560</v>
      </c>
      <c r="J35" s="648" t="s">
        <v>1</v>
      </c>
    </row>
    <row r="36" spans="1:10" ht="14.4" customHeight="1" x14ac:dyDescent="0.3">
      <c r="A36" s="644" t="s">
        <v>571</v>
      </c>
      <c r="B36" s="645" t="s">
        <v>350</v>
      </c>
      <c r="C36" s="646">
        <v>86.145319999999998</v>
      </c>
      <c r="D36" s="646">
        <v>90.210530000000006</v>
      </c>
      <c r="E36" s="646"/>
      <c r="F36" s="646">
        <v>93.289960000000008</v>
      </c>
      <c r="G36" s="646">
        <v>87.910043492896008</v>
      </c>
      <c r="H36" s="646">
        <v>5.3799165071039994</v>
      </c>
      <c r="I36" s="647">
        <v>1.0611979734436003</v>
      </c>
      <c r="J36" s="648" t="s">
        <v>1</v>
      </c>
    </row>
    <row r="37" spans="1:10" ht="14.4" customHeight="1" x14ac:dyDescent="0.3">
      <c r="A37" s="644" t="s">
        <v>571</v>
      </c>
      <c r="B37" s="645" t="s">
        <v>573</v>
      </c>
      <c r="C37" s="646">
        <v>751.71831999999995</v>
      </c>
      <c r="D37" s="646">
        <v>534.41712000000098</v>
      </c>
      <c r="E37" s="646"/>
      <c r="F37" s="646">
        <v>603.76570000000106</v>
      </c>
      <c r="G37" s="646">
        <v>561.88237691982431</v>
      </c>
      <c r="H37" s="646">
        <v>41.883323080176751</v>
      </c>
      <c r="I37" s="647">
        <v>1.0745410868904208</v>
      </c>
      <c r="J37" s="648" t="s">
        <v>566</v>
      </c>
    </row>
    <row r="38" spans="1:10" ht="14.4" customHeight="1" x14ac:dyDescent="0.3">
      <c r="A38" s="644" t="s">
        <v>560</v>
      </c>
      <c r="B38" s="645" t="s">
        <v>560</v>
      </c>
      <c r="C38" s="646" t="s">
        <v>560</v>
      </c>
      <c r="D38" s="646" t="s">
        <v>560</v>
      </c>
      <c r="E38" s="646"/>
      <c r="F38" s="646" t="s">
        <v>560</v>
      </c>
      <c r="G38" s="646" t="s">
        <v>560</v>
      </c>
      <c r="H38" s="646" t="s">
        <v>560</v>
      </c>
      <c r="I38" s="647" t="s">
        <v>560</v>
      </c>
      <c r="J38" s="648" t="s">
        <v>567</v>
      </c>
    </row>
    <row r="39" spans="1:10" ht="14.4" customHeight="1" x14ac:dyDescent="0.3">
      <c r="A39" s="644" t="s">
        <v>574</v>
      </c>
      <c r="B39" s="645" t="s">
        <v>575</v>
      </c>
      <c r="C39" s="646" t="s">
        <v>560</v>
      </c>
      <c r="D39" s="646" t="s">
        <v>560</v>
      </c>
      <c r="E39" s="646"/>
      <c r="F39" s="646" t="s">
        <v>560</v>
      </c>
      <c r="G39" s="646" t="s">
        <v>560</v>
      </c>
      <c r="H39" s="646" t="s">
        <v>560</v>
      </c>
      <c r="I39" s="647" t="s">
        <v>560</v>
      </c>
      <c r="J39" s="648" t="s">
        <v>0</v>
      </c>
    </row>
    <row r="40" spans="1:10" ht="14.4" customHeight="1" x14ac:dyDescent="0.3">
      <c r="A40" s="644" t="s">
        <v>574</v>
      </c>
      <c r="B40" s="645" t="s">
        <v>343</v>
      </c>
      <c r="C40" s="646">
        <v>489.65876000000003</v>
      </c>
      <c r="D40" s="646">
        <v>402.64346000000103</v>
      </c>
      <c r="E40" s="646"/>
      <c r="F40" s="646">
        <v>324.85233000000102</v>
      </c>
      <c r="G40" s="646">
        <v>420.51936901958499</v>
      </c>
      <c r="H40" s="646">
        <v>-95.667039019583967</v>
      </c>
      <c r="I40" s="647">
        <v>0.77250265726730782</v>
      </c>
      <c r="J40" s="648" t="s">
        <v>1</v>
      </c>
    </row>
    <row r="41" spans="1:10" ht="14.4" customHeight="1" x14ac:dyDescent="0.3">
      <c r="A41" s="644" t="s">
        <v>574</v>
      </c>
      <c r="B41" s="645" t="s">
        <v>344</v>
      </c>
      <c r="C41" s="646">
        <v>21.5625</v>
      </c>
      <c r="D41" s="646">
        <v>0</v>
      </c>
      <c r="E41" s="646"/>
      <c r="F41" s="646">
        <v>0</v>
      </c>
      <c r="G41" s="646">
        <v>1.6350761283196666</v>
      </c>
      <c r="H41" s="646">
        <v>-1.6350761283196666</v>
      </c>
      <c r="I41" s="647">
        <v>0</v>
      </c>
      <c r="J41" s="648" t="s">
        <v>1</v>
      </c>
    </row>
    <row r="42" spans="1:10" ht="14.4" customHeight="1" x14ac:dyDescent="0.3">
      <c r="A42" s="644" t="s">
        <v>574</v>
      </c>
      <c r="B42" s="645" t="s">
        <v>350</v>
      </c>
      <c r="C42" s="646" t="s">
        <v>560</v>
      </c>
      <c r="D42" s="646">
        <v>0</v>
      </c>
      <c r="E42" s="646"/>
      <c r="F42" s="646">
        <v>0</v>
      </c>
      <c r="G42" s="646">
        <v>1.4331776663386666</v>
      </c>
      <c r="H42" s="646">
        <v>-1.4331776663386666</v>
      </c>
      <c r="I42" s="647">
        <v>0</v>
      </c>
      <c r="J42" s="648" t="s">
        <v>1</v>
      </c>
    </row>
    <row r="43" spans="1:10" ht="14.4" customHeight="1" x14ac:dyDescent="0.3">
      <c r="A43" s="644" t="s">
        <v>574</v>
      </c>
      <c r="B43" s="645" t="s">
        <v>576</v>
      </c>
      <c r="C43" s="646">
        <v>511.22126000000003</v>
      </c>
      <c r="D43" s="646">
        <v>402.64346000000103</v>
      </c>
      <c r="E43" s="646"/>
      <c r="F43" s="646">
        <v>324.85233000000102</v>
      </c>
      <c r="G43" s="646">
        <v>423.58762281424333</v>
      </c>
      <c r="H43" s="646">
        <v>-98.735292814242314</v>
      </c>
      <c r="I43" s="647">
        <v>0.76690704001627341</v>
      </c>
      <c r="J43" s="648" t="s">
        <v>566</v>
      </c>
    </row>
    <row r="44" spans="1:10" ht="14.4" customHeight="1" x14ac:dyDescent="0.3">
      <c r="A44" s="644" t="s">
        <v>560</v>
      </c>
      <c r="B44" s="645" t="s">
        <v>560</v>
      </c>
      <c r="C44" s="646" t="s">
        <v>560</v>
      </c>
      <c r="D44" s="646" t="s">
        <v>560</v>
      </c>
      <c r="E44" s="646"/>
      <c r="F44" s="646" t="s">
        <v>560</v>
      </c>
      <c r="G44" s="646" t="s">
        <v>560</v>
      </c>
      <c r="H44" s="646" t="s">
        <v>560</v>
      </c>
      <c r="I44" s="647" t="s">
        <v>560</v>
      </c>
      <c r="J44" s="648" t="s">
        <v>567</v>
      </c>
    </row>
    <row r="45" spans="1:10" ht="14.4" customHeight="1" x14ac:dyDescent="0.3">
      <c r="A45" s="644" t="s">
        <v>577</v>
      </c>
      <c r="B45" s="645" t="s">
        <v>578</v>
      </c>
      <c r="C45" s="646" t="s">
        <v>560</v>
      </c>
      <c r="D45" s="646" t="s">
        <v>560</v>
      </c>
      <c r="E45" s="646"/>
      <c r="F45" s="646" t="s">
        <v>560</v>
      </c>
      <c r="G45" s="646" t="s">
        <v>560</v>
      </c>
      <c r="H45" s="646" t="s">
        <v>560</v>
      </c>
      <c r="I45" s="647" t="s">
        <v>560</v>
      </c>
      <c r="J45" s="648" t="s">
        <v>0</v>
      </c>
    </row>
    <row r="46" spans="1:10" ht="14.4" customHeight="1" x14ac:dyDescent="0.3">
      <c r="A46" s="644" t="s">
        <v>577</v>
      </c>
      <c r="B46" s="645" t="s">
        <v>343</v>
      </c>
      <c r="C46" s="646">
        <v>29.133870000000002</v>
      </c>
      <c r="D46" s="646">
        <v>21.722459999999998</v>
      </c>
      <c r="E46" s="646"/>
      <c r="F46" s="646">
        <v>23.346830000000001</v>
      </c>
      <c r="G46" s="646">
        <v>23.001384323374666</v>
      </c>
      <c r="H46" s="646">
        <v>0.3454456766253351</v>
      </c>
      <c r="I46" s="647">
        <v>1.0150184733131165</v>
      </c>
      <c r="J46" s="648" t="s">
        <v>1</v>
      </c>
    </row>
    <row r="47" spans="1:10" ht="14.4" customHeight="1" x14ac:dyDescent="0.3">
      <c r="A47" s="644" t="s">
        <v>577</v>
      </c>
      <c r="B47" s="645" t="s">
        <v>344</v>
      </c>
      <c r="C47" s="646">
        <v>0</v>
      </c>
      <c r="D47" s="646" t="s">
        <v>560</v>
      </c>
      <c r="E47" s="646"/>
      <c r="F47" s="646" t="s">
        <v>560</v>
      </c>
      <c r="G47" s="646" t="s">
        <v>560</v>
      </c>
      <c r="H47" s="646" t="s">
        <v>560</v>
      </c>
      <c r="I47" s="647" t="s">
        <v>560</v>
      </c>
      <c r="J47" s="648" t="s">
        <v>1</v>
      </c>
    </row>
    <row r="48" spans="1:10" ht="14.4" customHeight="1" x14ac:dyDescent="0.3">
      <c r="A48" s="644" t="s">
        <v>577</v>
      </c>
      <c r="B48" s="645" t="s">
        <v>350</v>
      </c>
      <c r="C48" s="646">
        <v>0</v>
      </c>
      <c r="D48" s="646">
        <v>0</v>
      </c>
      <c r="E48" s="646"/>
      <c r="F48" s="646">
        <v>0.82799999999999996</v>
      </c>
      <c r="G48" s="646">
        <v>0</v>
      </c>
      <c r="H48" s="646">
        <v>0.82799999999999996</v>
      </c>
      <c r="I48" s="647" t="s">
        <v>560</v>
      </c>
      <c r="J48" s="648" t="s">
        <v>1</v>
      </c>
    </row>
    <row r="49" spans="1:10" ht="14.4" customHeight="1" x14ac:dyDescent="0.3">
      <c r="A49" s="644" t="s">
        <v>577</v>
      </c>
      <c r="B49" s="645" t="s">
        <v>579</v>
      </c>
      <c r="C49" s="646">
        <v>29.133870000000002</v>
      </c>
      <c r="D49" s="646">
        <v>21.722459999999998</v>
      </c>
      <c r="E49" s="646"/>
      <c r="F49" s="646">
        <v>24.17483</v>
      </c>
      <c r="G49" s="646">
        <v>23.001384323374666</v>
      </c>
      <c r="H49" s="646">
        <v>1.1734456766253345</v>
      </c>
      <c r="I49" s="647">
        <v>1.0510163066765006</v>
      </c>
      <c r="J49" s="648" t="s">
        <v>566</v>
      </c>
    </row>
    <row r="50" spans="1:10" ht="14.4" customHeight="1" x14ac:dyDescent="0.3">
      <c r="A50" s="644" t="s">
        <v>560</v>
      </c>
      <c r="B50" s="645" t="s">
        <v>560</v>
      </c>
      <c r="C50" s="646" t="s">
        <v>560</v>
      </c>
      <c r="D50" s="646" t="s">
        <v>560</v>
      </c>
      <c r="E50" s="646"/>
      <c r="F50" s="646" t="s">
        <v>560</v>
      </c>
      <c r="G50" s="646" t="s">
        <v>560</v>
      </c>
      <c r="H50" s="646" t="s">
        <v>560</v>
      </c>
      <c r="I50" s="647" t="s">
        <v>560</v>
      </c>
      <c r="J50" s="648" t="s">
        <v>567</v>
      </c>
    </row>
    <row r="51" spans="1:10" ht="14.4" customHeight="1" x14ac:dyDescent="0.3">
      <c r="A51" s="644" t="s">
        <v>580</v>
      </c>
      <c r="B51" s="645" t="s">
        <v>581</v>
      </c>
      <c r="C51" s="646" t="s">
        <v>560</v>
      </c>
      <c r="D51" s="646" t="s">
        <v>560</v>
      </c>
      <c r="E51" s="646"/>
      <c r="F51" s="646" t="s">
        <v>560</v>
      </c>
      <c r="G51" s="646" t="s">
        <v>560</v>
      </c>
      <c r="H51" s="646" t="s">
        <v>560</v>
      </c>
      <c r="I51" s="647" t="s">
        <v>560</v>
      </c>
      <c r="J51" s="648" t="s">
        <v>0</v>
      </c>
    </row>
    <row r="52" spans="1:10" ht="14.4" customHeight="1" x14ac:dyDescent="0.3">
      <c r="A52" s="644" t="s">
        <v>580</v>
      </c>
      <c r="B52" s="645" t="s">
        <v>343</v>
      </c>
      <c r="C52" s="646">
        <v>56.977829999999997</v>
      </c>
      <c r="D52" s="646">
        <v>14.49478</v>
      </c>
      <c r="E52" s="646"/>
      <c r="F52" s="646">
        <v>109.67024000000001</v>
      </c>
      <c r="G52" s="646">
        <v>48.752030756505832</v>
      </c>
      <c r="H52" s="646">
        <v>60.918209243494175</v>
      </c>
      <c r="I52" s="647">
        <v>2.2495522401467305</v>
      </c>
      <c r="J52" s="648" t="s">
        <v>1</v>
      </c>
    </row>
    <row r="53" spans="1:10" ht="14.4" customHeight="1" x14ac:dyDescent="0.3">
      <c r="A53" s="644" t="s">
        <v>580</v>
      </c>
      <c r="B53" s="645" t="s">
        <v>582</v>
      </c>
      <c r="C53" s="646">
        <v>56.977829999999997</v>
      </c>
      <c r="D53" s="646">
        <v>14.49478</v>
      </c>
      <c r="E53" s="646"/>
      <c r="F53" s="646">
        <v>109.67024000000001</v>
      </c>
      <c r="G53" s="646">
        <v>48.752030756505832</v>
      </c>
      <c r="H53" s="646">
        <v>60.918209243494175</v>
      </c>
      <c r="I53" s="647">
        <v>2.2495522401467305</v>
      </c>
      <c r="J53" s="648" t="s">
        <v>566</v>
      </c>
    </row>
    <row r="54" spans="1:10" ht="14.4" customHeight="1" x14ac:dyDescent="0.3">
      <c r="A54" s="644" t="s">
        <v>560</v>
      </c>
      <c r="B54" s="645" t="s">
        <v>560</v>
      </c>
      <c r="C54" s="646" t="s">
        <v>560</v>
      </c>
      <c r="D54" s="646" t="s">
        <v>560</v>
      </c>
      <c r="E54" s="646"/>
      <c r="F54" s="646" t="s">
        <v>560</v>
      </c>
      <c r="G54" s="646" t="s">
        <v>560</v>
      </c>
      <c r="H54" s="646" t="s">
        <v>560</v>
      </c>
      <c r="I54" s="647" t="s">
        <v>560</v>
      </c>
      <c r="J54" s="648" t="s">
        <v>567</v>
      </c>
    </row>
    <row r="55" spans="1:10" ht="14.4" customHeight="1" x14ac:dyDescent="0.3">
      <c r="A55" s="644" t="s">
        <v>583</v>
      </c>
      <c r="B55" s="645" t="s">
        <v>584</v>
      </c>
      <c r="C55" s="646" t="s">
        <v>560</v>
      </c>
      <c r="D55" s="646" t="s">
        <v>560</v>
      </c>
      <c r="E55" s="646"/>
      <c r="F55" s="646" t="s">
        <v>560</v>
      </c>
      <c r="G55" s="646" t="s">
        <v>560</v>
      </c>
      <c r="H55" s="646" t="s">
        <v>560</v>
      </c>
      <c r="I55" s="647" t="s">
        <v>560</v>
      </c>
      <c r="J55" s="648" t="s">
        <v>0</v>
      </c>
    </row>
    <row r="56" spans="1:10" ht="14.4" customHeight="1" x14ac:dyDescent="0.3">
      <c r="A56" s="644" t="s">
        <v>583</v>
      </c>
      <c r="B56" s="645" t="s">
        <v>343</v>
      </c>
      <c r="C56" s="646">
        <v>0</v>
      </c>
      <c r="D56" s="646">
        <v>0</v>
      </c>
      <c r="E56" s="646"/>
      <c r="F56" s="646" t="s">
        <v>560</v>
      </c>
      <c r="G56" s="646" t="s">
        <v>560</v>
      </c>
      <c r="H56" s="646" t="s">
        <v>560</v>
      </c>
      <c r="I56" s="647" t="s">
        <v>560</v>
      </c>
      <c r="J56" s="648" t="s">
        <v>1</v>
      </c>
    </row>
    <row r="57" spans="1:10" ht="14.4" customHeight="1" x14ac:dyDescent="0.3">
      <c r="A57" s="644" t="s">
        <v>583</v>
      </c>
      <c r="B57" s="645" t="s">
        <v>585</v>
      </c>
      <c r="C57" s="646">
        <v>0</v>
      </c>
      <c r="D57" s="646">
        <v>0</v>
      </c>
      <c r="E57" s="646"/>
      <c r="F57" s="646" t="s">
        <v>560</v>
      </c>
      <c r="G57" s="646" t="s">
        <v>560</v>
      </c>
      <c r="H57" s="646" t="s">
        <v>560</v>
      </c>
      <c r="I57" s="647" t="s">
        <v>560</v>
      </c>
      <c r="J57" s="648" t="s">
        <v>566</v>
      </c>
    </row>
    <row r="58" spans="1:10" ht="14.4" customHeight="1" x14ac:dyDescent="0.3">
      <c r="A58" s="644" t="s">
        <v>560</v>
      </c>
      <c r="B58" s="645" t="s">
        <v>560</v>
      </c>
      <c r="C58" s="646" t="s">
        <v>560</v>
      </c>
      <c r="D58" s="646" t="s">
        <v>560</v>
      </c>
      <c r="E58" s="646"/>
      <c r="F58" s="646" t="s">
        <v>560</v>
      </c>
      <c r="G58" s="646" t="s">
        <v>560</v>
      </c>
      <c r="H58" s="646" t="s">
        <v>560</v>
      </c>
      <c r="I58" s="647" t="s">
        <v>560</v>
      </c>
      <c r="J58" s="648" t="s">
        <v>567</v>
      </c>
    </row>
    <row r="59" spans="1:10" ht="14.4" customHeight="1" x14ac:dyDescent="0.3">
      <c r="A59" s="644" t="s">
        <v>558</v>
      </c>
      <c r="B59" s="645" t="s">
        <v>561</v>
      </c>
      <c r="C59" s="646">
        <v>4070.9115200000001</v>
      </c>
      <c r="D59" s="646">
        <v>2929.782760000006</v>
      </c>
      <c r="E59" s="646"/>
      <c r="F59" s="646">
        <v>2424.1336400000027</v>
      </c>
      <c r="G59" s="646">
        <v>3446.9846312755508</v>
      </c>
      <c r="H59" s="646">
        <v>-1022.850991275548</v>
      </c>
      <c r="I59" s="647">
        <v>0.70326209696587949</v>
      </c>
      <c r="J59" s="648" t="s">
        <v>562</v>
      </c>
    </row>
  </sheetData>
  <mergeCells count="3">
    <mergeCell ref="F3:I3"/>
    <mergeCell ref="C4:D4"/>
    <mergeCell ref="A1:I1"/>
  </mergeCells>
  <conditionalFormatting sqref="F15 F6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9">
    <cfRule type="expression" dxfId="63" priority="5">
      <formula>$H16&gt;0</formula>
    </cfRule>
  </conditionalFormatting>
  <conditionalFormatting sqref="A16:A59">
    <cfRule type="expression" dxfId="62" priority="2">
      <formula>AND($J16&lt;&gt;"mezeraKL",$J16&lt;&gt;"")</formula>
    </cfRule>
  </conditionalFormatting>
  <conditionalFormatting sqref="I16:I59">
    <cfRule type="expression" dxfId="61" priority="6">
      <formula>$I16&gt;1</formula>
    </cfRule>
  </conditionalFormatting>
  <conditionalFormatting sqref="B16:B59">
    <cfRule type="expression" dxfId="60" priority="1">
      <formula>OR($J16="NS",$J16="SumaNS",$J16="Účet")</formula>
    </cfRule>
  </conditionalFormatting>
  <conditionalFormatting sqref="A16:D59 F16:I59">
    <cfRule type="expression" dxfId="59" priority="8">
      <formula>AND($J16&lt;&gt;"",$J16&lt;&gt;"mezeraKL")</formula>
    </cfRule>
  </conditionalFormatting>
  <conditionalFormatting sqref="B16:D59 F16:I5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9 F16:I5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284.67689056931357</v>
      </c>
      <c r="M3" s="207">
        <f>SUBTOTAL(9,M5:M1048576)</f>
        <v>8060.6999999999989</v>
      </c>
      <c r="N3" s="208">
        <f>SUBTOTAL(9,N5:N1048576)</f>
        <v>2294695.0118120657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558</v>
      </c>
      <c r="B5" s="655" t="s">
        <v>1703</v>
      </c>
      <c r="C5" s="656" t="s">
        <v>563</v>
      </c>
      <c r="D5" s="657" t="s">
        <v>1704</v>
      </c>
      <c r="E5" s="656" t="s">
        <v>586</v>
      </c>
      <c r="F5" s="657" t="s">
        <v>1710</v>
      </c>
      <c r="G5" s="656" t="s">
        <v>587</v>
      </c>
      <c r="H5" s="656" t="s">
        <v>588</v>
      </c>
      <c r="I5" s="656" t="s">
        <v>589</v>
      </c>
      <c r="J5" s="656" t="s">
        <v>590</v>
      </c>
      <c r="K5" s="656" t="s">
        <v>591</v>
      </c>
      <c r="L5" s="658">
        <v>1592.8</v>
      </c>
      <c r="M5" s="658">
        <v>1</v>
      </c>
      <c r="N5" s="659">
        <v>1592.8</v>
      </c>
    </row>
    <row r="6" spans="1:14" ht="14.4" customHeight="1" x14ac:dyDescent="0.3">
      <c r="A6" s="660" t="s">
        <v>558</v>
      </c>
      <c r="B6" s="661" t="s">
        <v>1703</v>
      </c>
      <c r="C6" s="662" t="s">
        <v>568</v>
      </c>
      <c r="D6" s="663" t="s">
        <v>1705</v>
      </c>
      <c r="E6" s="662" t="s">
        <v>586</v>
      </c>
      <c r="F6" s="663" t="s">
        <v>1710</v>
      </c>
      <c r="G6" s="662"/>
      <c r="H6" s="662" t="s">
        <v>592</v>
      </c>
      <c r="I6" s="662" t="s">
        <v>593</v>
      </c>
      <c r="J6" s="662" t="s">
        <v>594</v>
      </c>
      <c r="K6" s="662" t="s">
        <v>595</v>
      </c>
      <c r="L6" s="664">
        <v>90.990074404632537</v>
      </c>
      <c r="M6" s="664">
        <v>2</v>
      </c>
      <c r="N6" s="665">
        <v>181.98014880926507</v>
      </c>
    </row>
    <row r="7" spans="1:14" ht="14.4" customHeight="1" x14ac:dyDescent="0.3">
      <c r="A7" s="660" t="s">
        <v>558</v>
      </c>
      <c r="B7" s="661" t="s">
        <v>1703</v>
      </c>
      <c r="C7" s="662" t="s">
        <v>568</v>
      </c>
      <c r="D7" s="663" t="s">
        <v>1705</v>
      </c>
      <c r="E7" s="662" t="s">
        <v>586</v>
      </c>
      <c r="F7" s="663" t="s">
        <v>1710</v>
      </c>
      <c r="G7" s="662"/>
      <c r="H7" s="662" t="s">
        <v>596</v>
      </c>
      <c r="I7" s="662" t="s">
        <v>597</v>
      </c>
      <c r="J7" s="662" t="s">
        <v>598</v>
      </c>
      <c r="K7" s="662" t="s">
        <v>599</v>
      </c>
      <c r="L7" s="664">
        <v>86.02000000000001</v>
      </c>
      <c r="M7" s="664">
        <v>1</v>
      </c>
      <c r="N7" s="665">
        <v>86.02000000000001</v>
      </c>
    </row>
    <row r="8" spans="1:14" ht="14.4" customHeight="1" x14ac:dyDescent="0.3">
      <c r="A8" s="660" t="s">
        <v>558</v>
      </c>
      <c r="B8" s="661" t="s">
        <v>1703</v>
      </c>
      <c r="C8" s="662" t="s">
        <v>568</v>
      </c>
      <c r="D8" s="663" t="s">
        <v>1705</v>
      </c>
      <c r="E8" s="662" t="s">
        <v>586</v>
      </c>
      <c r="F8" s="663" t="s">
        <v>1710</v>
      </c>
      <c r="G8" s="662" t="s">
        <v>587</v>
      </c>
      <c r="H8" s="662" t="s">
        <v>600</v>
      </c>
      <c r="I8" s="662" t="s">
        <v>600</v>
      </c>
      <c r="J8" s="662" t="s">
        <v>601</v>
      </c>
      <c r="K8" s="662" t="s">
        <v>602</v>
      </c>
      <c r="L8" s="664">
        <v>175.66499999999999</v>
      </c>
      <c r="M8" s="664">
        <v>20</v>
      </c>
      <c r="N8" s="665">
        <v>3513.2999999999997</v>
      </c>
    </row>
    <row r="9" spans="1:14" ht="14.4" customHeight="1" x14ac:dyDescent="0.3">
      <c r="A9" s="660" t="s">
        <v>558</v>
      </c>
      <c r="B9" s="661" t="s">
        <v>1703</v>
      </c>
      <c r="C9" s="662" t="s">
        <v>568</v>
      </c>
      <c r="D9" s="663" t="s">
        <v>1705</v>
      </c>
      <c r="E9" s="662" t="s">
        <v>586</v>
      </c>
      <c r="F9" s="663" t="s">
        <v>1710</v>
      </c>
      <c r="G9" s="662" t="s">
        <v>587</v>
      </c>
      <c r="H9" s="662" t="s">
        <v>603</v>
      </c>
      <c r="I9" s="662" t="s">
        <v>603</v>
      </c>
      <c r="J9" s="662" t="s">
        <v>604</v>
      </c>
      <c r="K9" s="662" t="s">
        <v>605</v>
      </c>
      <c r="L9" s="664">
        <v>126.5</v>
      </c>
      <c r="M9" s="664">
        <v>4</v>
      </c>
      <c r="N9" s="665">
        <v>506</v>
      </c>
    </row>
    <row r="10" spans="1:14" ht="14.4" customHeight="1" x14ac:dyDescent="0.3">
      <c r="A10" s="660" t="s">
        <v>558</v>
      </c>
      <c r="B10" s="661" t="s">
        <v>1703</v>
      </c>
      <c r="C10" s="662" t="s">
        <v>568</v>
      </c>
      <c r="D10" s="663" t="s">
        <v>1705</v>
      </c>
      <c r="E10" s="662" t="s">
        <v>586</v>
      </c>
      <c r="F10" s="663" t="s">
        <v>1710</v>
      </c>
      <c r="G10" s="662" t="s">
        <v>587</v>
      </c>
      <c r="H10" s="662" t="s">
        <v>606</v>
      </c>
      <c r="I10" s="662" t="s">
        <v>607</v>
      </c>
      <c r="J10" s="662" t="s">
        <v>608</v>
      </c>
      <c r="K10" s="662" t="s">
        <v>609</v>
      </c>
      <c r="L10" s="664">
        <v>87.029552801986881</v>
      </c>
      <c r="M10" s="664">
        <v>26</v>
      </c>
      <c r="N10" s="665">
        <v>2262.768372851659</v>
      </c>
    </row>
    <row r="11" spans="1:14" ht="14.4" customHeight="1" x14ac:dyDescent="0.3">
      <c r="A11" s="660" t="s">
        <v>558</v>
      </c>
      <c r="B11" s="661" t="s">
        <v>1703</v>
      </c>
      <c r="C11" s="662" t="s">
        <v>568</v>
      </c>
      <c r="D11" s="663" t="s">
        <v>1705</v>
      </c>
      <c r="E11" s="662" t="s">
        <v>586</v>
      </c>
      <c r="F11" s="663" t="s">
        <v>1710</v>
      </c>
      <c r="G11" s="662" t="s">
        <v>587</v>
      </c>
      <c r="H11" s="662" t="s">
        <v>610</v>
      </c>
      <c r="I11" s="662" t="s">
        <v>611</v>
      </c>
      <c r="J11" s="662" t="s">
        <v>612</v>
      </c>
      <c r="K11" s="662" t="s">
        <v>613</v>
      </c>
      <c r="L11" s="664">
        <v>100.76</v>
      </c>
      <c r="M11" s="664">
        <v>10</v>
      </c>
      <c r="N11" s="665">
        <v>1007.6</v>
      </c>
    </row>
    <row r="12" spans="1:14" ht="14.4" customHeight="1" x14ac:dyDescent="0.3">
      <c r="A12" s="660" t="s">
        <v>558</v>
      </c>
      <c r="B12" s="661" t="s">
        <v>1703</v>
      </c>
      <c r="C12" s="662" t="s">
        <v>568</v>
      </c>
      <c r="D12" s="663" t="s">
        <v>1705</v>
      </c>
      <c r="E12" s="662" t="s">
        <v>586</v>
      </c>
      <c r="F12" s="663" t="s">
        <v>1710</v>
      </c>
      <c r="G12" s="662" t="s">
        <v>587</v>
      </c>
      <c r="H12" s="662" t="s">
        <v>614</v>
      </c>
      <c r="I12" s="662" t="s">
        <v>615</v>
      </c>
      <c r="J12" s="662" t="s">
        <v>616</v>
      </c>
      <c r="K12" s="662" t="s">
        <v>617</v>
      </c>
      <c r="L12" s="664">
        <v>167.63143277652077</v>
      </c>
      <c r="M12" s="664">
        <v>6</v>
      </c>
      <c r="N12" s="665">
        <v>1005.7885966591246</v>
      </c>
    </row>
    <row r="13" spans="1:14" ht="14.4" customHeight="1" x14ac:dyDescent="0.3">
      <c r="A13" s="660" t="s">
        <v>558</v>
      </c>
      <c r="B13" s="661" t="s">
        <v>1703</v>
      </c>
      <c r="C13" s="662" t="s">
        <v>568</v>
      </c>
      <c r="D13" s="663" t="s">
        <v>1705</v>
      </c>
      <c r="E13" s="662" t="s">
        <v>586</v>
      </c>
      <c r="F13" s="663" t="s">
        <v>1710</v>
      </c>
      <c r="G13" s="662" t="s">
        <v>587</v>
      </c>
      <c r="H13" s="662" t="s">
        <v>618</v>
      </c>
      <c r="I13" s="662" t="s">
        <v>619</v>
      </c>
      <c r="J13" s="662" t="s">
        <v>620</v>
      </c>
      <c r="K13" s="662" t="s">
        <v>621</v>
      </c>
      <c r="L13" s="664">
        <v>64.548128822604127</v>
      </c>
      <c r="M13" s="664">
        <v>60</v>
      </c>
      <c r="N13" s="665">
        <v>3872.8877293562473</v>
      </c>
    </row>
    <row r="14" spans="1:14" ht="14.4" customHeight="1" x14ac:dyDescent="0.3">
      <c r="A14" s="660" t="s">
        <v>558</v>
      </c>
      <c r="B14" s="661" t="s">
        <v>1703</v>
      </c>
      <c r="C14" s="662" t="s">
        <v>568</v>
      </c>
      <c r="D14" s="663" t="s">
        <v>1705</v>
      </c>
      <c r="E14" s="662" t="s">
        <v>586</v>
      </c>
      <c r="F14" s="663" t="s">
        <v>1710</v>
      </c>
      <c r="G14" s="662" t="s">
        <v>587</v>
      </c>
      <c r="H14" s="662" t="s">
        <v>622</v>
      </c>
      <c r="I14" s="662" t="s">
        <v>623</v>
      </c>
      <c r="J14" s="662" t="s">
        <v>624</v>
      </c>
      <c r="K14" s="662" t="s">
        <v>625</v>
      </c>
      <c r="L14" s="664">
        <v>40.609691030719098</v>
      </c>
      <c r="M14" s="664">
        <v>7</v>
      </c>
      <c r="N14" s="665">
        <v>284.26783721503369</v>
      </c>
    </row>
    <row r="15" spans="1:14" ht="14.4" customHeight="1" x14ac:dyDescent="0.3">
      <c r="A15" s="660" t="s">
        <v>558</v>
      </c>
      <c r="B15" s="661" t="s">
        <v>1703</v>
      </c>
      <c r="C15" s="662" t="s">
        <v>568</v>
      </c>
      <c r="D15" s="663" t="s">
        <v>1705</v>
      </c>
      <c r="E15" s="662" t="s">
        <v>586</v>
      </c>
      <c r="F15" s="663" t="s">
        <v>1710</v>
      </c>
      <c r="G15" s="662" t="s">
        <v>587</v>
      </c>
      <c r="H15" s="662" t="s">
        <v>626</v>
      </c>
      <c r="I15" s="662" t="s">
        <v>627</v>
      </c>
      <c r="J15" s="662" t="s">
        <v>628</v>
      </c>
      <c r="K15" s="662" t="s">
        <v>629</v>
      </c>
      <c r="L15" s="664">
        <v>63.397057020303272</v>
      </c>
      <c r="M15" s="664">
        <v>50</v>
      </c>
      <c r="N15" s="665">
        <v>3169.8528510151637</v>
      </c>
    </row>
    <row r="16" spans="1:14" ht="14.4" customHeight="1" x14ac:dyDescent="0.3">
      <c r="A16" s="660" t="s">
        <v>558</v>
      </c>
      <c r="B16" s="661" t="s">
        <v>1703</v>
      </c>
      <c r="C16" s="662" t="s">
        <v>568</v>
      </c>
      <c r="D16" s="663" t="s">
        <v>1705</v>
      </c>
      <c r="E16" s="662" t="s">
        <v>586</v>
      </c>
      <c r="F16" s="663" t="s">
        <v>1710</v>
      </c>
      <c r="G16" s="662" t="s">
        <v>587</v>
      </c>
      <c r="H16" s="662" t="s">
        <v>630</v>
      </c>
      <c r="I16" s="662" t="s">
        <v>631</v>
      </c>
      <c r="J16" s="662" t="s">
        <v>632</v>
      </c>
      <c r="K16" s="662" t="s">
        <v>633</v>
      </c>
      <c r="L16" s="664">
        <v>38.189999999999984</v>
      </c>
      <c r="M16" s="664">
        <v>2</v>
      </c>
      <c r="N16" s="665">
        <v>76.379999999999967</v>
      </c>
    </row>
    <row r="17" spans="1:14" ht="14.4" customHeight="1" x14ac:dyDescent="0.3">
      <c r="A17" s="660" t="s">
        <v>558</v>
      </c>
      <c r="B17" s="661" t="s">
        <v>1703</v>
      </c>
      <c r="C17" s="662" t="s">
        <v>568</v>
      </c>
      <c r="D17" s="663" t="s">
        <v>1705</v>
      </c>
      <c r="E17" s="662" t="s">
        <v>586</v>
      </c>
      <c r="F17" s="663" t="s">
        <v>1710</v>
      </c>
      <c r="G17" s="662" t="s">
        <v>587</v>
      </c>
      <c r="H17" s="662" t="s">
        <v>634</v>
      </c>
      <c r="I17" s="662" t="s">
        <v>635</v>
      </c>
      <c r="J17" s="662" t="s">
        <v>636</v>
      </c>
      <c r="K17" s="662" t="s">
        <v>637</v>
      </c>
      <c r="L17" s="664">
        <v>66.150000000000006</v>
      </c>
      <c r="M17" s="664">
        <v>6</v>
      </c>
      <c r="N17" s="665">
        <v>396.90000000000003</v>
      </c>
    </row>
    <row r="18" spans="1:14" ht="14.4" customHeight="1" x14ac:dyDescent="0.3">
      <c r="A18" s="660" t="s">
        <v>558</v>
      </c>
      <c r="B18" s="661" t="s">
        <v>1703</v>
      </c>
      <c r="C18" s="662" t="s">
        <v>568</v>
      </c>
      <c r="D18" s="663" t="s">
        <v>1705</v>
      </c>
      <c r="E18" s="662" t="s">
        <v>586</v>
      </c>
      <c r="F18" s="663" t="s">
        <v>1710</v>
      </c>
      <c r="G18" s="662" t="s">
        <v>587</v>
      </c>
      <c r="H18" s="662" t="s">
        <v>638</v>
      </c>
      <c r="I18" s="662" t="s">
        <v>639</v>
      </c>
      <c r="J18" s="662" t="s">
        <v>640</v>
      </c>
      <c r="K18" s="662" t="s">
        <v>641</v>
      </c>
      <c r="L18" s="664">
        <v>248.70000000000002</v>
      </c>
      <c r="M18" s="664">
        <v>14</v>
      </c>
      <c r="N18" s="665">
        <v>3481.8</v>
      </c>
    </row>
    <row r="19" spans="1:14" ht="14.4" customHeight="1" x14ac:dyDescent="0.3">
      <c r="A19" s="660" t="s">
        <v>558</v>
      </c>
      <c r="B19" s="661" t="s">
        <v>1703</v>
      </c>
      <c r="C19" s="662" t="s">
        <v>568</v>
      </c>
      <c r="D19" s="663" t="s">
        <v>1705</v>
      </c>
      <c r="E19" s="662" t="s">
        <v>586</v>
      </c>
      <c r="F19" s="663" t="s">
        <v>1710</v>
      </c>
      <c r="G19" s="662" t="s">
        <v>587</v>
      </c>
      <c r="H19" s="662" t="s">
        <v>642</v>
      </c>
      <c r="I19" s="662" t="s">
        <v>643</v>
      </c>
      <c r="J19" s="662" t="s">
        <v>644</v>
      </c>
      <c r="K19" s="662" t="s">
        <v>645</v>
      </c>
      <c r="L19" s="664">
        <v>144.77999999999997</v>
      </c>
      <c r="M19" s="664">
        <v>4</v>
      </c>
      <c r="N19" s="665">
        <v>579.11999999999989</v>
      </c>
    </row>
    <row r="20" spans="1:14" ht="14.4" customHeight="1" x14ac:dyDescent="0.3">
      <c r="A20" s="660" t="s">
        <v>558</v>
      </c>
      <c r="B20" s="661" t="s">
        <v>1703</v>
      </c>
      <c r="C20" s="662" t="s">
        <v>568</v>
      </c>
      <c r="D20" s="663" t="s">
        <v>1705</v>
      </c>
      <c r="E20" s="662" t="s">
        <v>586</v>
      </c>
      <c r="F20" s="663" t="s">
        <v>1710</v>
      </c>
      <c r="G20" s="662" t="s">
        <v>587</v>
      </c>
      <c r="H20" s="662" t="s">
        <v>646</v>
      </c>
      <c r="I20" s="662" t="s">
        <v>646</v>
      </c>
      <c r="J20" s="662" t="s">
        <v>647</v>
      </c>
      <c r="K20" s="662" t="s">
        <v>648</v>
      </c>
      <c r="L20" s="664">
        <v>36.703969797928657</v>
      </c>
      <c r="M20" s="664">
        <v>120</v>
      </c>
      <c r="N20" s="665">
        <v>4404.4763757514393</v>
      </c>
    </row>
    <row r="21" spans="1:14" ht="14.4" customHeight="1" x14ac:dyDescent="0.3">
      <c r="A21" s="660" t="s">
        <v>558</v>
      </c>
      <c r="B21" s="661" t="s">
        <v>1703</v>
      </c>
      <c r="C21" s="662" t="s">
        <v>568</v>
      </c>
      <c r="D21" s="663" t="s">
        <v>1705</v>
      </c>
      <c r="E21" s="662" t="s">
        <v>586</v>
      </c>
      <c r="F21" s="663" t="s">
        <v>1710</v>
      </c>
      <c r="G21" s="662" t="s">
        <v>587</v>
      </c>
      <c r="H21" s="662" t="s">
        <v>649</v>
      </c>
      <c r="I21" s="662" t="s">
        <v>650</v>
      </c>
      <c r="J21" s="662" t="s">
        <v>651</v>
      </c>
      <c r="K21" s="662" t="s">
        <v>652</v>
      </c>
      <c r="L21" s="664">
        <v>157.78707609079595</v>
      </c>
      <c r="M21" s="664">
        <v>4</v>
      </c>
      <c r="N21" s="665">
        <v>631.1483043631838</v>
      </c>
    </row>
    <row r="22" spans="1:14" ht="14.4" customHeight="1" x14ac:dyDescent="0.3">
      <c r="A22" s="660" t="s">
        <v>558</v>
      </c>
      <c r="B22" s="661" t="s">
        <v>1703</v>
      </c>
      <c r="C22" s="662" t="s">
        <v>568</v>
      </c>
      <c r="D22" s="663" t="s">
        <v>1705</v>
      </c>
      <c r="E22" s="662" t="s">
        <v>586</v>
      </c>
      <c r="F22" s="663" t="s">
        <v>1710</v>
      </c>
      <c r="G22" s="662" t="s">
        <v>587</v>
      </c>
      <c r="H22" s="662" t="s">
        <v>653</v>
      </c>
      <c r="I22" s="662" t="s">
        <v>654</v>
      </c>
      <c r="J22" s="662" t="s">
        <v>655</v>
      </c>
      <c r="K22" s="662" t="s">
        <v>656</v>
      </c>
      <c r="L22" s="664">
        <v>77.140000000000015</v>
      </c>
      <c r="M22" s="664">
        <v>1</v>
      </c>
      <c r="N22" s="665">
        <v>77.140000000000015</v>
      </c>
    </row>
    <row r="23" spans="1:14" ht="14.4" customHeight="1" x14ac:dyDescent="0.3">
      <c r="A23" s="660" t="s">
        <v>558</v>
      </c>
      <c r="B23" s="661" t="s">
        <v>1703</v>
      </c>
      <c r="C23" s="662" t="s">
        <v>568</v>
      </c>
      <c r="D23" s="663" t="s">
        <v>1705</v>
      </c>
      <c r="E23" s="662" t="s">
        <v>586</v>
      </c>
      <c r="F23" s="663" t="s">
        <v>1710</v>
      </c>
      <c r="G23" s="662" t="s">
        <v>587</v>
      </c>
      <c r="H23" s="662" t="s">
        <v>657</v>
      </c>
      <c r="I23" s="662" t="s">
        <v>658</v>
      </c>
      <c r="J23" s="662" t="s">
        <v>659</v>
      </c>
      <c r="K23" s="662" t="s">
        <v>660</v>
      </c>
      <c r="L23" s="664">
        <v>82.039999708380861</v>
      </c>
      <c r="M23" s="664">
        <v>2</v>
      </c>
      <c r="N23" s="665">
        <v>164.07999941676172</v>
      </c>
    </row>
    <row r="24" spans="1:14" ht="14.4" customHeight="1" x14ac:dyDescent="0.3">
      <c r="A24" s="660" t="s">
        <v>558</v>
      </c>
      <c r="B24" s="661" t="s">
        <v>1703</v>
      </c>
      <c r="C24" s="662" t="s">
        <v>568</v>
      </c>
      <c r="D24" s="663" t="s">
        <v>1705</v>
      </c>
      <c r="E24" s="662" t="s">
        <v>586</v>
      </c>
      <c r="F24" s="663" t="s">
        <v>1710</v>
      </c>
      <c r="G24" s="662" t="s">
        <v>587</v>
      </c>
      <c r="H24" s="662" t="s">
        <v>661</v>
      </c>
      <c r="I24" s="662" t="s">
        <v>662</v>
      </c>
      <c r="J24" s="662" t="s">
        <v>663</v>
      </c>
      <c r="K24" s="662" t="s">
        <v>664</v>
      </c>
      <c r="L24" s="664">
        <v>76.919999999999987</v>
      </c>
      <c r="M24" s="664">
        <v>2</v>
      </c>
      <c r="N24" s="665">
        <v>153.83999999999997</v>
      </c>
    </row>
    <row r="25" spans="1:14" ht="14.4" customHeight="1" x14ac:dyDescent="0.3">
      <c r="A25" s="660" t="s">
        <v>558</v>
      </c>
      <c r="B25" s="661" t="s">
        <v>1703</v>
      </c>
      <c r="C25" s="662" t="s">
        <v>568</v>
      </c>
      <c r="D25" s="663" t="s">
        <v>1705</v>
      </c>
      <c r="E25" s="662" t="s">
        <v>586</v>
      </c>
      <c r="F25" s="663" t="s">
        <v>1710</v>
      </c>
      <c r="G25" s="662" t="s">
        <v>587</v>
      </c>
      <c r="H25" s="662" t="s">
        <v>665</v>
      </c>
      <c r="I25" s="662" t="s">
        <v>666</v>
      </c>
      <c r="J25" s="662" t="s">
        <v>667</v>
      </c>
      <c r="K25" s="662" t="s">
        <v>668</v>
      </c>
      <c r="L25" s="664">
        <v>21.51</v>
      </c>
      <c r="M25" s="664">
        <v>6</v>
      </c>
      <c r="N25" s="665">
        <v>129.06</v>
      </c>
    </row>
    <row r="26" spans="1:14" ht="14.4" customHeight="1" x14ac:dyDescent="0.3">
      <c r="A26" s="660" t="s">
        <v>558</v>
      </c>
      <c r="B26" s="661" t="s">
        <v>1703</v>
      </c>
      <c r="C26" s="662" t="s">
        <v>568</v>
      </c>
      <c r="D26" s="663" t="s">
        <v>1705</v>
      </c>
      <c r="E26" s="662" t="s">
        <v>586</v>
      </c>
      <c r="F26" s="663" t="s">
        <v>1710</v>
      </c>
      <c r="G26" s="662" t="s">
        <v>587</v>
      </c>
      <c r="H26" s="662" t="s">
        <v>669</v>
      </c>
      <c r="I26" s="662" t="s">
        <v>670</v>
      </c>
      <c r="J26" s="662" t="s">
        <v>671</v>
      </c>
      <c r="K26" s="662" t="s">
        <v>672</v>
      </c>
      <c r="L26" s="664">
        <v>95.77</v>
      </c>
      <c r="M26" s="664">
        <v>1</v>
      </c>
      <c r="N26" s="665">
        <v>95.77</v>
      </c>
    </row>
    <row r="27" spans="1:14" ht="14.4" customHeight="1" x14ac:dyDescent="0.3">
      <c r="A27" s="660" t="s">
        <v>558</v>
      </c>
      <c r="B27" s="661" t="s">
        <v>1703</v>
      </c>
      <c r="C27" s="662" t="s">
        <v>568</v>
      </c>
      <c r="D27" s="663" t="s">
        <v>1705</v>
      </c>
      <c r="E27" s="662" t="s">
        <v>586</v>
      </c>
      <c r="F27" s="663" t="s">
        <v>1710</v>
      </c>
      <c r="G27" s="662" t="s">
        <v>587</v>
      </c>
      <c r="H27" s="662" t="s">
        <v>673</v>
      </c>
      <c r="I27" s="662" t="s">
        <v>674</v>
      </c>
      <c r="J27" s="662" t="s">
        <v>675</v>
      </c>
      <c r="K27" s="662" t="s">
        <v>676</v>
      </c>
      <c r="L27" s="664">
        <v>213.26333333333332</v>
      </c>
      <c r="M27" s="664">
        <v>3</v>
      </c>
      <c r="N27" s="665">
        <v>639.79</v>
      </c>
    </row>
    <row r="28" spans="1:14" ht="14.4" customHeight="1" x14ac:dyDescent="0.3">
      <c r="A28" s="660" t="s">
        <v>558</v>
      </c>
      <c r="B28" s="661" t="s">
        <v>1703</v>
      </c>
      <c r="C28" s="662" t="s">
        <v>568</v>
      </c>
      <c r="D28" s="663" t="s">
        <v>1705</v>
      </c>
      <c r="E28" s="662" t="s">
        <v>586</v>
      </c>
      <c r="F28" s="663" t="s">
        <v>1710</v>
      </c>
      <c r="G28" s="662" t="s">
        <v>587</v>
      </c>
      <c r="H28" s="662" t="s">
        <v>677</v>
      </c>
      <c r="I28" s="662" t="s">
        <v>678</v>
      </c>
      <c r="J28" s="662" t="s">
        <v>679</v>
      </c>
      <c r="K28" s="662" t="s">
        <v>680</v>
      </c>
      <c r="L28" s="664">
        <v>117.51999999999998</v>
      </c>
      <c r="M28" s="664">
        <v>2</v>
      </c>
      <c r="N28" s="665">
        <v>235.03999999999996</v>
      </c>
    </row>
    <row r="29" spans="1:14" ht="14.4" customHeight="1" x14ac:dyDescent="0.3">
      <c r="A29" s="660" t="s">
        <v>558</v>
      </c>
      <c r="B29" s="661" t="s">
        <v>1703</v>
      </c>
      <c r="C29" s="662" t="s">
        <v>568</v>
      </c>
      <c r="D29" s="663" t="s">
        <v>1705</v>
      </c>
      <c r="E29" s="662" t="s">
        <v>586</v>
      </c>
      <c r="F29" s="663" t="s">
        <v>1710</v>
      </c>
      <c r="G29" s="662" t="s">
        <v>587</v>
      </c>
      <c r="H29" s="662" t="s">
        <v>681</v>
      </c>
      <c r="I29" s="662" t="s">
        <v>682</v>
      </c>
      <c r="J29" s="662" t="s">
        <v>683</v>
      </c>
      <c r="K29" s="662" t="s">
        <v>684</v>
      </c>
      <c r="L29" s="664">
        <v>125.12915897201357</v>
      </c>
      <c r="M29" s="664">
        <v>85</v>
      </c>
      <c r="N29" s="665">
        <v>10635.978512621154</v>
      </c>
    </row>
    <row r="30" spans="1:14" ht="14.4" customHeight="1" x14ac:dyDescent="0.3">
      <c r="A30" s="660" t="s">
        <v>558</v>
      </c>
      <c r="B30" s="661" t="s">
        <v>1703</v>
      </c>
      <c r="C30" s="662" t="s">
        <v>568</v>
      </c>
      <c r="D30" s="663" t="s">
        <v>1705</v>
      </c>
      <c r="E30" s="662" t="s">
        <v>586</v>
      </c>
      <c r="F30" s="663" t="s">
        <v>1710</v>
      </c>
      <c r="G30" s="662" t="s">
        <v>587</v>
      </c>
      <c r="H30" s="662" t="s">
        <v>685</v>
      </c>
      <c r="I30" s="662" t="s">
        <v>686</v>
      </c>
      <c r="J30" s="662" t="s">
        <v>687</v>
      </c>
      <c r="K30" s="662" t="s">
        <v>688</v>
      </c>
      <c r="L30" s="664">
        <v>103.88000000000002</v>
      </c>
      <c r="M30" s="664">
        <v>1</v>
      </c>
      <c r="N30" s="665">
        <v>103.88000000000002</v>
      </c>
    </row>
    <row r="31" spans="1:14" ht="14.4" customHeight="1" x14ac:dyDescent="0.3">
      <c r="A31" s="660" t="s">
        <v>558</v>
      </c>
      <c r="B31" s="661" t="s">
        <v>1703</v>
      </c>
      <c r="C31" s="662" t="s">
        <v>568</v>
      </c>
      <c r="D31" s="663" t="s">
        <v>1705</v>
      </c>
      <c r="E31" s="662" t="s">
        <v>586</v>
      </c>
      <c r="F31" s="663" t="s">
        <v>1710</v>
      </c>
      <c r="G31" s="662" t="s">
        <v>587</v>
      </c>
      <c r="H31" s="662" t="s">
        <v>689</v>
      </c>
      <c r="I31" s="662" t="s">
        <v>690</v>
      </c>
      <c r="J31" s="662" t="s">
        <v>691</v>
      </c>
      <c r="K31" s="662" t="s">
        <v>692</v>
      </c>
      <c r="L31" s="664">
        <v>63.58</v>
      </c>
      <c r="M31" s="664">
        <v>7</v>
      </c>
      <c r="N31" s="665">
        <v>445.06</v>
      </c>
    </row>
    <row r="32" spans="1:14" ht="14.4" customHeight="1" x14ac:dyDescent="0.3">
      <c r="A32" s="660" t="s">
        <v>558</v>
      </c>
      <c r="B32" s="661" t="s">
        <v>1703</v>
      </c>
      <c r="C32" s="662" t="s">
        <v>568</v>
      </c>
      <c r="D32" s="663" t="s">
        <v>1705</v>
      </c>
      <c r="E32" s="662" t="s">
        <v>586</v>
      </c>
      <c r="F32" s="663" t="s">
        <v>1710</v>
      </c>
      <c r="G32" s="662" t="s">
        <v>587</v>
      </c>
      <c r="H32" s="662" t="s">
        <v>693</v>
      </c>
      <c r="I32" s="662" t="s">
        <v>693</v>
      </c>
      <c r="J32" s="662" t="s">
        <v>694</v>
      </c>
      <c r="K32" s="662" t="s">
        <v>695</v>
      </c>
      <c r="L32" s="664">
        <v>154.49979949444446</v>
      </c>
      <c r="M32" s="664">
        <v>1</v>
      </c>
      <c r="N32" s="665">
        <v>154.49979949444446</v>
      </c>
    </row>
    <row r="33" spans="1:14" ht="14.4" customHeight="1" x14ac:dyDescent="0.3">
      <c r="A33" s="660" t="s">
        <v>558</v>
      </c>
      <c r="B33" s="661" t="s">
        <v>1703</v>
      </c>
      <c r="C33" s="662" t="s">
        <v>568</v>
      </c>
      <c r="D33" s="663" t="s">
        <v>1705</v>
      </c>
      <c r="E33" s="662" t="s">
        <v>586</v>
      </c>
      <c r="F33" s="663" t="s">
        <v>1710</v>
      </c>
      <c r="G33" s="662" t="s">
        <v>587</v>
      </c>
      <c r="H33" s="662" t="s">
        <v>696</v>
      </c>
      <c r="I33" s="662" t="s">
        <v>697</v>
      </c>
      <c r="J33" s="662" t="s">
        <v>698</v>
      </c>
      <c r="K33" s="662" t="s">
        <v>699</v>
      </c>
      <c r="L33" s="664">
        <v>88.639927656733391</v>
      </c>
      <c r="M33" s="664">
        <v>30</v>
      </c>
      <c r="N33" s="665">
        <v>2659.1978297020019</v>
      </c>
    </row>
    <row r="34" spans="1:14" ht="14.4" customHeight="1" x14ac:dyDescent="0.3">
      <c r="A34" s="660" t="s">
        <v>558</v>
      </c>
      <c r="B34" s="661" t="s">
        <v>1703</v>
      </c>
      <c r="C34" s="662" t="s">
        <v>568</v>
      </c>
      <c r="D34" s="663" t="s">
        <v>1705</v>
      </c>
      <c r="E34" s="662" t="s">
        <v>586</v>
      </c>
      <c r="F34" s="663" t="s">
        <v>1710</v>
      </c>
      <c r="G34" s="662" t="s">
        <v>587</v>
      </c>
      <c r="H34" s="662" t="s">
        <v>700</v>
      </c>
      <c r="I34" s="662" t="s">
        <v>701</v>
      </c>
      <c r="J34" s="662" t="s">
        <v>702</v>
      </c>
      <c r="K34" s="662" t="s">
        <v>703</v>
      </c>
      <c r="L34" s="664">
        <v>49.894467710445745</v>
      </c>
      <c r="M34" s="664">
        <v>11</v>
      </c>
      <c r="N34" s="665">
        <v>548.83914481490319</v>
      </c>
    </row>
    <row r="35" spans="1:14" ht="14.4" customHeight="1" x14ac:dyDescent="0.3">
      <c r="A35" s="660" t="s">
        <v>558</v>
      </c>
      <c r="B35" s="661" t="s">
        <v>1703</v>
      </c>
      <c r="C35" s="662" t="s">
        <v>568</v>
      </c>
      <c r="D35" s="663" t="s">
        <v>1705</v>
      </c>
      <c r="E35" s="662" t="s">
        <v>586</v>
      </c>
      <c r="F35" s="663" t="s">
        <v>1710</v>
      </c>
      <c r="G35" s="662" t="s">
        <v>587</v>
      </c>
      <c r="H35" s="662" t="s">
        <v>704</v>
      </c>
      <c r="I35" s="662" t="s">
        <v>705</v>
      </c>
      <c r="J35" s="662" t="s">
        <v>706</v>
      </c>
      <c r="K35" s="662" t="s">
        <v>707</v>
      </c>
      <c r="L35" s="664">
        <v>375.7985962127529</v>
      </c>
      <c r="M35" s="664">
        <v>10</v>
      </c>
      <c r="N35" s="665">
        <v>3757.9859621275291</v>
      </c>
    </row>
    <row r="36" spans="1:14" ht="14.4" customHeight="1" x14ac:dyDescent="0.3">
      <c r="A36" s="660" t="s">
        <v>558</v>
      </c>
      <c r="B36" s="661" t="s">
        <v>1703</v>
      </c>
      <c r="C36" s="662" t="s">
        <v>568</v>
      </c>
      <c r="D36" s="663" t="s">
        <v>1705</v>
      </c>
      <c r="E36" s="662" t="s">
        <v>586</v>
      </c>
      <c r="F36" s="663" t="s">
        <v>1710</v>
      </c>
      <c r="G36" s="662" t="s">
        <v>587</v>
      </c>
      <c r="H36" s="662" t="s">
        <v>708</v>
      </c>
      <c r="I36" s="662" t="s">
        <v>709</v>
      </c>
      <c r="J36" s="662" t="s">
        <v>710</v>
      </c>
      <c r="K36" s="662" t="s">
        <v>711</v>
      </c>
      <c r="L36" s="664">
        <v>55.769999999999982</v>
      </c>
      <c r="M36" s="664">
        <v>2</v>
      </c>
      <c r="N36" s="665">
        <v>111.53999999999996</v>
      </c>
    </row>
    <row r="37" spans="1:14" ht="14.4" customHeight="1" x14ac:dyDescent="0.3">
      <c r="A37" s="660" t="s">
        <v>558</v>
      </c>
      <c r="B37" s="661" t="s">
        <v>1703</v>
      </c>
      <c r="C37" s="662" t="s">
        <v>568</v>
      </c>
      <c r="D37" s="663" t="s">
        <v>1705</v>
      </c>
      <c r="E37" s="662" t="s">
        <v>586</v>
      </c>
      <c r="F37" s="663" t="s">
        <v>1710</v>
      </c>
      <c r="G37" s="662" t="s">
        <v>587</v>
      </c>
      <c r="H37" s="662" t="s">
        <v>712</v>
      </c>
      <c r="I37" s="662" t="s">
        <v>713</v>
      </c>
      <c r="J37" s="662" t="s">
        <v>714</v>
      </c>
      <c r="K37" s="662" t="s">
        <v>715</v>
      </c>
      <c r="L37" s="664">
        <v>220.48217943385029</v>
      </c>
      <c r="M37" s="664">
        <v>80</v>
      </c>
      <c r="N37" s="665">
        <v>17638.574354708024</v>
      </c>
    </row>
    <row r="38" spans="1:14" ht="14.4" customHeight="1" x14ac:dyDescent="0.3">
      <c r="A38" s="660" t="s">
        <v>558</v>
      </c>
      <c r="B38" s="661" t="s">
        <v>1703</v>
      </c>
      <c r="C38" s="662" t="s">
        <v>568</v>
      </c>
      <c r="D38" s="663" t="s">
        <v>1705</v>
      </c>
      <c r="E38" s="662" t="s">
        <v>586</v>
      </c>
      <c r="F38" s="663" t="s">
        <v>1710</v>
      </c>
      <c r="G38" s="662" t="s">
        <v>587</v>
      </c>
      <c r="H38" s="662" t="s">
        <v>716</v>
      </c>
      <c r="I38" s="662" t="s">
        <v>717</v>
      </c>
      <c r="J38" s="662" t="s">
        <v>718</v>
      </c>
      <c r="K38" s="662" t="s">
        <v>719</v>
      </c>
      <c r="L38" s="664">
        <v>243.73878002926739</v>
      </c>
      <c r="M38" s="664">
        <v>1</v>
      </c>
      <c r="N38" s="665">
        <v>243.73878002926739</v>
      </c>
    </row>
    <row r="39" spans="1:14" ht="14.4" customHeight="1" x14ac:dyDescent="0.3">
      <c r="A39" s="660" t="s">
        <v>558</v>
      </c>
      <c r="B39" s="661" t="s">
        <v>1703</v>
      </c>
      <c r="C39" s="662" t="s">
        <v>568</v>
      </c>
      <c r="D39" s="663" t="s">
        <v>1705</v>
      </c>
      <c r="E39" s="662" t="s">
        <v>586</v>
      </c>
      <c r="F39" s="663" t="s">
        <v>1710</v>
      </c>
      <c r="G39" s="662" t="s">
        <v>587</v>
      </c>
      <c r="H39" s="662" t="s">
        <v>720</v>
      </c>
      <c r="I39" s="662" t="s">
        <v>216</v>
      </c>
      <c r="J39" s="662" t="s">
        <v>721</v>
      </c>
      <c r="K39" s="662"/>
      <c r="L39" s="664">
        <v>145.57928689736411</v>
      </c>
      <c r="M39" s="664">
        <v>11</v>
      </c>
      <c r="N39" s="665">
        <v>1601.3721558710054</v>
      </c>
    </row>
    <row r="40" spans="1:14" ht="14.4" customHeight="1" x14ac:dyDescent="0.3">
      <c r="A40" s="660" t="s">
        <v>558</v>
      </c>
      <c r="B40" s="661" t="s">
        <v>1703</v>
      </c>
      <c r="C40" s="662" t="s">
        <v>568</v>
      </c>
      <c r="D40" s="663" t="s">
        <v>1705</v>
      </c>
      <c r="E40" s="662" t="s">
        <v>586</v>
      </c>
      <c r="F40" s="663" t="s">
        <v>1710</v>
      </c>
      <c r="G40" s="662" t="s">
        <v>587</v>
      </c>
      <c r="H40" s="662" t="s">
        <v>722</v>
      </c>
      <c r="I40" s="662" t="s">
        <v>216</v>
      </c>
      <c r="J40" s="662" t="s">
        <v>723</v>
      </c>
      <c r="K40" s="662"/>
      <c r="L40" s="664">
        <v>98.227436568230971</v>
      </c>
      <c r="M40" s="664">
        <v>20</v>
      </c>
      <c r="N40" s="665">
        <v>1964.5487313646195</v>
      </c>
    </row>
    <row r="41" spans="1:14" ht="14.4" customHeight="1" x14ac:dyDescent="0.3">
      <c r="A41" s="660" t="s">
        <v>558</v>
      </c>
      <c r="B41" s="661" t="s">
        <v>1703</v>
      </c>
      <c r="C41" s="662" t="s">
        <v>568</v>
      </c>
      <c r="D41" s="663" t="s">
        <v>1705</v>
      </c>
      <c r="E41" s="662" t="s">
        <v>586</v>
      </c>
      <c r="F41" s="663" t="s">
        <v>1710</v>
      </c>
      <c r="G41" s="662" t="s">
        <v>587</v>
      </c>
      <c r="H41" s="662" t="s">
        <v>724</v>
      </c>
      <c r="I41" s="662" t="s">
        <v>725</v>
      </c>
      <c r="J41" s="662" t="s">
        <v>726</v>
      </c>
      <c r="K41" s="662" t="s">
        <v>727</v>
      </c>
      <c r="L41" s="664">
        <v>61.580000000000013</v>
      </c>
      <c r="M41" s="664">
        <v>4</v>
      </c>
      <c r="N41" s="665">
        <v>246.32000000000005</v>
      </c>
    </row>
    <row r="42" spans="1:14" ht="14.4" customHeight="1" x14ac:dyDescent="0.3">
      <c r="A42" s="660" t="s">
        <v>558</v>
      </c>
      <c r="B42" s="661" t="s">
        <v>1703</v>
      </c>
      <c r="C42" s="662" t="s">
        <v>568</v>
      </c>
      <c r="D42" s="663" t="s">
        <v>1705</v>
      </c>
      <c r="E42" s="662" t="s">
        <v>586</v>
      </c>
      <c r="F42" s="663" t="s">
        <v>1710</v>
      </c>
      <c r="G42" s="662" t="s">
        <v>587</v>
      </c>
      <c r="H42" s="662" t="s">
        <v>728</v>
      </c>
      <c r="I42" s="662" t="s">
        <v>729</v>
      </c>
      <c r="J42" s="662" t="s">
        <v>730</v>
      </c>
      <c r="K42" s="662"/>
      <c r="L42" s="664">
        <v>134.09997510915346</v>
      </c>
      <c r="M42" s="664">
        <v>2</v>
      </c>
      <c r="N42" s="665">
        <v>268.19995021830692</v>
      </c>
    </row>
    <row r="43" spans="1:14" ht="14.4" customHeight="1" x14ac:dyDescent="0.3">
      <c r="A43" s="660" t="s">
        <v>558</v>
      </c>
      <c r="B43" s="661" t="s">
        <v>1703</v>
      </c>
      <c r="C43" s="662" t="s">
        <v>568</v>
      </c>
      <c r="D43" s="663" t="s">
        <v>1705</v>
      </c>
      <c r="E43" s="662" t="s">
        <v>586</v>
      </c>
      <c r="F43" s="663" t="s">
        <v>1710</v>
      </c>
      <c r="G43" s="662" t="s">
        <v>587</v>
      </c>
      <c r="H43" s="662" t="s">
        <v>731</v>
      </c>
      <c r="I43" s="662" t="s">
        <v>732</v>
      </c>
      <c r="J43" s="662" t="s">
        <v>733</v>
      </c>
      <c r="K43" s="662" t="s">
        <v>734</v>
      </c>
      <c r="L43" s="664">
        <v>40.606162321985408</v>
      </c>
      <c r="M43" s="664">
        <v>70</v>
      </c>
      <c r="N43" s="665">
        <v>2842.4313625389786</v>
      </c>
    </row>
    <row r="44" spans="1:14" ht="14.4" customHeight="1" x14ac:dyDescent="0.3">
      <c r="A44" s="660" t="s">
        <v>558</v>
      </c>
      <c r="B44" s="661" t="s">
        <v>1703</v>
      </c>
      <c r="C44" s="662" t="s">
        <v>568</v>
      </c>
      <c r="D44" s="663" t="s">
        <v>1705</v>
      </c>
      <c r="E44" s="662" t="s">
        <v>586</v>
      </c>
      <c r="F44" s="663" t="s">
        <v>1710</v>
      </c>
      <c r="G44" s="662" t="s">
        <v>587</v>
      </c>
      <c r="H44" s="662" t="s">
        <v>735</v>
      </c>
      <c r="I44" s="662" t="s">
        <v>736</v>
      </c>
      <c r="J44" s="662" t="s">
        <v>737</v>
      </c>
      <c r="K44" s="662" t="s">
        <v>738</v>
      </c>
      <c r="L44" s="664">
        <v>82.100000000000009</v>
      </c>
      <c r="M44" s="664">
        <v>2</v>
      </c>
      <c r="N44" s="665">
        <v>164.20000000000002</v>
      </c>
    </row>
    <row r="45" spans="1:14" ht="14.4" customHeight="1" x14ac:dyDescent="0.3">
      <c r="A45" s="660" t="s">
        <v>558</v>
      </c>
      <c r="B45" s="661" t="s">
        <v>1703</v>
      </c>
      <c r="C45" s="662" t="s">
        <v>568</v>
      </c>
      <c r="D45" s="663" t="s">
        <v>1705</v>
      </c>
      <c r="E45" s="662" t="s">
        <v>586</v>
      </c>
      <c r="F45" s="663" t="s">
        <v>1710</v>
      </c>
      <c r="G45" s="662" t="s">
        <v>587</v>
      </c>
      <c r="H45" s="662" t="s">
        <v>739</v>
      </c>
      <c r="I45" s="662" t="s">
        <v>740</v>
      </c>
      <c r="J45" s="662" t="s">
        <v>663</v>
      </c>
      <c r="K45" s="662" t="s">
        <v>741</v>
      </c>
      <c r="L45" s="664">
        <v>58.71</v>
      </c>
      <c r="M45" s="664">
        <v>40</v>
      </c>
      <c r="N45" s="665">
        <v>2348.4</v>
      </c>
    </row>
    <row r="46" spans="1:14" ht="14.4" customHeight="1" x14ac:dyDescent="0.3">
      <c r="A46" s="660" t="s">
        <v>558</v>
      </c>
      <c r="B46" s="661" t="s">
        <v>1703</v>
      </c>
      <c r="C46" s="662" t="s">
        <v>568</v>
      </c>
      <c r="D46" s="663" t="s">
        <v>1705</v>
      </c>
      <c r="E46" s="662" t="s">
        <v>586</v>
      </c>
      <c r="F46" s="663" t="s">
        <v>1710</v>
      </c>
      <c r="G46" s="662" t="s">
        <v>587</v>
      </c>
      <c r="H46" s="662" t="s">
        <v>742</v>
      </c>
      <c r="I46" s="662" t="s">
        <v>743</v>
      </c>
      <c r="J46" s="662" t="s">
        <v>744</v>
      </c>
      <c r="K46" s="662" t="s">
        <v>745</v>
      </c>
      <c r="L46" s="664">
        <v>26.789940018851002</v>
      </c>
      <c r="M46" s="664">
        <v>3</v>
      </c>
      <c r="N46" s="665">
        <v>80.36982005655301</v>
      </c>
    </row>
    <row r="47" spans="1:14" ht="14.4" customHeight="1" x14ac:dyDescent="0.3">
      <c r="A47" s="660" t="s">
        <v>558</v>
      </c>
      <c r="B47" s="661" t="s">
        <v>1703</v>
      </c>
      <c r="C47" s="662" t="s">
        <v>568</v>
      </c>
      <c r="D47" s="663" t="s">
        <v>1705</v>
      </c>
      <c r="E47" s="662" t="s">
        <v>586</v>
      </c>
      <c r="F47" s="663" t="s">
        <v>1710</v>
      </c>
      <c r="G47" s="662" t="s">
        <v>587</v>
      </c>
      <c r="H47" s="662" t="s">
        <v>746</v>
      </c>
      <c r="I47" s="662" t="s">
        <v>747</v>
      </c>
      <c r="J47" s="662" t="s">
        <v>744</v>
      </c>
      <c r="K47" s="662" t="s">
        <v>748</v>
      </c>
      <c r="L47" s="664">
        <v>27.519999999999992</v>
      </c>
      <c r="M47" s="664">
        <v>4</v>
      </c>
      <c r="N47" s="665">
        <v>110.07999999999997</v>
      </c>
    </row>
    <row r="48" spans="1:14" ht="14.4" customHeight="1" x14ac:dyDescent="0.3">
      <c r="A48" s="660" t="s">
        <v>558</v>
      </c>
      <c r="B48" s="661" t="s">
        <v>1703</v>
      </c>
      <c r="C48" s="662" t="s">
        <v>568</v>
      </c>
      <c r="D48" s="663" t="s">
        <v>1705</v>
      </c>
      <c r="E48" s="662" t="s">
        <v>586</v>
      </c>
      <c r="F48" s="663" t="s">
        <v>1710</v>
      </c>
      <c r="G48" s="662" t="s">
        <v>587</v>
      </c>
      <c r="H48" s="662" t="s">
        <v>749</v>
      </c>
      <c r="I48" s="662" t="s">
        <v>750</v>
      </c>
      <c r="J48" s="662" t="s">
        <v>751</v>
      </c>
      <c r="K48" s="662" t="s">
        <v>752</v>
      </c>
      <c r="L48" s="664">
        <v>151.12</v>
      </c>
      <c r="M48" s="664">
        <v>1</v>
      </c>
      <c r="N48" s="665">
        <v>151.12</v>
      </c>
    </row>
    <row r="49" spans="1:14" ht="14.4" customHeight="1" x14ac:dyDescent="0.3">
      <c r="A49" s="660" t="s">
        <v>558</v>
      </c>
      <c r="B49" s="661" t="s">
        <v>1703</v>
      </c>
      <c r="C49" s="662" t="s">
        <v>568</v>
      </c>
      <c r="D49" s="663" t="s">
        <v>1705</v>
      </c>
      <c r="E49" s="662" t="s">
        <v>586</v>
      </c>
      <c r="F49" s="663" t="s">
        <v>1710</v>
      </c>
      <c r="G49" s="662" t="s">
        <v>587</v>
      </c>
      <c r="H49" s="662" t="s">
        <v>753</v>
      </c>
      <c r="I49" s="662" t="s">
        <v>754</v>
      </c>
      <c r="J49" s="662" t="s">
        <v>751</v>
      </c>
      <c r="K49" s="662" t="s">
        <v>755</v>
      </c>
      <c r="L49" s="664">
        <v>36.249854717163366</v>
      </c>
      <c r="M49" s="664">
        <v>1</v>
      </c>
      <c r="N49" s="665">
        <v>36.249854717163366</v>
      </c>
    </row>
    <row r="50" spans="1:14" ht="14.4" customHeight="1" x14ac:dyDescent="0.3">
      <c r="A50" s="660" t="s">
        <v>558</v>
      </c>
      <c r="B50" s="661" t="s">
        <v>1703</v>
      </c>
      <c r="C50" s="662" t="s">
        <v>568</v>
      </c>
      <c r="D50" s="663" t="s">
        <v>1705</v>
      </c>
      <c r="E50" s="662" t="s">
        <v>586</v>
      </c>
      <c r="F50" s="663" t="s">
        <v>1710</v>
      </c>
      <c r="G50" s="662" t="s">
        <v>587</v>
      </c>
      <c r="H50" s="662" t="s">
        <v>756</v>
      </c>
      <c r="I50" s="662" t="s">
        <v>757</v>
      </c>
      <c r="J50" s="662" t="s">
        <v>758</v>
      </c>
      <c r="K50" s="662" t="s">
        <v>759</v>
      </c>
      <c r="L50" s="664">
        <v>26.910000000000004</v>
      </c>
      <c r="M50" s="664">
        <v>4</v>
      </c>
      <c r="N50" s="665">
        <v>107.64000000000001</v>
      </c>
    </row>
    <row r="51" spans="1:14" ht="14.4" customHeight="1" x14ac:dyDescent="0.3">
      <c r="A51" s="660" t="s">
        <v>558</v>
      </c>
      <c r="B51" s="661" t="s">
        <v>1703</v>
      </c>
      <c r="C51" s="662" t="s">
        <v>568</v>
      </c>
      <c r="D51" s="663" t="s">
        <v>1705</v>
      </c>
      <c r="E51" s="662" t="s">
        <v>586</v>
      </c>
      <c r="F51" s="663" t="s">
        <v>1710</v>
      </c>
      <c r="G51" s="662" t="s">
        <v>587</v>
      </c>
      <c r="H51" s="662" t="s">
        <v>760</v>
      </c>
      <c r="I51" s="662" t="s">
        <v>216</v>
      </c>
      <c r="J51" s="662" t="s">
        <v>761</v>
      </c>
      <c r="K51" s="662" t="s">
        <v>762</v>
      </c>
      <c r="L51" s="664">
        <v>179.03950105277977</v>
      </c>
      <c r="M51" s="664">
        <v>12</v>
      </c>
      <c r="N51" s="665">
        <v>2148.4740126333572</v>
      </c>
    </row>
    <row r="52" spans="1:14" ht="14.4" customHeight="1" x14ac:dyDescent="0.3">
      <c r="A52" s="660" t="s">
        <v>558</v>
      </c>
      <c r="B52" s="661" t="s">
        <v>1703</v>
      </c>
      <c r="C52" s="662" t="s">
        <v>568</v>
      </c>
      <c r="D52" s="663" t="s">
        <v>1705</v>
      </c>
      <c r="E52" s="662" t="s">
        <v>586</v>
      </c>
      <c r="F52" s="663" t="s">
        <v>1710</v>
      </c>
      <c r="G52" s="662" t="s">
        <v>587</v>
      </c>
      <c r="H52" s="662" t="s">
        <v>763</v>
      </c>
      <c r="I52" s="662" t="s">
        <v>764</v>
      </c>
      <c r="J52" s="662" t="s">
        <v>765</v>
      </c>
      <c r="K52" s="662" t="s">
        <v>766</v>
      </c>
      <c r="L52" s="664">
        <v>208.6904436770632</v>
      </c>
      <c r="M52" s="664">
        <v>20</v>
      </c>
      <c r="N52" s="665">
        <v>4173.8088735412639</v>
      </c>
    </row>
    <row r="53" spans="1:14" ht="14.4" customHeight="1" x14ac:dyDescent="0.3">
      <c r="A53" s="660" t="s">
        <v>558</v>
      </c>
      <c r="B53" s="661" t="s">
        <v>1703</v>
      </c>
      <c r="C53" s="662" t="s">
        <v>568</v>
      </c>
      <c r="D53" s="663" t="s">
        <v>1705</v>
      </c>
      <c r="E53" s="662" t="s">
        <v>586</v>
      </c>
      <c r="F53" s="663" t="s">
        <v>1710</v>
      </c>
      <c r="G53" s="662" t="s">
        <v>587</v>
      </c>
      <c r="H53" s="662" t="s">
        <v>767</v>
      </c>
      <c r="I53" s="662" t="s">
        <v>216</v>
      </c>
      <c r="J53" s="662" t="s">
        <v>768</v>
      </c>
      <c r="K53" s="662"/>
      <c r="L53" s="664">
        <v>162.88955117715963</v>
      </c>
      <c r="M53" s="664">
        <v>17</v>
      </c>
      <c r="N53" s="665">
        <v>2769.1223700117139</v>
      </c>
    </row>
    <row r="54" spans="1:14" ht="14.4" customHeight="1" x14ac:dyDescent="0.3">
      <c r="A54" s="660" t="s">
        <v>558</v>
      </c>
      <c r="B54" s="661" t="s">
        <v>1703</v>
      </c>
      <c r="C54" s="662" t="s">
        <v>568</v>
      </c>
      <c r="D54" s="663" t="s">
        <v>1705</v>
      </c>
      <c r="E54" s="662" t="s">
        <v>586</v>
      </c>
      <c r="F54" s="663" t="s">
        <v>1710</v>
      </c>
      <c r="G54" s="662" t="s">
        <v>587</v>
      </c>
      <c r="H54" s="662" t="s">
        <v>769</v>
      </c>
      <c r="I54" s="662" t="s">
        <v>216</v>
      </c>
      <c r="J54" s="662" t="s">
        <v>770</v>
      </c>
      <c r="K54" s="662"/>
      <c r="L54" s="664">
        <v>99.739582344486266</v>
      </c>
      <c r="M54" s="664">
        <v>5</v>
      </c>
      <c r="N54" s="665">
        <v>498.69791172243134</v>
      </c>
    </row>
    <row r="55" spans="1:14" ht="14.4" customHeight="1" x14ac:dyDescent="0.3">
      <c r="A55" s="660" t="s">
        <v>558</v>
      </c>
      <c r="B55" s="661" t="s">
        <v>1703</v>
      </c>
      <c r="C55" s="662" t="s">
        <v>568</v>
      </c>
      <c r="D55" s="663" t="s">
        <v>1705</v>
      </c>
      <c r="E55" s="662" t="s">
        <v>586</v>
      </c>
      <c r="F55" s="663" t="s">
        <v>1710</v>
      </c>
      <c r="G55" s="662" t="s">
        <v>587</v>
      </c>
      <c r="H55" s="662" t="s">
        <v>771</v>
      </c>
      <c r="I55" s="662" t="s">
        <v>772</v>
      </c>
      <c r="J55" s="662" t="s">
        <v>773</v>
      </c>
      <c r="K55" s="662" t="s">
        <v>774</v>
      </c>
      <c r="L55" s="664">
        <v>58.23</v>
      </c>
      <c r="M55" s="664">
        <v>15</v>
      </c>
      <c r="N55" s="665">
        <v>873.44999999999993</v>
      </c>
    </row>
    <row r="56" spans="1:14" ht="14.4" customHeight="1" x14ac:dyDescent="0.3">
      <c r="A56" s="660" t="s">
        <v>558</v>
      </c>
      <c r="B56" s="661" t="s">
        <v>1703</v>
      </c>
      <c r="C56" s="662" t="s">
        <v>568</v>
      </c>
      <c r="D56" s="663" t="s">
        <v>1705</v>
      </c>
      <c r="E56" s="662" t="s">
        <v>586</v>
      </c>
      <c r="F56" s="663" t="s">
        <v>1710</v>
      </c>
      <c r="G56" s="662" t="s">
        <v>587</v>
      </c>
      <c r="H56" s="662" t="s">
        <v>775</v>
      </c>
      <c r="I56" s="662" t="s">
        <v>776</v>
      </c>
      <c r="J56" s="662" t="s">
        <v>777</v>
      </c>
      <c r="K56" s="662" t="s">
        <v>609</v>
      </c>
      <c r="L56" s="664">
        <v>124.06943458689547</v>
      </c>
      <c r="M56" s="664">
        <v>700</v>
      </c>
      <c r="N56" s="665">
        <v>86848.60421082683</v>
      </c>
    </row>
    <row r="57" spans="1:14" ht="14.4" customHeight="1" x14ac:dyDescent="0.3">
      <c r="A57" s="660" t="s">
        <v>558</v>
      </c>
      <c r="B57" s="661" t="s">
        <v>1703</v>
      </c>
      <c r="C57" s="662" t="s">
        <v>568</v>
      </c>
      <c r="D57" s="663" t="s">
        <v>1705</v>
      </c>
      <c r="E57" s="662" t="s">
        <v>586</v>
      </c>
      <c r="F57" s="663" t="s">
        <v>1710</v>
      </c>
      <c r="G57" s="662" t="s">
        <v>587</v>
      </c>
      <c r="H57" s="662" t="s">
        <v>778</v>
      </c>
      <c r="I57" s="662" t="s">
        <v>779</v>
      </c>
      <c r="J57" s="662" t="s">
        <v>780</v>
      </c>
      <c r="K57" s="662" t="s">
        <v>781</v>
      </c>
      <c r="L57" s="664">
        <v>65.879999999999981</v>
      </c>
      <c r="M57" s="664">
        <v>10</v>
      </c>
      <c r="N57" s="665">
        <v>658.79999999999984</v>
      </c>
    </row>
    <row r="58" spans="1:14" ht="14.4" customHeight="1" x14ac:dyDescent="0.3">
      <c r="A58" s="660" t="s">
        <v>558</v>
      </c>
      <c r="B58" s="661" t="s">
        <v>1703</v>
      </c>
      <c r="C58" s="662" t="s">
        <v>568</v>
      </c>
      <c r="D58" s="663" t="s">
        <v>1705</v>
      </c>
      <c r="E58" s="662" t="s">
        <v>586</v>
      </c>
      <c r="F58" s="663" t="s">
        <v>1710</v>
      </c>
      <c r="G58" s="662" t="s">
        <v>587</v>
      </c>
      <c r="H58" s="662" t="s">
        <v>782</v>
      </c>
      <c r="I58" s="662" t="s">
        <v>783</v>
      </c>
      <c r="J58" s="662" t="s">
        <v>784</v>
      </c>
      <c r="K58" s="662" t="s">
        <v>785</v>
      </c>
      <c r="L58" s="664">
        <v>60.590000000000067</v>
      </c>
      <c r="M58" s="664">
        <v>1</v>
      </c>
      <c r="N58" s="665">
        <v>60.590000000000067</v>
      </c>
    </row>
    <row r="59" spans="1:14" ht="14.4" customHeight="1" x14ac:dyDescent="0.3">
      <c r="A59" s="660" t="s">
        <v>558</v>
      </c>
      <c r="B59" s="661" t="s">
        <v>1703</v>
      </c>
      <c r="C59" s="662" t="s">
        <v>568</v>
      </c>
      <c r="D59" s="663" t="s">
        <v>1705</v>
      </c>
      <c r="E59" s="662" t="s">
        <v>586</v>
      </c>
      <c r="F59" s="663" t="s">
        <v>1710</v>
      </c>
      <c r="G59" s="662" t="s">
        <v>587</v>
      </c>
      <c r="H59" s="662" t="s">
        <v>588</v>
      </c>
      <c r="I59" s="662" t="s">
        <v>589</v>
      </c>
      <c r="J59" s="662" t="s">
        <v>590</v>
      </c>
      <c r="K59" s="662" t="s">
        <v>591</v>
      </c>
      <c r="L59" s="664">
        <v>1592.7478914222881</v>
      </c>
      <c r="M59" s="664">
        <v>1</v>
      </c>
      <c r="N59" s="665">
        <v>1592.7478914222881</v>
      </c>
    </row>
    <row r="60" spans="1:14" ht="14.4" customHeight="1" x14ac:dyDescent="0.3">
      <c r="A60" s="660" t="s">
        <v>558</v>
      </c>
      <c r="B60" s="661" t="s">
        <v>1703</v>
      </c>
      <c r="C60" s="662" t="s">
        <v>568</v>
      </c>
      <c r="D60" s="663" t="s">
        <v>1705</v>
      </c>
      <c r="E60" s="662" t="s">
        <v>586</v>
      </c>
      <c r="F60" s="663" t="s">
        <v>1710</v>
      </c>
      <c r="G60" s="662" t="s">
        <v>587</v>
      </c>
      <c r="H60" s="662" t="s">
        <v>786</v>
      </c>
      <c r="I60" s="662" t="s">
        <v>787</v>
      </c>
      <c r="J60" s="662" t="s">
        <v>788</v>
      </c>
      <c r="K60" s="662" t="s">
        <v>789</v>
      </c>
      <c r="L60" s="664">
        <v>75.708969184092169</v>
      </c>
      <c r="M60" s="664">
        <v>20.5</v>
      </c>
      <c r="N60" s="665">
        <v>1552.0338682738895</v>
      </c>
    </row>
    <row r="61" spans="1:14" ht="14.4" customHeight="1" x14ac:dyDescent="0.3">
      <c r="A61" s="660" t="s">
        <v>558</v>
      </c>
      <c r="B61" s="661" t="s">
        <v>1703</v>
      </c>
      <c r="C61" s="662" t="s">
        <v>568</v>
      </c>
      <c r="D61" s="663" t="s">
        <v>1705</v>
      </c>
      <c r="E61" s="662" t="s">
        <v>586</v>
      </c>
      <c r="F61" s="663" t="s">
        <v>1710</v>
      </c>
      <c r="G61" s="662" t="s">
        <v>587</v>
      </c>
      <c r="H61" s="662" t="s">
        <v>790</v>
      </c>
      <c r="I61" s="662" t="s">
        <v>791</v>
      </c>
      <c r="J61" s="662" t="s">
        <v>792</v>
      </c>
      <c r="K61" s="662" t="s">
        <v>793</v>
      </c>
      <c r="L61" s="664">
        <v>61.940000000000005</v>
      </c>
      <c r="M61" s="664">
        <v>3</v>
      </c>
      <c r="N61" s="665">
        <v>185.82000000000002</v>
      </c>
    </row>
    <row r="62" spans="1:14" ht="14.4" customHeight="1" x14ac:dyDescent="0.3">
      <c r="A62" s="660" t="s">
        <v>558</v>
      </c>
      <c r="B62" s="661" t="s">
        <v>1703</v>
      </c>
      <c r="C62" s="662" t="s">
        <v>568</v>
      </c>
      <c r="D62" s="663" t="s">
        <v>1705</v>
      </c>
      <c r="E62" s="662" t="s">
        <v>586</v>
      </c>
      <c r="F62" s="663" t="s">
        <v>1710</v>
      </c>
      <c r="G62" s="662" t="s">
        <v>587</v>
      </c>
      <c r="H62" s="662" t="s">
        <v>794</v>
      </c>
      <c r="I62" s="662" t="s">
        <v>795</v>
      </c>
      <c r="J62" s="662" t="s">
        <v>796</v>
      </c>
      <c r="K62" s="662" t="s">
        <v>797</v>
      </c>
      <c r="L62" s="664">
        <v>1710.7062500000002</v>
      </c>
      <c r="M62" s="664">
        <v>16</v>
      </c>
      <c r="N62" s="665">
        <v>27371.300000000003</v>
      </c>
    </row>
    <row r="63" spans="1:14" ht="14.4" customHeight="1" x14ac:dyDescent="0.3">
      <c r="A63" s="660" t="s">
        <v>558</v>
      </c>
      <c r="B63" s="661" t="s">
        <v>1703</v>
      </c>
      <c r="C63" s="662" t="s">
        <v>568</v>
      </c>
      <c r="D63" s="663" t="s">
        <v>1705</v>
      </c>
      <c r="E63" s="662" t="s">
        <v>586</v>
      </c>
      <c r="F63" s="663" t="s">
        <v>1710</v>
      </c>
      <c r="G63" s="662" t="s">
        <v>587</v>
      </c>
      <c r="H63" s="662" t="s">
        <v>798</v>
      </c>
      <c r="I63" s="662" t="s">
        <v>799</v>
      </c>
      <c r="J63" s="662" t="s">
        <v>800</v>
      </c>
      <c r="K63" s="662" t="s">
        <v>801</v>
      </c>
      <c r="L63" s="664">
        <v>145.43052689865391</v>
      </c>
      <c r="M63" s="664">
        <v>2</v>
      </c>
      <c r="N63" s="665">
        <v>290.86105379730782</v>
      </c>
    </row>
    <row r="64" spans="1:14" ht="14.4" customHeight="1" x14ac:dyDescent="0.3">
      <c r="A64" s="660" t="s">
        <v>558</v>
      </c>
      <c r="B64" s="661" t="s">
        <v>1703</v>
      </c>
      <c r="C64" s="662" t="s">
        <v>568</v>
      </c>
      <c r="D64" s="663" t="s">
        <v>1705</v>
      </c>
      <c r="E64" s="662" t="s">
        <v>586</v>
      </c>
      <c r="F64" s="663" t="s">
        <v>1710</v>
      </c>
      <c r="G64" s="662" t="s">
        <v>587</v>
      </c>
      <c r="H64" s="662" t="s">
        <v>802</v>
      </c>
      <c r="I64" s="662" t="s">
        <v>803</v>
      </c>
      <c r="J64" s="662" t="s">
        <v>804</v>
      </c>
      <c r="K64" s="662" t="s">
        <v>805</v>
      </c>
      <c r="L64" s="664">
        <v>92.613630008108601</v>
      </c>
      <c r="M64" s="664">
        <v>3</v>
      </c>
      <c r="N64" s="665">
        <v>277.8408900243258</v>
      </c>
    </row>
    <row r="65" spans="1:14" ht="14.4" customHeight="1" x14ac:dyDescent="0.3">
      <c r="A65" s="660" t="s">
        <v>558</v>
      </c>
      <c r="B65" s="661" t="s">
        <v>1703</v>
      </c>
      <c r="C65" s="662" t="s">
        <v>568</v>
      </c>
      <c r="D65" s="663" t="s">
        <v>1705</v>
      </c>
      <c r="E65" s="662" t="s">
        <v>586</v>
      </c>
      <c r="F65" s="663" t="s">
        <v>1710</v>
      </c>
      <c r="G65" s="662" t="s">
        <v>587</v>
      </c>
      <c r="H65" s="662" t="s">
        <v>806</v>
      </c>
      <c r="I65" s="662" t="s">
        <v>807</v>
      </c>
      <c r="J65" s="662" t="s">
        <v>808</v>
      </c>
      <c r="K65" s="662" t="s">
        <v>809</v>
      </c>
      <c r="L65" s="664">
        <v>66.069735204496098</v>
      </c>
      <c r="M65" s="664">
        <v>1</v>
      </c>
      <c r="N65" s="665">
        <v>66.069735204496098</v>
      </c>
    </row>
    <row r="66" spans="1:14" ht="14.4" customHeight="1" x14ac:dyDescent="0.3">
      <c r="A66" s="660" t="s">
        <v>558</v>
      </c>
      <c r="B66" s="661" t="s">
        <v>1703</v>
      </c>
      <c r="C66" s="662" t="s">
        <v>568</v>
      </c>
      <c r="D66" s="663" t="s">
        <v>1705</v>
      </c>
      <c r="E66" s="662" t="s">
        <v>586</v>
      </c>
      <c r="F66" s="663" t="s">
        <v>1710</v>
      </c>
      <c r="G66" s="662" t="s">
        <v>587</v>
      </c>
      <c r="H66" s="662" t="s">
        <v>810</v>
      </c>
      <c r="I66" s="662" t="s">
        <v>811</v>
      </c>
      <c r="J66" s="662" t="s">
        <v>812</v>
      </c>
      <c r="K66" s="662" t="s">
        <v>813</v>
      </c>
      <c r="L66" s="664">
        <v>1072.56</v>
      </c>
      <c r="M66" s="664">
        <v>4</v>
      </c>
      <c r="N66" s="665">
        <v>4290.24</v>
      </c>
    </row>
    <row r="67" spans="1:14" ht="14.4" customHeight="1" x14ac:dyDescent="0.3">
      <c r="A67" s="660" t="s">
        <v>558</v>
      </c>
      <c r="B67" s="661" t="s">
        <v>1703</v>
      </c>
      <c r="C67" s="662" t="s">
        <v>568</v>
      </c>
      <c r="D67" s="663" t="s">
        <v>1705</v>
      </c>
      <c r="E67" s="662" t="s">
        <v>586</v>
      </c>
      <c r="F67" s="663" t="s">
        <v>1710</v>
      </c>
      <c r="G67" s="662" t="s">
        <v>587</v>
      </c>
      <c r="H67" s="662" t="s">
        <v>814</v>
      </c>
      <c r="I67" s="662" t="s">
        <v>815</v>
      </c>
      <c r="J67" s="662" t="s">
        <v>816</v>
      </c>
      <c r="K67" s="662" t="s">
        <v>817</v>
      </c>
      <c r="L67" s="664">
        <v>328.06920372569908</v>
      </c>
      <c r="M67" s="664">
        <v>4</v>
      </c>
      <c r="N67" s="665">
        <v>1312.2768149027963</v>
      </c>
    </row>
    <row r="68" spans="1:14" ht="14.4" customHeight="1" x14ac:dyDescent="0.3">
      <c r="A68" s="660" t="s">
        <v>558</v>
      </c>
      <c r="B68" s="661" t="s">
        <v>1703</v>
      </c>
      <c r="C68" s="662" t="s">
        <v>568</v>
      </c>
      <c r="D68" s="663" t="s">
        <v>1705</v>
      </c>
      <c r="E68" s="662" t="s">
        <v>586</v>
      </c>
      <c r="F68" s="663" t="s">
        <v>1710</v>
      </c>
      <c r="G68" s="662" t="s">
        <v>587</v>
      </c>
      <c r="H68" s="662" t="s">
        <v>818</v>
      </c>
      <c r="I68" s="662" t="s">
        <v>819</v>
      </c>
      <c r="J68" s="662" t="s">
        <v>820</v>
      </c>
      <c r="K68" s="662" t="s">
        <v>821</v>
      </c>
      <c r="L68" s="664">
        <v>1528.4099999999999</v>
      </c>
      <c r="M68" s="664">
        <v>1</v>
      </c>
      <c r="N68" s="665">
        <v>1528.4099999999999</v>
      </c>
    </row>
    <row r="69" spans="1:14" ht="14.4" customHeight="1" x14ac:dyDescent="0.3">
      <c r="A69" s="660" t="s">
        <v>558</v>
      </c>
      <c r="B69" s="661" t="s">
        <v>1703</v>
      </c>
      <c r="C69" s="662" t="s">
        <v>568</v>
      </c>
      <c r="D69" s="663" t="s">
        <v>1705</v>
      </c>
      <c r="E69" s="662" t="s">
        <v>586</v>
      </c>
      <c r="F69" s="663" t="s">
        <v>1710</v>
      </c>
      <c r="G69" s="662" t="s">
        <v>587</v>
      </c>
      <c r="H69" s="662" t="s">
        <v>822</v>
      </c>
      <c r="I69" s="662" t="s">
        <v>823</v>
      </c>
      <c r="J69" s="662" t="s">
        <v>824</v>
      </c>
      <c r="K69" s="662" t="s">
        <v>825</v>
      </c>
      <c r="L69" s="664">
        <v>54.875608119521267</v>
      </c>
      <c r="M69" s="664">
        <v>4</v>
      </c>
      <c r="N69" s="665">
        <v>219.50243247808507</v>
      </c>
    </row>
    <row r="70" spans="1:14" ht="14.4" customHeight="1" x14ac:dyDescent="0.3">
      <c r="A70" s="660" t="s">
        <v>558</v>
      </c>
      <c r="B70" s="661" t="s">
        <v>1703</v>
      </c>
      <c r="C70" s="662" t="s">
        <v>568</v>
      </c>
      <c r="D70" s="663" t="s">
        <v>1705</v>
      </c>
      <c r="E70" s="662" t="s">
        <v>586</v>
      </c>
      <c r="F70" s="663" t="s">
        <v>1710</v>
      </c>
      <c r="G70" s="662" t="s">
        <v>587</v>
      </c>
      <c r="H70" s="662" t="s">
        <v>826</v>
      </c>
      <c r="I70" s="662" t="s">
        <v>827</v>
      </c>
      <c r="J70" s="662" t="s">
        <v>828</v>
      </c>
      <c r="K70" s="662" t="s">
        <v>829</v>
      </c>
      <c r="L70" s="664">
        <v>71.159530295983785</v>
      </c>
      <c r="M70" s="664">
        <v>3</v>
      </c>
      <c r="N70" s="665">
        <v>213.47859088795136</v>
      </c>
    </row>
    <row r="71" spans="1:14" ht="14.4" customHeight="1" x14ac:dyDescent="0.3">
      <c r="A71" s="660" t="s">
        <v>558</v>
      </c>
      <c r="B71" s="661" t="s">
        <v>1703</v>
      </c>
      <c r="C71" s="662" t="s">
        <v>568</v>
      </c>
      <c r="D71" s="663" t="s">
        <v>1705</v>
      </c>
      <c r="E71" s="662" t="s">
        <v>586</v>
      </c>
      <c r="F71" s="663" t="s">
        <v>1710</v>
      </c>
      <c r="G71" s="662" t="s">
        <v>587</v>
      </c>
      <c r="H71" s="662" t="s">
        <v>830</v>
      </c>
      <c r="I71" s="662" t="s">
        <v>216</v>
      </c>
      <c r="J71" s="662" t="s">
        <v>831</v>
      </c>
      <c r="K71" s="662"/>
      <c r="L71" s="664">
        <v>113.01576331977638</v>
      </c>
      <c r="M71" s="664">
        <v>25</v>
      </c>
      <c r="N71" s="665">
        <v>2825.3940829944095</v>
      </c>
    </row>
    <row r="72" spans="1:14" ht="14.4" customHeight="1" x14ac:dyDescent="0.3">
      <c r="A72" s="660" t="s">
        <v>558</v>
      </c>
      <c r="B72" s="661" t="s">
        <v>1703</v>
      </c>
      <c r="C72" s="662" t="s">
        <v>568</v>
      </c>
      <c r="D72" s="663" t="s">
        <v>1705</v>
      </c>
      <c r="E72" s="662" t="s">
        <v>586</v>
      </c>
      <c r="F72" s="663" t="s">
        <v>1710</v>
      </c>
      <c r="G72" s="662" t="s">
        <v>587</v>
      </c>
      <c r="H72" s="662" t="s">
        <v>832</v>
      </c>
      <c r="I72" s="662" t="s">
        <v>833</v>
      </c>
      <c r="J72" s="662" t="s">
        <v>834</v>
      </c>
      <c r="K72" s="662" t="s">
        <v>835</v>
      </c>
      <c r="L72" s="664">
        <v>103.91893652682927</v>
      </c>
      <c r="M72" s="664">
        <v>1</v>
      </c>
      <c r="N72" s="665">
        <v>103.91893652682927</v>
      </c>
    </row>
    <row r="73" spans="1:14" ht="14.4" customHeight="1" x14ac:dyDescent="0.3">
      <c r="A73" s="660" t="s">
        <v>558</v>
      </c>
      <c r="B73" s="661" t="s">
        <v>1703</v>
      </c>
      <c r="C73" s="662" t="s">
        <v>568</v>
      </c>
      <c r="D73" s="663" t="s">
        <v>1705</v>
      </c>
      <c r="E73" s="662" t="s">
        <v>586</v>
      </c>
      <c r="F73" s="663" t="s">
        <v>1710</v>
      </c>
      <c r="G73" s="662" t="s">
        <v>587</v>
      </c>
      <c r="H73" s="662" t="s">
        <v>836</v>
      </c>
      <c r="I73" s="662" t="s">
        <v>837</v>
      </c>
      <c r="J73" s="662" t="s">
        <v>838</v>
      </c>
      <c r="K73" s="662" t="s">
        <v>839</v>
      </c>
      <c r="L73" s="664">
        <v>169.45880135489031</v>
      </c>
      <c r="M73" s="664">
        <v>2</v>
      </c>
      <c r="N73" s="665">
        <v>338.91760270978062</v>
      </c>
    </row>
    <row r="74" spans="1:14" ht="14.4" customHeight="1" x14ac:dyDescent="0.3">
      <c r="A74" s="660" t="s">
        <v>558</v>
      </c>
      <c r="B74" s="661" t="s">
        <v>1703</v>
      </c>
      <c r="C74" s="662" t="s">
        <v>568</v>
      </c>
      <c r="D74" s="663" t="s">
        <v>1705</v>
      </c>
      <c r="E74" s="662" t="s">
        <v>586</v>
      </c>
      <c r="F74" s="663" t="s">
        <v>1710</v>
      </c>
      <c r="G74" s="662" t="s">
        <v>587</v>
      </c>
      <c r="H74" s="662" t="s">
        <v>840</v>
      </c>
      <c r="I74" s="662" t="s">
        <v>841</v>
      </c>
      <c r="J74" s="662" t="s">
        <v>842</v>
      </c>
      <c r="K74" s="662" t="s">
        <v>843</v>
      </c>
      <c r="L74" s="664">
        <v>85.2</v>
      </c>
      <c r="M74" s="664">
        <v>2</v>
      </c>
      <c r="N74" s="665">
        <v>170.4</v>
      </c>
    </row>
    <row r="75" spans="1:14" ht="14.4" customHeight="1" x14ac:dyDescent="0.3">
      <c r="A75" s="660" t="s">
        <v>558</v>
      </c>
      <c r="B75" s="661" t="s">
        <v>1703</v>
      </c>
      <c r="C75" s="662" t="s">
        <v>568</v>
      </c>
      <c r="D75" s="663" t="s">
        <v>1705</v>
      </c>
      <c r="E75" s="662" t="s">
        <v>586</v>
      </c>
      <c r="F75" s="663" t="s">
        <v>1710</v>
      </c>
      <c r="G75" s="662" t="s">
        <v>587</v>
      </c>
      <c r="H75" s="662" t="s">
        <v>844</v>
      </c>
      <c r="I75" s="662" t="s">
        <v>845</v>
      </c>
      <c r="J75" s="662" t="s">
        <v>846</v>
      </c>
      <c r="K75" s="662" t="s">
        <v>847</v>
      </c>
      <c r="L75" s="664">
        <v>47.61</v>
      </c>
      <c r="M75" s="664">
        <v>25</v>
      </c>
      <c r="N75" s="665">
        <v>1190.25</v>
      </c>
    </row>
    <row r="76" spans="1:14" ht="14.4" customHeight="1" x14ac:dyDescent="0.3">
      <c r="A76" s="660" t="s">
        <v>558</v>
      </c>
      <c r="B76" s="661" t="s">
        <v>1703</v>
      </c>
      <c r="C76" s="662" t="s">
        <v>568</v>
      </c>
      <c r="D76" s="663" t="s">
        <v>1705</v>
      </c>
      <c r="E76" s="662" t="s">
        <v>586</v>
      </c>
      <c r="F76" s="663" t="s">
        <v>1710</v>
      </c>
      <c r="G76" s="662" t="s">
        <v>587</v>
      </c>
      <c r="H76" s="662" t="s">
        <v>848</v>
      </c>
      <c r="I76" s="662" t="s">
        <v>849</v>
      </c>
      <c r="J76" s="662" t="s">
        <v>850</v>
      </c>
      <c r="K76" s="662"/>
      <c r="L76" s="664">
        <v>37.181505153148819</v>
      </c>
      <c r="M76" s="664">
        <v>1</v>
      </c>
      <c r="N76" s="665">
        <v>37.181505153148819</v>
      </c>
    </row>
    <row r="77" spans="1:14" ht="14.4" customHeight="1" x14ac:dyDescent="0.3">
      <c r="A77" s="660" t="s">
        <v>558</v>
      </c>
      <c r="B77" s="661" t="s">
        <v>1703</v>
      </c>
      <c r="C77" s="662" t="s">
        <v>568</v>
      </c>
      <c r="D77" s="663" t="s">
        <v>1705</v>
      </c>
      <c r="E77" s="662" t="s">
        <v>586</v>
      </c>
      <c r="F77" s="663" t="s">
        <v>1710</v>
      </c>
      <c r="G77" s="662" t="s">
        <v>587</v>
      </c>
      <c r="H77" s="662" t="s">
        <v>851</v>
      </c>
      <c r="I77" s="662" t="s">
        <v>852</v>
      </c>
      <c r="J77" s="662" t="s">
        <v>616</v>
      </c>
      <c r="K77" s="662" t="s">
        <v>853</v>
      </c>
      <c r="L77" s="664">
        <v>50.164750682658564</v>
      </c>
      <c r="M77" s="664">
        <v>12</v>
      </c>
      <c r="N77" s="665">
        <v>601.97700819190277</v>
      </c>
    </row>
    <row r="78" spans="1:14" ht="14.4" customHeight="1" x14ac:dyDescent="0.3">
      <c r="A78" s="660" t="s">
        <v>558</v>
      </c>
      <c r="B78" s="661" t="s">
        <v>1703</v>
      </c>
      <c r="C78" s="662" t="s">
        <v>568</v>
      </c>
      <c r="D78" s="663" t="s">
        <v>1705</v>
      </c>
      <c r="E78" s="662" t="s">
        <v>586</v>
      </c>
      <c r="F78" s="663" t="s">
        <v>1710</v>
      </c>
      <c r="G78" s="662" t="s">
        <v>587</v>
      </c>
      <c r="H78" s="662" t="s">
        <v>854</v>
      </c>
      <c r="I78" s="662" t="s">
        <v>855</v>
      </c>
      <c r="J78" s="662" t="s">
        <v>856</v>
      </c>
      <c r="K78" s="662" t="s">
        <v>857</v>
      </c>
      <c r="L78" s="664">
        <v>141.49023869201804</v>
      </c>
      <c r="M78" s="664">
        <v>1</v>
      </c>
      <c r="N78" s="665">
        <v>141.49023869201804</v>
      </c>
    </row>
    <row r="79" spans="1:14" ht="14.4" customHeight="1" x14ac:dyDescent="0.3">
      <c r="A79" s="660" t="s">
        <v>558</v>
      </c>
      <c r="B79" s="661" t="s">
        <v>1703</v>
      </c>
      <c r="C79" s="662" t="s">
        <v>568</v>
      </c>
      <c r="D79" s="663" t="s">
        <v>1705</v>
      </c>
      <c r="E79" s="662" t="s">
        <v>586</v>
      </c>
      <c r="F79" s="663" t="s">
        <v>1710</v>
      </c>
      <c r="G79" s="662" t="s">
        <v>587</v>
      </c>
      <c r="H79" s="662" t="s">
        <v>858</v>
      </c>
      <c r="I79" s="662" t="s">
        <v>859</v>
      </c>
      <c r="J79" s="662" t="s">
        <v>860</v>
      </c>
      <c r="K79" s="662" t="s">
        <v>861</v>
      </c>
      <c r="L79" s="664">
        <v>294.18</v>
      </c>
      <c r="M79" s="664">
        <v>1</v>
      </c>
      <c r="N79" s="665">
        <v>294.18</v>
      </c>
    </row>
    <row r="80" spans="1:14" ht="14.4" customHeight="1" x14ac:dyDescent="0.3">
      <c r="A80" s="660" t="s">
        <v>558</v>
      </c>
      <c r="B80" s="661" t="s">
        <v>1703</v>
      </c>
      <c r="C80" s="662" t="s">
        <v>568</v>
      </c>
      <c r="D80" s="663" t="s">
        <v>1705</v>
      </c>
      <c r="E80" s="662" t="s">
        <v>586</v>
      </c>
      <c r="F80" s="663" t="s">
        <v>1710</v>
      </c>
      <c r="G80" s="662" t="s">
        <v>587</v>
      </c>
      <c r="H80" s="662" t="s">
        <v>862</v>
      </c>
      <c r="I80" s="662" t="s">
        <v>862</v>
      </c>
      <c r="J80" s="662" t="s">
        <v>863</v>
      </c>
      <c r="K80" s="662" t="s">
        <v>602</v>
      </c>
      <c r="L80" s="664">
        <v>297.27666666666664</v>
      </c>
      <c r="M80" s="664">
        <v>12</v>
      </c>
      <c r="N80" s="665">
        <v>3567.3199999999997</v>
      </c>
    </row>
    <row r="81" spans="1:14" ht="14.4" customHeight="1" x14ac:dyDescent="0.3">
      <c r="A81" s="660" t="s">
        <v>558</v>
      </c>
      <c r="B81" s="661" t="s">
        <v>1703</v>
      </c>
      <c r="C81" s="662" t="s">
        <v>568</v>
      </c>
      <c r="D81" s="663" t="s">
        <v>1705</v>
      </c>
      <c r="E81" s="662" t="s">
        <v>586</v>
      </c>
      <c r="F81" s="663" t="s">
        <v>1710</v>
      </c>
      <c r="G81" s="662" t="s">
        <v>587</v>
      </c>
      <c r="H81" s="662" t="s">
        <v>864</v>
      </c>
      <c r="I81" s="662" t="s">
        <v>865</v>
      </c>
      <c r="J81" s="662" t="s">
        <v>866</v>
      </c>
      <c r="K81" s="662" t="s">
        <v>774</v>
      </c>
      <c r="L81" s="664">
        <v>71.146701867208975</v>
      </c>
      <c r="M81" s="664">
        <v>130</v>
      </c>
      <c r="N81" s="665">
        <v>9249.0712427371673</v>
      </c>
    </row>
    <row r="82" spans="1:14" ht="14.4" customHeight="1" x14ac:dyDescent="0.3">
      <c r="A82" s="660" t="s">
        <v>558</v>
      </c>
      <c r="B82" s="661" t="s">
        <v>1703</v>
      </c>
      <c r="C82" s="662" t="s">
        <v>568</v>
      </c>
      <c r="D82" s="663" t="s">
        <v>1705</v>
      </c>
      <c r="E82" s="662" t="s">
        <v>586</v>
      </c>
      <c r="F82" s="663" t="s">
        <v>1710</v>
      </c>
      <c r="G82" s="662" t="s">
        <v>587</v>
      </c>
      <c r="H82" s="662" t="s">
        <v>867</v>
      </c>
      <c r="I82" s="662" t="s">
        <v>868</v>
      </c>
      <c r="J82" s="662" t="s">
        <v>869</v>
      </c>
      <c r="K82" s="662" t="s">
        <v>629</v>
      </c>
      <c r="L82" s="664">
        <v>40.452404889175298</v>
      </c>
      <c r="M82" s="664">
        <v>40</v>
      </c>
      <c r="N82" s="665">
        <v>1618.0961955670118</v>
      </c>
    </row>
    <row r="83" spans="1:14" ht="14.4" customHeight="1" x14ac:dyDescent="0.3">
      <c r="A83" s="660" t="s">
        <v>558</v>
      </c>
      <c r="B83" s="661" t="s">
        <v>1703</v>
      </c>
      <c r="C83" s="662" t="s">
        <v>568</v>
      </c>
      <c r="D83" s="663" t="s">
        <v>1705</v>
      </c>
      <c r="E83" s="662" t="s">
        <v>586</v>
      </c>
      <c r="F83" s="663" t="s">
        <v>1710</v>
      </c>
      <c r="G83" s="662" t="s">
        <v>587</v>
      </c>
      <c r="H83" s="662" t="s">
        <v>870</v>
      </c>
      <c r="I83" s="662" t="s">
        <v>871</v>
      </c>
      <c r="J83" s="662" t="s">
        <v>872</v>
      </c>
      <c r="K83" s="662" t="s">
        <v>873</v>
      </c>
      <c r="L83" s="664">
        <v>155.12</v>
      </c>
      <c r="M83" s="664">
        <v>4</v>
      </c>
      <c r="N83" s="665">
        <v>620.48</v>
      </c>
    </row>
    <row r="84" spans="1:14" ht="14.4" customHeight="1" x14ac:dyDescent="0.3">
      <c r="A84" s="660" t="s">
        <v>558</v>
      </c>
      <c r="B84" s="661" t="s">
        <v>1703</v>
      </c>
      <c r="C84" s="662" t="s">
        <v>568</v>
      </c>
      <c r="D84" s="663" t="s">
        <v>1705</v>
      </c>
      <c r="E84" s="662" t="s">
        <v>586</v>
      </c>
      <c r="F84" s="663" t="s">
        <v>1710</v>
      </c>
      <c r="G84" s="662" t="s">
        <v>587</v>
      </c>
      <c r="H84" s="662" t="s">
        <v>874</v>
      </c>
      <c r="I84" s="662" t="s">
        <v>875</v>
      </c>
      <c r="J84" s="662" t="s">
        <v>876</v>
      </c>
      <c r="K84" s="662" t="s">
        <v>877</v>
      </c>
      <c r="L84" s="664">
        <v>98.82</v>
      </c>
      <c r="M84" s="664">
        <v>1</v>
      </c>
      <c r="N84" s="665">
        <v>98.82</v>
      </c>
    </row>
    <row r="85" spans="1:14" ht="14.4" customHeight="1" x14ac:dyDescent="0.3">
      <c r="A85" s="660" t="s">
        <v>558</v>
      </c>
      <c r="B85" s="661" t="s">
        <v>1703</v>
      </c>
      <c r="C85" s="662" t="s">
        <v>568</v>
      </c>
      <c r="D85" s="663" t="s">
        <v>1705</v>
      </c>
      <c r="E85" s="662" t="s">
        <v>586</v>
      </c>
      <c r="F85" s="663" t="s">
        <v>1710</v>
      </c>
      <c r="G85" s="662" t="s">
        <v>587</v>
      </c>
      <c r="H85" s="662" t="s">
        <v>878</v>
      </c>
      <c r="I85" s="662" t="s">
        <v>879</v>
      </c>
      <c r="J85" s="662" t="s">
        <v>880</v>
      </c>
      <c r="K85" s="662" t="s">
        <v>881</v>
      </c>
      <c r="L85" s="664">
        <v>260.77499999999998</v>
      </c>
      <c r="M85" s="664">
        <v>6</v>
      </c>
      <c r="N85" s="665">
        <v>1564.6499999999999</v>
      </c>
    </row>
    <row r="86" spans="1:14" ht="14.4" customHeight="1" x14ac:dyDescent="0.3">
      <c r="A86" s="660" t="s">
        <v>558</v>
      </c>
      <c r="B86" s="661" t="s">
        <v>1703</v>
      </c>
      <c r="C86" s="662" t="s">
        <v>568</v>
      </c>
      <c r="D86" s="663" t="s">
        <v>1705</v>
      </c>
      <c r="E86" s="662" t="s">
        <v>586</v>
      </c>
      <c r="F86" s="663" t="s">
        <v>1710</v>
      </c>
      <c r="G86" s="662" t="s">
        <v>587</v>
      </c>
      <c r="H86" s="662" t="s">
        <v>882</v>
      </c>
      <c r="I86" s="662" t="s">
        <v>883</v>
      </c>
      <c r="J86" s="662" t="s">
        <v>884</v>
      </c>
      <c r="K86" s="662" t="s">
        <v>885</v>
      </c>
      <c r="L86" s="664">
        <v>218.50999999999988</v>
      </c>
      <c r="M86" s="664">
        <v>1</v>
      </c>
      <c r="N86" s="665">
        <v>218.50999999999988</v>
      </c>
    </row>
    <row r="87" spans="1:14" ht="14.4" customHeight="1" x14ac:dyDescent="0.3">
      <c r="A87" s="660" t="s">
        <v>558</v>
      </c>
      <c r="B87" s="661" t="s">
        <v>1703</v>
      </c>
      <c r="C87" s="662" t="s">
        <v>568</v>
      </c>
      <c r="D87" s="663" t="s">
        <v>1705</v>
      </c>
      <c r="E87" s="662" t="s">
        <v>586</v>
      </c>
      <c r="F87" s="663" t="s">
        <v>1710</v>
      </c>
      <c r="G87" s="662" t="s">
        <v>587</v>
      </c>
      <c r="H87" s="662" t="s">
        <v>886</v>
      </c>
      <c r="I87" s="662" t="s">
        <v>887</v>
      </c>
      <c r="J87" s="662" t="s">
        <v>888</v>
      </c>
      <c r="K87" s="662" t="s">
        <v>889</v>
      </c>
      <c r="L87" s="664">
        <v>22.310414631381391</v>
      </c>
      <c r="M87" s="664">
        <v>156</v>
      </c>
      <c r="N87" s="665">
        <v>3480.4246824954971</v>
      </c>
    </row>
    <row r="88" spans="1:14" ht="14.4" customHeight="1" x14ac:dyDescent="0.3">
      <c r="A88" s="660" t="s">
        <v>558</v>
      </c>
      <c r="B88" s="661" t="s">
        <v>1703</v>
      </c>
      <c r="C88" s="662" t="s">
        <v>568</v>
      </c>
      <c r="D88" s="663" t="s">
        <v>1705</v>
      </c>
      <c r="E88" s="662" t="s">
        <v>586</v>
      </c>
      <c r="F88" s="663" t="s">
        <v>1710</v>
      </c>
      <c r="G88" s="662" t="s">
        <v>587</v>
      </c>
      <c r="H88" s="662" t="s">
        <v>890</v>
      </c>
      <c r="I88" s="662" t="s">
        <v>890</v>
      </c>
      <c r="J88" s="662" t="s">
        <v>891</v>
      </c>
      <c r="K88" s="662" t="s">
        <v>648</v>
      </c>
      <c r="L88" s="664">
        <v>55.493999999999957</v>
      </c>
      <c r="M88" s="664">
        <v>5</v>
      </c>
      <c r="N88" s="665">
        <v>277.4699999999998</v>
      </c>
    </row>
    <row r="89" spans="1:14" ht="14.4" customHeight="1" x14ac:dyDescent="0.3">
      <c r="A89" s="660" t="s">
        <v>558</v>
      </c>
      <c r="B89" s="661" t="s">
        <v>1703</v>
      </c>
      <c r="C89" s="662" t="s">
        <v>568</v>
      </c>
      <c r="D89" s="663" t="s">
        <v>1705</v>
      </c>
      <c r="E89" s="662" t="s">
        <v>586</v>
      </c>
      <c r="F89" s="663" t="s">
        <v>1710</v>
      </c>
      <c r="G89" s="662" t="s">
        <v>587</v>
      </c>
      <c r="H89" s="662" t="s">
        <v>892</v>
      </c>
      <c r="I89" s="662" t="s">
        <v>893</v>
      </c>
      <c r="J89" s="662" t="s">
        <v>894</v>
      </c>
      <c r="K89" s="662" t="s">
        <v>895</v>
      </c>
      <c r="L89" s="664">
        <v>1054.8499999999995</v>
      </c>
      <c r="M89" s="664">
        <v>1</v>
      </c>
      <c r="N89" s="665">
        <v>1054.8499999999995</v>
      </c>
    </row>
    <row r="90" spans="1:14" ht="14.4" customHeight="1" x14ac:dyDescent="0.3">
      <c r="A90" s="660" t="s">
        <v>558</v>
      </c>
      <c r="B90" s="661" t="s">
        <v>1703</v>
      </c>
      <c r="C90" s="662" t="s">
        <v>568</v>
      </c>
      <c r="D90" s="663" t="s">
        <v>1705</v>
      </c>
      <c r="E90" s="662" t="s">
        <v>586</v>
      </c>
      <c r="F90" s="663" t="s">
        <v>1710</v>
      </c>
      <c r="G90" s="662" t="s">
        <v>587</v>
      </c>
      <c r="H90" s="662" t="s">
        <v>896</v>
      </c>
      <c r="I90" s="662" t="s">
        <v>897</v>
      </c>
      <c r="J90" s="662" t="s">
        <v>898</v>
      </c>
      <c r="K90" s="662" t="s">
        <v>899</v>
      </c>
      <c r="L90" s="664">
        <v>503.26949598677703</v>
      </c>
      <c r="M90" s="664">
        <v>26</v>
      </c>
      <c r="N90" s="665">
        <v>13085.006895656203</v>
      </c>
    </row>
    <row r="91" spans="1:14" ht="14.4" customHeight="1" x14ac:dyDescent="0.3">
      <c r="A91" s="660" t="s">
        <v>558</v>
      </c>
      <c r="B91" s="661" t="s">
        <v>1703</v>
      </c>
      <c r="C91" s="662" t="s">
        <v>568</v>
      </c>
      <c r="D91" s="663" t="s">
        <v>1705</v>
      </c>
      <c r="E91" s="662" t="s">
        <v>586</v>
      </c>
      <c r="F91" s="663" t="s">
        <v>1710</v>
      </c>
      <c r="G91" s="662" t="s">
        <v>587</v>
      </c>
      <c r="H91" s="662" t="s">
        <v>900</v>
      </c>
      <c r="I91" s="662" t="s">
        <v>901</v>
      </c>
      <c r="J91" s="662" t="s">
        <v>902</v>
      </c>
      <c r="K91" s="662" t="s">
        <v>903</v>
      </c>
      <c r="L91" s="664">
        <v>85.75</v>
      </c>
      <c r="M91" s="664">
        <v>20</v>
      </c>
      <c r="N91" s="665">
        <v>1715</v>
      </c>
    </row>
    <row r="92" spans="1:14" ht="14.4" customHeight="1" x14ac:dyDescent="0.3">
      <c r="A92" s="660" t="s">
        <v>558</v>
      </c>
      <c r="B92" s="661" t="s">
        <v>1703</v>
      </c>
      <c r="C92" s="662" t="s">
        <v>568</v>
      </c>
      <c r="D92" s="663" t="s">
        <v>1705</v>
      </c>
      <c r="E92" s="662" t="s">
        <v>586</v>
      </c>
      <c r="F92" s="663" t="s">
        <v>1710</v>
      </c>
      <c r="G92" s="662" t="s">
        <v>587</v>
      </c>
      <c r="H92" s="662" t="s">
        <v>904</v>
      </c>
      <c r="I92" s="662" t="s">
        <v>216</v>
      </c>
      <c r="J92" s="662" t="s">
        <v>905</v>
      </c>
      <c r="K92" s="662"/>
      <c r="L92" s="664">
        <v>61.565000019056882</v>
      </c>
      <c r="M92" s="664">
        <v>20</v>
      </c>
      <c r="N92" s="665">
        <v>1231.3000003811376</v>
      </c>
    </row>
    <row r="93" spans="1:14" ht="14.4" customHeight="1" x14ac:dyDescent="0.3">
      <c r="A93" s="660" t="s">
        <v>558</v>
      </c>
      <c r="B93" s="661" t="s">
        <v>1703</v>
      </c>
      <c r="C93" s="662" t="s">
        <v>568</v>
      </c>
      <c r="D93" s="663" t="s">
        <v>1705</v>
      </c>
      <c r="E93" s="662" t="s">
        <v>586</v>
      </c>
      <c r="F93" s="663" t="s">
        <v>1710</v>
      </c>
      <c r="G93" s="662" t="s">
        <v>587</v>
      </c>
      <c r="H93" s="662" t="s">
        <v>906</v>
      </c>
      <c r="I93" s="662" t="s">
        <v>216</v>
      </c>
      <c r="J93" s="662" t="s">
        <v>907</v>
      </c>
      <c r="K93" s="662"/>
      <c r="L93" s="664">
        <v>38.339999999999968</v>
      </c>
      <c r="M93" s="664">
        <v>1</v>
      </c>
      <c r="N93" s="665">
        <v>38.339999999999968</v>
      </c>
    </row>
    <row r="94" spans="1:14" ht="14.4" customHeight="1" x14ac:dyDescent="0.3">
      <c r="A94" s="660" t="s">
        <v>558</v>
      </c>
      <c r="B94" s="661" t="s">
        <v>1703</v>
      </c>
      <c r="C94" s="662" t="s">
        <v>568</v>
      </c>
      <c r="D94" s="663" t="s">
        <v>1705</v>
      </c>
      <c r="E94" s="662" t="s">
        <v>586</v>
      </c>
      <c r="F94" s="663" t="s">
        <v>1710</v>
      </c>
      <c r="G94" s="662" t="s">
        <v>587</v>
      </c>
      <c r="H94" s="662" t="s">
        <v>908</v>
      </c>
      <c r="I94" s="662" t="s">
        <v>216</v>
      </c>
      <c r="J94" s="662" t="s">
        <v>909</v>
      </c>
      <c r="K94" s="662"/>
      <c r="L94" s="664">
        <v>24.37</v>
      </c>
      <c r="M94" s="664">
        <v>5</v>
      </c>
      <c r="N94" s="665">
        <v>121.85000000000001</v>
      </c>
    </row>
    <row r="95" spans="1:14" ht="14.4" customHeight="1" x14ac:dyDescent="0.3">
      <c r="A95" s="660" t="s">
        <v>558</v>
      </c>
      <c r="B95" s="661" t="s">
        <v>1703</v>
      </c>
      <c r="C95" s="662" t="s">
        <v>568</v>
      </c>
      <c r="D95" s="663" t="s">
        <v>1705</v>
      </c>
      <c r="E95" s="662" t="s">
        <v>586</v>
      </c>
      <c r="F95" s="663" t="s">
        <v>1710</v>
      </c>
      <c r="G95" s="662" t="s">
        <v>587</v>
      </c>
      <c r="H95" s="662" t="s">
        <v>910</v>
      </c>
      <c r="I95" s="662" t="s">
        <v>216</v>
      </c>
      <c r="J95" s="662" t="s">
        <v>911</v>
      </c>
      <c r="K95" s="662" t="s">
        <v>912</v>
      </c>
      <c r="L95" s="664">
        <v>471.5</v>
      </c>
      <c r="M95" s="664">
        <v>260</v>
      </c>
      <c r="N95" s="665">
        <v>122590</v>
      </c>
    </row>
    <row r="96" spans="1:14" ht="14.4" customHeight="1" x14ac:dyDescent="0.3">
      <c r="A96" s="660" t="s">
        <v>558</v>
      </c>
      <c r="B96" s="661" t="s">
        <v>1703</v>
      </c>
      <c r="C96" s="662" t="s">
        <v>568</v>
      </c>
      <c r="D96" s="663" t="s">
        <v>1705</v>
      </c>
      <c r="E96" s="662" t="s">
        <v>586</v>
      </c>
      <c r="F96" s="663" t="s">
        <v>1710</v>
      </c>
      <c r="G96" s="662" t="s">
        <v>587</v>
      </c>
      <c r="H96" s="662" t="s">
        <v>913</v>
      </c>
      <c r="I96" s="662" t="s">
        <v>914</v>
      </c>
      <c r="J96" s="662" t="s">
        <v>915</v>
      </c>
      <c r="K96" s="662" t="s">
        <v>781</v>
      </c>
      <c r="L96" s="664">
        <v>50.13</v>
      </c>
      <c r="M96" s="664">
        <v>3</v>
      </c>
      <c r="N96" s="665">
        <v>150.39000000000001</v>
      </c>
    </row>
    <row r="97" spans="1:14" ht="14.4" customHeight="1" x14ac:dyDescent="0.3">
      <c r="A97" s="660" t="s">
        <v>558</v>
      </c>
      <c r="B97" s="661" t="s">
        <v>1703</v>
      </c>
      <c r="C97" s="662" t="s">
        <v>568</v>
      </c>
      <c r="D97" s="663" t="s">
        <v>1705</v>
      </c>
      <c r="E97" s="662" t="s">
        <v>586</v>
      </c>
      <c r="F97" s="663" t="s">
        <v>1710</v>
      </c>
      <c r="G97" s="662" t="s">
        <v>587</v>
      </c>
      <c r="H97" s="662" t="s">
        <v>916</v>
      </c>
      <c r="I97" s="662" t="s">
        <v>917</v>
      </c>
      <c r="J97" s="662" t="s">
        <v>918</v>
      </c>
      <c r="K97" s="662" t="s">
        <v>919</v>
      </c>
      <c r="L97" s="664">
        <v>286</v>
      </c>
      <c r="M97" s="664">
        <v>3</v>
      </c>
      <c r="N97" s="665">
        <v>858</v>
      </c>
    </row>
    <row r="98" spans="1:14" ht="14.4" customHeight="1" x14ac:dyDescent="0.3">
      <c r="A98" s="660" t="s">
        <v>558</v>
      </c>
      <c r="B98" s="661" t="s">
        <v>1703</v>
      </c>
      <c r="C98" s="662" t="s">
        <v>568</v>
      </c>
      <c r="D98" s="663" t="s">
        <v>1705</v>
      </c>
      <c r="E98" s="662" t="s">
        <v>586</v>
      </c>
      <c r="F98" s="663" t="s">
        <v>1710</v>
      </c>
      <c r="G98" s="662" t="s">
        <v>587</v>
      </c>
      <c r="H98" s="662" t="s">
        <v>920</v>
      </c>
      <c r="I98" s="662" t="s">
        <v>921</v>
      </c>
      <c r="J98" s="662" t="s">
        <v>922</v>
      </c>
      <c r="K98" s="662" t="s">
        <v>923</v>
      </c>
      <c r="L98" s="664">
        <v>123.06000000000002</v>
      </c>
      <c r="M98" s="664">
        <v>1</v>
      </c>
      <c r="N98" s="665">
        <v>123.06000000000002</v>
      </c>
    </row>
    <row r="99" spans="1:14" ht="14.4" customHeight="1" x14ac:dyDescent="0.3">
      <c r="A99" s="660" t="s">
        <v>558</v>
      </c>
      <c r="B99" s="661" t="s">
        <v>1703</v>
      </c>
      <c r="C99" s="662" t="s">
        <v>568</v>
      </c>
      <c r="D99" s="663" t="s">
        <v>1705</v>
      </c>
      <c r="E99" s="662" t="s">
        <v>586</v>
      </c>
      <c r="F99" s="663" t="s">
        <v>1710</v>
      </c>
      <c r="G99" s="662" t="s">
        <v>587</v>
      </c>
      <c r="H99" s="662" t="s">
        <v>924</v>
      </c>
      <c r="I99" s="662" t="s">
        <v>925</v>
      </c>
      <c r="J99" s="662" t="s">
        <v>926</v>
      </c>
      <c r="K99" s="662" t="s">
        <v>927</v>
      </c>
      <c r="L99" s="664">
        <v>531.27</v>
      </c>
      <c r="M99" s="664">
        <v>19.600000000000001</v>
      </c>
      <c r="N99" s="665">
        <v>10412.892</v>
      </c>
    </row>
    <row r="100" spans="1:14" ht="14.4" customHeight="1" x14ac:dyDescent="0.3">
      <c r="A100" s="660" t="s">
        <v>558</v>
      </c>
      <c r="B100" s="661" t="s">
        <v>1703</v>
      </c>
      <c r="C100" s="662" t="s">
        <v>568</v>
      </c>
      <c r="D100" s="663" t="s">
        <v>1705</v>
      </c>
      <c r="E100" s="662" t="s">
        <v>586</v>
      </c>
      <c r="F100" s="663" t="s">
        <v>1710</v>
      </c>
      <c r="G100" s="662" t="s">
        <v>587</v>
      </c>
      <c r="H100" s="662" t="s">
        <v>928</v>
      </c>
      <c r="I100" s="662" t="s">
        <v>929</v>
      </c>
      <c r="J100" s="662" t="s">
        <v>926</v>
      </c>
      <c r="K100" s="662" t="s">
        <v>930</v>
      </c>
      <c r="L100" s="664">
        <v>316.39500000000004</v>
      </c>
      <c r="M100" s="664">
        <v>24</v>
      </c>
      <c r="N100" s="665">
        <v>7593.4800000000014</v>
      </c>
    </row>
    <row r="101" spans="1:14" ht="14.4" customHeight="1" x14ac:dyDescent="0.3">
      <c r="A101" s="660" t="s">
        <v>558</v>
      </c>
      <c r="B101" s="661" t="s">
        <v>1703</v>
      </c>
      <c r="C101" s="662" t="s">
        <v>568</v>
      </c>
      <c r="D101" s="663" t="s">
        <v>1705</v>
      </c>
      <c r="E101" s="662" t="s">
        <v>586</v>
      </c>
      <c r="F101" s="663" t="s">
        <v>1710</v>
      </c>
      <c r="G101" s="662" t="s">
        <v>587</v>
      </c>
      <c r="H101" s="662" t="s">
        <v>931</v>
      </c>
      <c r="I101" s="662" t="s">
        <v>932</v>
      </c>
      <c r="J101" s="662" t="s">
        <v>926</v>
      </c>
      <c r="K101" s="662" t="s">
        <v>933</v>
      </c>
      <c r="L101" s="664">
        <v>235.62</v>
      </c>
      <c r="M101" s="664">
        <v>2</v>
      </c>
      <c r="N101" s="665">
        <v>471.24</v>
      </c>
    </row>
    <row r="102" spans="1:14" ht="14.4" customHeight="1" x14ac:dyDescent="0.3">
      <c r="A102" s="660" t="s">
        <v>558</v>
      </c>
      <c r="B102" s="661" t="s">
        <v>1703</v>
      </c>
      <c r="C102" s="662" t="s">
        <v>568</v>
      </c>
      <c r="D102" s="663" t="s">
        <v>1705</v>
      </c>
      <c r="E102" s="662" t="s">
        <v>586</v>
      </c>
      <c r="F102" s="663" t="s">
        <v>1710</v>
      </c>
      <c r="G102" s="662" t="s">
        <v>587</v>
      </c>
      <c r="H102" s="662" t="s">
        <v>934</v>
      </c>
      <c r="I102" s="662" t="s">
        <v>216</v>
      </c>
      <c r="J102" s="662" t="s">
        <v>935</v>
      </c>
      <c r="K102" s="662"/>
      <c r="L102" s="664">
        <v>275.32520646096498</v>
      </c>
      <c r="M102" s="664">
        <v>2</v>
      </c>
      <c r="N102" s="665">
        <v>550.65041292192996</v>
      </c>
    </row>
    <row r="103" spans="1:14" ht="14.4" customHeight="1" x14ac:dyDescent="0.3">
      <c r="A103" s="660" t="s">
        <v>558</v>
      </c>
      <c r="B103" s="661" t="s">
        <v>1703</v>
      </c>
      <c r="C103" s="662" t="s">
        <v>568</v>
      </c>
      <c r="D103" s="663" t="s">
        <v>1705</v>
      </c>
      <c r="E103" s="662" t="s">
        <v>586</v>
      </c>
      <c r="F103" s="663" t="s">
        <v>1710</v>
      </c>
      <c r="G103" s="662" t="s">
        <v>587</v>
      </c>
      <c r="H103" s="662" t="s">
        <v>936</v>
      </c>
      <c r="I103" s="662" t="s">
        <v>937</v>
      </c>
      <c r="J103" s="662" t="s">
        <v>773</v>
      </c>
      <c r="K103" s="662" t="s">
        <v>938</v>
      </c>
      <c r="L103" s="664">
        <v>57.378</v>
      </c>
      <c r="M103" s="664">
        <v>20</v>
      </c>
      <c r="N103" s="665">
        <v>1147.56</v>
      </c>
    </row>
    <row r="104" spans="1:14" ht="14.4" customHeight="1" x14ac:dyDescent="0.3">
      <c r="A104" s="660" t="s">
        <v>558</v>
      </c>
      <c r="B104" s="661" t="s">
        <v>1703</v>
      </c>
      <c r="C104" s="662" t="s">
        <v>568</v>
      </c>
      <c r="D104" s="663" t="s">
        <v>1705</v>
      </c>
      <c r="E104" s="662" t="s">
        <v>586</v>
      </c>
      <c r="F104" s="663" t="s">
        <v>1710</v>
      </c>
      <c r="G104" s="662" t="s">
        <v>587</v>
      </c>
      <c r="H104" s="662" t="s">
        <v>939</v>
      </c>
      <c r="I104" s="662" t="s">
        <v>940</v>
      </c>
      <c r="J104" s="662" t="s">
        <v>941</v>
      </c>
      <c r="K104" s="662" t="s">
        <v>942</v>
      </c>
      <c r="L104" s="664">
        <v>97.071304689197575</v>
      </c>
      <c r="M104" s="664">
        <v>15</v>
      </c>
      <c r="N104" s="665">
        <v>1456.0695703379636</v>
      </c>
    </row>
    <row r="105" spans="1:14" ht="14.4" customHeight="1" x14ac:dyDescent="0.3">
      <c r="A105" s="660" t="s">
        <v>558</v>
      </c>
      <c r="B105" s="661" t="s">
        <v>1703</v>
      </c>
      <c r="C105" s="662" t="s">
        <v>568</v>
      </c>
      <c r="D105" s="663" t="s">
        <v>1705</v>
      </c>
      <c r="E105" s="662" t="s">
        <v>586</v>
      </c>
      <c r="F105" s="663" t="s">
        <v>1710</v>
      </c>
      <c r="G105" s="662" t="s">
        <v>587</v>
      </c>
      <c r="H105" s="662" t="s">
        <v>943</v>
      </c>
      <c r="I105" s="662" t="s">
        <v>944</v>
      </c>
      <c r="J105" s="662" t="s">
        <v>945</v>
      </c>
      <c r="K105" s="662" t="s">
        <v>946</v>
      </c>
      <c r="L105" s="664">
        <v>90.748000000000005</v>
      </c>
      <c r="M105" s="664">
        <v>10</v>
      </c>
      <c r="N105" s="665">
        <v>907.48</v>
      </c>
    </row>
    <row r="106" spans="1:14" ht="14.4" customHeight="1" x14ac:dyDescent="0.3">
      <c r="A106" s="660" t="s">
        <v>558</v>
      </c>
      <c r="B106" s="661" t="s">
        <v>1703</v>
      </c>
      <c r="C106" s="662" t="s">
        <v>568</v>
      </c>
      <c r="D106" s="663" t="s">
        <v>1705</v>
      </c>
      <c r="E106" s="662" t="s">
        <v>586</v>
      </c>
      <c r="F106" s="663" t="s">
        <v>1710</v>
      </c>
      <c r="G106" s="662" t="s">
        <v>587</v>
      </c>
      <c r="H106" s="662" t="s">
        <v>947</v>
      </c>
      <c r="I106" s="662" t="s">
        <v>948</v>
      </c>
      <c r="J106" s="662" t="s">
        <v>949</v>
      </c>
      <c r="K106" s="662" t="s">
        <v>950</v>
      </c>
      <c r="L106" s="664">
        <v>104.07000193252198</v>
      </c>
      <c r="M106" s="664">
        <v>10</v>
      </c>
      <c r="N106" s="665">
        <v>1040.7000193252197</v>
      </c>
    </row>
    <row r="107" spans="1:14" ht="14.4" customHeight="1" x14ac:dyDescent="0.3">
      <c r="A107" s="660" t="s">
        <v>558</v>
      </c>
      <c r="B107" s="661" t="s">
        <v>1703</v>
      </c>
      <c r="C107" s="662" t="s">
        <v>568</v>
      </c>
      <c r="D107" s="663" t="s">
        <v>1705</v>
      </c>
      <c r="E107" s="662" t="s">
        <v>586</v>
      </c>
      <c r="F107" s="663" t="s">
        <v>1710</v>
      </c>
      <c r="G107" s="662" t="s">
        <v>587</v>
      </c>
      <c r="H107" s="662" t="s">
        <v>951</v>
      </c>
      <c r="I107" s="662" t="s">
        <v>951</v>
      </c>
      <c r="J107" s="662" t="s">
        <v>952</v>
      </c>
      <c r="K107" s="662" t="s">
        <v>953</v>
      </c>
      <c r="L107" s="664">
        <v>75.59939612179754</v>
      </c>
      <c r="M107" s="664">
        <v>17</v>
      </c>
      <c r="N107" s="665">
        <v>1285.1897340705582</v>
      </c>
    </row>
    <row r="108" spans="1:14" ht="14.4" customHeight="1" x14ac:dyDescent="0.3">
      <c r="A108" s="660" t="s">
        <v>558</v>
      </c>
      <c r="B108" s="661" t="s">
        <v>1703</v>
      </c>
      <c r="C108" s="662" t="s">
        <v>568</v>
      </c>
      <c r="D108" s="663" t="s">
        <v>1705</v>
      </c>
      <c r="E108" s="662" t="s">
        <v>586</v>
      </c>
      <c r="F108" s="663" t="s">
        <v>1710</v>
      </c>
      <c r="G108" s="662" t="s">
        <v>587</v>
      </c>
      <c r="H108" s="662" t="s">
        <v>954</v>
      </c>
      <c r="I108" s="662" t="s">
        <v>955</v>
      </c>
      <c r="J108" s="662" t="s">
        <v>956</v>
      </c>
      <c r="K108" s="662" t="s">
        <v>957</v>
      </c>
      <c r="L108" s="664">
        <v>3618.9442520570005</v>
      </c>
      <c r="M108" s="664">
        <v>9</v>
      </c>
      <c r="N108" s="665">
        <v>32570.498268513005</v>
      </c>
    </row>
    <row r="109" spans="1:14" ht="14.4" customHeight="1" x14ac:dyDescent="0.3">
      <c r="A109" s="660" t="s">
        <v>558</v>
      </c>
      <c r="B109" s="661" t="s">
        <v>1703</v>
      </c>
      <c r="C109" s="662" t="s">
        <v>568</v>
      </c>
      <c r="D109" s="663" t="s">
        <v>1705</v>
      </c>
      <c r="E109" s="662" t="s">
        <v>586</v>
      </c>
      <c r="F109" s="663" t="s">
        <v>1710</v>
      </c>
      <c r="G109" s="662" t="s">
        <v>587</v>
      </c>
      <c r="H109" s="662" t="s">
        <v>958</v>
      </c>
      <c r="I109" s="662" t="s">
        <v>959</v>
      </c>
      <c r="J109" s="662" t="s">
        <v>960</v>
      </c>
      <c r="K109" s="662" t="s">
        <v>961</v>
      </c>
      <c r="L109" s="664">
        <v>56.410000000000011</v>
      </c>
      <c r="M109" s="664">
        <v>1</v>
      </c>
      <c r="N109" s="665">
        <v>56.410000000000011</v>
      </c>
    </row>
    <row r="110" spans="1:14" ht="14.4" customHeight="1" x14ac:dyDescent="0.3">
      <c r="A110" s="660" t="s">
        <v>558</v>
      </c>
      <c r="B110" s="661" t="s">
        <v>1703</v>
      </c>
      <c r="C110" s="662" t="s">
        <v>568</v>
      </c>
      <c r="D110" s="663" t="s">
        <v>1705</v>
      </c>
      <c r="E110" s="662" t="s">
        <v>586</v>
      </c>
      <c r="F110" s="663" t="s">
        <v>1710</v>
      </c>
      <c r="G110" s="662" t="s">
        <v>587</v>
      </c>
      <c r="H110" s="662" t="s">
        <v>962</v>
      </c>
      <c r="I110" s="662" t="s">
        <v>216</v>
      </c>
      <c r="J110" s="662" t="s">
        <v>963</v>
      </c>
      <c r="K110" s="662" t="s">
        <v>964</v>
      </c>
      <c r="L110" s="664">
        <v>23.7</v>
      </c>
      <c r="M110" s="664">
        <v>120</v>
      </c>
      <c r="N110" s="665">
        <v>2844</v>
      </c>
    </row>
    <row r="111" spans="1:14" ht="14.4" customHeight="1" x14ac:dyDescent="0.3">
      <c r="A111" s="660" t="s">
        <v>558</v>
      </c>
      <c r="B111" s="661" t="s">
        <v>1703</v>
      </c>
      <c r="C111" s="662" t="s">
        <v>568</v>
      </c>
      <c r="D111" s="663" t="s">
        <v>1705</v>
      </c>
      <c r="E111" s="662" t="s">
        <v>586</v>
      </c>
      <c r="F111" s="663" t="s">
        <v>1710</v>
      </c>
      <c r="G111" s="662" t="s">
        <v>587</v>
      </c>
      <c r="H111" s="662" t="s">
        <v>965</v>
      </c>
      <c r="I111" s="662" t="s">
        <v>216</v>
      </c>
      <c r="J111" s="662" t="s">
        <v>966</v>
      </c>
      <c r="K111" s="662"/>
      <c r="L111" s="664">
        <v>147.498798838585</v>
      </c>
      <c r="M111" s="664">
        <v>3</v>
      </c>
      <c r="N111" s="665">
        <v>442.49639651575501</v>
      </c>
    </row>
    <row r="112" spans="1:14" ht="14.4" customHeight="1" x14ac:dyDescent="0.3">
      <c r="A112" s="660" t="s">
        <v>558</v>
      </c>
      <c r="B112" s="661" t="s">
        <v>1703</v>
      </c>
      <c r="C112" s="662" t="s">
        <v>568</v>
      </c>
      <c r="D112" s="663" t="s">
        <v>1705</v>
      </c>
      <c r="E112" s="662" t="s">
        <v>586</v>
      </c>
      <c r="F112" s="663" t="s">
        <v>1710</v>
      </c>
      <c r="G112" s="662" t="s">
        <v>587</v>
      </c>
      <c r="H112" s="662" t="s">
        <v>967</v>
      </c>
      <c r="I112" s="662" t="s">
        <v>216</v>
      </c>
      <c r="J112" s="662" t="s">
        <v>968</v>
      </c>
      <c r="K112" s="662"/>
      <c r="L112" s="664">
        <v>78.018557428863389</v>
      </c>
      <c r="M112" s="664">
        <v>2</v>
      </c>
      <c r="N112" s="665">
        <v>156.03711485772678</v>
      </c>
    </row>
    <row r="113" spans="1:14" ht="14.4" customHeight="1" x14ac:dyDescent="0.3">
      <c r="A113" s="660" t="s">
        <v>558</v>
      </c>
      <c r="B113" s="661" t="s">
        <v>1703</v>
      </c>
      <c r="C113" s="662" t="s">
        <v>568</v>
      </c>
      <c r="D113" s="663" t="s">
        <v>1705</v>
      </c>
      <c r="E113" s="662" t="s">
        <v>586</v>
      </c>
      <c r="F113" s="663" t="s">
        <v>1710</v>
      </c>
      <c r="G113" s="662" t="s">
        <v>587</v>
      </c>
      <c r="H113" s="662" t="s">
        <v>969</v>
      </c>
      <c r="I113" s="662" t="s">
        <v>970</v>
      </c>
      <c r="J113" s="662" t="s">
        <v>971</v>
      </c>
      <c r="K113" s="662"/>
      <c r="L113" s="664">
        <v>77.507567332566524</v>
      </c>
      <c r="M113" s="664">
        <v>25</v>
      </c>
      <c r="N113" s="665">
        <v>1937.6891833141631</v>
      </c>
    </row>
    <row r="114" spans="1:14" ht="14.4" customHeight="1" x14ac:dyDescent="0.3">
      <c r="A114" s="660" t="s">
        <v>558</v>
      </c>
      <c r="B114" s="661" t="s">
        <v>1703</v>
      </c>
      <c r="C114" s="662" t="s">
        <v>568</v>
      </c>
      <c r="D114" s="663" t="s">
        <v>1705</v>
      </c>
      <c r="E114" s="662" t="s">
        <v>586</v>
      </c>
      <c r="F114" s="663" t="s">
        <v>1710</v>
      </c>
      <c r="G114" s="662" t="s">
        <v>587</v>
      </c>
      <c r="H114" s="662" t="s">
        <v>972</v>
      </c>
      <c r="I114" s="662" t="s">
        <v>973</v>
      </c>
      <c r="J114" s="662" t="s">
        <v>974</v>
      </c>
      <c r="K114" s="662" t="s">
        <v>975</v>
      </c>
      <c r="L114" s="664">
        <v>193.55918947863211</v>
      </c>
      <c r="M114" s="664">
        <v>2</v>
      </c>
      <c r="N114" s="665">
        <v>387.11837895726421</v>
      </c>
    </row>
    <row r="115" spans="1:14" ht="14.4" customHeight="1" x14ac:dyDescent="0.3">
      <c r="A115" s="660" t="s">
        <v>558</v>
      </c>
      <c r="B115" s="661" t="s">
        <v>1703</v>
      </c>
      <c r="C115" s="662" t="s">
        <v>568</v>
      </c>
      <c r="D115" s="663" t="s">
        <v>1705</v>
      </c>
      <c r="E115" s="662" t="s">
        <v>586</v>
      </c>
      <c r="F115" s="663" t="s">
        <v>1710</v>
      </c>
      <c r="G115" s="662" t="s">
        <v>587</v>
      </c>
      <c r="H115" s="662" t="s">
        <v>976</v>
      </c>
      <c r="I115" s="662" t="s">
        <v>977</v>
      </c>
      <c r="J115" s="662" t="s">
        <v>978</v>
      </c>
      <c r="K115" s="662" t="s">
        <v>979</v>
      </c>
      <c r="L115" s="664">
        <v>84.93</v>
      </c>
      <c r="M115" s="664">
        <v>1</v>
      </c>
      <c r="N115" s="665">
        <v>84.93</v>
      </c>
    </row>
    <row r="116" spans="1:14" ht="14.4" customHeight="1" x14ac:dyDescent="0.3">
      <c r="A116" s="660" t="s">
        <v>558</v>
      </c>
      <c r="B116" s="661" t="s">
        <v>1703</v>
      </c>
      <c r="C116" s="662" t="s">
        <v>568</v>
      </c>
      <c r="D116" s="663" t="s">
        <v>1705</v>
      </c>
      <c r="E116" s="662" t="s">
        <v>586</v>
      </c>
      <c r="F116" s="663" t="s">
        <v>1710</v>
      </c>
      <c r="G116" s="662" t="s">
        <v>587</v>
      </c>
      <c r="H116" s="662" t="s">
        <v>980</v>
      </c>
      <c r="I116" s="662" t="s">
        <v>981</v>
      </c>
      <c r="J116" s="662" t="s">
        <v>982</v>
      </c>
      <c r="K116" s="662" t="s">
        <v>983</v>
      </c>
      <c r="L116" s="664">
        <v>47.269795760443984</v>
      </c>
      <c r="M116" s="664">
        <v>14</v>
      </c>
      <c r="N116" s="665">
        <v>661.7771406462158</v>
      </c>
    </row>
    <row r="117" spans="1:14" ht="14.4" customHeight="1" x14ac:dyDescent="0.3">
      <c r="A117" s="660" t="s">
        <v>558</v>
      </c>
      <c r="B117" s="661" t="s">
        <v>1703</v>
      </c>
      <c r="C117" s="662" t="s">
        <v>568</v>
      </c>
      <c r="D117" s="663" t="s">
        <v>1705</v>
      </c>
      <c r="E117" s="662" t="s">
        <v>586</v>
      </c>
      <c r="F117" s="663" t="s">
        <v>1710</v>
      </c>
      <c r="G117" s="662" t="s">
        <v>587</v>
      </c>
      <c r="H117" s="662" t="s">
        <v>984</v>
      </c>
      <c r="I117" s="662" t="s">
        <v>985</v>
      </c>
      <c r="J117" s="662" t="s">
        <v>986</v>
      </c>
      <c r="K117" s="662" t="s">
        <v>987</v>
      </c>
      <c r="L117" s="664">
        <v>112.619</v>
      </c>
      <c r="M117" s="664">
        <v>20</v>
      </c>
      <c r="N117" s="665">
        <v>2252.38</v>
      </c>
    </row>
    <row r="118" spans="1:14" ht="14.4" customHeight="1" x14ac:dyDescent="0.3">
      <c r="A118" s="660" t="s">
        <v>558</v>
      </c>
      <c r="B118" s="661" t="s">
        <v>1703</v>
      </c>
      <c r="C118" s="662" t="s">
        <v>568</v>
      </c>
      <c r="D118" s="663" t="s">
        <v>1705</v>
      </c>
      <c r="E118" s="662" t="s">
        <v>586</v>
      </c>
      <c r="F118" s="663" t="s">
        <v>1710</v>
      </c>
      <c r="G118" s="662" t="s">
        <v>587</v>
      </c>
      <c r="H118" s="662" t="s">
        <v>988</v>
      </c>
      <c r="I118" s="662" t="s">
        <v>989</v>
      </c>
      <c r="J118" s="662" t="s">
        <v>990</v>
      </c>
      <c r="K118" s="662" t="s">
        <v>991</v>
      </c>
      <c r="L118" s="664">
        <v>110.96</v>
      </c>
      <c r="M118" s="664">
        <v>3</v>
      </c>
      <c r="N118" s="665">
        <v>332.88</v>
      </c>
    </row>
    <row r="119" spans="1:14" ht="14.4" customHeight="1" x14ac:dyDescent="0.3">
      <c r="A119" s="660" t="s">
        <v>558</v>
      </c>
      <c r="B119" s="661" t="s">
        <v>1703</v>
      </c>
      <c r="C119" s="662" t="s">
        <v>568</v>
      </c>
      <c r="D119" s="663" t="s">
        <v>1705</v>
      </c>
      <c r="E119" s="662" t="s">
        <v>586</v>
      </c>
      <c r="F119" s="663" t="s">
        <v>1710</v>
      </c>
      <c r="G119" s="662" t="s">
        <v>587</v>
      </c>
      <c r="H119" s="662" t="s">
        <v>992</v>
      </c>
      <c r="I119" s="662" t="s">
        <v>993</v>
      </c>
      <c r="J119" s="662" t="s">
        <v>994</v>
      </c>
      <c r="K119" s="662" t="s">
        <v>995</v>
      </c>
      <c r="L119" s="664">
        <v>60.764678359537498</v>
      </c>
      <c r="M119" s="664">
        <v>51</v>
      </c>
      <c r="N119" s="665">
        <v>3098.9985963364124</v>
      </c>
    </row>
    <row r="120" spans="1:14" ht="14.4" customHeight="1" x14ac:dyDescent="0.3">
      <c r="A120" s="660" t="s">
        <v>558</v>
      </c>
      <c r="B120" s="661" t="s">
        <v>1703</v>
      </c>
      <c r="C120" s="662" t="s">
        <v>568</v>
      </c>
      <c r="D120" s="663" t="s">
        <v>1705</v>
      </c>
      <c r="E120" s="662" t="s">
        <v>586</v>
      </c>
      <c r="F120" s="663" t="s">
        <v>1710</v>
      </c>
      <c r="G120" s="662" t="s">
        <v>587</v>
      </c>
      <c r="H120" s="662" t="s">
        <v>996</v>
      </c>
      <c r="I120" s="662" t="s">
        <v>997</v>
      </c>
      <c r="J120" s="662" t="s">
        <v>998</v>
      </c>
      <c r="K120" s="662" t="s">
        <v>999</v>
      </c>
      <c r="L120" s="664">
        <v>52.919999999999995</v>
      </c>
      <c r="M120" s="664">
        <v>20</v>
      </c>
      <c r="N120" s="665">
        <v>1058.3999999999999</v>
      </c>
    </row>
    <row r="121" spans="1:14" ht="14.4" customHeight="1" x14ac:dyDescent="0.3">
      <c r="A121" s="660" t="s">
        <v>558</v>
      </c>
      <c r="B121" s="661" t="s">
        <v>1703</v>
      </c>
      <c r="C121" s="662" t="s">
        <v>568</v>
      </c>
      <c r="D121" s="663" t="s">
        <v>1705</v>
      </c>
      <c r="E121" s="662" t="s">
        <v>586</v>
      </c>
      <c r="F121" s="663" t="s">
        <v>1710</v>
      </c>
      <c r="G121" s="662" t="s">
        <v>587</v>
      </c>
      <c r="H121" s="662" t="s">
        <v>1000</v>
      </c>
      <c r="I121" s="662" t="s">
        <v>216</v>
      </c>
      <c r="J121" s="662" t="s">
        <v>1001</v>
      </c>
      <c r="K121" s="662" t="s">
        <v>1002</v>
      </c>
      <c r="L121" s="664">
        <v>199.67000000000004</v>
      </c>
      <c r="M121" s="664">
        <v>8</v>
      </c>
      <c r="N121" s="665">
        <v>1597.3600000000004</v>
      </c>
    </row>
    <row r="122" spans="1:14" ht="14.4" customHeight="1" x14ac:dyDescent="0.3">
      <c r="A122" s="660" t="s">
        <v>558</v>
      </c>
      <c r="B122" s="661" t="s">
        <v>1703</v>
      </c>
      <c r="C122" s="662" t="s">
        <v>568</v>
      </c>
      <c r="D122" s="663" t="s">
        <v>1705</v>
      </c>
      <c r="E122" s="662" t="s">
        <v>586</v>
      </c>
      <c r="F122" s="663" t="s">
        <v>1710</v>
      </c>
      <c r="G122" s="662" t="s">
        <v>587</v>
      </c>
      <c r="H122" s="662" t="s">
        <v>1003</v>
      </c>
      <c r="I122" s="662" t="s">
        <v>216</v>
      </c>
      <c r="J122" s="662" t="s">
        <v>1004</v>
      </c>
      <c r="K122" s="662" t="s">
        <v>1005</v>
      </c>
      <c r="L122" s="664">
        <v>185.06599999999997</v>
      </c>
      <c r="M122" s="664">
        <v>10</v>
      </c>
      <c r="N122" s="665">
        <v>1850.6599999999999</v>
      </c>
    </row>
    <row r="123" spans="1:14" ht="14.4" customHeight="1" x14ac:dyDescent="0.3">
      <c r="A123" s="660" t="s">
        <v>558</v>
      </c>
      <c r="B123" s="661" t="s">
        <v>1703</v>
      </c>
      <c r="C123" s="662" t="s">
        <v>568</v>
      </c>
      <c r="D123" s="663" t="s">
        <v>1705</v>
      </c>
      <c r="E123" s="662" t="s">
        <v>586</v>
      </c>
      <c r="F123" s="663" t="s">
        <v>1710</v>
      </c>
      <c r="G123" s="662" t="s">
        <v>587</v>
      </c>
      <c r="H123" s="662" t="s">
        <v>1006</v>
      </c>
      <c r="I123" s="662" t="s">
        <v>1007</v>
      </c>
      <c r="J123" s="662" t="s">
        <v>1008</v>
      </c>
      <c r="K123" s="662" t="s">
        <v>1009</v>
      </c>
      <c r="L123" s="664">
        <v>395.98923076923074</v>
      </c>
      <c r="M123" s="664">
        <v>26</v>
      </c>
      <c r="N123" s="665">
        <v>10295.719999999999</v>
      </c>
    </row>
    <row r="124" spans="1:14" ht="14.4" customHeight="1" x14ac:dyDescent="0.3">
      <c r="A124" s="660" t="s">
        <v>558</v>
      </c>
      <c r="B124" s="661" t="s">
        <v>1703</v>
      </c>
      <c r="C124" s="662" t="s">
        <v>568</v>
      </c>
      <c r="D124" s="663" t="s">
        <v>1705</v>
      </c>
      <c r="E124" s="662" t="s">
        <v>586</v>
      </c>
      <c r="F124" s="663" t="s">
        <v>1710</v>
      </c>
      <c r="G124" s="662" t="s">
        <v>587</v>
      </c>
      <c r="H124" s="662" t="s">
        <v>1010</v>
      </c>
      <c r="I124" s="662" t="s">
        <v>1011</v>
      </c>
      <c r="J124" s="662" t="s">
        <v>1012</v>
      </c>
      <c r="K124" s="662" t="s">
        <v>1013</v>
      </c>
      <c r="L124" s="664">
        <v>194.29732959340294</v>
      </c>
      <c r="M124" s="664">
        <v>5</v>
      </c>
      <c r="N124" s="665">
        <v>971.48664796701473</v>
      </c>
    </row>
    <row r="125" spans="1:14" ht="14.4" customHeight="1" x14ac:dyDescent="0.3">
      <c r="A125" s="660" t="s">
        <v>558</v>
      </c>
      <c r="B125" s="661" t="s">
        <v>1703</v>
      </c>
      <c r="C125" s="662" t="s">
        <v>568</v>
      </c>
      <c r="D125" s="663" t="s">
        <v>1705</v>
      </c>
      <c r="E125" s="662" t="s">
        <v>586</v>
      </c>
      <c r="F125" s="663" t="s">
        <v>1710</v>
      </c>
      <c r="G125" s="662" t="s">
        <v>587</v>
      </c>
      <c r="H125" s="662" t="s">
        <v>1014</v>
      </c>
      <c r="I125" s="662" t="s">
        <v>1015</v>
      </c>
      <c r="J125" s="662" t="s">
        <v>1016</v>
      </c>
      <c r="K125" s="662" t="s">
        <v>1017</v>
      </c>
      <c r="L125" s="664">
        <v>40.31</v>
      </c>
      <c r="M125" s="664">
        <v>1</v>
      </c>
      <c r="N125" s="665">
        <v>40.31</v>
      </c>
    </row>
    <row r="126" spans="1:14" ht="14.4" customHeight="1" x14ac:dyDescent="0.3">
      <c r="A126" s="660" t="s">
        <v>558</v>
      </c>
      <c r="B126" s="661" t="s">
        <v>1703</v>
      </c>
      <c r="C126" s="662" t="s">
        <v>568</v>
      </c>
      <c r="D126" s="663" t="s">
        <v>1705</v>
      </c>
      <c r="E126" s="662" t="s">
        <v>586</v>
      </c>
      <c r="F126" s="663" t="s">
        <v>1710</v>
      </c>
      <c r="G126" s="662" t="s">
        <v>587</v>
      </c>
      <c r="H126" s="662" t="s">
        <v>1018</v>
      </c>
      <c r="I126" s="662" t="s">
        <v>216</v>
      </c>
      <c r="J126" s="662" t="s">
        <v>1019</v>
      </c>
      <c r="K126" s="662"/>
      <c r="L126" s="664">
        <v>121.01050758808746</v>
      </c>
      <c r="M126" s="664">
        <v>14</v>
      </c>
      <c r="N126" s="665">
        <v>1694.1471062332246</v>
      </c>
    </row>
    <row r="127" spans="1:14" ht="14.4" customHeight="1" x14ac:dyDescent="0.3">
      <c r="A127" s="660" t="s">
        <v>558</v>
      </c>
      <c r="B127" s="661" t="s">
        <v>1703</v>
      </c>
      <c r="C127" s="662" t="s">
        <v>568</v>
      </c>
      <c r="D127" s="663" t="s">
        <v>1705</v>
      </c>
      <c r="E127" s="662" t="s">
        <v>586</v>
      </c>
      <c r="F127" s="663" t="s">
        <v>1710</v>
      </c>
      <c r="G127" s="662" t="s">
        <v>587</v>
      </c>
      <c r="H127" s="662" t="s">
        <v>1020</v>
      </c>
      <c r="I127" s="662" t="s">
        <v>216</v>
      </c>
      <c r="J127" s="662" t="s">
        <v>1021</v>
      </c>
      <c r="K127" s="662"/>
      <c r="L127" s="664">
        <v>440.39333333333337</v>
      </c>
      <c r="M127" s="664">
        <v>2</v>
      </c>
      <c r="N127" s="665">
        <v>880.78666666666675</v>
      </c>
    </row>
    <row r="128" spans="1:14" ht="14.4" customHeight="1" x14ac:dyDescent="0.3">
      <c r="A128" s="660" t="s">
        <v>558</v>
      </c>
      <c r="B128" s="661" t="s">
        <v>1703</v>
      </c>
      <c r="C128" s="662" t="s">
        <v>568</v>
      </c>
      <c r="D128" s="663" t="s">
        <v>1705</v>
      </c>
      <c r="E128" s="662" t="s">
        <v>586</v>
      </c>
      <c r="F128" s="663" t="s">
        <v>1710</v>
      </c>
      <c r="G128" s="662" t="s">
        <v>587</v>
      </c>
      <c r="H128" s="662" t="s">
        <v>1022</v>
      </c>
      <c r="I128" s="662" t="s">
        <v>216</v>
      </c>
      <c r="J128" s="662" t="s">
        <v>1023</v>
      </c>
      <c r="K128" s="662"/>
      <c r="L128" s="664">
        <v>323.9434333333333</v>
      </c>
      <c r="M128" s="664">
        <v>1</v>
      </c>
      <c r="N128" s="665">
        <v>323.9434333333333</v>
      </c>
    </row>
    <row r="129" spans="1:14" ht="14.4" customHeight="1" x14ac:dyDescent="0.3">
      <c r="A129" s="660" t="s">
        <v>558</v>
      </c>
      <c r="B129" s="661" t="s">
        <v>1703</v>
      </c>
      <c r="C129" s="662" t="s">
        <v>568</v>
      </c>
      <c r="D129" s="663" t="s">
        <v>1705</v>
      </c>
      <c r="E129" s="662" t="s">
        <v>586</v>
      </c>
      <c r="F129" s="663" t="s">
        <v>1710</v>
      </c>
      <c r="G129" s="662" t="s">
        <v>587</v>
      </c>
      <c r="H129" s="662" t="s">
        <v>1024</v>
      </c>
      <c r="I129" s="662" t="s">
        <v>1024</v>
      </c>
      <c r="J129" s="662" t="s">
        <v>1025</v>
      </c>
      <c r="K129" s="662" t="s">
        <v>933</v>
      </c>
      <c r="L129" s="664">
        <v>328.30888888888899</v>
      </c>
      <c r="M129" s="664">
        <v>18</v>
      </c>
      <c r="N129" s="665">
        <v>5909.5600000000013</v>
      </c>
    </row>
    <row r="130" spans="1:14" ht="14.4" customHeight="1" x14ac:dyDescent="0.3">
      <c r="A130" s="660" t="s">
        <v>558</v>
      </c>
      <c r="B130" s="661" t="s">
        <v>1703</v>
      </c>
      <c r="C130" s="662" t="s">
        <v>568</v>
      </c>
      <c r="D130" s="663" t="s">
        <v>1705</v>
      </c>
      <c r="E130" s="662" t="s">
        <v>586</v>
      </c>
      <c r="F130" s="663" t="s">
        <v>1710</v>
      </c>
      <c r="G130" s="662" t="s">
        <v>587</v>
      </c>
      <c r="H130" s="662" t="s">
        <v>1026</v>
      </c>
      <c r="I130" s="662" t="s">
        <v>1027</v>
      </c>
      <c r="J130" s="662" t="s">
        <v>1028</v>
      </c>
      <c r="K130" s="662" t="s">
        <v>1029</v>
      </c>
      <c r="L130" s="664">
        <v>291.27</v>
      </c>
      <c r="M130" s="664">
        <v>10</v>
      </c>
      <c r="N130" s="665">
        <v>2912.7</v>
      </c>
    </row>
    <row r="131" spans="1:14" ht="14.4" customHeight="1" x14ac:dyDescent="0.3">
      <c r="A131" s="660" t="s">
        <v>558</v>
      </c>
      <c r="B131" s="661" t="s">
        <v>1703</v>
      </c>
      <c r="C131" s="662" t="s">
        <v>568</v>
      </c>
      <c r="D131" s="663" t="s">
        <v>1705</v>
      </c>
      <c r="E131" s="662" t="s">
        <v>586</v>
      </c>
      <c r="F131" s="663" t="s">
        <v>1710</v>
      </c>
      <c r="G131" s="662" t="s">
        <v>587</v>
      </c>
      <c r="H131" s="662" t="s">
        <v>1030</v>
      </c>
      <c r="I131" s="662" t="s">
        <v>1031</v>
      </c>
      <c r="J131" s="662" t="s">
        <v>1032</v>
      </c>
      <c r="K131" s="662" t="s">
        <v>1033</v>
      </c>
      <c r="L131" s="664">
        <v>66.249999999999972</v>
      </c>
      <c r="M131" s="664">
        <v>1</v>
      </c>
      <c r="N131" s="665">
        <v>66.249999999999972</v>
      </c>
    </row>
    <row r="132" spans="1:14" ht="14.4" customHeight="1" x14ac:dyDescent="0.3">
      <c r="A132" s="660" t="s">
        <v>558</v>
      </c>
      <c r="B132" s="661" t="s">
        <v>1703</v>
      </c>
      <c r="C132" s="662" t="s">
        <v>568</v>
      </c>
      <c r="D132" s="663" t="s">
        <v>1705</v>
      </c>
      <c r="E132" s="662" t="s">
        <v>586</v>
      </c>
      <c r="F132" s="663" t="s">
        <v>1710</v>
      </c>
      <c r="G132" s="662" t="s">
        <v>587</v>
      </c>
      <c r="H132" s="662" t="s">
        <v>1034</v>
      </c>
      <c r="I132" s="662" t="s">
        <v>1035</v>
      </c>
      <c r="J132" s="662" t="s">
        <v>1036</v>
      </c>
      <c r="K132" s="662" t="s">
        <v>1037</v>
      </c>
      <c r="L132" s="664">
        <v>111.72</v>
      </c>
      <c r="M132" s="664">
        <v>1</v>
      </c>
      <c r="N132" s="665">
        <v>111.72</v>
      </c>
    </row>
    <row r="133" spans="1:14" ht="14.4" customHeight="1" x14ac:dyDescent="0.3">
      <c r="A133" s="660" t="s">
        <v>558</v>
      </c>
      <c r="B133" s="661" t="s">
        <v>1703</v>
      </c>
      <c r="C133" s="662" t="s">
        <v>568</v>
      </c>
      <c r="D133" s="663" t="s">
        <v>1705</v>
      </c>
      <c r="E133" s="662" t="s">
        <v>586</v>
      </c>
      <c r="F133" s="663" t="s">
        <v>1710</v>
      </c>
      <c r="G133" s="662" t="s">
        <v>587</v>
      </c>
      <c r="H133" s="662" t="s">
        <v>1038</v>
      </c>
      <c r="I133" s="662" t="s">
        <v>1039</v>
      </c>
      <c r="J133" s="662" t="s">
        <v>1040</v>
      </c>
      <c r="K133" s="662" t="s">
        <v>1041</v>
      </c>
      <c r="L133" s="664">
        <v>69.838612688134788</v>
      </c>
      <c r="M133" s="664">
        <v>22</v>
      </c>
      <c r="N133" s="665">
        <v>1536.4494791389652</v>
      </c>
    </row>
    <row r="134" spans="1:14" ht="14.4" customHeight="1" x14ac:dyDescent="0.3">
      <c r="A134" s="660" t="s">
        <v>558</v>
      </c>
      <c r="B134" s="661" t="s">
        <v>1703</v>
      </c>
      <c r="C134" s="662" t="s">
        <v>568</v>
      </c>
      <c r="D134" s="663" t="s">
        <v>1705</v>
      </c>
      <c r="E134" s="662" t="s">
        <v>586</v>
      </c>
      <c r="F134" s="663" t="s">
        <v>1710</v>
      </c>
      <c r="G134" s="662" t="s">
        <v>587</v>
      </c>
      <c r="H134" s="662" t="s">
        <v>1042</v>
      </c>
      <c r="I134" s="662" t="s">
        <v>1042</v>
      </c>
      <c r="J134" s="662" t="s">
        <v>1043</v>
      </c>
      <c r="K134" s="662" t="s">
        <v>1044</v>
      </c>
      <c r="L134" s="664">
        <v>622.17999999999984</v>
      </c>
      <c r="M134" s="664">
        <v>1</v>
      </c>
      <c r="N134" s="665">
        <v>622.17999999999984</v>
      </c>
    </row>
    <row r="135" spans="1:14" ht="14.4" customHeight="1" x14ac:dyDescent="0.3">
      <c r="A135" s="660" t="s">
        <v>558</v>
      </c>
      <c r="B135" s="661" t="s">
        <v>1703</v>
      </c>
      <c r="C135" s="662" t="s">
        <v>568</v>
      </c>
      <c r="D135" s="663" t="s">
        <v>1705</v>
      </c>
      <c r="E135" s="662" t="s">
        <v>586</v>
      </c>
      <c r="F135" s="663" t="s">
        <v>1710</v>
      </c>
      <c r="G135" s="662" t="s">
        <v>587</v>
      </c>
      <c r="H135" s="662" t="s">
        <v>1045</v>
      </c>
      <c r="I135" s="662" t="s">
        <v>216</v>
      </c>
      <c r="J135" s="662" t="s">
        <v>1046</v>
      </c>
      <c r="K135" s="662"/>
      <c r="L135" s="664">
        <v>62.276923076923076</v>
      </c>
      <c r="M135" s="664">
        <v>13</v>
      </c>
      <c r="N135" s="665">
        <v>809.6</v>
      </c>
    </row>
    <row r="136" spans="1:14" ht="14.4" customHeight="1" x14ac:dyDescent="0.3">
      <c r="A136" s="660" t="s">
        <v>558</v>
      </c>
      <c r="B136" s="661" t="s">
        <v>1703</v>
      </c>
      <c r="C136" s="662" t="s">
        <v>568</v>
      </c>
      <c r="D136" s="663" t="s">
        <v>1705</v>
      </c>
      <c r="E136" s="662" t="s">
        <v>586</v>
      </c>
      <c r="F136" s="663" t="s">
        <v>1710</v>
      </c>
      <c r="G136" s="662" t="s">
        <v>587</v>
      </c>
      <c r="H136" s="662" t="s">
        <v>1047</v>
      </c>
      <c r="I136" s="662" t="s">
        <v>1048</v>
      </c>
      <c r="J136" s="662" t="s">
        <v>1049</v>
      </c>
      <c r="K136" s="662" t="s">
        <v>1050</v>
      </c>
      <c r="L136" s="664">
        <v>54.70494708337722</v>
      </c>
      <c r="M136" s="664">
        <v>2</v>
      </c>
      <c r="N136" s="665">
        <v>109.40989416675444</v>
      </c>
    </row>
    <row r="137" spans="1:14" ht="14.4" customHeight="1" x14ac:dyDescent="0.3">
      <c r="A137" s="660" t="s">
        <v>558</v>
      </c>
      <c r="B137" s="661" t="s">
        <v>1703</v>
      </c>
      <c r="C137" s="662" t="s">
        <v>568</v>
      </c>
      <c r="D137" s="663" t="s">
        <v>1705</v>
      </c>
      <c r="E137" s="662" t="s">
        <v>586</v>
      </c>
      <c r="F137" s="663" t="s">
        <v>1710</v>
      </c>
      <c r="G137" s="662" t="s">
        <v>587</v>
      </c>
      <c r="H137" s="662" t="s">
        <v>1051</v>
      </c>
      <c r="I137" s="662" t="s">
        <v>216</v>
      </c>
      <c r="J137" s="662" t="s">
        <v>1052</v>
      </c>
      <c r="K137" s="662"/>
      <c r="L137" s="664">
        <v>166.41150077207772</v>
      </c>
      <c r="M137" s="664">
        <v>17</v>
      </c>
      <c r="N137" s="665">
        <v>2828.9955131253214</v>
      </c>
    </row>
    <row r="138" spans="1:14" ht="14.4" customHeight="1" x14ac:dyDescent="0.3">
      <c r="A138" s="660" t="s">
        <v>558</v>
      </c>
      <c r="B138" s="661" t="s">
        <v>1703</v>
      </c>
      <c r="C138" s="662" t="s">
        <v>568</v>
      </c>
      <c r="D138" s="663" t="s">
        <v>1705</v>
      </c>
      <c r="E138" s="662" t="s">
        <v>586</v>
      </c>
      <c r="F138" s="663" t="s">
        <v>1710</v>
      </c>
      <c r="G138" s="662" t="s">
        <v>587</v>
      </c>
      <c r="H138" s="662" t="s">
        <v>1053</v>
      </c>
      <c r="I138" s="662" t="s">
        <v>1053</v>
      </c>
      <c r="J138" s="662" t="s">
        <v>1054</v>
      </c>
      <c r="K138" s="662" t="s">
        <v>1055</v>
      </c>
      <c r="L138" s="664">
        <v>45.959769960388648</v>
      </c>
      <c r="M138" s="664">
        <v>5</v>
      </c>
      <c r="N138" s="665">
        <v>229.79884980194325</v>
      </c>
    </row>
    <row r="139" spans="1:14" ht="14.4" customHeight="1" x14ac:dyDescent="0.3">
      <c r="A139" s="660" t="s">
        <v>558</v>
      </c>
      <c r="B139" s="661" t="s">
        <v>1703</v>
      </c>
      <c r="C139" s="662" t="s">
        <v>568</v>
      </c>
      <c r="D139" s="663" t="s">
        <v>1705</v>
      </c>
      <c r="E139" s="662" t="s">
        <v>586</v>
      </c>
      <c r="F139" s="663" t="s">
        <v>1710</v>
      </c>
      <c r="G139" s="662" t="s">
        <v>587</v>
      </c>
      <c r="H139" s="662" t="s">
        <v>1056</v>
      </c>
      <c r="I139" s="662" t="s">
        <v>216</v>
      </c>
      <c r="J139" s="662" t="s">
        <v>1057</v>
      </c>
      <c r="K139" s="662"/>
      <c r="L139" s="664">
        <v>43.186087041011739</v>
      </c>
      <c r="M139" s="664">
        <v>31</v>
      </c>
      <c r="N139" s="665">
        <v>1338.768698271364</v>
      </c>
    </row>
    <row r="140" spans="1:14" ht="14.4" customHeight="1" x14ac:dyDescent="0.3">
      <c r="A140" s="660" t="s">
        <v>558</v>
      </c>
      <c r="B140" s="661" t="s">
        <v>1703</v>
      </c>
      <c r="C140" s="662" t="s">
        <v>568</v>
      </c>
      <c r="D140" s="663" t="s">
        <v>1705</v>
      </c>
      <c r="E140" s="662" t="s">
        <v>586</v>
      </c>
      <c r="F140" s="663" t="s">
        <v>1710</v>
      </c>
      <c r="G140" s="662" t="s">
        <v>587</v>
      </c>
      <c r="H140" s="662" t="s">
        <v>1058</v>
      </c>
      <c r="I140" s="662" t="s">
        <v>1059</v>
      </c>
      <c r="J140" s="662" t="s">
        <v>1060</v>
      </c>
      <c r="K140" s="662" t="s">
        <v>999</v>
      </c>
      <c r="L140" s="664">
        <v>35.049999999999997</v>
      </c>
      <c r="M140" s="664">
        <v>20</v>
      </c>
      <c r="N140" s="665">
        <v>701</v>
      </c>
    </row>
    <row r="141" spans="1:14" ht="14.4" customHeight="1" x14ac:dyDescent="0.3">
      <c r="A141" s="660" t="s">
        <v>558</v>
      </c>
      <c r="B141" s="661" t="s">
        <v>1703</v>
      </c>
      <c r="C141" s="662" t="s">
        <v>568</v>
      </c>
      <c r="D141" s="663" t="s">
        <v>1705</v>
      </c>
      <c r="E141" s="662" t="s">
        <v>586</v>
      </c>
      <c r="F141" s="663" t="s">
        <v>1710</v>
      </c>
      <c r="G141" s="662" t="s">
        <v>587</v>
      </c>
      <c r="H141" s="662" t="s">
        <v>1061</v>
      </c>
      <c r="I141" s="662" t="s">
        <v>1062</v>
      </c>
      <c r="J141" s="662" t="s">
        <v>1063</v>
      </c>
      <c r="K141" s="662" t="s">
        <v>1064</v>
      </c>
      <c r="L141" s="664">
        <v>576.19609228597812</v>
      </c>
      <c r="M141" s="664">
        <v>7</v>
      </c>
      <c r="N141" s="665">
        <v>4033.372646001847</v>
      </c>
    </row>
    <row r="142" spans="1:14" ht="14.4" customHeight="1" x14ac:dyDescent="0.3">
      <c r="A142" s="660" t="s">
        <v>558</v>
      </c>
      <c r="B142" s="661" t="s">
        <v>1703</v>
      </c>
      <c r="C142" s="662" t="s">
        <v>568</v>
      </c>
      <c r="D142" s="663" t="s">
        <v>1705</v>
      </c>
      <c r="E142" s="662" t="s">
        <v>586</v>
      </c>
      <c r="F142" s="663" t="s">
        <v>1710</v>
      </c>
      <c r="G142" s="662" t="s">
        <v>587</v>
      </c>
      <c r="H142" s="662" t="s">
        <v>1065</v>
      </c>
      <c r="I142" s="662" t="s">
        <v>216</v>
      </c>
      <c r="J142" s="662" t="s">
        <v>1066</v>
      </c>
      <c r="K142" s="662" t="s">
        <v>1067</v>
      </c>
      <c r="L142" s="664">
        <v>1001.275</v>
      </c>
      <c r="M142" s="664">
        <v>2</v>
      </c>
      <c r="N142" s="665">
        <v>2002.55</v>
      </c>
    </row>
    <row r="143" spans="1:14" ht="14.4" customHeight="1" x14ac:dyDescent="0.3">
      <c r="A143" s="660" t="s">
        <v>558</v>
      </c>
      <c r="B143" s="661" t="s">
        <v>1703</v>
      </c>
      <c r="C143" s="662" t="s">
        <v>568</v>
      </c>
      <c r="D143" s="663" t="s">
        <v>1705</v>
      </c>
      <c r="E143" s="662" t="s">
        <v>586</v>
      </c>
      <c r="F143" s="663" t="s">
        <v>1710</v>
      </c>
      <c r="G143" s="662" t="s">
        <v>587</v>
      </c>
      <c r="H143" s="662" t="s">
        <v>1068</v>
      </c>
      <c r="I143" s="662" t="s">
        <v>1069</v>
      </c>
      <c r="J143" s="662" t="s">
        <v>1070</v>
      </c>
      <c r="K143" s="662" t="s">
        <v>1071</v>
      </c>
      <c r="L143" s="664">
        <v>71.239999999999995</v>
      </c>
      <c r="M143" s="664">
        <v>10</v>
      </c>
      <c r="N143" s="665">
        <v>712.4</v>
      </c>
    </row>
    <row r="144" spans="1:14" ht="14.4" customHeight="1" x14ac:dyDescent="0.3">
      <c r="A144" s="660" t="s">
        <v>558</v>
      </c>
      <c r="B144" s="661" t="s">
        <v>1703</v>
      </c>
      <c r="C144" s="662" t="s">
        <v>568</v>
      </c>
      <c r="D144" s="663" t="s">
        <v>1705</v>
      </c>
      <c r="E144" s="662" t="s">
        <v>586</v>
      </c>
      <c r="F144" s="663" t="s">
        <v>1710</v>
      </c>
      <c r="G144" s="662" t="s">
        <v>587</v>
      </c>
      <c r="H144" s="662" t="s">
        <v>1072</v>
      </c>
      <c r="I144" s="662" t="s">
        <v>1073</v>
      </c>
      <c r="J144" s="662" t="s">
        <v>1074</v>
      </c>
      <c r="K144" s="662" t="s">
        <v>1075</v>
      </c>
      <c r="L144" s="664">
        <v>565.01000000000022</v>
      </c>
      <c r="M144" s="664">
        <v>1</v>
      </c>
      <c r="N144" s="665">
        <v>565.01000000000022</v>
      </c>
    </row>
    <row r="145" spans="1:14" ht="14.4" customHeight="1" x14ac:dyDescent="0.3">
      <c r="A145" s="660" t="s">
        <v>558</v>
      </c>
      <c r="B145" s="661" t="s">
        <v>1703</v>
      </c>
      <c r="C145" s="662" t="s">
        <v>568</v>
      </c>
      <c r="D145" s="663" t="s">
        <v>1705</v>
      </c>
      <c r="E145" s="662" t="s">
        <v>586</v>
      </c>
      <c r="F145" s="663" t="s">
        <v>1710</v>
      </c>
      <c r="G145" s="662" t="s">
        <v>587</v>
      </c>
      <c r="H145" s="662" t="s">
        <v>1076</v>
      </c>
      <c r="I145" s="662" t="s">
        <v>1077</v>
      </c>
      <c r="J145" s="662" t="s">
        <v>1078</v>
      </c>
      <c r="K145" s="662" t="s">
        <v>1079</v>
      </c>
      <c r="L145" s="664">
        <v>86.728616180234695</v>
      </c>
      <c r="M145" s="664">
        <v>8</v>
      </c>
      <c r="N145" s="665">
        <v>693.82892944187756</v>
      </c>
    </row>
    <row r="146" spans="1:14" ht="14.4" customHeight="1" x14ac:dyDescent="0.3">
      <c r="A146" s="660" t="s">
        <v>558</v>
      </c>
      <c r="B146" s="661" t="s">
        <v>1703</v>
      </c>
      <c r="C146" s="662" t="s">
        <v>568</v>
      </c>
      <c r="D146" s="663" t="s">
        <v>1705</v>
      </c>
      <c r="E146" s="662" t="s">
        <v>586</v>
      </c>
      <c r="F146" s="663" t="s">
        <v>1710</v>
      </c>
      <c r="G146" s="662" t="s">
        <v>587</v>
      </c>
      <c r="H146" s="662" t="s">
        <v>1080</v>
      </c>
      <c r="I146" s="662" t="s">
        <v>1081</v>
      </c>
      <c r="J146" s="662" t="s">
        <v>1082</v>
      </c>
      <c r="K146" s="662" t="s">
        <v>999</v>
      </c>
      <c r="L146" s="664">
        <v>84.77</v>
      </c>
      <c r="M146" s="664">
        <v>60</v>
      </c>
      <c r="N146" s="665">
        <v>5086.2</v>
      </c>
    </row>
    <row r="147" spans="1:14" ht="14.4" customHeight="1" x14ac:dyDescent="0.3">
      <c r="A147" s="660" t="s">
        <v>558</v>
      </c>
      <c r="B147" s="661" t="s">
        <v>1703</v>
      </c>
      <c r="C147" s="662" t="s">
        <v>568</v>
      </c>
      <c r="D147" s="663" t="s">
        <v>1705</v>
      </c>
      <c r="E147" s="662" t="s">
        <v>586</v>
      </c>
      <c r="F147" s="663" t="s">
        <v>1710</v>
      </c>
      <c r="G147" s="662" t="s">
        <v>587</v>
      </c>
      <c r="H147" s="662" t="s">
        <v>1083</v>
      </c>
      <c r="I147" s="662" t="s">
        <v>1084</v>
      </c>
      <c r="J147" s="662" t="s">
        <v>1085</v>
      </c>
      <c r="K147" s="662" t="s">
        <v>1086</v>
      </c>
      <c r="L147" s="664">
        <v>81.61666666666666</v>
      </c>
      <c r="M147" s="664">
        <v>3</v>
      </c>
      <c r="N147" s="665">
        <v>244.84999999999997</v>
      </c>
    </row>
    <row r="148" spans="1:14" ht="14.4" customHeight="1" x14ac:dyDescent="0.3">
      <c r="A148" s="660" t="s">
        <v>558</v>
      </c>
      <c r="B148" s="661" t="s">
        <v>1703</v>
      </c>
      <c r="C148" s="662" t="s">
        <v>568</v>
      </c>
      <c r="D148" s="663" t="s">
        <v>1705</v>
      </c>
      <c r="E148" s="662" t="s">
        <v>586</v>
      </c>
      <c r="F148" s="663" t="s">
        <v>1710</v>
      </c>
      <c r="G148" s="662" t="s">
        <v>587</v>
      </c>
      <c r="H148" s="662" t="s">
        <v>1087</v>
      </c>
      <c r="I148" s="662" t="s">
        <v>1088</v>
      </c>
      <c r="J148" s="662" t="s">
        <v>1089</v>
      </c>
      <c r="K148" s="662" t="s">
        <v>1090</v>
      </c>
      <c r="L148" s="664">
        <v>73.841228765529294</v>
      </c>
      <c r="M148" s="664">
        <v>10</v>
      </c>
      <c r="N148" s="665">
        <v>738.41228765529297</v>
      </c>
    </row>
    <row r="149" spans="1:14" ht="14.4" customHeight="1" x14ac:dyDescent="0.3">
      <c r="A149" s="660" t="s">
        <v>558</v>
      </c>
      <c r="B149" s="661" t="s">
        <v>1703</v>
      </c>
      <c r="C149" s="662" t="s">
        <v>568</v>
      </c>
      <c r="D149" s="663" t="s">
        <v>1705</v>
      </c>
      <c r="E149" s="662" t="s">
        <v>586</v>
      </c>
      <c r="F149" s="663" t="s">
        <v>1710</v>
      </c>
      <c r="G149" s="662" t="s">
        <v>587</v>
      </c>
      <c r="H149" s="662" t="s">
        <v>1091</v>
      </c>
      <c r="I149" s="662" t="s">
        <v>1092</v>
      </c>
      <c r="J149" s="662" t="s">
        <v>1093</v>
      </c>
      <c r="K149" s="662" t="s">
        <v>1094</v>
      </c>
      <c r="L149" s="664">
        <v>934.01</v>
      </c>
      <c r="M149" s="664">
        <v>20</v>
      </c>
      <c r="N149" s="665">
        <v>18680.2</v>
      </c>
    </row>
    <row r="150" spans="1:14" ht="14.4" customHeight="1" x14ac:dyDescent="0.3">
      <c r="A150" s="660" t="s">
        <v>558</v>
      </c>
      <c r="B150" s="661" t="s">
        <v>1703</v>
      </c>
      <c r="C150" s="662" t="s">
        <v>568</v>
      </c>
      <c r="D150" s="663" t="s">
        <v>1705</v>
      </c>
      <c r="E150" s="662" t="s">
        <v>586</v>
      </c>
      <c r="F150" s="663" t="s">
        <v>1710</v>
      </c>
      <c r="G150" s="662" t="s">
        <v>587</v>
      </c>
      <c r="H150" s="662" t="s">
        <v>1095</v>
      </c>
      <c r="I150" s="662" t="s">
        <v>216</v>
      </c>
      <c r="J150" s="662" t="s">
        <v>1096</v>
      </c>
      <c r="K150" s="662"/>
      <c r="L150" s="664">
        <v>275.76984507191457</v>
      </c>
      <c r="M150" s="664">
        <v>2</v>
      </c>
      <c r="N150" s="665">
        <v>551.53969014382915</v>
      </c>
    </row>
    <row r="151" spans="1:14" ht="14.4" customHeight="1" x14ac:dyDescent="0.3">
      <c r="A151" s="660" t="s">
        <v>558</v>
      </c>
      <c r="B151" s="661" t="s">
        <v>1703</v>
      </c>
      <c r="C151" s="662" t="s">
        <v>568</v>
      </c>
      <c r="D151" s="663" t="s">
        <v>1705</v>
      </c>
      <c r="E151" s="662" t="s">
        <v>586</v>
      </c>
      <c r="F151" s="663" t="s">
        <v>1710</v>
      </c>
      <c r="G151" s="662" t="s">
        <v>587</v>
      </c>
      <c r="H151" s="662" t="s">
        <v>1097</v>
      </c>
      <c r="I151" s="662" t="s">
        <v>216</v>
      </c>
      <c r="J151" s="662" t="s">
        <v>1098</v>
      </c>
      <c r="K151" s="662" t="s">
        <v>1099</v>
      </c>
      <c r="L151" s="664">
        <v>396.75</v>
      </c>
      <c r="M151" s="664">
        <v>72</v>
      </c>
      <c r="N151" s="665">
        <v>28566</v>
      </c>
    </row>
    <row r="152" spans="1:14" ht="14.4" customHeight="1" x14ac:dyDescent="0.3">
      <c r="A152" s="660" t="s">
        <v>558</v>
      </c>
      <c r="B152" s="661" t="s">
        <v>1703</v>
      </c>
      <c r="C152" s="662" t="s">
        <v>568</v>
      </c>
      <c r="D152" s="663" t="s">
        <v>1705</v>
      </c>
      <c r="E152" s="662" t="s">
        <v>586</v>
      </c>
      <c r="F152" s="663" t="s">
        <v>1710</v>
      </c>
      <c r="G152" s="662" t="s">
        <v>587</v>
      </c>
      <c r="H152" s="662" t="s">
        <v>1100</v>
      </c>
      <c r="I152" s="662" t="s">
        <v>216</v>
      </c>
      <c r="J152" s="662" t="s">
        <v>1101</v>
      </c>
      <c r="K152" s="662"/>
      <c r="L152" s="664">
        <v>36.09740257657441</v>
      </c>
      <c r="M152" s="664">
        <v>1</v>
      </c>
      <c r="N152" s="665">
        <v>36.09740257657441</v>
      </c>
    </row>
    <row r="153" spans="1:14" ht="14.4" customHeight="1" x14ac:dyDescent="0.3">
      <c r="A153" s="660" t="s">
        <v>558</v>
      </c>
      <c r="B153" s="661" t="s">
        <v>1703</v>
      </c>
      <c r="C153" s="662" t="s">
        <v>568</v>
      </c>
      <c r="D153" s="663" t="s">
        <v>1705</v>
      </c>
      <c r="E153" s="662" t="s">
        <v>586</v>
      </c>
      <c r="F153" s="663" t="s">
        <v>1710</v>
      </c>
      <c r="G153" s="662" t="s">
        <v>587</v>
      </c>
      <c r="H153" s="662" t="s">
        <v>1102</v>
      </c>
      <c r="I153" s="662" t="s">
        <v>1103</v>
      </c>
      <c r="J153" s="662" t="s">
        <v>1104</v>
      </c>
      <c r="K153" s="662" t="s">
        <v>1105</v>
      </c>
      <c r="L153" s="664">
        <v>366.48</v>
      </c>
      <c r="M153" s="664">
        <v>2</v>
      </c>
      <c r="N153" s="665">
        <v>732.96</v>
      </c>
    </row>
    <row r="154" spans="1:14" ht="14.4" customHeight="1" x14ac:dyDescent="0.3">
      <c r="A154" s="660" t="s">
        <v>558</v>
      </c>
      <c r="B154" s="661" t="s">
        <v>1703</v>
      </c>
      <c r="C154" s="662" t="s">
        <v>568</v>
      </c>
      <c r="D154" s="663" t="s">
        <v>1705</v>
      </c>
      <c r="E154" s="662" t="s">
        <v>586</v>
      </c>
      <c r="F154" s="663" t="s">
        <v>1710</v>
      </c>
      <c r="G154" s="662" t="s">
        <v>587</v>
      </c>
      <c r="H154" s="662" t="s">
        <v>1106</v>
      </c>
      <c r="I154" s="662" t="s">
        <v>1107</v>
      </c>
      <c r="J154" s="662" t="s">
        <v>1108</v>
      </c>
      <c r="K154" s="662" t="s">
        <v>1109</v>
      </c>
      <c r="L154" s="664">
        <v>129.41999999999999</v>
      </c>
      <c r="M154" s="664">
        <v>3</v>
      </c>
      <c r="N154" s="665">
        <v>388.26</v>
      </c>
    </row>
    <row r="155" spans="1:14" ht="14.4" customHeight="1" x14ac:dyDescent="0.3">
      <c r="A155" s="660" t="s">
        <v>558</v>
      </c>
      <c r="B155" s="661" t="s">
        <v>1703</v>
      </c>
      <c r="C155" s="662" t="s">
        <v>568</v>
      </c>
      <c r="D155" s="663" t="s">
        <v>1705</v>
      </c>
      <c r="E155" s="662" t="s">
        <v>586</v>
      </c>
      <c r="F155" s="663" t="s">
        <v>1710</v>
      </c>
      <c r="G155" s="662" t="s">
        <v>587</v>
      </c>
      <c r="H155" s="662" t="s">
        <v>1110</v>
      </c>
      <c r="I155" s="662" t="s">
        <v>216</v>
      </c>
      <c r="J155" s="662" t="s">
        <v>1111</v>
      </c>
      <c r="K155" s="662"/>
      <c r="L155" s="664">
        <v>62.230900000000005</v>
      </c>
      <c r="M155" s="664">
        <v>2</v>
      </c>
      <c r="N155" s="665">
        <v>124.46180000000001</v>
      </c>
    </row>
    <row r="156" spans="1:14" ht="14.4" customHeight="1" x14ac:dyDescent="0.3">
      <c r="A156" s="660" t="s">
        <v>558</v>
      </c>
      <c r="B156" s="661" t="s">
        <v>1703</v>
      </c>
      <c r="C156" s="662" t="s">
        <v>568</v>
      </c>
      <c r="D156" s="663" t="s">
        <v>1705</v>
      </c>
      <c r="E156" s="662" t="s">
        <v>586</v>
      </c>
      <c r="F156" s="663" t="s">
        <v>1710</v>
      </c>
      <c r="G156" s="662" t="s">
        <v>587</v>
      </c>
      <c r="H156" s="662" t="s">
        <v>1112</v>
      </c>
      <c r="I156" s="662" t="s">
        <v>1113</v>
      </c>
      <c r="J156" s="662" t="s">
        <v>1114</v>
      </c>
      <c r="K156" s="662" t="s">
        <v>1115</v>
      </c>
      <c r="L156" s="664">
        <v>191.23</v>
      </c>
      <c r="M156" s="664">
        <v>2</v>
      </c>
      <c r="N156" s="665">
        <v>382.46</v>
      </c>
    </row>
    <row r="157" spans="1:14" ht="14.4" customHeight="1" x14ac:dyDescent="0.3">
      <c r="A157" s="660" t="s">
        <v>558</v>
      </c>
      <c r="B157" s="661" t="s">
        <v>1703</v>
      </c>
      <c r="C157" s="662" t="s">
        <v>568</v>
      </c>
      <c r="D157" s="663" t="s">
        <v>1705</v>
      </c>
      <c r="E157" s="662" t="s">
        <v>586</v>
      </c>
      <c r="F157" s="663" t="s">
        <v>1710</v>
      </c>
      <c r="G157" s="662" t="s">
        <v>587</v>
      </c>
      <c r="H157" s="662" t="s">
        <v>1116</v>
      </c>
      <c r="I157" s="662" t="s">
        <v>1117</v>
      </c>
      <c r="J157" s="662" t="s">
        <v>1118</v>
      </c>
      <c r="K157" s="662" t="s">
        <v>1119</v>
      </c>
      <c r="L157" s="664">
        <v>474.51977612503629</v>
      </c>
      <c r="M157" s="664">
        <v>3</v>
      </c>
      <c r="N157" s="665">
        <v>1423.5593283751089</v>
      </c>
    </row>
    <row r="158" spans="1:14" ht="14.4" customHeight="1" x14ac:dyDescent="0.3">
      <c r="A158" s="660" t="s">
        <v>558</v>
      </c>
      <c r="B158" s="661" t="s">
        <v>1703</v>
      </c>
      <c r="C158" s="662" t="s">
        <v>568</v>
      </c>
      <c r="D158" s="663" t="s">
        <v>1705</v>
      </c>
      <c r="E158" s="662" t="s">
        <v>586</v>
      </c>
      <c r="F158" s="663" t="s">
        <v>1710</v>
      </c>
      <c r="G158" s="662" t="s">
        <v>587</v>
      </c>
      <c r="H158" s="662" t="s">
        <v>1120</v>
      </c>
      <c r="I158" s="662" t="s">
        <v>1120</v>
      </c>
      <c r="J158" s="662" t="s">
        <v>1121</v>
      </c>
      <c r="K158" s="662" t="s">
        <v>1122</v>
      </c>
      <c r="L158" s="664">
        <v>1022.9974952449772</v>
      </c>
      <c r="M158" s="664">
        <v>1</v>
      </c>
      <c r="N158" s="665">
        <v>1022.9974952449772</v>
      </c>
    </row>
    <row r="159" spans="1:14" ht="14.4" customHeight="1" x14ac:dyDescent="0.3">
      <c r="A159" s="660" t="s">
        <v>558</v>
      </c>
      <c r="B159" s="661" t="s">
        <v>1703</v>
      </c>
      <c r="C159" s="662" t="s">
        <v>568</v>
      </c>
      <c r="D159" s="663" t="s">
        <v>1705</v>
      </c>
      <c r="E159" s="662" t="s">
        <v>586</v>
      </c>
      <c r="F159" s="663" t="s">
        <v>1710</v>
      </c>
      <c r="G159" s="662" t="s">
        <v>587</v>
      </c>
      <c r="H159" s="662" t="s">
        <v>1123</v>
      </c>
      <c r="I159" s="662" t="s">
        <v>216</v>
      </c>
      <c r="J159" s="662" t="s">
        <v>1124</v>
      </c>
      <c r="K159" s="662" t="s">
        <v>1125</v>
      </c>
      <c r="L159" s="664">
        <v>77.145470673436577</v>
      </c>
      <c r="M159" s="664">
        <v>12</v>
      </c>
      <c r="N159" s="665">
        <v>925.74564808123887</v>
      </c>
    </row>
    <row r="160" spans="1:14" ht="14.4" customHeight="1" x14ac:dyDescent="0.3">
      <c r="A160" s="660" t="s">
        <v>558</v>
      </c>
      <c r="B160" s="661" t="s">
        <v>1703</v>
      </c>
      <c r="C160" s="662" t="s">
        <v>568</v>
      </c>
      <c r="D160" s="663" t="s">
        <v>1705</v>
      </c>
      <c r="E160" s="662" t="s">
        <v>586</v>
      </c>
      <c r="F160" s="663" t="s">
        <v>1710</v>
      </c>
      <c r="G160" s="662" t="s">
        <v>587</v>
      </c>
      <c r="H160" s="662" t="s">
        <v>1126</v>
      </c>
      <c r="I160" s="662" t="s">
        <v>1127</v>
      </c>
      <c r="J160" s="662" t="s">
        <v>1128</v>
      </c>
      <c r="K160" s="662" t="s">
        <v>1129</v>
      </c>
      <c r="L160" s="664">
        <v>379.19</v>
      </c>
      <c r="M160" s="664">
        <v>1</v>
      </c>
      <c r="N160" s="665">
        <v>379.19</v>
      </c>
    </row>
    <row r="161" spans="1:14" ht="14.4" customHeight="1" x14ac:dyDescent="0.3">
      <c r="A161" s="660" t="s">
        <v>558</v>
      </c>
      <c r="B161" s="661" t="s">
        <v>1703</v>
      </c>
      <c r="C161" s="662" t="s">
        <v>568</v>
      </c>
      <c r="D161" s="663" t="s">
        <v>1705</v>
      </c>
      <c r="E161" s="662" t="s">
        <v>586</v>
      </c>
      <c r="F161" s="663" t="s">
        <v>1710</v>
      </c>
      <c r="G161" s="662" t="s">
        <v>587</v>
      </c>
      <c r="H161" s="662" t="s">
        <v>1130</v>
      </c>
      <c r="I161" s="662" t="s">
        <v>1130</v>
      </c>
      <c r="J161" s="662" t="s">
        <v>1131</v>
      </c>
      <c r="K161" s="662" t="s">
        <v>1132</v>
      </c>
      <c r="L161" s="664">
        <v>96.09936567515517</v>
      </c>
      <c r="M161" s="664">
        <v>5</v>
      </c>
      <c r="N161" s="665">
        <v>480.49682837577586</v>
      </c>
    </row>
    <row r="162" spans="1:14" ht="14.4" customHeight="1" x14ac:dyDescent="0.3">
      <c r="A162" s="660" t="s">
        <v>558</v>
      </c>
      <c r="B162" s="661" t="s">
        <v>1703</v>
      </c>
      <c r="C162" s="662" t="s">
        <v>568</v>
      </c>
      <c r="D162" s="663" t="s">
        <v>1705</v>
      </c>
      <c r="E162" s="662" t="s">
        <v>586</v>
      </c>
      <c r="F162" s="663" t="s">
        <v>1710</v>
      </c>
      <c r="G162" s="662" t="s">
        <v>587</v>
      </c>
      <c r="H162" s="662" t="s">
        <v>1133</v>
      </c>
      <c r="I162" s="662" t="s">
        <v>1133</v>
      </c>
      <c r="J162" s="662" t="s">
        <v>628</v>
      </c>
      <c r="K162" s="662" t="s">
        <v>1134</v>
      </c>
      <c r="L162" s="664">
        <v>57.956379243294393</v>
      </c>
      <c r="M162" s="664">
        <v>155</v>
      </c>
      <c r="N162" s="665">
        <v>8983.2387827106304</v>
      </c>
    </row>
    <row r="163" spans="1:14" ht="14.4" customHeight="1" x14ac:dyDescent="0.3">
      <c r="A163" s="660" t="s">
        <v>558</v>
      </c>
      <c r="B163" s="661" t="s">
        <v>1703</v>
      </c>
      <c r="C163" s="662" t="s">
        <v>568</v>
      </c>
      <c r="D163" s="663" t="s">
        <v>1705</v>
      </c>
      <c r="E163" s="662" t="s">
        <v>586</v>
      </c>
      <c r="F163" s="663" t="s">
        <v>1710</v>
      </c>
      <c r="G163" s="662" t="s">
        <v>587</v>
      </c>
      <c r="H163" s="662" t="s">
        <v>1135</v>
      </c>
      <c r="I163" s="662" t="s">
        <v>216</v>
      </c>
      <c r="J163" s="662" t="s">
        <v>1136</v>
      </c>
      <c r="K163" s="662"/>
      <c r="L163" s="664">
        <v>33.54999999999999</v>
      </c>
      <c r="M163" s="664">
        <v>1</v>
      </c>
      <c r="N163" s="665">
        <v>33.54999999999999</v>
      </c>
    </row>
    <row r="164" spans="1:14" ht="14.4" customHeight="1" x14ac:dyDescent="0.3">
      <c r="A164" s="660" t="s">
        <v>558</v>
      </c>
      <c r="B164" s="661" t="s">
        <v>1703</v>
      </c>
      <c r="C164" s="662" t="s">
        <v>568</v>
      </c>
      <c r="D164" s="663" t="s">
        <v>1705</v>
      </c>
      <c r="E164" s="662" t="s">
        <v>586</v>
      </c>
      <c r="F164" s="663" t="s">
        <v>1710</v>
      </c>
      <c r="G164" s="662" t="s">
        <v>587</v>
      </c>
      <c r="H164" s="662" t="s">
        <v>1137</v>
      </c>
      <c r="I164" s="662" t="s">
        <v>216</v>
      </c>
      <c r="J164" s="662" t="s">
        <v>1138</v>
      </c>
      <c r="K164" s="662"/>
      <c r="L164" s="664">
        <v>68.349980772320734</v>
      </c>
      <c r="M164" s="664">
        <v>6</v>
      </c>
      <c r="N164" s="665">
        <v>410.09988463392438</v>
      </c>
    </row>
    <row r="165" spans="1:14" ht="14.4" customHeight="1" x14ac:dyDescent="0.3">
      <c r="A165" s="660" t="s">
        <v>558</v>
      </c>
      <c r="B165" s="661" t="s">
        <v>1703</v>
      </c>
      <c r="C165" s="662" t="s">
        <v>568</v>
      </c>
      <c r="D165" s="663" t="s">
        <v>1705</v>
      </c>
      <c r="E165" s="662" t="s">
        <v>586</v>
      </c>
      <c r="F165" s="663" t="s">
        <v>1710</v>
      </c>
      <c r="G165" s="662" t="s">
        <v>587</v>
      </c>
      <c r="H165" s="662" t="s">
        <v>1139</v>
      </c>
      <c r="I165" s="662" t="s">
        <v>1139</v>
      </c>
      <c r="J165" s="662" t="s">
        <v>726</v>
      </c>
      <c r="K165" s="662" t="s">
        <v>1140</v>
      </c>
      <c r="L165" s="664">
        <v>121.83999913297036</v>
      </c>
      <c r="M165" s="664">
        <v>6</v>
      </c>
      <c r="N165" s="665">
        <v>731.03999479782215</v>
      </c>
    </row>
    <row r="166" spans="1:14" ht="14.4" customHeight="1" x14ac:dyDescent="0.3">
      <c r="A166" s="660" t="s">
        <v>558</v>
      </c>
      <c r="B166" s="661" t="s">
        <v>1703</v>
      </c>
      <c r="C166" s="662" t="s">
        <v>568</v>
      </c>
      <c r="D166" s="663" t="s">
        <v>1705</v>
      </c>
      <c r="E166" s="662" t="s">
        <v>586</v>
      </c>
      <c r="F166" s="663" t="s">
        <v>1710</v>
      </c>
      <c r="G166" s="662" t="s">
        <v>587</v>
      </c>
      <c r="H166" s="662" t="s">
        <v>1141</v>
      </c>
      <c r="I166" s="662" t="s">
        <v>216</v>
      </c>
      <c r="J166" s="662" t="s">
        <v>1142</v>
      </c>
      <c r="K166" s="662"/>
      <c r="L166" s="664">
        <v>83.849950867742606</v>
      </c>
      <c r="M166" s="664">
        <v>5</v>
      </c>
      <c r="N166" s="665">
        <v>419.24975433871305</v>
      </c>
    </row>
    <row r="167" spans="1:14" ht="14.4" customHeight="1" x14ac:dyDescent="0.3">
      <c r="A167" s="660" t="s">
        <v>558</v>
      </c>
      <c r="B167" s="661" t="s">
        <v>1703</v>
      </c>
      <c r="C167" s="662" t="s">
        <v>568</v>
      </c>
      <c r="D167" s="663" t="s">
        <v>1705</v>
      </c>
      <c r="E167" s="662" t="s">
        <v>586</v>
      </c>
      <c r="F167" s="663" t="s">
        <v>1710</v>
      </c>
      <c r="G167" s="662" t="s">
        <v>587</v>
      </c>
      <c r="H167" s="662" t="s">
        <v>1143</v>
      </c>
      <c r="I167" s="662" t="s">
        <v>216</v>
      </c>
      <c r="J167" s="662" t="s">
        <v>1144</v>
      </c>
      <c r="K167" s="662"/>
      <c r="L167" s="664">
        <v>79.287999435776044</v>
      </c>
      <c r="M167" s="664">
        <v>1</v>
      </c>
      <c r="N167" s="665">
        <v>79.287999435776044</v>
      </c>
    </row>
    <row r="168" spans="1:14" ht="14.4" customHeight="1" x14ac:dyDescent="0.3">
      <c r="A168" s="660" t="s">
        <v>558</v>
      </c>
      <c r="B168" s="661" t="s">
        <v>1703</v>
      </c>
      <c r="C168" s="662" t="s">
        <v>568</v>
      </c>
      <c r="D168" s="663" t="s">
        <v>1705</v>
      </c>
      <c r="E168" s="662" t="s">
        <v>586</v>
      </c>
      <c r="F168" s="663" t="s">
        <v>1710</v>
      </c>
      <c r="G168" s="662" t="s">
        <v>587</v>
      </c>
      <c r="H168" s="662" t="s">
        <v>1145</v>
      </c>
      <c r="I168" s="662" t="s">
        <v>1145</v>
      </c>
      <c r="J168" s="662" t="s">
        <v>1146</v>
      </c>
      <c r="K168" s="662" t="s">
        <v>1147</v>
      </c>
      <c r="L168" s="664">
        <v>1071.0049999999999</v>
      </c>
      <c r="M168" s="664">
        <v>2</v>
      </c>
      <c r="N168" s="665">
        <v>2142.0099999999998</v>
      </c>
    </row>
    <row r="169" spans="1:14" ht="14.4" customHeight="1" x14ac:dyDescent="0.3">
      <c r="A169" s="660" t="s">
        <v>558</v>
      </c>
      <c r="B169" s="661" t="s">
        <v>1703</v>
      </c>
      <c r="C169" s="662" t="s">
        <v>568</v>
      </c>
      <c r="D169" s="663" t="s">
        <v>1705</v>
      </c>
      <c r="E169" s="662" t="s">
        <v>586</v>
      </c>
      <c r="F169" s="663" t="s">
        <v>1710</v>
      </c>
      <c r="G169" s="662" t="s">
        <v>587</v>
      </c>
      <c r="H169" s="662" t="s">
        <v>1148</v>
      </c>
      <c r="I169" s="662" t="s">
        <v>1148</v>
      </c>
      <c r="J169" s="662" t="s">
        <v>1149</v>
      </c>
      <c r="K169" s="662" t="s">
        <v>1150</v>
      </c>
      <c r="L169" s="664">
        <v>807.22076945284596</v>
      </c>
      <c r="M169" s="664">
        <v>27</v>
      </c>
      <c r="N169" s="665">
        <v>21794.960775226842</v>
      </c>
    </row>
    <row r="170" spans="1:14" ht="14.4" customHeight="1" x14ac:dyDescent="0.3">
      <c r="A170" s="660" t="s">
        <v>558</v>
      </c>
      <c r="B170" s="661" t="s">
        <v>1703</v>
      </c>
      <c r="C170" s="662" t="s">
        <v>568</v>
      </c>
      <c r="D170" s="663" t="s">
        <v>1705</v>
      </c>
      <c r="E170" s="662" t="s">
        <v>586</v>
      </c>
      <c r="F170" s="663" t="s">
        <v>1710</v>
      </c>
      <c r="G170" s="662" t="s">
        <v>587</v>
      </c>
      <c r="H170" s="662" t="s">
        <v>1151</v>
      </c>
      <c r="I170" s="662" t="s">
        <v>1151</v>
      </c>
      <c r="J170" s="662" t="s">
        <v>1152</v>
      </c>
      <c r="K170" s="662" t="s">
        <v>1153</v>
      </c>
      <c r="L170" s="664">
        <v>172.64666666666668</v>
      </c>
      <c r="M170" s="664">
        <v>3</v>
      </c>
      <c r="N170" s="665">
        <v>517.94000000000005</v>
      </c>
    </row>
    <row r="171" spans="1:14" ht="14.4" customHeight="1" x14ac:dyDescent="0.3">
      <c r="A171" s="660" t="s">
        <v>558</v>
      </c>
      <c r="B171" s="661" t="s">
        <v>1703</v>
      </c>
      <c r="C171" s="662" t="s">
        <v>568</v>
      </c>
      <c r="D171" s="663" t="s">
        <v>1705</v>
      </c>
      <c r="E171" s="662" t="s">
        <v>586</v>
      </c>
      <c r="F171" s="663" t="s">
        <v>1710</v>
      </c>
      <c r="G171" s="662" t="s">
        <v>587</v>
      </c>
      <c r="H171" s="662" t="s">
        <v>1154</v>
      </c>
      <c r="I171" s="662" t="s">
        <v>216</v>
      </c>
      <c r="J171" s="662" t="s">
        <v>1155</v>
      </c>
      <c r="K171" s="662"/>
      <c r="L171" s="664">
        <v>89.78000000000003</v>
      </c>
      <c r="M171" s="664">
        <v>1</v>
      </c>
      <c r="N171" s="665">
        <v>89.78000000000003</v>
      </c>
    </row>
    <row r="172" spans="1:14" ht="14.4" customHeight="1" x14ac:dyDescent="0.3">
      <c r="A172" s="660" t="s">
        <v>558</v>
      </c>
      <c r="B172" s="661" t="s">
        <v>1703</v>
      </c>
      <c r="C172" s="662" t="s">
        <v>568</v>
      </c>
      <c r="D172" s="663" t="s">
        <v>1705</v>
      </c>
      <c r="E172" s="662" t="s">
        <v>586</v>
      </c>
      <c r="F172" s="663" t="s">
        <v>1710</v>
      </c>
      <c r="G172" s="662" t="s">
        <v>587</v>
      </c>
      <c r="H172" s="662" t="s">
        <v>1156</v>
      </c>
      <c r="I172" s="662" t="s">
        <v>216</v>
      </c>
      <c r="J172" s="662" t="s">
        <v>1157</v>
      </c>
      <c r="K172" s="662"/>
      <c r="L172" s="664">
        <v>137.8898450662966</v>
      </c>
      <c r="M172" s="664">
        <v>1</v>
      </c>
      <c r="N172" s="665">
        <v>137.8898450662966</v>
      </c>
    </row>
    <row r="173" spans="1:14" ht="14.4" customHeight="1" x14ac:dyDescent="0.3">
      <c r="A173" s="660" t="s">
        <v>558</v>
      </c>
      <c r="B173" s="661" t="s">
        <v>1703</v>
      </c>
      <c r="C173" s="662" t="s">
        <v>568</v>
      </c>
      <c r="D173" s="663" t="s">
        <v>1705</v>
      </c>
      <c r="E173" s="662" t="s">
        <v>586</v>
      </c>
      <c r="F173" s="663" t="s">
        <v>1710</v>
      </c>
      <c r="G173" s="662" t="s">
        <v>587</v>
      </c>
      <c r="H173" s="662" t="s">
        <v>1158</v>
      </c>
      <c r="I173" s="662" t="s">
        <v>1158</v>
      </c>
      <c r="J173" s="662" t="s">
        <v>1159</v>
      </c>
      <c r="K173" s="662" t="s">
        <v>1160</v>
      </c>
      <c r="L173" s="664">
        <v>204.87790334504217</v>
      </c>
      <c r="M173" s="664">
        <v>2</v>
      </c>
      <c r="N173" s="665">
        <v>409.75580669008434</v>
      </c>
    </row>
    <row r="174" spans="1:14" ht="14.4" customHeight="1" x14ac:dyDescent="0.3">
      <c r="A174" s="660" t="s">
        <v>558</v>
      </c>
      <c r="B174" s="661" t="s">
        <v>1703</v>
      </c>
      <c r="C174" s="662" t="s">
        <v>568</v>
      </c>
      <c r="D174" s="663" t="s">
        <v>1705</v>
      </c>
      <c r="E174" s="662" t="s">
        <v>586</v>
      </c>
      <c r="F174" s="663" t="s">
        <v>1710</v>
      </c>
      <c r="G174" s="662" t="s">
        <v>587</v>
      </c>
      <c r="H174" s="662" t="s">
        <v>1161</v>
      </c>
      <c r="I174" s="662" t="s">
        <v>216</v>
      </c>
      <c r="J174" s="662" t="s">
        <v>1162</v>
      </c>
      <c r="K174" s="662" t="s">
        <v>1163</v>
      </c>
      <c r="L174" s="664">
        <v>2002.6738826556698</v>
      </c>
      <c r="M174" s="664">
        <v>1</v>
      </c>
      <c r="N174" s="665">
        <v>2002.6738826556698</v>
      </c>
    </row>
    <row r="175" spans="1:14" ht="14.4" customHeight="1" x14ac:dyDescent="0.3">
      <c r="A175" s="660" t="s">
        <v>558</v>
      </c>
      <c r="B175" s="661" t="s">
        <v>1703</v>
      </c>
      <c r="C175" s="662" t="s">
        <v>568</v>
      </c>
      <c r="D175" s="663" t="s">
        <v>1705</v>
      </c>
      <c r="E175" s="662" t="s">
        <v>586</v>
      </c>
      <c r="F175" s="663" t="s">
        <v>1710</v>
      </c>
      <c r="G175" s="662" t="s">
        <v>587</v>
      </c>
      <c r="H175" s="662" t="s">
        <v>1164</v>
      </c>
      <c r="I175" s="662" t="s">
        <v>216</v>
      </c>
      <c r="J175" s="662" t="s">
        <v>1165</v>
      </c>
      <c r="K175" s="662"/>
      <c r="L175" s="664">
        <v>60.080000000000013</v>
      </c>
      <c r="M175" s="664">
        <v>30</v>
      </c>
      <c r="N175" s="665">
        <v>1802.4000000000003</v>
      </c>
    </row>
    <row r="176" spans="1:14" ht="14.4" customHeight="1" x14ac:dyDescent="0.3">
      <c r="A176" s="660" t="s">
        <v>558</v>
      </c>
      <c r="B176" s="661" t="s">
        <v>1703</v>
      </c>
      <c r="C176" s="662" t="s">
        <v>568</v>
      </c>
      <c r="D176" s="663" t="s">
        <v>1705</v>
      </c>
      <c r="E176" s="662" t="s">
        <v>586</v>
      </c>
      <c r="F176" s="663" t="s">
        <v>1710</v>
      </c>
      <c r="G176" s="662" t="s">
        <v>587</v>
      </c>
      <c r="H176" s="662" t="s">
        <v>1166</v>
      </c>
      <c r="I176" s="662" t="s">
        <v>216</v>
      </c>
      <c r="J176" s="662" t="s">
        <v>1167</v>
      </c>
      <c r="K176" s="662"/>
      <c r="L176" s="664">
        <v>42.3998550029876</v>
      </c>
      <c r="M176" s="664">
        <v>6</v>
      </c>
      <c r="N176" s="665">
        <v>254.39913001792559</v>
      </c>
    </row>
    <row r="177" spans="1:14" ht="14.4" customHeight="1" x14ac:dyDescent="0.3">
      <c r="A177" s="660" t="s">
        <v>558</v>
      </c>
      <c r="B177" s="661" t="s">
        <v>1703</v>
      </c>
      <c r="C177" s="662" t="s">
        <v>568</v>
      </c>
      <c r="D177" s="663" t="s">
        <v>1705</v>
      </c>
      <c r="E177" s="662" t="s">
        <v>586</v>
      </c>
      <c r="F177" s="663" t="s">
        <v>1710</v>
      </c>
      <c r="G177" s="662" t="s">
        <v>1168</v>
      </c>
      <c r="H177" s="662" t="s">
        <v>1169</v>
      </c>
      <c r="I177" s="662" t="s">
        <v>1170</v>
      </c>
      <c r="J177" s="662" t="s">
        <v>1171</v>
      </c>
      <c r="K177" s="662" t="s">
        <v>1172</v>
      </c>
      <c r="L177" s="664">
        <v>34.819500719951129</v>
      </c>
      <c r="M177" s="664">
        <v>10</v>
      </c>
      <c r="N177" s="665">
        <v>348.19500719951128</v>
      </c>
    </row>
    <row r="178" spans="1:14" ht="14.4" customHeight="1" x14ac:dyDescent="0.3">
      <c r="A178" s="660" t="s">
        <v>558</v>
      </c>
      <c r="B178" s="661" t="s">
        <v>1703</v>
      </c>
      <c r="C178" s="662" t="s">
        <v>568</v>
      </c>
      <c r="D178" s="663" t="s">
        <v>1705</v>
      </c>
      <c r="E178" s="662" t="s">
        <v>586</v>
      </c>
      <c r="F178" s="663" t="s">
        <v>1710</v>
      </c>
      <c r="G178" s="662" t="s">
        <v>1168</v>
      </c>
      <c r="H178" s="662" t="s">
        <v>1173</v>
      </c>
      <c r="I178" s="662" t="s">
        <v>1174</v>
      </c>
      <c r="J178" s="662" t="s">
        <v>1175</v>
      </c>
      <c r="K178" s="662" t="s">
        <v>1176</v>
      </c>
      <c r="L178" s="664">
        <v>94.67</v>
      </c>
      <c r="M178" s="664">
        <v>2</v>
      </c>
      <c r="N178" s="665">
        <v>189.34</v>
      </c>
    </row>
    <row r="179" spans="1:14" ht="14.4" customHeight="1" x14ac:dyDescent="0.3">
      <c r="A179" s="660" t="s">
        <v>558</v>
      </c>
      <c r="B179" s="661" t="s">
        <v>1703</v>
      </c>
      <c r="C179" s="662" t="s">
        <v>568</v>
      </c>
      <c r="D179" s="663" t="s">
        <v>1705</v>
      </c>
      <c r="E179" s="662" t="s">
        <v>586</v>
      </c>
      <c r="F179" s="663" t="s">
        <v>1710</v>
      </c>
      <c r="G179" s="662" t="s">
        <v>1168</v>
      </c>
      <c r="H179" s="662" t="s">
        <v>1177</v>
      </c>
      <c r="I179" s="662" t="s">
        <v>1178</v>
      </c>
      <c r="J179" s="662" t="s">
        <v>1179</v>
      </c>
      <c r="K179" s="662" t="s">
        <v>1180</v>
      </c>
      <c r="L179" s="664">
        <v>59.359999999999985</v>
      </c>
      <c r="M179" s="664">
        <v>1</v>
      </c>
      <c r="N179" s="665">
        <v>59.359999999999985</v>
      </c>
    </row>
    <row r="180" spans="1:14" ht="14.4" customHeight="1" x14ac:dyDescent="0.3">
      <c r="A180" s="660" t="s">
        <v>558</v>
      </c>
      <c r="B180" s="661" t="s">
        <v>1703</v>
      </c>
      <c r="C180" s="662" t="s">
        <v>568</v>
      </c>
      <c r="D180" s="663" t="s">
        <v>1705</v>
      </c>
      <c r="E180" s="662" t="s">
        <v>586</v>
      </c>
      <c r="F180" s="663" t="s">
        <v>1710</v>
      </c>
      <c r="G180" s="662" t="s">
        <v>1168</v>
      </c>
      <c r="H180" s="662" t="s">
        <v>1181</v>
      </c>
      <c r="I180" s="662" t="s">
        <v>1182</v>
      </c>
      <c r="J180" s="662" t="s">
        <v>1183</v>
      </c>
      <c r="K180" s="662" t="s">
        <v>1184</v>
      </c>
      <c r="L180" s="664">
        <v>43.659742885780261</v>
      </c>
      <c r="M180" s="664">
        <v>1</v>
      </c>
      <c r="N180" s="665">
        <v>43.659742885780261</v>
      </c>
    </row>
    <row r="181" spans="1:14" ht="14.4" customHeight="1" x14ac:dyDescent="0.3">
      <c r="A181" s="660" t="s">
        <v>558</v>
      </c>
      <c r="B181" s="661" t="s">
        <v>1703</v>
      </c>
      <c r="C181" s="662" t="s">
        <v>568</v>
      </c>
      <c r="D181" s="663" t="s">
        <v>1705</v>
      </c>
      <c r="E181" s="662" t="s">
        <v>586</v>
      </c>
      <c r="F181" s="663" t="s">
        <v>1710</v>
      </c>
      <c r="G181" s="662" t="s">
        <v>1168</v>
      </c>
      <c r="H181" s="662" t="s">
        <v>1185</v>
      </c>
      <c r="I181" s="662" t="s">
        <v>1186</v>
      </c>
      <c r="J181" s="662" t="s">
        <v>1187</v>
      </c>
      <c r="K181" s="662" t="s">
        <v>1188</v>
      </c>
      <c r="L181" s="664">
        <v>35.109999750152568</v>
      </c>
      <c r="M181" s="664">
        <v>1</v>
      </c>
      <c r="N181" s="665">
        <v>35.109999750152568</v>
      </c>
    </row>
    <row r="182" spans="1:14" ht="14.4" customHeight="1" x14ac:dyDescent="0.3">
      <c r="A182" s="660" t="s">
        <v>558</v>
      </c>
      <c r="B182" s="661" t="s">
        <v>1703</v>
      </c>
      <c r="C182" s="662" t="s">
        <v>568</v>
      </c>
      <c r="D182" s="663" t="s">
        <v>1705</v>
      </c>
      <c r="E182" s="662" t="s">
        <v>586</v>
      </c>
      <c r="F182" s="663" t="s">
        <v>1710</v>
      </c>
      <c r="G182" s="662" t="s">
        <v>1168</v>
      </c>
      <c r="H182" s="662" t="s">
        <v>1189</v>
      </c>
      <c r="I182" s="662" t="s">
        <v>1190</v>
      </c>
      <c r="J182" s="662" t="s">
        <v>1191</v>
      </c>
      <c r="K182" s="662" t="s">
        <v>1192</v>
      </c>
      <c r="L182" s="664">
        <v>73.580073179445009</v>
      </c>
      <c r="M182" s="664">
        <v>1</v>
      </c>
      <c r="N182" s="665">
        <v>73.580073179445009</v>
      </c>
    </row>
    <row r="183" spans="1:14" ht="14.4" customHeight="1" x14ac:dyDescent="0.3">
      <c r="A183" s="660" t="s">
        <v>558</v>
      </c>
      <c r="B183" s="661" t="s">
        <v>1703</v>
      </c>
      <c r="C183" s="662" t="s">
        <v>568</v>
      </c>
      <c r="D183" s="663" t="s">
        <v>1705</v>
      </c>
      <c r="E183" s="662" t="s">
        <v>586</v>
      </c>
      <c r="F183" s="663" t="s">
        <v>1710</v>
      </c>
      <c r="G183" s="662" t="s">
        <v>1168</v>
      </c>
      <c r="H183" s="662" t="s">
        <v>1193</v>
      </c>
      <c r="I183" s="662" t="s">
        <v>1194</v>
      </c>
      <c r="J183" s="662" t="s">
        <v>1195</v>
      </c>
      <c r="K183" s="662" t="s">
        <v>1184</v>
      </c>
      <c r="L183" s="664">
        <v>88.27</v>
      </c>
      <c r="M183" s="664">
        <v>2</v>
      </c>
      <c r="N183" s="665">
        <v>176.54</v>
      </c>
    </row>
    <row r="184" spans="1:14" ht="14.4" customHeight="1" x14ac:dyDescent="0.3">
      <c r="A184" s="660" t="s">
        <v>558</v>
      </c>
      <c r="B184" s="661" t="s">
        <v>1703</v>
      </c>
      <c r="C184" s="662" t="s">
        <v>568</v>
      </c>
      <c r="D184" s="663" t="s">
        <v>1705</v>
      </c>
      <c r="E184" s="662" t="s">
        <v>586</v>
      </c>
      <c r="F184" s="663" t="s">
        <v>1710</v>
      </c>
      <c r="G184" s="662" t="s">
        <v>1168</v>
      </c>
      <c r="H184" s="662" t="s">
        <v>1196</v>
      </c>
      <c r="I184" s="662" t="s">
        <v>1197</v>
      </c>
      <c r="J184" s="662" t="s">
        <v>1175</v>
      </c>
      <c r="K184" s="662" t="s">
        <v>1198</v>
      </c>
      <c r="L184" s="664">
        <v>129.42090909090911</v>
      </c>
      <c r="M184" s="664">
        <v>22</v>
      </c>
      <c r="N184" s="665">
        <v>2847.26</v>
      </c>
    </row>
    <row r="185" spans="1:14" ht="14.4" customHeight="1" x14ac:dyDescent="0.3">
      <c r="A185" s="660" t="s">
        <v>558</v>
      </c>
      <c r="B185" s="661" t="s">
        <v>1703</v>
      </c>
      <c r="C185" s="662" t="s">
        <v>568</v>
      </c>
      <c r="D185" s="663" t="s">
        <v>1705</v>
      </c>
      <c r="E185" s="662" t="s">
        <v>586</v>
      </c>
      <c r="F185" s="663" t="s">
        <v>1710</v>
      </c>
      <c r="G185" s="662" t="s">
        <v>1168</v>
      </c>
      <c r="H185" s="662" t="s">
        <v>1199</v>
      </c>
      <c r="I185" s="662" t="s">
        <v>1200</v>
      </c>
      <c r="J185" s="662" t="s">
        <v>1201</v>
      </c>
      <c r="K185" s="662" t="s">
        <v>1202</v>
      </c>
      <c r="L185" s="664">
        <v>24.930042056625979</v>
      </c>
      <c r="M185" s="664">
        <v>1</v>
      </c>
      <c r="N185" s="665">
        <v>24.930042056625979</v>
      </c>
    </row>
    <row r="186" spans="1:14" ht="14.4" customHeight="1" x14ac:dyDescent="0.3">
      <c r="A186" s="660" t="s">
        <v>558</v>
      </c>
      <c r="B186" s="661" t="s">
        <v>1703</v>
      </c>
      <c r="C186" s="662" t="s">
        <v>568</v>
      </c>
      <c r="D186" s="663" t="s">
        <v>1705</v>
      </c>
      <c r="E186" s="662" t="s">
        <v>586</v>
      </c>
      <c r="F186" s="663" t="s">
        <v>1710</v>
      </c>
      <c r="G186" s="662" t="s">
        <v>1168</v>
      </c>
      <c r="H186" s="662" t="s">
        <v>1203</v>
      </c>
      <c r="I186" s="662" t="s">
        <v>1204</v>
      </c>
      <c r="J186" s="662" t="s">
        <v>1205</v>
      </c>
      <c r="K186" s="662" t="s">
        <v>1206</v>
      </c>
      <c r="L186" s="664">
        <v>49.460000000000015</v>
      </c>
      <c r="M186" s="664">
        <v>4</v>
      </c>
      <c r="N186" s="665">
        <v>197.84000000000006</v>
      </c>
    </row>
    <row r="187" spans="1:14" ht="14.4" customHeight="1" x14ac:dyDescent="0.3">
      <c r="A187" s="660" t="s">
        <v>558</v>
      </c>
      <c r="B187" s="661" t="s">
        <v>1703</v>
      </c>
      <c r="C187" s="662" t="s">
        <v>568</v>
      </c>
      <c r="D187" s="663" t="s">
        <v>1705</v>
      </c>
      <c r="E187" s="662" t="s">
        <v>586</v>
      </c>
      <c r="F187" s="663" t="s">
        <v>1710</v>
      </c>
      <c r="G187" s="662" t="s">
        <v>1168</v>
      </c>
      <c r="H187" s="662" t="s">
        <v>1207</v>
      </c>
      <c r="I187" s="662" t="s">
        <v>1208</v>
      </c>
      <c r="J187" s="662" t="s">
        <v>1209</v>
      </c>
      <c r="K187" s="662" t="s">
        <v>1094</v>
      </c>
      <c r="L187" s="664">
        <v>465.41</v>
      </c>
      <c r="M187" s="664">
        <v>10</v>
      </c>
      <c r="N187" s="665">
        <v>4654.1000000000004</v>
      </c>
    </row>
    <row r="188" spans="1:14" ht="14.4" customHeight="1" x14ac:dyDescent="0.3">
      <c r="A188" s="660" t="s">
        <v>558</v>
      </c>
      <c r="B188" s="661" t="s">
        <v>1703</v>
      </c>
      <c r="C188" s="662" t="s">
        <v>568</v>
      </c>
      <c r="D188" s="663" t="s">
        <v>1705</v>
      </c>
      <c r="E188" s="662" t="s">
        <v>586</v>
      </c>
      <c r="F188" s="663" t="s">
        <v>1710</v>
      </c>
      <c r="G188" s="662" t="s">
        <v>1168</v>
      </c>
      <c r="H188" s="662" t="s">
        <v>1210</v>
      </c>
      <c r="I188" s="662" t="s">
        <v>1211</v>
      </c>
      <c r="J188" s="662" t="s">
        <v>1212</v>
      </c>
      <c r="K188" s="662" t="s">
        <v>1213</v>
      </c>
      <c r="L188" s="664">
        <v>72.971868212881091</v>
      </c>
      <c r="M188" s="664">
        <v>10</v>
      </c>
      <c r="N188" s="665">
        <v>729.71868212881088</v>
      </c>
    </row>
    <row r="189" spans="1:14" ht="14.4" customHeight="1" x14ac:dyDescent="0.3">
      <c r="A189" s="660" t="s">
        <v>558</v>
      </c>
      <c r="B189" s="661" t="s">
        <v>1703</v>
      </c>
      <c r="C189" s="662" t="s">
        <v>568</v>
      </c>
      <c r="D189" s="663" t="s">
        <v>1705</v>
      </c>
      <c r="E189" s="662" t="s">
        <v>586</v>
      </c>
      <c r="F189" s="663" t="s">
        <v>1710</v>
      </c>
      <c r="G189" s="662" t="s">
        <v>1168</v>
      </c>
      <c r="H189" s="662" t="s">
        <v>1214</v>
      </c>
      <c r="I189" s="662" t="s">
        <v>1215</v>
      </c>
      <c r="J189" s="662" t="s">
        <v>1216</v>
      </c>
      <c r="K189" s="662" t="s">
        <v>1217</v>
      </c>
      <c r="L189" s="664">
        <v>67.885553250626103</v>
      </c>
      <c r="M189" s="664">
        <v>140</v>
      </c>
      <c r="N189" s="665">
        <v>9503.9774550876537</v>
      </c>
    </row>
    <row r="190" spans="1:14" ht="14.4" customHeight="1" x14ac:dyDescent="0.3">
      <c r="A190" s="660" t="s">
        <v>558</v>
      </c>
      <c r="B190" s="661" t="s">
        <v>1703</v>
      </c>
      <c r="C190" s="662" t="s">
        <v>568</v>
      </c>
      <c r="D190" s="663" t="s">
        <v>1705</v>
      </c>
      <c r="E190" s="662" t="s">
        <v>586</v>
      </c>
      <c r="F190" s="663" t="s">
        <v>1710</v>
      </c>
      <c r="G190" s="662" t="s">
        <v>1168</v>
      </c>
      <c r="H190" s="662" t="s">
        <v>1218</v>
      </c>
      <c r="I190" s="662" t="s">
        <v>1219</v>
      </c>
      <c r="J190" s="662" t="s">
        <v>1220</v>
      </c>
      <c r="K190" s="662" t="s">
        <v>1221</v>
      </c>
      <c r="L190" s="664">
        <v>99.139342122098981</v>
      </c>
      <c r="M190" s="664">
        <v>4</v>
      </c>
      <c r="N190" s="665">
        <v>396.55736848839592</v>
      </c>
    </row>
    <row r="191" spans="1:14" ht="14.4" customHeight="1" x14ac:dyDescent="0.3">
      <c r="A191" s="660" t="s">
        <v>558</v>
      </c>
      <c r="B191" s="661" t="s">
        <v>1703</v>
      </c>
      <c r="C191" s="662" t="s">
        <v>568</v>
      </c>
      <c r="D191" s="663" t="s">
        <v>1705</v>
      </c>
      <c r="E191" s="662" t="s">
        <v>586</v>
      </c>
      <c r="F191" s="663" t="s">
        <v>1710</v>
      </c>
      <c r="G191" s="662" t="s">
        <v>1168</v>
      </c>
      <c r="H191" s="662" t="s">
        <v>1222</v>
      </c>
      <c r="I191" s="662" t="s">
        <v>1223</v>
      </c>
      <c r="J191" s="662" t="s">
        <v>1224</v>
      </c>
      <c r="K191" s="662" t="s">
        <v>1225</v>
      </c>
      <c r="L191" s="664">
        <v>39.709737887205115</v>
      </c>
      <c r="M191" s="664">
        <v>1</v>
      </c>
      <c r="N191" s="665">
        <v>39.709737887205115</v>
      </c>
    </row>
    <row r="192" spans="1:14" ht="14.4" customHeight="1" x14ac:dyDescent="0.3">
      <c r="A192" s="660" t="s">
        <v>558</v>
      </c>
      <c r="B192" s="661" t="s">
        <v>1703</v>
      </c>
      <c r="C192" s="662" t="s">
        <v>568</v>
      </c>
      <c r="D192" s="663" t="s">
        <v>1705</v>
      </c>
      <c r="E192" s="662" t="s">
        <v>586</v>
      </c>
      <c r="F192" s="663" t="s">
        <v>1710</v>
      </c>
      <c r="G192" s="662" t="s">
        <v>1168</v>
      </c>
      <c r="H192" s="662" t="s">
        <v>1226</v>
      </c>
      <c r="I192" s="662" t="s">
        <v>1227</v>
      </c>
      <c r="J192" s="662" t="s">
        <v>1228</v>
      </c>
      <c r="K192" s="662" t="s">
        <v>1229</v>
      </c>
      <c r="L192" s="664">
        <v>170.24</v>
      </c>
      <c r="M192" s="664">
        <v>2</v>
      </c>
      <c r="N192" s="665">
        <v>340.48</v>
      </c>
    </row>
    <row r="193" spans="1:14" ht="14.4" customHeight="1" x14ac:dyDescent="0.3">
      <c r="A193" s="660" t="s">
        <v>558</v>
      </c>
      <c r="B193" s="661" t="s">
        <v>1703</v>
      </c>
      <c r="C193" s="662" t="s">
        <v>568</v>
      </c>
      <c r="D193" s="663" t="s">
        <v>1705</v>
      </c>
      <c r="E193" s="662" t="s">
        <v>586</v>
      </c>
      <c r="F193" s="663" t="s">
        <v>1710</v>
      </c>
      <c r="G193" s="662" t="s">
        <v>1168</v>
      </c>
      <c r="H193" s="662" t="s">
        <v>1230</v>
      </c>
      <c r="I193" s="662" t="s">
        <v>1231</v>
      </c>
      <c r="J193" s="662" t="s">
        <v>1232</v>
      </c>
      <c r="K193" s="662" t="s">
        <v>1233</v>
      </c>
      <c r="L193" s="664">
        <v>79.64</v>
      </c>
      <c r="M193" s="664">
        <v>1</v>
      </c>
      <c r="N193" s="665">
        <v>79.64</v>
      </c>
    </row>
    <row r="194" spans="1:14" ht="14.4" customHeight="1" x14ac:dyDescent="0.3">
      <c r="A194" s="660" t="s">
        <v>558</v>
      </c>
      <c r="B194" s="661" t="s">
        <v>1703</v>
      </c>
      <c r="C194" s="662" t="s">
        <v>568</v>
      </c>
      <c r="D194" s="663" t="s">
        <v>1705</v>
      </c>
      <c r="E194" s="662" t="s">
        <v>586</v>
      </c>
      <c r="F194" s="663" t="s">
        <v>1710</v>
      </c>
      <c r="G194" s="662" t="s">
        <v>1168</v>
      </c>
      <c r="H194" s="662" t="s">
        <v>1234</v>
      </c>
      <c r="I194" s="662" t="s">
        <v>1235</v>
      </c>
      <c r="J194" s="662" t="s">
        <v>1236</v>
      </c>
      <c r="K194" s="662" t="s">
        <v>1237</v>
      </c>
      <c r="L194" s="664">
        <v>1432.749580995632</v>
      </c>
      <c r="M194" s="664">
        <v>6</v>
      </c>
      <c r="N194" s="665">
        <v>8596.4974859737922</v>
      </c>
    </row>
    <row r="195" spans="1:14" ht="14.4" customHeight="1" x14ac:dyDescent="0.3">
      <c r="A195" s="660" t="s">
        <v>558</v>
      </c>
      <c r="B195" s="661" t="s">
        <v>1703</v>
      </c>
      <c r="C195" s="662" t="s">
        <v>568</v>
      </c>
      <c r="D195" s="663" t="s">
        <v>1705</v>
      </c>
      <c r="E195" s="662" t="s">
        <v>586</v>
      </c>
      <c r="F195" s="663" t="s">
        <v>1710</v>
      </c>
      <c r="G195" s="662" t="s">
        <v>1168</v>
      </c>
      <c r="H195" s="662" t="s">
        <v>1238</v>
      </c>
      <c r="I195" s="662" t="s">
        <v>1239</v>
      </c>
      <c r="J195" s="662" t="s">
        <v>1240</v>
      </c>
      <c r="K195" s="662" t="s">
        <v>1241</v>
      </c>
      <c r="L195" s="664">
        <v>691.45</v>
      </c>
      <c r="M195" s="664">
        <v>50</v>
      </c>
      <c r="N195" s="665">
        <v>34572.5</v>
      </c>
    </row>
    <row r="196" spans="1:14" ht="14.4" customHeight="1" x14ac:dyDescent="0.3">
      <c r="A196" s="660" t="s">
        <v>558</v>
      </c>
      <c r="B196" s="661" t="s">
        <v>1703</v>
      </c>
      <c r="C196" s="662" t="s">
        <v>568</v>
      </c>
      <c r="D196" s="663" t="s">
        <v>1705</v>
      </c>
      <c r="E196" s="662" t="s">
        <v>586</v>
      </c>
      <c r="F196" s="663" t="s">
        <v>1710</v>
      </c>
      <c r="G196" s="662" t="s">
        <v>1168</v>
      </c>
      <c r="H196" s="662" t="s">
        <v>1242</v>
      </c>
      <c r="I196" s="662" t="s">
        <v>1243</v>
      </c>
      <c r="J196" s="662" t="s">
        <v>1244</v>
      </c>
      <c r="K196" s="662" t="s">
        <v>1245</v>
      </c>
      <c r="L196" s="664">
        <v>965.69956031871754</v>
      </c>
      <c r="M196" s="664">
        <v>35</v>
      </c>
      <c r="N196" s="665">
        <v>33799.484611155116</v>
      </c>
    </row>
    <row r="197" spans="1:14" ht="14.4" customHeight="1" x14ac:dyDescent="0.3">
      <c r="A197" s="660" t="s">
        <v>558</v>
      </c>
      <c r="B197" s="661" t="s">
        <v>1703</v>
      </c>
      <c r="C197" s="662" t="s">
        <v>568</v>
      </c>
      <c r="D197" s="663" t="s">
        <v>1705</v>
      </c>
      <c r="E197" s="662" t="s">
        <v>586</v>
      </c>
      <c r="F197" s="663" t="s">
        <v>1710</v>
      </c>
      <c r="G197" s="662" t="s">
        <v>1168</v>
      </c>
      <c r="H197" s="662" t="s">
        <v>1246</v>
      </c>
      <c r="I197" s="662" t="s">
        <v>1247</v>
      </c>
      <c r="J197" s="662" t="s">
        <v>1248</v>
      </c>
      <c r="K197" s="662" t="s">
        <v>1249</v>
      </c>
      <c r="L197" s="664">
        <v>70.051763026012253</v>
      </c>
      <c r="M197" s="664">
        <v>11</v>
      </c>
      <c r="N197" s="665">
        <v>770.56939328613475</v>
      </c>
    </row>
    <row r="198" spans="1:14" ht="14.4" customHeight="1" x14ac:dyDescent="0.3">
      <c r="A198" s="660" t="s">
        <v>558</v>
      </c>
      <c r="B198" s="661" t="s">
        <v>1703</v>
      </c>
      <c r="C198" s="662" t="s">
        <v>568</v>
      </c>
      <c r="D198" s="663" t="s">
        <v>1705</v>
      </c>
      <c r="E198" s="662" t="s">
        <v>586</v>
      </c>
      <c r="F198" s="663" t="s">
        <v>1710</v>
      </c>
      <c r="G198" s="662" t="s">
        <v>1168</v>
      </c>
      <c r="H198" s="662" t="s">
        <v>1250</v>
      </c>
      <c r="I198" s="662" t="s">
        <v>1250</v>
      </c>
      <c r="J198" s="662" t="s">
        <v>1251</v>
      </c>
      <c r="K198" s="662" t="s">
        <v>599</v>
      </c>
      <c r="L198" s="664">
        <v>91.529999999999987</v>
      </c>
      <c r="M198" s="664">
        <v>1</v>
      </c>
      <c r="N198" s="665">
        <v>91.529999999999987</v>
      </c>
    </row>
    <row r="199" spans="1:14" ht="14.4" customHeight="1" x14ac:dyDescent="0.3">
      <c r="A199" s="660" t="s">
        <v>558</v>
      </c>
      <c r="B199" s="661" t="s">
        <v>1703</v>
      </c>
      <c r="C199" s="662" t="s">
        <v>568</v>
      </c>
      <c r="D199" s="663" t="s">
        <v>1705</v>
      </c>
      <c r="E199" s="662" t="s">
        <v>1252</v>
      </c>
      <c r="F199" s="663" t="s">
        <v>1711</v>
      </c>
      <c r="G199" s="662"/>
      <c r="H199" s="662" t="s">
        <v>1253</v>
      </c>
      <c r="I199" s="662" t="s">
        <v>1253</v>
      </c>
      <c r="J199" s="662" t="s">
        <v>1254</v>
      </c>
      <c r="K199" s="662" t="s">
        <v>1255</v>
      </c>
      <c r="L199" s="664">
        <v>239.41</v>
      </c>
      <c r="M199" s="664">
        <v>15</v>
      </c>
      <c r="N199" s="665">
        <v>3591.15</v>
      </c>
    </row>
    <row r="200" spans="1:14" ht="14.4" customHeight="1" x14ac:dyDescent="0.3">
      <c r="A200" s="660" t="s">
        <v>558</v>
      </c>
      <c r="B200" s="661" t="s">
        <v>1703</v>
      </c>
      <c r="C200" s="662" t="s">
        <v>568</v>
      </c>
      <c r="D200" s="663" t="s">
        <v>1705</v>
      </c>
      <c r="E200" s="662" t="s">
        <v>1252</v>
      </c>
      <c r="F200" s="663" t="s">
        <v>1711</v>
      </c>
      <c r="G200" s="662"/>
      <c r="H200" s="662" t="s">
        <v>1256</v>
      </c>
      <c r="I200" s="662" t="s">
        <v>1256</v>
      </c>
      <c r="J200" s="662" t="s">
        <v>1257</v>
      </c>
      <c r="K200" s="662" t="s">
        <v>1255</v>
      </c>
      <c r="L200" s="664">
        <v>112.59</v>
      </c>
      <c r="M200" s="664">
        <v>40</v>
      </c>
      <c r="N200" s="665">
        <v>4503.6000000000004</v>
      </c>
    </row>
    <row r="201" spans="1:14" ht="14.4" customHeight="1" x14ac:dyDescent="0.3">
      <c r="A201" s="660" t="s">
        <v>558</v>
      </c>
      <c r="B201" s="661" t="s">
        <v>1703</v>
      </c>
      <c r="C201" s="662" t="s">
        <v>568</v>
      </c>
      <c r="D201" s="663" t="s">
        <v>1705</v>
      </c>
      <c r="E201" s="662" t="s">
        <v>1252</v>
      </c>
      <c r="F201" s="663" t="s">
        <v>1711</v>
      </c>
      <c r="G201" s="662"/>
      <c r="H201" s="662" t="s">
        <v>1258</v>
      </c>
      <c r="I201" s="662" t="s">
        <v>1259</v>
      </c>
      <c r="J201" s="662" t="s">
        <v>1260</v>
      </c>
      <c r="K201" s="662" t="s">
        <v>1255</v>
      </c>
      <c r="L201" s="664">
        <v>1133.52</v>
      </c>
      <c r="M201" s="664">
        <v>5</v>
      </c>
      <c r="N201" s="665">
        <v>5667.6</v>
      </c>
    </row>
    <row r="202" spans="1:14" ht="14.4" customHeight="1" x14ac:dyDescent="0.3">
      <c r="A202" s="660" t="s">
        <v>558</v>
      </c>
      <c r="B202" s="661" t="s">
        <v>1703</v>
      </c>
      <c r="C202" s="662" t="s">
        <v>568</v>
      </c>
      <c r="D202" s="663" t="s">
        <v>1705</v>
      </c>
      <c r="E202" s="662" t="s">
        <v>1252</v>
      </c>
      <c r="F202" s="663" t="s">
        <v>1711</v>
      </c>
      <c r="G202" s="662" t="s">
        <v>587</v>
      </c>
      <c r="H202" s="662" t="s">
        <v>1261</v>
      </c>
      <c r="I202" s="662" t="s">
        <v>1262</v>
      </c>
      <c r="J202" s="662" t="s">
        <v>1263</v>
      </c>
      <c r="K202" s="662" t="s">
        <v>1264</v>
      </c>
      <c r="L202" s="664">
        <v>3787.17</v>
      </c>
      <c r="M202" s="664">
        <v>2</v>
      </c>
      <c r="N202" s="665">
        <v>7574.34</v>
      </c>
    </row>
    <row r="203" spans="1:14" ht="14.4" customHeight="1" x14ac:dyDescent="0.3">
      <c r="A203" s="660" t="s">
        <v>558</v>
      </c>
      <c r="B203" s="661" t="s">
        <v>1703</v>
      </c>
      <c r="C203" s="662" t="s">
        <v>568</v>
      </c>
      <c r="D203" s="663" t="s">
        <v>1705</v>
      </c>
      <c r="E203" s="662" t="s">
        <v>1252</v>
      </c>
      <c r="F203" s="663" t="s">
        <v>1711</v>
      </c>
      <c r="G203" s="662" t="s">
        <v>587</v>
      </c>
      <c r="H203" s="662" t="s">
        <v>1265</v>
      </c>
      <c r="I203" s="662" t="s">
        <v>1266</v>
      </c>
      <c r="J203" s="662" t="s">
        <v>1267</v>
      </c>
      <c r="K203" s="662" t="s">
        <v>1268</v>
      </c>
      <c r="L203" s="664">
        <v>2081.1610933587094</v>
      </c>
      <c r="M203" s="664">
        <v>7</v>
      </c>
      <c r="N203" s="665">
        <v>14568.127653510965</v>
      </c>
    </row>
    <row r="204" spans="1:14" ht="14.4" customHeight="1" x14ac:dyDescent="0.3">
      <c r="A204" s="660" t="s">
        <v>558</v>
      </c>
      <c r="B204" s="661" t="s">
        <v>1703</v>
      </c>
      <c r="C204" s="662" t="s">
        <v>568</v>
      </c>
      <c r="D204" s="663" t="s">
        <v>1705</v>
      </c>
      <c r="E204" s="662" t="s">
        <v>1252</v>
      </c>
      <c r="F204" s="663" t="s">
        <v>1711</v>
      </c>
      <c r="G204" s="662" t="s">
        <v>587</v>
      </c>
      <c r="H204" s="662" t="s">
        <v>1269</v>
      </c>
      <c r="I204" s="662" t="s">
        <v>1270</v>
      </c>
      <c r="J204" s="662" t="s">
        <v>1271</v>
      </c>
      <c r="K204" s="662" t="s">
        <v>889</v>
      </c>
      <c r="L204" s="664">
        <v>309.89</v>
      </c>
      <c r="M204" s="664">
        <v>10</v>
      </c>
      <c r="N204" s="665">
        <v>3098.8999999999996</v>
      </c>
    </row>
    <row r="205" spans="1:14" ht="14.4" customHeight="1" x14ac:dyDescent="0.3">
      <c r="A205" s="660" t="s">
        <v>558</v>
      </c>
      <c r="B205" s="661" t="s">
        <v>1703</v>
      </c>
      <c r="C205" s="662" t="s">
        <v>568</v>
      </c>
      <c r="D205" s="663" t="s">
        <v>1705</v>
      </c>
      <c r="E205" s="662" t="s">
        <v>1252</v>
      </c>
      <c r="F205" s="663" t="s">
        <v>1711</v>
      </c>
      <c r="G205" s="662" t="s">
        <v>587</v>
      </c>
      <c r="H205" s="662" t="s">
        <v>1272</v>
      </c>
      <c r="I205" s="662" t="s">
        <v>216</v>
      </c>
      <c r="J205" s="662" t="s">
        <v>1273</v>
      </c>
      <c r="K205" s="662" t="s">
        <v>1274</v>
      </c>
      <c r="L205" s="664">
        <v>211.92</v>
      </c>
      <c r="M205" s="664">
        <v>8</v>
      </c>
      <c r="N205" s="665">
        <v>1695.36</v>
      </c>
    </row>
    <row r="206" spans="1:14" ht="14.4" customHeight="1" x14ac:dyDescent="0.3">
      <c r="A206" s="660" t="s">
        <v>558</v>
      </c>
      <c r="B206" s="661" t="s">
        <v>1703</v>
      </c>
      <c r="C206" s="662" t="s">
        <v>568</v>
      </c>
      <c r="D206" s="663" t="s">
        <v>1705</v>
      </c>
      <c r="E206" s="662" t="s">
        <v>1252</v>
      </c>
      <c r="F206" s="663" t="s">
        <v>1711</v>
      </c>
      <c r="G206" s="662" t="s">
        <v>587</v>
      </c>
      <c r="H206" s="662" t="s">
        <v>1275</v>
      </c>
      <c r="I206" s="662" t="s">
        <v>1276</v>
      </c>
      <c r="J206" s="662" t="s">
        <v>1277</v>
      </c>
      <c r="K206" s="662" t="s">
        <v>1278</v>
      </c>
      <c r="L206" s="664">
        <v>1950</v>
      </c>
      <c r="M206" s="664">
        <v>3</v>
      </c>
      <c r="N206" s="665">
        <v>5850</v>
      </c>
    </row>
    <row r="207" spans="1:14" ht="14.4" customHeight="1" x14ac:dyDescent="0.3">
      <c r="A207" s="660" t="s">
        <v>558</v>
      </c>
      <c r="B207" s="661" t="s">
        <v>1703</v>
      </c>
      <c r="C207" s="662" t="s">
        <v>568</v>
      </c>
      <c r="D207" s="663" t="s">
        <v>1705</v>
      </c>
      <c r="E207" s="662" t="s">
        <v>1252</v>
      </c>
      <c r="F207" s="663" t="s">
        <v>1711</v>
      </c>
      <c r="G207" s="662" t="s">
        <v>587</v>
      </c>
      <c r="H207" s="662" t="s">
        <v>1279</v>
      </c>
      <c r="I207" s="662" t="s">
        <v>1280</v>
      </c>
      <c r="J207" s="662" t="s">
        <v>1281</v>
      </c>
      <c r="K207" s="662" t="s">
        <v>1278</v>
      </c>
      <c r="L207" s="664">
        <v>2469.67</v>
      </c>
      <c r="M207" s="664">
        <v>11</v>
      </c>
      <c r="N207" s="665">
        <v>27166.370000000003</v>
      </c>
    </row>
    <row r="208" spans="1:14" ht="14.4" customHeight="1" x14ac:dyDescent="0.3">
      <c r="A208" s="660" t="s">
        <v>558</v>
      </c>
      <c r="B208" s="661" t="s">
        <v>1703</v>
      </c>
      <c r="C208" s="662" t="s">
        <v>568</v>
      </c>
      <c r="D208" s="663" t="s">
        <v>1705</v>
      </c>
      <c r="E208" s="662" t="s">
        <v>1252</v>
      </c>
      <c r="F208" s="663" t="s">
        <v>1711</v>
      </c>
      <c r="G208" s="662" t="s">
        <v>587</v>
      </c>
      <c r="H208" s="662" t="s">
        <v>1282</v>
      </c>
      <c r="I208" s="662" t="s">
        <v>1283</v>
      </c>
      <c r="J208" s="662" t="s">
        <v>1263</v>
      </c>
      <c r="K208" s="662" t="s">
        <v>1284</v>
      </c>
      <c r="L208" s="664">
        <v>2739.17</v>
      </c>
      <c r="M208" s="664">
        <v>2</v>
      </c>
      <c r="N208" s="665">
        <v>5478.34</v>
      </c>
    </row>
    <row r="209" spans="1:14" ht="14.4" customHeight="1" x14ac:dyDescent="0.3">
      <c r="A209" s="660" t="s">
        <v>558</v>
      </c>
      <c r="B209" s="661" t="s">
        <v>1703</v>
      </c>
      <c r="C209" s="662" t="s">
        <v>568</v>
      </c>
      <c r="D209" s="663" t="s">
        <v>1705</v>
      </c>
      <c r="E209" s="662" t="s">
        <v>1252</v>
      </c>
      <c r="F209" s="663" t="s">
        <v>1711</v>
      </c>
      <c r="G209" s="662" t="s">
        <v>587</v>
      </c>
      <c r="H209" s="662" t="s">
        <v>1285</v>
      </c>
      <c r="I209" s="662" t="s">
        <v>1286</v>
      </c>
      <c r="J209" s="662" t="s">
        <v>1287</v>
      </c>
      <c r="K209" s="662" t="s">
        <v>1288</v>
      </c>
      <c r="L209" s="664">
        <v>2305.481666666667</v>
      </c>
      <c r="M209" s="664">
        <v>6</v>
      </c>
      <c r="N209" s="665">
        <v>13832.890000000003</v>
      </c>
    </row>
    <row r="210" spans="1:14" ht="14.4" customHeight="1" x14ac:dyDescent="0.3">
      <c r="A210" s="660" t="s">
        <v>558</v>
      </c>
      <c r="B210" s="661" t="s">
        <v>1703</v>
      </c>
      <c r="C210" s="662" t="s">
        <v>568</v>
      </c>
      <c r="D210" s="663" t="s">
        <v>1705</v>
      </c>
      <c r="E210" s="662" t="s">
        <v>1252</v>
      </c>
      <c r="F210" s="663" t="s">
        <v>1711</v>
      </c>
      <c r="G210" s="662" t="s">
        <v>587</v>
      </c>
      <c r="H210" s="662" t="s">
        <v>1289</v>
      </c>
      <c r="I210" s="662" t="s">
        <v>216</v>
      </c>
      <c r="J210" s="662" t="s">
        <v>1290</v>
      </c>
      <c r="K210" s="662"/>
      <c r="L210" s="664">
        <v>221.6897509083131</v>
      </c>
      <c r="M210" s="664">
        <v>40</v>
      </c>
      <c r="N210" s="665">
        <v>8867.5900363325236</v>
      </c>
    </row>
    <row r="211" spans="1:14" ht="14.4" customHeight="1" x14ac:dyDescent="0.3">
      <c r="A211" s="660" t="s">
        <v>558</v>
      </c>
      <c r="B211" s="661" t="s">
        <v>1703</v>
      </c>
      <c r="C211" s="662" t="s">
        <v>568</v>
      </c>
      <c r="D211" s="663" t="s">
        <v>1705</v>
      </c>
      <c r="E211" s="662" t="s">
        <v>1252</v>
      </c>
      <c r="F211" s="663" t="s">
        <v>1711</v>
      </c>
      <c r="G211" s="662" t="s">
        <v>1168</v>
      </c>
      <c r="H211" s="662" t="s">
        <v>1291</v>
      </c>
      <c r="I211" s="662" t="s">
        <v>1292</v>
      </c>
      <c r="J211" s="662" t="s">
        <v>1293</v>
      </c>
      <c r="K211" s="662" t="s">
        <v>1294</v>
      </c>
      <c r="L211" s="664">
        <v>40.63000000000001</v>
      </c>
      <c r="M211" s="664">
        <v>10</v>
      </c>
      <c r="N211" s="665">
        <v>406.30000000000007</v>
      </c>
    </row>
    <row r="212" spans="1:14" ht="14.4" customHeight="1" x14ac:dyDescent="0.3">
      <c r="A212" s="660" t="s">
        <v>558</v>
      </c>
      <c r="B212" s="661" t="s">
        <v>1703</v>
      </c>
      <c r="C212" s="662" t="s">
        <v>568</v>
      </c>
      <c r="D212" s="663" t="s">
        <v>1705</v>
      </c>
      <c r="E212" s="662" t="s">
        <v>1252</v>
      </c>
      <c r="F212" s="663" t="s">
        <v>1711</v>
      </c>
      <c r="G212" s="662" t="s">
        <v>1168</v>
      </c>
      <c r="H212" s="662" t="s">
        <v>1295</v>
      </c>
      <c r="I212" s="662" t="s">
        <v>1296</v>
      </c>
      <c r="J212" s="662" t="s">
        <v>1297</v>
      </c>
      <c r="K212" s="662" t="s">
        <v>1294</v>
      </c>
      <c r="L212" s="664">
        <v>33.57</v>
      </c>
      <c r="M212" s="664">
        <v>1</v>
      </c>
      <c r="N212" s="665">
        <v>33.57</v>
      </c>
    </row>
    <row r="213" spans="1:14" ht="14.4" customHeight="1" x14ac:dyDescent="0.3">
      <c r="A213" s="660" t="s">
        <v>558</v>
      </c>
      <c r="B213" s="661" t="s">
        <v>1703</v>
      </c>
      <c r="C213" s="662" t="s">
        <v>568</v>
      </c>
      <c r="D213" s="663" t="s">
        <v>1705</v>
      </c>
      <c r="E213" s="662" t="s">
        <v>1252</v>
      </c>
      <c r="F213" s="663" t="s">
        <v>1711</v>
      </c>
      <c r="G213" s="662" t="s">
        <v>1168</v>
      </c>
      <c r="H213" s="662" t="s">
        <v>1298</v>
      </c>
      <c r="I213" s="662" t="s">
        <v>1298</v>
      </c>
      <c r="J213" s="662" t="s">
        <v>1299</v>
      </c>
      <c r="K213" s="662" t="s">
        <v>1300</v>
      </c>
      <c r="L213" s="664">
        <v>252.97000000000003</v>
      </c>
      <c r="M213" s="664">
        <v>24</v>
      </c>
      <c r="N213" s="665">
        <v>6071.2800000000007</v>
      </c>
    </row>
    <row r="214" spans="1:14" ht="14.4" customHeight="1" x14ac:dyDescent="0.3">
      <c r="A214" s="660" t="s">
        <v>558</v>
      </c>
      <c r="B214" s="661" t="s">
        <v>1703</v>
      </c>
      <c r="C214" s="662" t="s">
        <v>568</v>
      </c>
      <c r="D214" s="663" t="s">
        <v>1705</v>
      </c>
      <c r="E214" s="662" t="s">
        <v>1252</v>
      </c>
      <c r="F214" s="663" t="s">
        <v>1711</v>
      </c>
      <c r="G214" s="662" t="s">
        <v>1168</v>
      </c>
      <c r="H214" s="662" t="s">
        <v>1301</v>
      </c>
      <c r="I214" s="662" t="s">
        <v>1302</v>
      </c>
      <c r="J214" s="662" t="s">
        <v>1303</v>
      </c>
      <c r="K214" s="662" t="s">
        <v>1304</v>
      </c>
      <c r="L214" s="664">
        <v>206.99981407363762</v>
      </c>
      <c r="M214" s="664">
        <v>32</v>
      </c>
      <c r="N214" s="665">
        <v>6623.9940503564039</v>
      </c>
    </row>
    <row r="215" spans="1:14" ht="14.4" customHeight="1" x14ac:dyDescent="0.3">
      <c r="A215" s="660" t="s">
        <v>558</v>
      </c>
      <c r="B215" s="661" t="s">
        <v>1703</v>
      </c>
      <c r="C215" s="662" t="s">
        <v>568</v>
      </c>
      <c r="D215" s="663" t="s">
        <v>1705</v>
      </c>
      <c r="E215" s="662" t="s">
        <v>1252</v>
      </c>
      <c r="F215" s="663" t="s">
        <v>1711</v>
      </c>
      <c r="G215" s="662" t="s">
        <v>1168</v>
      </c>
      <c r="H215" s="662" t="s">
        <v>1305</v>
      </c>
      <c r="I215" s="662" t="s">
        <v>1306</v>
      </c>
      <c r="J215" s="662" t="s">
        <v>1307</v>
      </c>
      <c r="K215" s="662" t="s">
        <v>1308</v>
      </c>
      <c r="L215" s="664">
        <v>216.22000000000003</v>
      </c>
      <c r="M215" s="664">
        <v>16</v>
      </c>
      <c r="N215" s="665">
        <v>3459.5200000000004</v>
      </c>
    </row>
    <row r="216" spans="1:14" ht="14.4" customHeight="1" x14ac:dyDescent="0.3">
      <c r="A216" s="660" t="s">
        <v>558</v>
      </c>
      <c r="B216" s="661" t="s">
        <v>1703</v>
      </c>
      <c r="C216" s="662" t="s">
        <v>568</v>
      </c>
      <c r="D216" s="663" t="s">
        <v>1705</v>
      </c>
      <c r="E216" s="662" t="s">
        <v>1252</v>
      </c>
      <c r="F216" s="663" t="s">
        <v>1711</v>
      </c>
      <c r="G216" s="662" t="s">
        <v>1168</v>
      </c>
      <c r="H216" s="662" t="s">
        <v>1309</v>
      </c>
      <c r="I216" s="662" t="s">
        <v>1310</v>
      </c>
      <c r="J216" s="662" t="s">
        <v>1311</v>
      </c>
      <c r="K216" s="662" t="s">
        <v>1294</v>
      </c>
      <c r="L216" s="664">
        <v>33.570000000000007</v>
      </c>
      <c r="M216" s="664">
        <v>3</v>
      </c>
      <c r="N216" s="665">
        <v>100.71000000000002</v>
      </c>
    </row>
    <row r="217" spans="1:14" ht="14.4" customHeight="1" x14ac:dyDescent="0.3">
      <c r="A217" s="660" t="s">
        <v>558</v>
      </c>
      <c r="B217" s="661" t="s">
        <v>1703</v>
      </c>
      <c r="C217" s="662" t="s">
        <v>568</v>
      </c>
      <c r="D217" s="663" t="s">
        <v>1705</v>
      </c>
      <c r="E217" s="662" t="s">
        <v>1252</v>
      </c>
      <c r="F217" s="663" t="s">
        <v>1711</v>
      </c>
      <c r="G217" s="662" t="s">
        <v>1168</v>
      </c>
      <c r="H217" s="662" t="s">
        <v>1312</v>
      </c>
      <c r="I217" s="662" t="s">
        <v>1312</v>
      </c>
      <c r="J217" s="662" t="s">
        <v>1313</v>
      </c>
      <c r="K217" s="662" t="s">
        <v>1300</v>
      </c>
      <c r="L217" s="664">
        <v>424.97925429359105</v>
      </c>
      <c r="M217" s="664">
        <v>9</v>
      </c>
      <c r="N217" s="665">
        <v>3824.8132886423195</v>
      </c>
    </row>
    <row r="218" spans="1:14" ht="14.4" customHeight="1" x14ac:dyDescent="0.3">
      <c r="A218" s="660" t="s">
        <v>558</v>
      </c>
      <c r="B218" s="661" t="s">
        <v>1703</v>
      </c>
      <c r="C218" s="662" t="s">
        <v>568</v>
      </c>
      <c r="D218" s="663" t="s">
        <v>1705</v>
      </c>
      <c r="E218" s="662" t="s">
        <v>1252</v>
      </c>
      <c r="F218" s="663" t="s">
        <v>1711</v>
      </c>
      <c r="G218" s="662" t="s">
        <v>1168</v>
      </c>
      <c r="H218" s="662" t="s">
        <v>1314</v>
      </c>
      <c r="I218" s="662" t="s">
        <v>1314</v>
      </c>
      <c r="J218" s="662" t="s">
        <v>1315</v>
      </c>
      <c r="K218" s="662" t="s">
        <v>1300</v>
      </c>
      <c r="L218" s="664">
        <v>183.28659232855156</v>
      </c>
      <c r="M218" s="664">
        <v>48</v>
      </c>
      <c r="N218" s="665">
        <v>8797.7564317704746</v>
      </c>
    </row>
    <row r="219" spans="1:14" ht="14.4" customHeight="1" x14ac:dyDescent="0.3">
      <c r="A219" s="660" t="s">
        <v>558</v>
      </c>
      <c r="B219" s="661" t="s">
        <v>1703</v>
      </c>
      <c r="C219" s="662" t="s">
        <v>568</v>
      </c>
      <c r="D219" s="663" t="s">
        <v>1705</v>
      </c>
      <c r="E219" s="662" t="s">
        <v>1252</v>
      </c>
      <c r="F219" s="663" t="s">
        <v>1711</v>
      </c>
      <c r="G219" s="662" t="s">
        <v>1168</v>
      </c>
      <c r="H219" s="662" t="s">
        <v>1316</v>
      </c>
      <c r="I219" s="662" t="s">
        <v>1317</v>
      </c>
      <c r="J219" s="662" t="s">
        <v>1318</v>
      </c>
      <c r="K219" s="662" t="s">
        <v>1319</v>
      </c>
      <c r="L219" s="664">
        <v>217.06462351006437</v>
      </c>
      <c r="M219" s="664">
        <v>8</v>
      </c>
      <c r="N219" s="665">
        <v>1736.5169880805149</v>
      </c>
    </row>
    <row r="220" spans="1:14" ht="14.4" customHeight="1" x14ac:dyDescent="0.3">
      <c r="A220" s="660" t="s">
        <v>558</v>
      </c>
      <c r="B220" s="661" t="s">
        <v>1703</v>
      </c>
      <c r="C220" s="662" t="s">
        <v>568</v>
      </c>
      <c r="D220" s="663" t="s">
        <v>1705</v>
      </c>
      <c r="E220" s="662" t="s">
        <v>1252</v>
      </c>
      <c r="F220" s="663" t="s">
        <v>1711</v>
      </c>
      <c r="G220" s="662" t="s">
        <v>1168</v>
      </c>
      <c r="H220" s="662" t="s">
        <v>1320</v>
      </c>
      <c r="I220" s="662" t="s">
        <v>1321</v>
      </c>
      <c r="J220" s="662" t="s">
        <v>1322</v>
      </c>
      <c r="K220" s="662" t="s">
        <v>1323</v>
      </c>
      <c r="L220" s="664">
        <v>390.21249999999998</v>
      </c>
      <c r="M220" s="664">
        <v>32</v>
      </c>
      <c r="N220" s="665">
        <v>12486.8</v>
      </c>
    </row>
    <row r="221" spans="1:14" ht="14.4" customHeight="1" x14ac:dyDescent="0.3">
      <c r="A221" s="660" t="s">
        <v>558</v>
      </c>
      <c r="B221" s="661" t="s">
        <v>1703</v>
      </c>
      <c r="C221" s="662" t="s">
        <v>568</v>
      </c>
      <c r="D221" s="663" t="s">
        <v>1705</v>
      </c>
      <c r="E221" s="662" t="s">
        <v>1252</v>
      </c>
      <c r="F221" s="663" t="s">
        <v>1711</v>
      </c>
      <c r="G221" s="662" t="s">
        <v>1168</v>
      </c>
      <c r="H221" s="662" t="s">
        <v>1324</v>
      </c>
      <c r="I221" s="662" t="s">
        <v>1324</v>
      </c>
      <c r="J221" s="662" t="s">
        <v>1297</v>
      </c>
      <c r="K221" s="662" t="s">
        <v>1325</v>
      </c>
      <c r="L221" s="664">
        <v>137.08000000000001</v>
      </c>
      <c r="M221" s="664">
        <v>3</v>
      </c>
      <c r="N221" s="665">
        <v>411.24</v>
      </c>
    </row>
    <row r="222" spans="1:14" ht="14.4" customHeight="1" x14ac:dyDescent="0.3">
      <c r="A222" s="660" t="s">
        <v>558</v>
      </c>
      <c r="B222" s="661" t="s">
        <v>1703</v>
      </c>
      <c r="C222" s="662" t="s">
        <v>568</v>
      </c>
      <c r="D222" s="663" t="s">
        <v>1705</v>
      </c>
      <c r="E222" s="662" t="s">
        <v>1326</v>
      </c>
      <c r="F222" s="663" t="s">
        <v>1712</v>
      </c>
      <c r="G222" s="662"/>
      <c r="H222" s="662" t="s">
        <v>1327</v>
      </c>
      <c r="I222" s="662" t="s">
        <v>1328</v>
      </c>
      <c r="J222" s="662" t="s">
        <v>1329</v>
      </c>
      <c r="K222" s="662" t="s">
        <v>1330</v>
      </c>
      <c r="L222" s="664">
        <v>412.9149847614932</v>
      </c>
      <c r="M222" s="664">
        <v>6.6000000000000005</v>
      </c>
      <c r="N222" s="665">
        <v>2725.2388994258554</v>
      </c>
    </row>
    <row r="223" spans="1:14" ht="14.4" customHeight="1" x14ac:dyDescent="0.3">
      <c r="A223" s="660" t="s">
        <v>558</v>
      </c>
      <c r="B223" s="661" t="s">
        <v>1703</v>
      </c>
      <c r="C223" s="662" t="s">
        <v>568</v>
      </c>
      <c r="D223" s="663" t="s">
        <v>1705</v>
      </c>
      <c r="E223" s="662" t="s">
        <v>1326</v>
      </c>
      <c r="F223" s="663" t="s">
        <v>1712</v>
      </c>
      <c r="G223" s="662"/>
      <c r="H223" s="662" t="s">
        <v>1331</v>
      </c>
      <c r="I223" s="662" t="s">
        <v>1332</v>
      </c>
      <c r="J223" s="662" t="s">
        <v>1333</v>
      </c>
      <c r="K223" s="662" t="s">
        <v>1334</v>
      </c>
      <c r="L223" s="664">
        <v>2773.16</v>
      </c>
      <c r="M223" s="664">
        <v>5</v>
      </c>
      <c r="N223" s="665">
        <v>13865.8</v>
      </c>
    </row>
    <row r="224" spans="1:14" ht="14.4" customHeight="1" x14ac:dyDescent="0.3">
      <c r="A224" s="660" t="s">
        <v>558</v>
      </c>
      <c r="B224" s="661" t="s">
        <v>1703</v>
      </c>
      <c r="C224" s="662" t="s">
        <v>568</v>
      </c>
      <c r="D224" s="663" t="s">
        <v>1705</v>
      </c>
      <c r="E224" s="662" t="s">
        <v>1326</v>
      </c>
      <c r="F224" s="663" t="s">
        <v>1712</v>
      </c>
      <c r="G224" s="662"/>
      <c r="H224" s="662" t="s">
        <v>1335</v>
      </c>
      <c r="I224" s="662" t="s">
        <v>1336</v>
      </c>
      <c r="J224" s="662" t="s">
        <v>1337</v>
      </c>
      <c r="K224" s="662" t="s">
        <v>1338</v>
      </c>
      <c r="L224" s="664">
        <v>593.82611594202911</v>
      </c>
      <c r="M224" s="664">
        <v>2.2999999999999998</v>
      </c>
      <c r="N224" s="665">
        <v>1365.8000666666669</v>
      </c>
    </row>
    <row r="225" spans="1:14" ht="14.4" customHeight="1" x14ac:dyDescent="0.3">
      <c r="A225" s="660" t="s">
        <v>558</v>
      </c>
      <c r="B225" s="661" t="s">
        <v>1703</v>
      </c>
      <c r="C225" s="662" t="s">
        <v>568</v>
      </c>
      <c r="D225" s="663" t="s">
        <v>1705</v>
      </c>
      <c r="E225" s="662" t="s">
        <v>1326</v>
      </c>
      <c r="F225" s="663" t="s">
        <v>1712</v>
      </c>
      <c r="G225" s="662"/>
      <c r="H225" s="662" t="s">
        <v>1339</v>
      </c>
      <c r="I225" s="662" t="s">
        <v>1339</v>
      </c>
      <c r="J225" s="662" t="s">
        <v>1340</v>
      </c>
      <c r="K225" s="662" t="s">
        <v>1341</v>
      </c>
      <c r="L225" s="664">
        <v>1780.8945454545453</v>
      </c>
      <c r="M225" s="664">
        <v>4.4000000000000004</v>
      </c>
      <c r="N225" s="665">
        <v>7835.9359999999997</v>
      </c>
    </row>
    <row r="226" spans="1:14" ht="14.4" customHeight="1" x14ac:dyDescent="0.3">
      <c r="A226" s="660" t="s">
        <v>558</v>
      </c>
      <c r="B226" s="661" t="s">
        <v>1703</v>
      </c>
      <c r="C226" s="662" t="s">
        <v>568</v>
      </c>
      <c r="D226" s="663" t="s">
        <v>1705</v>
      </c>
      <c r="E226" s="662" t="s">
        <v>1326</v>
      </c>
      <c r="F226" s="663" t="s">
        <v>1712</v>
      </c>
      <c r="G226" s="662"/>
      <c r="H226" s="662" t="s">
        <v>1342</v>
      </c>
      <c r="I226" s="662" t="s">
        <v>1342</v>
      </c>
      <c r="J226" s="662" t="s">
        <v>1343</v>
      </c>
      <c r="K226" s="662" t="s">
        <v>1344</v>
      </c>
      <c r="L226" s="664">
        <v>154.62674667080185</v>
      </c>
      <c r="M226" s="664">
        <v>20.2</v>
      </c>
      <c r="N226" s="665">
        <v>3123.4602827501972</v>
      </c>
    </row>
    <row r="227" spans="1:14" ht="14.4" customHeight="1" x14ac:dyDescent="0.3">
      <c r="A227" s="660" t="s">
        <v>558</v>
      </c>
      <c r="B227" s="661" t="s">
        <v>1703</v>
      </c>
      <c r="C227" s="662" t="s">
        <v>568</v>
      </c>
      <c r="D227" s="663" t="s">
        <v>1705</v>
      </c>
      <c r="E227" s="662" t="s">
        <v>1326</v>
      </c>
      <c r="F227" s="663" t="s">
        <v>1712</v>
      </c>
      <c r="G227" s="662"/>
      <c r="H227" s="662" t="s">
        <v>1345</v>
      </c>
      <c r="I227" s="662" t="s">
        <v>1345</v>
      </c>
      <c r="J227" s="662" t="s">
        <v>1346</v>
      </c>
      <c r="K227" s="662" t="s">
        <v>1347</v>
      </c>
      <c r="L227" s="664">
        <v>810.9784258195258</v>
      </c>
      <c r="M227" s="664">
        <v>2</v>
      </c>
      <c r="N227" s="665">
        <v>1621.9568516390516</v>
      </c>
    </row>
    <row r="228" spans="1:14" ht="14.4" customHeight="1" x14ac:dyDescent="0.3">
      <c r="A228" s="660" t="s">
        <v>558</v>
      </c>
      <c r="B228" s="661" t="s">
        <v>1703</v>
      </c>
      <c r="C228" s="662" t="s">
        <v>568</v>
      </c>
      <c r="D228" s="663" t="s">
        <v>1705</v>
      </c>
      <c r="E228" s="662" t="s">
        <v>1326</v>
      </c>
      <c r="F228" s="663" t="s">
        <v>1712</v>
      </c>
      <c r="G228" s="662" t="s">
        <v>587</v>
      </c>
      <c r="H228" s="662" t="s">
        <v>1348</v>
      </c>
      <c r="I228" s="662" t="s">
        <v>1349</v>
      </c>
      <c r="J228" s="662" t="s">
        <v>1350</v>
      </c>
      <c r="K228" s="662" t="s">
        <v>1351</v>
      </c>
      <c r="L228" s="664">
        <v>40.330000000000005</v>
      </c>
      <c r="M228" s="664">
        <v>1</v>
      </c>
      <c r="N228" s="665">
        <v>40.330000000000005</v>
      </c>
    </row>
    <row r="229" spans="1:14" ht="14.4" customHeight="1" x14ac:dyDescent="0.3">
      <c r="A229" s="660" t="s">
        <v>558</v>
      </c>
      <c r="B229" s="661" t="s">
        <v>1703</v>
      </c>
      <c r="C229" s="662" t="s">
        <v>568</v>
      </c>
      <c r="D229" s="663" t="s">
        <v>1705</v>
      </c>
      <c r="E229" s="662" t="s">
        <v>1326</v>
      </c>
      <c r="F229" s="663" t="s">
        <v>1712</v>
      </c>
      <c r="G229" s="662" t="s">
        <v>587</v>
      </c>
      <c r="H229" s="662" t="s">
        <v>1352</v>
      </c>
      <c r="I229" s="662" t="s">
        <v>1353</v>
      </c>
      <c r="J229" s="662" t="s">
        <v>1354</v>
      </c>
      <c r="K229" s="662" t="s">
        <v>629</v>
      </c>
      <c r="L229" s="664">
        <v>69.39747440655816</v>
      </c>
      <c r="M229" s="664">
        <v>13</v>
      </c>
      <c r="N229" s="665">
        <v>902.16716728525603</v>
      </c>
    </row>
    <row r="230" spans="1:14" ht="14.4" customHeight="1" x14ac:dyDescent="0.3">
      <c r="A230" s="660" t="s">
        <v>558</v>
      </c>
      <c r="B230" s="661" t="s">
        <v>1703</v>
      </c>
      <c r="C230" s="662" t="s">
        <v>568</v>
      </c>
      <c r="D230" s="663" t="s">
        <v>1705</v>
      </c>
      <c r="E230" s="662" t="s">
        <v>1326</v>
      </c>
      <c r="F230" s="663" t="s">
        <v>1712</v>
      </c>
      <c r="G230" s="662" t="s">
        <v>587</v>
      </c>
      <c r="H230" s="662" t="s">
        <v>1355</v>
      </c>
      <c r="I230" s="662" t="s">
        <v>1356</v>
      </c>
      <c r="J230" s="662" t="s">
        <v>1357</v>
      </c>
      <c r="K230" s="662" t="s">
        <v>1358</v>
      </c>
      <c r="L230" s="664">
        <v>31.95989070508217</v>
      </c>
      <c r="M230" s="664">
        <v>3</v>
      </c>
      <c r="N230" s="665">
        <v>95.879672115246507</v>
      </c>
    </row>
    <row r="231" spans="1:14" ht="14.4" customHeight="1" x14ac:dyDescent="0.3">
      <c r="A231" s="660" t="s">
        <v>558</v>
      </c>
      <c r="B231" s="661" t="s">
        <v>1703</v>
      </c>
      <c r="C231" s="662" t="s">
        <v>568</v>
      </c>
      <c r="D231" s="663" t="s">
        <v>1705</v>
      </c>
      <c r="E231" s="662" t="s">
        <v>1326</v>
      </c>
      <c r="F231" s="663" t="s">
        <v>1712</v>
      </c>
      <c r="G231" s="662" t="s">
        <v>587</v>
      </c>
      <c r="H231" s="662" t="s">
        <v>1359</v>
      </c>
      <c r="I231" s="662" t="s">
        <v>1360</v>
      </c>
      <c r="J231" s="662" t="s">
        <v>1361</v>
      </c>
      <c r="K231" s="662" t="s">
        <v>1362</v>
      </c>
      <c r="L231" s="664">
        <v>128.06808508253482</v>
      </c>
      <c r="M231" s="664">
        <v>2</v>
      </c>
      <c r="N231" s="665">
        <v>256.13617016506964</v>
      </c>
    </row>
    <row r="232" spans="1:14" ht="14.4" customHeight="1" x14ac:dyDescent="0.3">
      <c r="A232" s="660" t="s">
        <v>558</v>
      </c>
      <c r="B232" s="661" t="s">
        <v>1703</v>
      </c>
      <c r="C232" s="662" t="s">
        <v>568</v>
      </c>
      <c r="D232" s="663" t="s">
        <v>1705</v>
      </c>
      <c r="E232" s="662" t="s">
        <v>1326</v>
      </c>
      <c r="F232" s="663" t="s">
        <v>1712</v>
      </c>
      <c r="G232" s="662" t="s">
        <v>587</v>
      </c>
      <c r="H232" s="662" t="s">
        <v>1363</v>
      </c>
      <c r="I232" s="662" t="s">
        <v>1364</v>
      </c>
      <c r="J232" s="662" t="s">
        <v>1365</v>
      </c>
      <c r="K232" s="662" t="s">
        <v>1366</v>
      </c>
      <c r="L232" s="664">
        <v>517.50008332777816</v>
      </c>
      <c r="M232" s="664">
        <v>1.5</v>
      </c>
      <c r="N232" s="665">
        <v>776.25012499166724</v>
      </c>
    </row>
    <row r="233" spans="1:14" ht="14.4" customHeight="1" x14ac:dyDescent="0.3">
      <c r="A233" s="660" t="s">
        <v>558</v>
      </c>
      <c r="B233" s="661" t="s">
        <v>1703</v>
      </c>
      <c r="C233" s="662" t="s">
        <v>568</v>
      </c>
      <c r="D233" s="663" t="s">
        <v>1705</v>
      </c>
      <c r="E233" s="662" t="s">
        <v>1326</v>
      </c>
      <c r="F233" s="663" t="s">
        <v>1712</v>
      </c>
      <c r="G233" s="662" t="s">
        <v>587</v>
      </c>
      <c r="H233" s="662" t="s">
        <v>1367</v>
      </c>
      <c r="I233" s="662" t="s">
        <v>1368</v>
      </c>
      <c r="J233" s="662" t="s">
        <v>1369</v>
      </c>
      <c r="K233" s="662" t="s">
        <v>1370</v>
      </c>
      <c r="L233" s="664">
        <v>105.16981545968508</v>
      </c>
      <c r="M233" s="664">
        <v>2</v>
      </c>
      <c r="N233" s="665">
        <v>210.33963091937017</v>
      </c>
    </row>
    <row r="234" spans="1:14" ht="14.4" customHeight="1" x14ac:dyDescent="0.3">
      <c r="A234" s="660" t="s">
        <v>558</v>
      </c>
      <c r="B234" s="661" t="s">
        <v>1703</v>
      </c>
      <c r="C234" s="662" t="s">
        <v>568</v>
      </c>
      <c r="D234" s="663" t="s">
        <v>1705</v>
      </c>
      <c r="E234" s="662" t="s">
        <v>1326</v>
      </c>
      <c r="F234" s="663" t="s">
        <v>1712</v>
      </c>
      <c r="G234" s="662" t="s">
        <v>587</v>
      </c>
      <c r="H234" s="662" t="s">
        <v>1371</v>
      </c>
      <c r="I234" s="662" t="s">
        <v>1372</v>
      </c>
      <c r="J234" s="662" t="s">
        <v>1373</v>
      </c>
      <c r="K234" s="662" t="s">
        <v>1374</v>
      </c>
      <c r="L234" s="664">
        <v>12522.480000000003</v>
      </c>
      <c r="M234" s="664">
        <v>2</v>
      </c>
      <c r="N234" s="665">
        <v>25044.960000000006</v>
      </c>
    </row>
    <row r="235" spans="1:14" ht="14.4" customHeight="1" x14ac:dyDescent="0.3">
      <c r="A235" s="660" t="s">
        <v>558</v>
      </c>
      <c r="B235" s="661" t="s">
        <v>1703</v>
      </c>
      <c r="C235" s="662" t="s">
        <v>568</v>
      </c>
      <c r="D235" s="663" t="s">
        <v>1705</v>
      </c>
      <c r="E235" s="662" t="s">
        <v>1326</v>
      </c>
      <c r="F235" s="663" t="s">
        <v>1712</v>
      </c>
      <c r="G235" s="662" t="s">
        <v>587</v>
      </c>
      <c r="H235" s="662" t="s">
        <v>1375</v>
      </c>
      <c r="I235" s="662" t="s">
        <v>1376</v>
      </c>
      <c r="J235" s="662" t="s">
        <v>1377</v>
      </c>
      <c r="K235" s="662" t="s">
        <v>1378</v>
      </c>
      <c r="L235" s="664">
        <v>236.36772963889243</v>
      </c>
      <c r="M235" s="664">
        <v>25</v>
      </c>
      <c r="N235" s="665">
        <v>5909.1932409723104</v>
      </c>
    </row>
    <row r="236" spans="1:14" ht="14.4" customHeight="1" x14ac:dyDescent="0.3">
      <c r="A236" s="660" t="s">
        <v>558</v>
      </c>
      <c r="B236" s="661" t="s">
        <v>1703</v>
      </c>
      <c r="C236" s="662" t="s">
        <v>568</v>
      </c>
      <c r="D236" s="663" t="s">
        <v>1705</v>
      </c>
      <c r="E236" s="662" t="s">
        <v>1326</v>
      </c>
      <c r="F236" s="663" t="s">
        <v>1712</v>
      </c>
      <c r="G236" s="662" t="s">
        <v>587</v>
      </c>
      <c r="H236" s="662" t="s">
        <v>1379</v>
      </c>
      <c r="I236" s="662" t="s">
        <v>1380</v>
      </c>
      <c r="J236" s="662" t="s">
        <v>1381</v>
      </c>
      <c r="K236" s="662" t="s">
        <v>1382</v>
      </c>
      <c r="L236" s="664">
        <v>276.62907026978451</v>
      </c>
      <c r="M236" s="664">
        <v>3</v>
      </c>
      <c r="N236" s="665">
        <v>829.88721080935352</v>
      </c>
    </row>
    <row r="237" spans="1:14" ht="14.4" customHeight="1" x14ac:dyDescent="0.3">
      <c r="A237" s="660" t="s">
        <v>558</v>
      </c>
      <c r="B237" s="661" t="s">
        <v>1703</v>
      </c>
      <c r="C237" s="662" t="s">
        <v>568</v>
      </c>
      <c r="D237" s="663" t="s">
        <v>1705</v>
      </c>
      <c r="E237" s="662" t="s">
        <v>1326</v>
      </c>
      <c r="F237" s="663" t="s">
        <v>1712</v>
      </c>
      <c r="G237" s="662" t="s">
        <v>587</v>
      </c>
      <c r="H237" s="662" t="s">
        <v>1383</v>
      </c>
      <c r="I237" s="662" t="s">
        <v>1384</v>
      </c>
      <c r="J237" s="662" t="s">
        <v>1385</v>
      </c>
      <c r="K237" s="662" t="s">
        <v>629</v>
      </c>
      <c r="L237" s="664">
        <v>63</v>
      </c>
      <c r="M237" s="664">
        <v>1</v>
      </c>
      <c r="N237" s="665">
        <v>63</v>
      </c>
    </row>
    <row r="238" spans="1:14" ht="14.4" customHeight="1" x14ac:dyDescent="0.3">
      <c r="A238" s="660" t="s">
        <v>558</v>
      </c>
      <c r="B238" s="661" t="s">
        <v>1703</v>
      </c>
      <c r="C238" s="662" t="s">
        <v>568</v>
      </c>
      <c r="D238" s="663" t="s">
        <v>1705</v>
      </c>
      <c r="E238" s="662" t="s">
        <v>1326</v>
      </c>
      <c r="F238" s="663" t="s">
        <v>1712</v>
      </c>
      <c r="G238" s="662" t="s">
        <v>587</v>
      </c>
      <c r="H238" s="662" t="s">
        <v>1386</v>
      </c>
      <c r="I238" s="662" t="s">
        <v>1387</v>
      </c>
      <c r="J238" s="662" t="s">
        <v>1388</v>
      </c>
      <c r="K238" s="662" t="s">
        <v>1389</v>
      </c>
      <c r="L238" s="664">
        <v>49.24</v>
      </c>
      <c r="M238" s="664">
        <v>1</v>
      </c>
      <c r="N238" s="665">
        <v>49.24</v>
      </c>
    </row>
    <row r="239" spans="1:14" ht="14.4" customHeight="1" x14ac:dyDescent="0.3">
      <c r="A239" s="660" t="s">
        <v>558</v>
      </c>
      <c r="B239" s="661" t="s">
        <v>1703</v>
      </c>
      <c r="C239" s="662" t="s">
        <v>568</v>
      </c>
      <c r="D239" s="663" t="s">
        <v>1705</v>
      </c>
      <c r="E239" s="662" t="s">
        <v>1326</v>
      </c>
      <c r="F239" s="663" t="s">
        <v>1712</v>
      </c>
      <c r="G239" s="662" t="s">
        <v>587</v>
      </c>
      <c r="H239" s="662" t="s">
        <v>1390</v>
      </c>
      <c r="I239" s="662" t="s">
        <v>1391</v>
      </c>
      <c r="J239" s="662" t="s">
        <v>1388</v>
      </c>
      <c r="K239" s="662" t="s">
        <v>1392</v>
      </c>
      <c r="L239" s="664">
        <v>46.54</v>
      </c>
      <c r="M239" s="664">
        <v>2</v>
      </c>
      <c r="N239" s="665">
        <v>93.08</v>
      </c>
    </row>
    <row r="240" spans="1:14" ht="14.4" customHeight="1" x14ac:dyDescent="0.3">
      <c r="A240" s="660" t="s">
        <v>558</v>
      </c>
      <c r="B240" s="661" t="s">
        <v>1703</v>
      </c>
      <c r="C240" s="662" t="s">
        <v>568</v>
      </c>
      <c r="D240" s="663" t="s">
        <v>1705</v>
      </c>
      <c r="E240" s="662" t="s">
        <v>1326</v>
      </c>
      <c r="F240" s="663" t="s">
        <v>1712</v>
      </c>
      <c r="G240" s="662" t="s">
        <v>587</v>
      </c>
      <c r="H240" s="662" t="s">
        <v>1393</v>
      </c>
      <c r="I240" s="662" t="s">
        <v>1394</v>
      </c>
      <c r="J240" s="662" t="s">
        <v>1395</v>
      </c>
      <c r="K240" s="662" t="s">
        <v>1351</v>
      </c>
      <c r="L240" s="664">
        <v>40.779970181688775</v>
      </c>
      <c r="M240" s="664">
        <v>3</v>
      </c>
      <c r="N240" s="665">
        <v>122.33991054506632</v>
      </c>
    </row>
    <row r="241" spans="1:14" ht="14.4" customHeight="1" x14ac:dyDescent="0.3">
      <c r="A241" s="660" t="s">
        <v>558</v>
      </c>
      <c r="B241" s="661" t="s">
        <v>1703</v>
      </c>
      <c r="C241" s="662" t="s">
        <v>568</v>
      </c>
      <c r="D241" s="663" t="s">
        <v>1705</v>
      </c>
      <c r="E241" s="662" t="s">
        <v>1326</v>
      </c>
      <c r="F241" s="663" t="s">
        <v>1712</v>
      </c>
      <c r="G241" s="662" t="s">
        <v>587</v>
      </c>
      <c r="H241" s="662" t="s">
        <v>1396</v>
      </c>
      <c r="I241" s="662" t="s">
        <v>1396</v>
      </c>
      <c r="J241" s="662" t="s">
        <v>1397</v>
      </c>
      <c r="K241" s="662" t="s">
        <v>1398</v>
      </c>
      <c r="L241" s="664">
        <v>10894.16625</v>
      </c>
      <c r="M241" s="664">
        <v>2</v>
      </c>
      <c r="N241" s="665">
        <v>21788.3325</v>
      </c>
    </row>
    <row r="242" spans="1:14" ht="14.4" customHeight="1" x14ac:dyDescent="0.3">
      <c r="A242" s="660" t="s">
        <v>558</v>
      </c>
      <c r="B242" s="661" t="s">
        <v>1703</v>
      </c>
      <c r="C242" s="662" t="s">
        <v>568</v>
      </c>
      <c r="D242" s="663" t="s">
        <v>1705</v>
      </c>
      <c r="E242" s="662" t="s">
        <v>1326</v>
      </c>
      <c r="F242" s="663" t="s">
        <v>1712</v>
      </c>
      <c r="G242" s="662" t="s">
        <v>587</v>
      </c>
      <c r="H242" s="662" t="s">
        <v>1399</v>
      </c>
      <c r="I242" s="662" t="s">
        <v>1399</v>
      </c>
      <c r="J242" s="662" t="s">
        <v>1365</v>
      </c>
      <c r="K242" s="662" t="s">
        <v>1366</v>
      </c>
      <c r="L242" s="664">
        <v>359.76440720877736</v>
      </c>
      <c r="M242" s="664">
        <v>3.4</v>
      </c>
      <c r="N242" s="665">
        <v>1223.1989845098431</v>
      </c>
    </row>
    <row r="243" spans="1:14" ht="14.4" customHeight="1" x14ac:dyDescent="0.3">
      <c r="A243" s="660" t="s">
        <v>558</v>
      </c>
      <c r="B243" s="661" t="s">
        <v>1703</v>
      </c>
      <c r="C243" s="662" t="s">
        <v>568</v>
      </c>
      <c r="D243" s="663" t="s">
        <v>1705</v>
      </c>
      <c r="E243" s="662" t="s">
        <v>1326</v>
      </c>
      <c r="F243" s="663" t="s">
        <v>1712</v>
      </c>
      <c r="G243" s="662" t="s">
        <v>1168</v>
      </c>
      <c r="H243" s="662" t="s">
        <v>1400</v>
      </c>
      <c r="I243" s="662" t="s">
        <v>1400</v>
      </c>
      <c r="J243" s="662" t="s">
        <v>1401</v>
      </c>
      <c r="K243" s="662" t="s">
        <v>1402</v>
      </c>
      <c r="L243" s="664">
        <v>68.200235191877951</v>
      </c>
      <c r="M243" s="664">
        <v>2</v>
      </c>
      <c r="N243" s="665">
        <v>136.4004703837559</v>
      </c>
    </row>
    <row r="244" spans="1:14" ht="14.4" customHeight="1" x14ac:dyDescent="0.3">
      <c r="A244" s="660" t="s">
        <v>558</v>
      </c>
      <c r="B244" s="661" t="s">
        <v>1703</v>
      </c>
      <c r="C244" s="662" t="s">
        <v>568</v>
      </c>
      <c r="D244" s="663" t="s">
        <v>1705</v>
      </c>
      <c r="E244" s="662" t="s">
        <v>1326</v>
      </c>
      <c r="F244" s="663" t="s">
        <v>1712</v>
      </c>
      <c r="G244" s="662" t="s">
        <v>1168</v>
      </c>
      <c r="H244" s="662" t="s">
        <v>1403</v>
      </c>
      <c r="I244" s="662" t="s">
        <v>1404</v>
      </c>
      <c r="J244" s="662" t="s">
        <v>1405</v>
      </c>
      <c r="K244" s="662" t="s">
        <v>1406</v>
      </c>
      <c r="L244" s="664">
        <v>23.873548387096772</v>
      </c>
      <c r="M244" s="664">
        <v>62</v>
      </c>
      <c r="N244" s="665">
        <v>1480.1599999999999</v>
      </c>
    </row>
    <row r="245" spans="1:14" ht="14.4" customHeight="1" x14ac:dyDescent="0.3">
      <c r="A245" s="660" t="s">
        <v>558</v>
      </c>
      <c r="B245" s="661" t="s">
        <v>1703</v>
      </c>
      <c r="C245" s="662" t="s">
        <v>568</v>
      </c>
      <c r="D245" s="663" t="s">
        <v>1705</v>
      </c>
      <c r="E245" s="662" t="s">
        <v>1326</v>
      </c>
      <c r="F245" s="663" t="s">
        <v>1712</v>
      </c>
      <c r="G245" s="662" t="s">
        <v>1168</v>
      </c>
      <c r="H245" s="662" t="s">
        <v>1407</v>
      </c>
      <c r="I245" s="662" t="s">
        <v>1408</v>
      </c>
      <c r="J245" s="662" t="s">
        <v>1409</v>
      </c>
      <c r="K245" s="662" t="s">
        <v>1410</v>
      </c>
      <c r="L245" s="664">
        <v>607.55231694463009</v>
      </c>
      <c r="M245" s="664">
        <v>20.399999999999999</v>
      </c>
      <c r="N245" s="665">
        <v>12394.067265670454</v>
      </c>
    </row>
    <row r="246" spans="1:14" ht="14.4" customHeight="1" x14ac:dyDescent="0.3">
      <c r="A246" s="660" t="s">
        <v>558</v>
      </c>
      <c r="B246" s="661" t="s">
        <v>1703</v>
      </c>
      <c r="C246" s="662" t="s">
        <v>568</v>
      </c>
      <c r="D246" s="663" t="s">
        <v>1705</v>
      </c>
      <c r="E246" s="662" t="s">
        <v>1326</v>
      </c>
      <c r="F246" s="663" t="s">
        <v>1712</v>
      </c>
      <c r="G246" s="662" t="s">
        <v>1168</v>
      </c>
      <c r="H246" s="662" t="s">
        <v>1411</v>
      </c>
      <c r="I246" s="662" t="s">
        <v>1411</v>
      </c>
      <c r="J246" s="662" t="s">
        <v>1412</v>
      </c>
      <c r="K246" s="662" t="s">
        <v>1413</v>
      </c>
      <c r="L246" s="664">
        <v>599.11072962438107</v>
      </c>
      <c r="M246" s="664">
        <v>4</v>
      </c>
      <c r="N246" s="665">
        <v>2396.4429184975243</v>
      </c>
    </row>
    <row r="247" spans="1:14" ht="14.4" customHeight="1" x14ac:dyDescent="0.3">
      <c r="A247" s="660" t="s">
        <v>558</v>
      </c>
      <c r="B247" s="661" t="s">
        <v>1703</v>
      </c>
      <c r="C247" s="662" t="s">
        <v>568</v>
      </c>
      <c r="D247" s="663" t="s">
        <v>1705</v>
      </c>
      <c r="E247" s="662" t="s">
        <v>1326</v>
      </c>
      <c r="F247" s="663" t="s">
        <v>1712</v>
      </c>
      <c r="G247" s="662" t="s">
        <v>1168</v>
      </c>
      <c r="H247" s="662" t="s">
        <v>1414</v>
      </c>
      <c r="I247" s="662" t="s">
        <v>1415</v>
      </c>
      <c r="J247" s="662" t="s">
        <v>1416</v>
      </c>
      <c r="K247" s="662" t="s">
        <v>1417</v>
      </c>
      <c r="L247" s="664">
        <v>632.4994802093297</v>
      </c>
      <c r="M247" s="664">
        <v>2</v>
      </c>
      <c r="N247" s="665">
        <v>1264.9989604186594</v>
      </c>
    </row>
    <row r="248" spans="1:14" ht="14.4" customHeight="1" x14ac:dyDescent="0.3">
      <c r="A248" s="660" t="s">
        <v>558</v>
      </c>
      <c r="B248" s="661" t="s">
        <v>1703</v>
      </c>
      <c r="C248" s="662" t="s">
        <v>568</v>
      </c>
      <c r="D248" s="663" t="s">
        <v>1705</v>
      </c>
      <c r="E248" s="662" t="s">
        <v>1326</v>
      </c>
      <c r="F248" s="663" t="s">
        <v>1712</v>
      </c>
      <c r="G248" s="662" t="s">
        <v>1168</v>
      </c>
      <c r="H248" s="662" t="s">
        <v>1418</v>
      </c>
      <c r="I248" s="662" t="s">
        <v>1419</v>
      </c>
      <c r="J248" s="662" t="s">
        <v>1420</v>
      </c>
      <c r="K248" s="662" t="s">
        <v>1421</v>
      </c>
      <c r="L248" s="664">
        <v>47.849999999999994</v>
      </c>
      <c r="M248" s="664">
        <v>40</v>
      </c>
      <c r="N248" s="665">
        <v>1913.9999999999998</v>
      </c>
    </row>
    <row r="249" spans="1:14" ht="14.4" customHeight="1" x14ac:dyDescent="0.3">
      <c r="A249" s="660" t="s">
        <v>558</v>
      </c>
      <c r="B249" s="661" t="s">
        <v>1703</v>
      </c>
      <c r="C249" s="662" t="s">
        <v>568</v>
      </c>
      <c r="D249" s="663" t="s">
        <v>1705</v>
      </c>
      <c r="E249" s="662" t="s">
        <v>1326</v>
      </c>
      <c r="F249" s="663" t="s">
        <v>1712</v>
      </c>
      <c r="G249" s="662" t="s">
        <v>1168</v>
      </c>
      <c r="H249" s="662" t="s">
        <v>1422</v>
      </c>
      <c r="I249" s="662" t="s">
        <v>1422</v>
      </c>
      <c r="J249" s="662" t="s">
        <v>1423</v>
      </c>
      <c r="K249" s="662" t="s">
        <v>1424</v>
      </c>
      <c r="L249" s="664">
        <v>636.05361998687931</v>
      </c>
      <c r="M249" s="664">
        <v>5</v>
      </c>
      <c r="N249" s="665">
        <v>3180.2680999343966</v>
      </c>
    </row>
    <row r="250" spans="1:14" ht="14.4" customHeight="1" x14ac:dyDescent="0.3">
      <c r="A250" s="660" t="s">
        <v>558</v>
      </c>
      <c r="B250" s="661" t="s">
        <v>1703</v>
      </c>
      <c r="C250" s="662" t="s">
        <v>568</v>
      </c>
      <c r="D250" s="663" t="s">
        <v>1705</v>
      </c>
      <c r="E250" s="662" t="s">
        <v>1326</v>
      </c>
      <c r="F250" s="663" t="s">
        <v>1712</v>
      </c>
      <c r="G250" s="662" t="s">
        <v>1168</v>
      </c>
      <c r="H250" s="662" t="s">
        <v>1425</v>
      </c>
      <c r="I250" s="662" t="s">
        <v>1426</v>
      </c>
      <c r="J250" s="662" t="s">
        <v>1427</v>
      </c>
      <c r="K250" s="662"/>
      <c r="L250" s="664">
        <v>672.95999999999992</v>
      </c>
      <c r="M250" s="664">
        <v>3</v>
      </c>
      <c r="N250" s="665">
        <v>2018.8799999999997</v>
      </c>
    </row>
    <row r="251" spans="1:14" ht="14.4" customHeight="1" x14ac:dyDescent="0.3">
      <c r="A251" s="660" t="s">
        <v>558</v>
      </c>
      <c r="B251" s="661" t="s">
        <v>1703</v>
      </c>
      <c r="C251" s="662" t="s">
        <v>568</v>
      </c>
      <c r="D251" s="663" t="s">
        <v>1705</v>
      </c>
      <c r="E251" s="662" t="s">
        <v>1326</v>
      </c>
      <c r="F251" s="663" t="s">
        <v>1712</v>
      </c>
      <c r="G251" s="662" t="s">
        <v>1168</v>
      </c>
      <c r="H251" s="662" t="s">
        <v>1428</v>
      </c>
      <c r="I251" s="662" t="s">
        <v>1429</v>
      </c>
      <c r="J251" s="662" t="s">
        <v>1430</v>
      </c>
      <c r="K251" s="662" t="s">
        <v>1431</v>
      </c>
      <c r="L251" s="664">
        <v>79.617750000000001</v>
      </c>
      <c r="M251" s="664">
        <v>32</v>
      </c>
      <c r="N251" s="665">
        <v>2547.768</v>
      </c>
    </row>
    <row r="252" spans="1:14" ht="14.4" customHeight="1" x14ac:dyDescent="0.3">
      <c r="A252" s="660" t="s">
        <v>558</v>
      </c>
      <c r="B252" s="661" t="s">
        <v>1703</v>
      </c>
      <c r="C252" s="662" t="s">
        <v>568</v>
      </c>
      <c r="D252" s="663" t="s">
        <v>1705</v>
      </c>
      <c r="E252" s="662" t="s">
        <v>1326</v>
      </c>
      <c r="F252" s="663" t="s">
        <v>1712</v>
      </c>
      <c r="G252" s="662" t="s">
        <v>1168</v>
      </c>
      <c r="H252" s="662" t="s">
        <v>1432</v>
      </c>
      <c r="I252" s="662" t="s">
        <v>1432</v>
      </c>
      <c r="J252" s="662" t="s">
        <v>1433</v>
      </c>
      <c r="K252" s="662" t="s">
        <v>1434</v>
      </c>
      <c r="L252" s="664">
        <v>937.96883593784548</v>
      </c>
      <c r="M252" s="664">
        <v>5</v>
      </c>
      <c r="N252" s="665">
        <v>4689.8441796892275</v>
      </c>
    </row>
    <row r="253" spans="1:14" ht="14.4" customHeight="1" x14ac:dyDescent="0.3">
      <c r="A253" s="660" t="s">
        <v>558</v>
      </c>
      <c r="B253" s="661" t="s">
        <v>1703</v>
      </c>
      <c r="C253" s="662" t="s">
        <v>568</v>
      </c>
      <c r="D253" s="663" t="s">
        <v>1705</v>
      </c>
      <c r="E253" s="662" t="s">
        <v>1326</v>
      </c>
      <c r="F253" s="663" t="s">
        <v>1712</v>
      </c>
      <c r="G253" s="662" t="s">
        <v>1168</v>
      </c>
      <c r="H253" s="662" t="s">
        <v>1435</v>
      </c>
      <c r="I253" s="662" t="s">
        <v>1436</v>
      </c>
      <c r="J253" s="662" t="s">
        <v>1437</v>
      </c>
      <c r="K253" s="662" t="s">
        <v>1438</v>
      </c>
      <c r="L253" s="664">
        <v>811.3371666666668</v>
      </c>
      <c r="M253" s="664">
        <v>15</v>
      </c>
      <c r="N253" s="665">
        <v>12170.057500000003</v>
      </c>
    </row>
    <row r="254" spans="1:14" ht="14.4" customHeight="1" x14ac:dyDescent="0.3">
      <c r="A254" s="660" t="s">
        <v>558</v>
      </c>
      <c r="B254" s="661" t="s">
        <v>1703</v>
      </c>
      <c r="C254" s="662" t="s">
        <v>568</v>
      </c>
      <c r="D254" s="663" t="s">
        <v>1705</v>
      </c>
      <c r="E254" s="662" t="s">
        <v>1326</v>
      </c>
      <c r="F254" s="663" t="s">
        <v>1712</v>
      </c>
      <c r="G254" s="662" t="s">
        <v>1168</v>
      </c>
      <c r="H254" s="662" t="s">
        <v>1439</v>
      </c>
      <c r="I254" s="662" t="s">
        <v>1439</v>
      </c>
      <c r="J254" s="662" t="s">
        <v>1440</v>
      </c>
      <c r="K254" s="662" t="s">
        <v>1441</v>
      </c>
      <c r="L254" s="664">
        <v>700.85714285714289</v>
      </c>
      <c r="M254" s="664">
        <v>5.599999999999997</v>
      </c>
      <c r="N254" s="665">
        <v>3924.7999999999984</v>
      </c>
    </row>
    <row r="255" spans="1:14" ht="14.4" customHeight="1" x14ac:dyDescent="0.3">
      <c r="A255" s="660" t="s">
        <v>558</v>
      </c>
      <c r="B255" s="661" t="s">
        <v>1703</v>
      </c>
      <c r="C255" s="662" t="s">
        <v>568</v>
      </c>
      <c r="D255" s="663" t="s">
        <v>1705</v>
      </c>
      <c r="E255" s="662" t="s">
        <v>1326</v>
      </c>
      <c r="F255" s="663" t="s">
        <v>1712</v>
      </c>
      <c r="G255" s="662" t="s">
        <v>1168</v>
      </c>
      <c r="H255" s="662" t="s">
        <v>1442</v>
      </c>
      <c r="I255" s="662" t="s">
        <v>1442</v>
      </c>
      <c r="J255" s="662" t="s">
        <v>1443</v>
      </c>
      <c r="K255" s="662" t="s">
        <v>1444</v>
      </c>
      <c r="L255" s="664">
        <v>8346.2929999999997</v>
      </c>
      <c r="M255" s="664">
        <v>1</v>
      </c>
      <c r="N255" s="665">
        <v>8346.2929999999997</v>
      </c>
    </row>
    <row r="256" spans="1:14" ht="14.4" customHeight="1" x14ac:dyDescent="0.3">
      <c r="A256" s="660" t="s">
        <v>558</v>
      </c>
      <c r="B256" s="661" t="s">
        <v>1703</v>
      </c>
      <c r="C256" s="662" t="s">
        <v>568</v>
      </c>
      <c r="D256" s="663" t="s">
        <v>1705</v>
      </c>
      <c r="E256" s="662" t="s">
        <v>1326</v>
      </c>
      <c r="F256" s="663" t="s">
        <v>1712</v>
      </c>
      <c r="G256" s="662" t="s">
        <v>1168</v>
      </c>
      <c r="H256" s="662" t="s">
        <v>1445</v>
      </c>
      <c r="I256" s="662" t="s">
        <v>1445</v>
      </c>
      <c r="J256" s="662" t="s">
        <v>1446</v>
      </c>
      <c r="K256" s="662" t="s">
        <v>1447</v>
      </c>
      <c r="L256" s="664">
        <v>183.36460619797626</v>
      </c>
      <c r="M256" s="664">
        <v>101</v>
      </c>
      <c r="N256" s="665">
        <v>18519.825225995603</v>
      </c>
    </row>
    <row r="257" spans="1:14" ht="14.4" customHeight="1" x14ac:dyDescent="0.3">
      <c r="A257" s="660" t="s">
        <v>558</v>
      </c>
      <c r="B257" s="661" t="s">
        <v>1703</v>
      </c>
      <c r="C257" s="662" t="s">
        <v>568</v>
      </c>
      <c r="D257" s="663" t="s">
        <v>1705</v>
      </c>
      <c r="E257" s="662" t="s">
        <v>1326</v>
      </c>
      <c r="F257" s="663" t="s">
        <v>1712</v>
      </c>
      <c r="G257" s="662" t="s">
        <v>1168</v>
      </c>
      <c r="H257" s="662" t="s">
        <v>1448</v>
      </c>
      <c r="I257" s="662" t="s">
        <v>1448</v>
      </c>
      <c r="J257" s="662" t="s">
        <v>1449</v>
      </c>
      <c r="K257" s="662" t="s">
        <v>1450</v>
      </c>
      <c r="L257" s="664">
        <v>241.28364850648967</v>
      </c>
      <c r="M257" s="664">
        <v>7.4</v>
      </c>
      <c r="N257" s="665">
        <v>1785.4989989480237</v>
      </c>
    </row>
    <row r="258" spans="1:14" ht="14.4" customHeight="1" x14ac:dyDescent="0.3">
      <c r="A258" s="660" t="s">
        <v>558</v>
      </c>
      <c r="B258" s="661" t="s">
        <v>1703</v>
      </c>
      <c r="C258" s="662" t="s">
        <v>568</v>
      </c>
      <c r="D258" s="663" t="s">
        <v>1705</v>
      </c>
      <c r="E258" s="662" t="s">
        <v>1326</v>
      </c>
      <c r="F258" s="663" t="s">
        <v>1712</v>
      </c>
      <c r="G258" s="662" t="s">
        <v>1168</v>
      </c>
      <c r="H258" s="662" t="s">
        <v>1451</v>
      </c>
      <c r="I258" s="662" t="s">
        <v>1451</v>
      </c>
      <c r="J258" s="662" t="s">
        <v>1452</v>
      </c>
      <c r="K258" s="662" t="s">
        <v>1453</v>
      </c>
      <c r="L258" s="664">
        <v>214.7704347826087</v>
      </c>
      <c r="M258" s="664">
        <v>9.1999999999999993</v>
      </c>
      <c r="N258" s="665">
        <v>1975.8879999999999</v>
      </c>
    </row>
    <row r="259" spans="1:14" ht="14.4" customHeight="1" x14ac:dyDescent="0.3">
      <c r="A259" s="660" t="s">
        <v>558</v>
      </c>
      <c r="B259" s="661" t="s">
        <v>1703</v>
      </c>
      <c r="C259" s="662" t="s">
        <v>568</v>
      </c>
      <c r="D259" s="663" t="s">
        <v>1705</v>
      </c>
      <c r="E259" s="662" t="s">
        <v>1326</v>
      </c>
      <c r="F259" s="663" t="s">
        <v>1712</v>
      </c>
      <c r="G259" s="662" t="s">
        <v>1168</v>
      </c>
      <c r="H259" s="662" t="s">
        <v>1454</v>
      </c>
      <c r="I259" s="662" t="s">
        <v>1454</v>
      </c>
      <c r="J259" s="662" t="s">
        <v>1455</v>
      </c>
      <c r="K259" s="662" t="s">
        <v>1447</v>
      </c>
      <c r="L259" s="664">
        <v>34.660666666666664</v>
      </c>
      <c r="M259" s="664">
        <v>30</v>
      </c>
      <c r="N259" s="665">
        <v>1039.82</v>
      </c>
    </row>
    <row r="260" spans="1:14" ht="14.4" customHeight="1" x14ac:dyDescent="0.3">
      <c r="A260" s="660" t="s">
        <v>558</v>
      </c>
      <c r="B260" s="661" t="s">
        <v>1703</v>
      </c>
      <c r="C260" s="662" t="s">
        <v>568</v>
      </c>
      <c r="D260" s="663" t="s">
        <v>1705</v>
      </c>
      <c r="E260" s="662" t="s">
        <v>1326</v>
      </c>
      <c r="F260" s="663" t="s">
        <v>1712</v>
      </c>
      <c r="G260" s="662" t="s">
        <v>1168</v>
      </c>
      <c r="H260" s="662" t="s">
        <v>1456</v>
      </c>
      <c r="I260" s="662" t="s">
        <v>1456</v>
      </c>
      <c r="J260" s="662" t="s">
        <v>1457</v>
      </c>
      <c r="K260" s="662" t="s">
        <v>1458</v>
      </c>
      <c r="L260" s="664">
        <v>55.190000000000012</v>
      </c>
      <c r="M260" s="664">
        <v>20</v>
      </c>
      <c r="N260" s="665">
        <v>1103.8000000000002</v>
      </c>
    </row>
    <row r="261" spans="1:14" ht="14.4" customHeight="1" x14ac:dyDescent="0.3">
      <c r="A261" s="660" t="s">
        <v>558</v>
      </c>
      <c r="B261" s="661" t="s">
        <v>1703</v>
      </c>
      <c r="C261" s="662" t="s">
        <v>568</v>
      </c>
      <c r="D261" s="663" t="s">
        <v>1705</v>
      </c>
      <c r="E261" s="662" t="s">
        <v>1459</v>
      </c>
      <c r="F261" s="663" t="s">
        <v>1713</v>
      </c>
      <c r="G261" s="662"/>
      <c r="H261" s="662" t="s">
        <v>1460</v>
      </c>
      <c r="I261" s="662" t="s">
        <v>1461</v>
      </c>
      <c r="J261" s="662" t="s">
        <v>1462</v>
      </c>
      <c r="K261" s="662"/>
      <c r="L261" s="664">
        <v>30.210760317982629</v>
      </c>
      <c r="M261" s="664">
        <v>130</v>
      </c>
      <c r="N261" s="665">
        <v>3927.3988413377419</v>
      </c>
    </row>
    <row r="262" spans="1:14" ht="14.4" customHeight="1" x14ac:dyDescent="0.3">
      <c r="A262" s="660" t="s">
        <v>558</v>
      </c>
      <c r="B262" s="661" t="s">
        <v>1703</v>
      </c>
      <c r="C262" s="662" t="s">
        <v>568</v>
      </c>
      <c r="D262" s="663" t="s">
        <v>1705</v>
      </c>
      <c r="E262" s="662" t="s">
        <v>1459</v>
      </c>
      <c r="F262" s="663" t="s">
        <v>1713</v>
      </c>
      <c r="G262" s="662" t="s">
        <v>1168</v>
      </c>
      <c r="H262" s="662" t="s">
        <v>1463</v>
      </c>
      <c r="I262" s="662" t="s">
        <v>1464</v>
      </c>
      <c r="J262" s="662" t="s">
        <v>1465</v>
      </c>
      <c r="K262" s="662" t="s">
        <v>1466</v>
      </c>
      <c r="L262" s="664">
        <v>2885.6711040466012</v>
      </c>
      <c r="M262" s="664">
        <v>21</v>
      </c>
      <c r="N262" s="665">
        <v>60599.093184978628</v>
      </c>
    </row>
    <row r="263" spans="1:14" ht="14.4" customHeight="1" x14ac:dyDescent="0.3">
      <c r="A263" s="660" t="s">
        <v>558</v>
      </c>
      <c r="B263" s="661" t="s">
        <v>1703</v>
      </c>
      <c r="C263" s="662" t="s">
        <v>568</v>
      </c>
      <c r="D263" s="663" t="s">
        <v>1705</v>
      </c>
      <c r="E263" s="662" t="s">
        <v>1459</v>
      </c>
      <c r="F263" s="663" t="s">
        <v>1713</v>
      </c>
      <c r="G263" s="662" t="s">
        <v>1168</v>
      </c>
      <c r="H263" s="662" t="s">
        <v>1467</v>
      </c>
      <c r="I263" s="662" t="s">
        <v>1468</v>
      </c>
      <c r="J263" s="662" t="s">
        <v>1469</v>
      </c>
      <c r="K263" s="662" t="s">
        <v>1470</v>
      </c>
      <c r="L263" s="664">
        <v>5552.6617689701634</v>
      </c>
      <c r="M263" s="664">
        <v>12</v>
      </c>
      <c r="N263" s="665">
        <v>66631.941227641961</v>
      </c>
    </row>
    <row r="264" spans="1:14" ht="14.4" customHeight="1" x14ac:dyDescent="0.3">
      <c r="A264" s="660" t="s">
        <v>558</v>
      </c>
      <c r="B264" s="661" t="s">
        <v>1703</v>
      </c>
      <c r="C264" s="662" t="s">
        <v>568</v>
      </c>
      <c r="D264" s="663" t="s">
        <v>1705</v>
      </c>
      <c r="E264" s="662" t="s">
        <v>1459</v>
      </c>
      <c r="F264" s="663" t="s">
        <v>1713</v>
      </c>
      <c r="G264" s="662" t="s">
        <v>1168</v>
      </c>
      <c r="H264" s="662" t="s">
        <v>1471</v>
      </c>
      <c r="I264" s="662" t="s">
        <v>1471</v>
      </c>
      <c r="J264" s="662" t="s">
        <v>1472</v>
      </c>
      <c r="K264" s="662" t="s">
        <v>1473</v>
      </c>
      <c r="L264" s="664">
        <v>159.5</v>
      </c>
      <c r="M264" s="664">
        <v>3.0000000000000004</v>
      </c>
      <c r="N264" s="665">
        <v>478.50000000000006</v>
      </c>
    </row>
    <row r="265" spans="1:14" ht="14.4" customHeight="1" x14ac:dyDescent="0.3">
      <c r="A265" s="660" t="s">
        <v>558</v>
      </c>
      <c r="B265" s="661" t="s">
        <v>1703</v>
      </c>
      <c r="C265" s="662" t="s">
        <v>568</v>
      </c>
      <c r="D265" s="663" t="s">
        <v>1705</v>
      </c>
      <c r="E265" s="662" t="s">
        <v>1474</v>
      </c>
      <c r="F265" s="663" t="s">
        <v>1714</v>
      </c>
      <c r="G265" s="662"/>
      <c r="H265" s="662"/>
      <c r="I265" s="662" t="s">
        <v>1475</v>
      </c>
      <c r="J265" s="662" t="s">
        <v>1476</v>
      </c>
      <c r="K265" s="662"/>
      <c r="L265" s="664">
        <v>1390.8518181818183</v>
      </c>
      <c r="M265" s="664">
        <v>11</v>
      </c>
      <c r="N265" s="665">
        <v>15299.37</v>
      </c>
    </row>
    <row r="266" spans="1:14" ht="14.4" customHeight="1" x14ac:dyDescent="0.3">
      <c r="A266" s="660" t="s">
        <v>558</v>
      </c>
      <c r="B266" s="661" t="s">
        <v>1703</v>
      </c>
      <c r="C266" s="662" t="s">
        <v>568</v>
      </c>
      <c r="D266" s="663" t="s">
        <v>1705</v>
      </c>
      <c r="E266" s="662" t="s">
        <v>1474</v>
      </c>
      <c r="F266" s="663" t="s">
        <v>1714</v>
      </c>
      <c r="G266" s="662"/>
      <c r="H266" s="662"/>
      <c r="I266" s="662" t="s">
        <v>1477</v>
      </c>
      <c r="J266" s="662" t="s">
        <v>1478</v>
      </c>
      <c r="K266" s="662"/>
      <c r="L266" s="664">
        <v>8436.1461538461554</v>
      </c>
      <c r="M266" s="664">
        <v>13</v>
      </c>
      <c r="N266" s="665">
        <v>109669.90000000001</v>
      </c>
    </row>
    <row r="267" spans="1:14" ht="14.4" customHeight="1" x14ac:dyDescent="0.3">
      <c r="A267" s="660" t="s">
        <v>558</v>
      </c>
      <c r="B267" s="661" t="s">
        <v>1703</v>
      </c>
      <c r="C267" s="662" t="s">
        <v>568</v>
      </c>
      <c r="D267" s="663" t="s">
        <v>1705</v>
      </c>
      <c r="E267" s="662" t="s">
        <v>1474</v>
      </c>
      <c r="F267" s="663" t="s">
        <v>1714</v>
      </c>
      <c r="G267" s="662"/>
      <c r="H267" s="662"/>
      <c r="I267" s="662" t="s">
        <v>1479</v>
      </c>
      <c r="J267" s="662" t="s">
        <v>1480</v>
      </c>
      <c r="K267" s="662"/>
      <c r="L267" s="664">
        <v>4251.3727272727274</v>
      </c>
      <c r="M267" s="664">
        <v>11</v>
      </c>
      <c r="N267" s="665">
        <v>46765.100000000006</v>
      </c>
    </row>
    <row r="268" spans="1:14" ht="14.4" customHeight="1" x14ac:dyDescent="0.3">
      <c r="A268" s="660" t="s">
        <v>558</v>
      </c>
      <c r="B268" s="661" t="s">
        <v>1703</v>
      </c>
      <c r="C268" s="662" t="s">
        <v>568</v>
      </c>
      <c r="D268" s="663" t="s">
        <v>1705</v>
      </c>
      <c r="E268" s="662" t="s">
        <v>1474</v>
      </c>
      <c r="F268" s="663" t="s">
        <v>1714</v>
      </c>
      <c r="G268" s="662"/>
      <c r="H268" s="662"/>
      <c r="I268" s="662" t="s">
        <v>1481</v>
      </c>
      <c r="J268" s="662" t="s">
        <v>1482</v>
      </c>
      <c r="K268" s="662" t="s">
        <v>1483</v>
      </c>
      <c r="L268" s="664">
        <v>17217.8</v>
      </c>
      <c r="M268" s="664">
        <v>1</v>
      </c>
      <c r="N268" s="665">
        <v>17217.8</v>
      </c>
    </row>
    <row r="269" spans="1:14" ht="14.4" customHeight="1" x14ac:dyDescent="0.3">
      <c r="A269" s="660" t="s">
        <v>558</v>
      </c>
      <c r="B269" s="661" t="s">
        <v>1703</v>
      </c>
      <c r="C269" s="662" t="s">
        <v>568</v>
      </c>
      <c r="D269" s="663" t="s">
        <v>1705</v>
      </c>
      <c r="E269" s="662" t="s">
        <v>1474</v>
      </c>
      <c r="F269" s="663" t="s">
        <v>1714</v>
      </c>
      <c r="G269" s="662"/>
      <c r="H269" s="662"/>
      <c r="I269" s="662" t="s">
        <v>1484</v>
      </c>
      <c r="J269" s="662" t="s">
        <v>1485</v>
      </c>
      <c r="K269" s="662" t="s">
        <v>1486</v>
      </c>
      <c r="L269" s="664">
        <v>1287</v>
      </c>
      <c r="M269" s="664">
        <v>1</v>
      </c>
      <c r="N269" s="665">
        <v>1287</v>
      </c>
    </row>
    <row r="270" spans="1:14" ht="14.4" customHeight="1" x14ac:dyDescent="0.3">
      <c r="A270" s="660" t="s">
        <v>558</v>
      </c>
      <c r="B270" s="661" t="s">
        <v>1703</v>
      </c>
      <c r="C270" s="662" t="s">
        <v>571</v>
      </c>
      <c r="D270" s="663" t="s">
        <v>1706</v>
      </c>
      <c r="E270" s="662" t="s">
        <v>586</v>
      </c>
      <c r="F270" s="663" t="s">
        <v>1710</v>
      </c>
      <c r="G270" s="662"/>
      <c r="H270" s="662" t="s">
        <v>1487</v>
      </c>
      <c r="I270" s="662" t="s">
        <v>1487</v>
      </c>
      <c r="J270" s="662" t="s">
        <v>1488</v>
      </c>
      <c r="K270" s="662" t="s">
        <v>1489</v>
      </c>
      <c r="L270" s="664">
        <v>900.00070203790347</v>
      </c>
      <c r="M270" s="664">
        <v>1</v>
      </c>
      <c r="N270" s="665">
        <v>900.00070203790347</v>
      </c>
    </row>
    <row r="271" spans="1:14" ht="14.4" customHeight="1" x14ac:dyDescent="0.3">
      <c r="A271" s="660" t="s">
        <v>558</v>
      </c>
      <c r="B271" s="661" t="s">
        <v>1703</v>
      </c>
      <c r="C271" s="662" t="s">
        <v>571</v>
      </c>
      <c r="D271" s="663" t="s">
        <v>1706</v>
      </c>
      <c r="E271" s="662" t="s">
        <v>586</v>
      </c>
      <c r="F271" s="663" t="s">
        <v>1710</v>
      </c>
      <c r="G271" s="662"/>
      <c r="H271" s="662" t="s">
        <v>1490</v>
      </c>
      <c r="I271" s="662" t="s">
        <v>1490</v>
      </c>
      <c r="J271" s="662" t="s">
        <v>1491</v>
      </c>
      <c r="K271" s="662" t="s">
        <v>1492</v>
      </c>
      <c r="L271" s="664">
        <v>109.25</v>
      </c>
      <c r="M271" s="664">
        <v>15</v>
      </c>
      <c r="N271" s="665">
        <v>1638.75</v>
      </c>
    </row>
    <row r="272" spans="1:14" ht="14.4" customHeight="1" x14ac:dyDescent="0.3">
      <c r="A272" s="660" t="s">
        <v>558</v>
      </c>
      <c r="B272" s="661" t="s">
        <v>1703</v>
      </c>
      <c r="C272" s="662" t="s">
        <v>571</v>
      </c>
      <c r="D272" s="663" t="s">
        <v>1706</v>
      </c>
      <c r="E272" s="662" t="s">
        <v>586</v>
      </c>
      <c r="F272" s="663" t="s">
        <v>1710</v>
      </c>
      <c r="G272" s="662"/>
      <c r="H272" s="662" t="s">
        <v>1493</v>
      </c>
      <c r="I272" s="662" t="s">
        <v>1493</v>
      </c>
      <c r="J272" s="662" t="s">
        <v>1494</v>
      </c>
      <c r="K272" s="662" t="s">
        <v>1495</v>
      </c>
      <c r="L272" s="664">
        <v>387.59</v>
      </c>
      <c r="M272" s="664">
        <v>1</v>
      </c>
      <c r="N272" s="665">
        <v>387.59</v>
      </c>
    </row>
    <row r="273" spans="1:14" ht="14.4" customHeight="1" x14ac:dyDescent="0.3">
      <c r="A273" s="660" t="s">
        <v>558</v>
      </c>
      <c r="B273" s="661" t="s">
        <v>1703</v>
      </c>
      <c r="C273" s="662" t="s">
        <v>571</v>
      </c>
      <c r="D273" s="663" t="s">
        <v>1706</v>
      </c>
      <c r="E273" s="662" t="s">
        <v>586</v>
      </c>
      <c r="F273" s="663" t="s">
        <v>1710</v>
      </c>
      <c r="G273" s="662" t="s">
        <v>587</v>
      </c>
      <c r="H273" s="662" t="s">
        <v>606</v>
      </c>
      <c r="I273" s="662" t="s">
        <v>607</v>
      </c>
      <c r="J273" s="662" t="s">
        <v>608</v>
      </c>
      <c r="K273" s="662" t="s">
        <v>609</v>
      </c>
      <c r="L273" s="664">
        <v>87.029724803367969</v>
      </c>
      <c r="M273" s="664">
        <v>18</v>
      </c>
      <c r="N273" s="665">
        <v>1566.5350464606233</v>
      </c>
    </row>
    <row r="274" spans="1:14" ht="14.4" customHeight="1" x14ac:dyDescent="0.3">
      <c r="A274" s="660" t="s">
        <v>558</v>
      </c>
      <c r="B274" s="661" t="s">
        <v>1703</v>
      </c>
      <c r="C274" s="662" t="s">
        <v>571</v>
      </c>
      <c r="D274" s="663" t="s">
        <v>1706</v>
      </c>
      <c r="E274" s="662" t="s">
        <v>586</v>
      </c>
      <c r="F274" s="663" t="s">
        <v>1710</v>
      </c>
      <c r="G274" s="662" t="s">
        <v>587</v>
      </c>
      <c r="H274" s="662" t="s">
        <v>1496</v>
      </c>
      <c r="I274" s="662" t="s">
        <v>1497</v>
      </c>
      <c r="J274" s="662" t="s">
        <v>612</v>
      </c>
      <c r="K274" s="662" t="s">
        <v>774</v>
      </c>
      <c r="L274" s="664">
        <v>96.819497447522764</v>
      </c>
      <c r="M274" s="664">
        <v>1</v>
      </c>
      <c r="N274" s="665">
        <v>96.819497447522764</v>
      </c>
    </row>
    <row r="275" spans="1:14" ht="14.4" customHeight="1" x14ac:dyDescent="0.3">
      <c r="A275" s="660" t="s">
        <v>558</v>
      </c>
      <c r="B275" s="661" t="s">
        <v>1703</v>
      </c>
      <c r="C275" s="662" t="s">
        <v>571</v>
      </c>
      <c r="D275" s="663" t="s">
        <v>1706</v>
      </c>
      <c r="E275" s="662" t="s">
        <v>586</v>
      </c>
      <c r="F275" s="663" t="s">
        <v>1710</v>
      </c>
      <c r="G275" s="662" t="s">
        <v>587</v>
      </c>
      <c r="H275" s="662" t="s">
        <v>614</v>
      </c>
      <c r="I275" s="662" t="s">
        <v>615</v>
      </c>
      <c r="J275" s="662" t="s">
        <v>616</v>
      </c>
      <c r="K275" s="662" t="s">
        <v>617</v>
      </c>
      <c r="L275" s="664">
        <v>167.20213564210567</v>
      </c>
      <c r="M275" s="664">
        <v>12</v>
      </c>
      <c r="N275" s="665">
        <v>2006.425627705268</v>
      </c>
    </row>
    <row r="276" spans="1:14" ht="14.4" customHeight="1" x14ac:dyDescent="0.3">
      <c r="A276" s="660" t="s">
        <v>558</v>
      </c>
      <c r="B276" s="661" t="s">
        <v>1703</v>
      </c>
      <c r="C276" s="662" t="s">
        <v>571</v>
      </c>
      <c r="D276" s="663" t="s">
        <v>1706</v>
      </c>
      <c r="E276" s="662" t="s">
        <v>586</v>
      </c>
      <c r="F276" s="663" t="s">
        <v>1710</v>
      </c>
      <c r="G276" s="662" t="s">
        <v>587</v>
      </c>
      <c r="H276" s="662" t="s">
        <v>618</v>
      </c>
      <c r="I276" s="662" t="s">
        <v>619</v>
      </c>
      <c r="J276" s="662" t="s">
        <v>620</v>
      </c>
      <c r="K276" s="662" t="s">
        <v>621</v>
      </c>
      <c r="L276" s="664">
        <v>64.549740079440483</v>
      </c>
      <c r="M276" s="664">
        <v>10</v>
      </c>
      <c r="N276" s="665">
        <v>645.49740079440483</v>
      </c>
    </row>
    <row r="277" spans="1:14" ht="14.4" customHeight="1" x14ac:dyDescent="0.3">
      <c r="A277" s="660" t="s">
        <v>558</v>
      </c>
      <c r="B277" s="661" t="s">
        <v>1703</v>
      </c>
      <c r="C277" s="662" t="s">
        <v>571</v>
      </c>
      <c r="D277" s="663" t="s">
        <v>1706</v>
      </c>
      <c r="E277" s="662" t="s">
        <v>586</v>
      </c>
      <c r="F277" s="663" t="s">
        <v>1710</v>
      </c>
      <c r="G277" s="662" t="s">
        <v>587</v>
      </c>
      <c r="H277" s="662" t="s">
        <v>1498</v>
      </c>
      <c r="I277" s="662" t="s">
        <v>1499</v>
      </c>
      <c r="J277" s="662" t="s">
        <v>941</v>
      </c>
      <c r="K277" s="662" t="s">
        <v>1500</v>
      </c>
      <c r="L277" s="664">
        <v>81.2</v>
      </c>
      <c r="M277" s="664">
        <v>2</v>
      </c>
      <c r="N277" s="665">
        <v>162.4</v>
      </c>
    </row>
    <row r="278" spans="1:14" ht="14.4" customHeight="1" x14ac:dyDescent="0.3">
      <c r="A278" s="660" t="s">
        <v>558</v>
      </c>
      <c r="B278" s="661" t="s">
        <v>1703</v>
      </c>
      <c r="C278" s="662" t="s">
        <v>571</v>
      </c>
      <c r="D278" s="663" t="s">
        <v>1706</v>
      </c>
      <c r="E278" s="662" t="s">
        <v>586</v>
      </c>
      <c r="F278" s="663" t="s">
        <v>1710</v>
      </c>
      <c r="G278" s="662" t="s">
        <v>587</v>
      </c>
      <c r="H278" s="662" t="s">
        <v>1501</v>
      </c>
      <c r="I278" s="662" t="s">
        <v>1502</v>
      </c>
      <c r="J278" s="662" t="s">
        <v>1503</v>
      </c>
      <c r="K278" s="662" t="s">
        <v>1504</v>
      </c>
      <c r="L278" s="664">
        <v>30.329999999999991</v>
      </c>
      <c r="M278" s="664">
        <v>1</v>
      </c>
      <c r="N278" s="665">
        <v>30.329999999999991</v>
      </c>
    </row>
    <row r="279" spans="1:14" ht="14.4" customHeight="1" x14ac:dyDescent="0.3">
      <c r="A279" s="660" t="s">
        <v>558</v>
      </c>
      <c r="B279" s="661" t="s">
        <v>1703</v>
      </c>
      <c r="C279" s="662" t="s">
        <v>571</v>
      </c>
      <c r="D279" s="663" t="s">
        <v>1706</v>
      </c>
      <c r="E279" s="662" t="s">
        <v>586</v>
      </c>
      <c r="F279" s="663" t="s">
        <v>1710</v>
      </c>
      <c r="G279" s="662" t="s">
        <v>587</v>
      </c>
      <c r="H279" s="662" t="s">
        <v>1505</v>
      </c>
      <c r="I279" s="662" t="s">
        <v>1506</v>
      </c>
      <c r="J279" s="662" t="s">
        <v>667</v>
      </c>
      <c r="K279" s="662" t="s">
        <v>1507</v>
      </c>
      <c r="L279" s="664">
        <v>57.730012346613037</v>
      </c>
      <c r="M279" s="664">
        <v>15</v>
      </c>
      <c r="N279" s="665">
        <v>865.95018519919552</v>
      </c>
    </row>
    <row r="280" spans="1:14" ht="14.4" customHeight="1" x14ac:dyDescent="0.3">
      <c r="A280" s="660" t="s">
        <v>558</v>
      </c>
      <c r="B280" s="661" t="s">
        <v>1703</v>
      </c>
      <c r="C280" s="662" t="s">
        <v>571</v>
      </c>
      <c r="D280" s="663" t="s">
        <v>1706</v>
      </c>
      <c r="E280" s="662" t="s">
        <v>586</v>
      </c>
      <c r="F280" s="663" t="s">
        <v>1710</v>
      </c>
      <c r="G280" s="662" t="s">
        <v>587</v>
      </c>
      <c r="H280" s="662" t="s">
        <v>638</v>
      </c>
      <c r="I280" s="662" t="s">
        <v>639</v>
      </c>
      <c r="J280" s="662" t="s">
        <v>640</v>
      </c>
      <c r="K280" s="662" t="s">
        <v>641</v>
      </c>
      <c r="L280" s="664">
        <v>248.70000000000005</v>
      </c>
      <c r="M280" s="664">
        <v>96</v>
      </c>
      <c r="N280" s="665">
        <v>23875.200000000004</v>
      </c>
    </row>
    <row r="281" spans="1:14" ht="14.4" customHeight="1" x14ac:dyDescent="0.3">
      <c r="A281" s="660" t="s">
        <v>558</v>
      </c>
      <c r="B281" s="661" t="s">
        <v>1703</v>
      </c>
      <c r="C281" s="662" t="s">
        <v>571</v>
      </c>
      <c r="D281" s="663" t="s">
        <v>1706</v>
      </c>
      <c r="E281" s="662" t="s">
        <v>586</v>
      </c>
      <c r="F281" s="663" t="s">
        <v>1710</v>
      </c>
      <c r="G281" s="662" t="s">
        <v>587</v>
      </c>
      <c r="H281" s="662" t="s">
        <v>646</v>
      </c>
      <c r="I281" s="662" t="s">
        <v>646</v>
      </c>
      <c r="J281" s="662" t="s">
        <v>647</v>
      </c>
      <c r="K281" s="662" t="s">
        <v>648</v>
      </c>
      <c r="L281" s="664">
        <v>36.885016553980783</v>
      </c>
      <c r="M281" s="664">
        <v>49</v>
      </c>
      <c r="N281" s="665">
        <v>1807.3658111450584</v>
      </c>
    </row>
    <row r="282" spans="1:14" ht="14.4" customHeight="1" x14ac:dyDescent="0.3">
      <c r="A282" s="660" t="s">
        <v>558</v>
      </c>
      <c r="B282" s="661" t="s">
        <v>1703</v>
      </c>
      <c r="C282" s="662" t="s">
        <v>571</v>
      </c>
      <c r="D282" s="663" t="s">
        <v>1706</v>
      </c>
      <c r="E282" s="662" t="s">
        <v>586</v>
      </c>
      <c r="F282" s="663" t="s">
        <v>1710</v>
      </c>
      <c r="G282" s="662" t="s">
        <v>587</v>
      </c>
      <c r="H282" s="662" t="s">
        <v>1508</v>
      </c>
      <c r="I282" s="662" t="s">
        <v>1509</v>
      </c>
      <c r="J282" s="662" t="s">
        <v>1510</v>
      </c>
      <c r="K282" s="662" t="s">
        <v>1511</v>
      </c>
      <c r="L282" s="664">
        <v>359.68</v>
      </c>
      <c r="M282" s="664">
        <v>3</v>
      </c>
      <c r="N282" s="665">
        <v>1079.04</v>
      </c>
    </row>
    <row r="283" spans="1:14" ht="14.4" customHeight="1" x14ac:dyDescent="0.3">
      <c r="A283" s="660" t="s">
        <v>558</v>
      </c>
      <c r="B283" s="661" t="s">
        <v>1703</v>
      </c>
      <c r="C283" s="662" t="s">
        <v>571</v>
      </c>
      <c r="D283" s="663" t="s">
        <v>1706</v>
      </c>
      <c r="E283" s="662" t="s">
        <v>586</v>
      </c>
      <c r="F283" s="663" t="s">
        <v>1710</v>
      </c>
      <c r="G283" s="662" t="s">
        <v>587</v>
      </c>
      <c r="H283" s="662" t="s">
        <v>689</v>
      </c>
      <c r="I283" s="662" t="s">
        <v>690</v>
      </c>
      <c r="J283" s="662" t="s">
        <v>691</v>
      </c>
      <c r="K283" s="662" t="s">
        <v>692</v>
      </c>
      <c r="L283" s="664">
        <v>64.704804893181333</v>
      </c>
      <c r="M283" s="664">
        <v>14</v>
      </c>
      <c r="N283" s="665">
        <v>905.86726850453874</v>
      </c>
    </row>
    <row r="284" spans="1:14" ht="14.4" customHeight="1" x14ac:dyDescent="0.3">
      <c r="A284" s="660" t="s">
        <v>558</v>
      </c>
      <c r="B284" s="661" t="s">
        <v>1703</v>
      </c>
      <c r="C284" s="662" t="s">
        <v>571</v>
      </c>
      <c r="D284" s="663" t="s">
        <v>1706</v>
      </c>
      <c r="E284" s="662" t="s">
        <v>586</v>
      </c>
      <c r="F284" s="663" t="s">
        <v>1710</v>
      </c>
      <c r="G284" s="662" t="s">
        <v>587</v>
      </c>
      <c r="H284" s="662" t="s">
        <v>1512</v>
      </c>
      <c r="I284" s="662" t="s">
        <v>1513</v>
      </c>
      <c r="J284" s="662" t="s">
        <v>1514</v>
      </c>
      <c r="K284" s="662" t="s">
        <v>999</v>
      </c>
      <c r="L284" s="664">
        <v>40.728999999999999</v>
      </c>
      <c r="M284" s="664">
        <v>30</v>
      </c>
      <c r="N284" s="665">
        <v>1221.8699999999999</v>
      </c>
    </row>
    <row r="285" spans="1:14" ht="14.4" customHeight="1" x14ac:dyDescent="0.3">
      <c r="A285" s="660" t="s">
        <v>558</v>
      </c>
      <c r="B285" s="661" t="s">
        <v>1703</v>
      </c>
      <c r="C285" s="662" t="s">
        <v>571</v>
      </c>
      <c r="D285" s="663" t="s">
        <v>1706</v>
      </c>
      <c r="E285" s="662" t="s">
        <v>586</v>
      </c>
      <c r="F285" s="663" t="s">
        <v>1710</v>
      </c>
      <c r="G285" s="662" t="s">
        <v>587</v>
      </c>
      <c r="H285" s="662" t="s">
        <v>1515</v>
      </c>
      <c r="I285" s="662" t="s">
        <v>1516</v>
      </c>
      <c r="J285" s="662" t="s">
        <v>1517</v>
      </c>
      <c r="K285" s="662" t="s">
        <v>1518</v>
      </c>
      <c r="L285" s="664">
        <v>279.75000000000011</v>
      </c>
      <c r="M285" s="664">
        <v>1</v>
      </c>
      <c r="N285" s="665">
        <v>279.75000000000011</v>
      </c>
    </row>
    <row r="286" spans="1:14" ht="14.4" customHeight="1" x14ac:dyDescent="0.3">
      <c r="A286" s="660" t="s">
        <v>558</v>
      </c>
      <c r="B286" s="661" t="s">
        <v>1703</v>
      </c>
      <c r="C286" s="662" t="s">
        <v>571</v>
      </c>
      <c r="D286" s="663" t="s">
        <v>1706</v>
      </c>
      <c r="E286" s="662" t="s">
        <v>586</v>
      </c>
      <c r="F286" s="663" t="s">
        <v>1710</v>
      </c>
      <c r="G286" s="662" t="s">
        <v>587</v>
      </c>
      <c r="H286" s="662" t="s">
        <v>704</v>
      </c>
      <c r="I286" s="662" t="s">
        <v>705</v>
      </c>
      <c r="J286" s="662" t="s">
        <v>706</v>
      </c>
      <c r="K286" s="662" t="s">
        <v>707</v>
      </c>
      <c r="L286" s="664">
        <v>375.80000465226459</v>
      </c>
      <c r="M286" s="664">
        <v>3</v>
      </c>
      <c r="N286" s="665">
        <v>1127.4000139567938</v>
      </c>
    </row>
    <row r="287" spans="1:14" ht="14.4" customHeight="1" x14ac:dyDescent="0.3">
      <c r="A287" s="660" t="s">
        <v>558</v>
      </c>
      <c r="B287" s="661" t="s">
        <v>1703</v>
      </c>
      <c r="C287" s="662" t="s">
        <v>571</v>
      </c>
      <c r="D287" s="663" t="s">
        <v>1706</v>
      </c>
      <c r="E287" s="662" t="s">
        <v>586</v>
      </c>
      <c r="F287" s="663" t="s">
        <v>1710</v>
      </c>
      <c r="G287" s="662" t="s">
        <v>587</v>
      </c>
      <c r="H287" s="662" t="s">
        <v>1519</v>
      </c>
      <c r="I287" s="662" t="s">
        <v>216</v>
      </c>
      <c r="J287" s="662" t="s">
        <v>1520</v>
      </c>
      <c r="K287" s="662"/>
      <c r="L287" s="664">
        <v>97.32053058773937</v>
      </c>
      <c r="M287" s="664">
        <v>18</v>
      </c>
      <c r="N287" s="665">
        <v>1751.7695505793088</v>
      </c>
    </row>
    <row r="288" spans="1:14" ht="14.4" customHeight="1" x14ac:dyDescent="0.3">
      <c r="A288" s="660" t="s">
        <v>558</v>
      </c>
      <c r="B288" s="661" t="s">
        <v>1703</v>
      </c>
      <c r="C288" s="662" t="s">
        <v>571</v>
      </c>
      <c r="D288" s="663" t="s">
        <v>1706</v>
      </c>
      <c r="E288" s="662" t="s">
        <v>586</v>
      </c>
      <c r="F288" s="663" t="s">
        <v>1710</v>
      </c>
      <c r="G288" s="662" t="s">
        <v>587</v>
      </c>
      <c r="H288" s="662" t="s">
        <v>763</v>
      </c>
      <c r="I288" s="662" t="s">
        <v>764</v>
      </c>
      <c r="J288" s="662" t="s">
        <v>765</v>
      </c>
      <c r="K288" s="662" t="s">
        <v>766</v>
      </c>
      <c r="L288" s="664">
        <v>208.69045054919553</v>
      </c>
      <c r="M288" s="664">
        <v>2</v>
      </c>
      <c r="N288" s="665">
        <v>417.38090109839106</v>
      </c>
    </row>
    <row r="289" spans="1:14" ht="14.4" customHeight="1" x14ac:dyDescent="0.3">
      <c r="A289" s="660" t="s">
        <v>558</v>
      </c>
      <c r="B289" s="661" t="s">
        <v>1703</v>
      </c>
      <c r="C289" s="662" t="s">
        <v>571</v>
      </c>
      <c r="D289" s="663" t="s">
        <v>1706</v>
      </c>
      <c r="E289" s="662" t="s">
        <v>586</v>
      </c>
      <c r="F289" s="663" t="s">
        <v>1710</v>
      </c>
      <c r="G289" s="662" t="s">
        <v>587</v>
      </c>
      <c r="H289" s="662" t="s">
        <v>1521</v>
      </c>
      <c r="I289" s="662" t="s">
        <v>1522</v>
      </c>
      <c r="J289" s="662" t="s">
        <v>1523</v>
      </c>
      <c r="K289" s="662" t="s">
        <v>1524</v>
      </c>
      <c r="L289" s="664">
        <v>67.628666998266624</v>
      </c>
      <c r="M289" s="664">
        <v>8</v>
      </c>
      <c r="N289" s="665">
        <v>541.02933598613299</v>
      </c>
    </row>
    <row r="290" spans="1:14" ht="14.4" customHeight="1" x14ac:dyDescent="0.3">
      <c r="A290" s="660" t="s">
        <v>558</v>
      </c>
      <c r="B290" s="661" t="s">
        <v>1703</v>
      </c>
      <c r="C290" s="662" t="s">
        <v>571</v>
      </c>
      <c r="D290" s="663" t="s">
        <v>1706</v>
      </c>
      <c r="E290" s="662" t="s">
        <v>586</v>
      </c>
      <c r="F290" s="663" t="s">
        <v>1710</v>
      </c>
      <c r="G290" s="662" t="s">
        <v>587</v>
      </c>
      <c r="H290" s="662" t="s">
        <v>775</v>
      </c>
      <c r="I290" s="662" t="s">
        <v>776</v>
      </c>
      <c r="J290" s="662" t="s">
        <v>777</v>
      </c>
      <c r="K290" s="662" t="s">
        <v>609</v>
      </c>
      <c r="L290" s="664">
        <v>123.7000005300862</v>
      </c>
      <c r="M290" s="664">
        <v>13</v>
      </c>
      <c r="N290" s="665">
        <v>1608.1000068911205</v>
      </c>
    </row>
    <row r="291" spans="1:14" ht="14.4" customHeight="1" x14ac:dyDescent="0.3">
      <c r="A291" s="660" t="s">
        <v>558</v>
      </c>
      <c r="B291" s="661" t="s">
        <v>1703</v>
      </c>
      <c r="C291" s="662" t="s">
        <v>571</v>
      </c>
      <c r="D291" s="663" t="s">
        <v>1706</v>
      </c>
      <c r="E291" s="662" t="s">
        <v>586</v>
      </c>
      <c r="F291" s="663" t="s">
        <v>1710</v>
      </c>
      <c r="G291" s="662" t="s">
        <v>587</v>
      </c>
      <c r="H291" s="662" t="s">
        <v>778</v>
      </c>
      <c r="I291" s="662" t="s">
        <v>779</v>
      </c>
      <c r="J291" s="662" t="s">
        <v>780</v>
      </c>
      <c r="K291" s="662" t="s">
        <v>781</v>
      </c>
      <c r="L291" s="664">
        <v>61.637510760040236</v>
      </c>
      <c r="M291" s="664">
        <v>43</v>
      </c>
      <c r="N291" s="665">
        <v>2650.4129626817303</v>
      </c>
    </row>
    <row r="292" spans="1:14" ht="14.4" customHeight="1" x14ac:dyDescent="0.3">
      <c r="A292" s="660" t="s">
        <v>558</v>
      </c>
      <c r="B292" s="661" t="s">
        <v>1703</v>
      </c>
      <c r="C292" s="662" t="s">
        <v>571</v>
      </c>
      <c r="D292" s="663" t="s">
        <v>1706</v>
      </c>
      <c r="E292" s="662" t="s">
        <v>586</v>
      </c>
      <c r="F292" s="663" t="s">
        <v>1710</v>
      </c>
      <c r="G292" s="662" t="s">
        <v>587</v>
      </c>
      <c r="H292" s="662" t="s">
        <v>1525</v>
      </c>
      <c r="I292" s="662" t="s">
        <v>1526</v>
      </c>
      <c r="J292" s="662" t="s">
        <v>1527</v>
      </c>
      <c r="K292" s="662" t="s">
        <v>1528</v>
      </c>
      <c r="L292" s="664">
        <v>50.160000000000025</v>
      </c>
      <c r="M292" s="664">
        <v>1</v>
      </c>
      <c r="N292" s="665">
        <v>50.160000000000025</v>
      </c>
    </row>
    <row r="293" spans="1:14" ht="14.4" customHeight="1" x14ac:dyDescent="0.3">
      <c r="A293" s="660" t="s">
        <v>558</v>
      </c>
      <c r="B293" s="661" t="s">
        <v>1703</v>
      </c>
      <c r="C293" s="662" t="s">
        <v>571</v>
      </c>
      <c r="D293" s="663" t="s">
        <v>1706</v>
      </c>
      <c r="E293" s="662" t="s">
        <v>586</v>
      </c>
      <c r="F293" s="663" t="s">
        <v>1710</v>
      </c>
      <c r="G293" s="662" t="s">
        <v>587</v>
      </c>
      <c r="H293" s="662" t="s">
        <v>1529</v>
      </c>
      <c r="I293" s="662" t="s">
        <v>1530</v>
      </c>
      <c r="J293" s="662" t="s">
        <v>1531</v>
      </c>
      <c r="K293" s="662" t="s">
        <v>1532</v>
      </c>
      <c r="L293" s="664">
        <v>250.83783783783784</v>
      </c>
      <c r="M293" s="664">
        <v>37</v>
      </c>
      <c r="N293" s="665">
        <v>9281</v>
      </c>
    </row>
    <row r="294" spans="1:14" ht="14.4" customHeight="1" x14ac:dyDescent="0.3">
      <c r="A294" s="660" t="s">
        <v>558</v>
      </c>
      <c r="B294" s="661" t="s">
        <v>1703</v>
      </c>
      <c r="C294" s="662" t="s">
        <v>571</v>
      </c>
      <c r="D294" s="663" t="s">
        <v>1706</v>
      </c>
      <c r="E294" s="662" t="s">
        <v>586</v>
      </c>
      <c r="F294" s="663" t="s">
        <v>1710</v>
      </c>
      <c r="G294" s="662" t="s">
        <v>587</v>
      </c>
      <c r="H294" s="662" t="s">
        <v>854</v>
      </c>
      <c r="I294" s="662" t="s">
        <v>855</v>
      </c>
      <c r="J294" s="662" t="s">
        <v>856</v>
      </c>
      <c r="K294" s="662" t="s">
        <v>857</v>
      </c>
      <c r="L294" s="664">
        <v>141.49</v>
      </c>
      <c r="M294" s="664">
        <v>1</v>
      </c>
      <c r="N294" s="665">
        <v>141.49</v>
      </c>
    </row>
    <row r="295" spans="1:14" ht="14.4" customHeight="1" x14ac:dyDescent="0.3">
      <c r="A295" s="660" t="s">
        <v>558</v>
      </c>
      <c r="B295" s="661" t="s">
        <v>1703</v>
      </c>
      <c r="C295" s="662" t="s">
        <v>571</v>
      </c>
      <c r="D295" s="663" t="s">
        <v>1706</v>
      </c>
      <c r="E295" s="662" t="s">
        <v>586</v>
      </c>
      <c r="F295" s="663" t="s">
        <v>1710</v>
      </c>
      <c r="G295" s="662" t="s">
        <v>587</v>
      </c>
      <c r="H295" s="662" t="s">
        <v>858</v>
      </c>
      <c r="I295" s="662" t="s">
        <v>859</v>
      </c>
      <c r="J295" s="662" t="s">
        <v>860</v>
      </c>
      <c r="K295" s="662" t="s">
        <v>861</v>
      </c>
      <c r="L295" s="664">
        <v>307.56</v>
      </c>
      <c r="M295" s="664">
        <v>1</v>
      </c>
      <c r="N295" s="665">
        <v>307.56</v>
      </c>
    </row>
    <row r="296" spans="1:14" ht="14.4" customHeight="1" x14ac:dyDescent="0.3">
      <c r="A296" s="660" t="s">
        <v>558</v>
      </c>
      <c r="B296" s="661" t="s">
        <v>1703</v>
      </c>
      <c r="C296" s="662" t="s">
        <v>571</v>
      </c>
      <c r="D296" s="663" t="s">
        <v>1706</v>
      </c>
      <c r="E296" s="662" t="s">
        <v>586</v>
      </c>
      <c r="F296" s="663" t="s">
        <v>1710</v>
      </c>
      <c r="G296" s="662" t="s">
        <v>587</v>
      </c>
      <c r="H296" s="662" t="s">
        <v>867</v>
      </c>
      <c r="I296" s="662" t="s">
        <v>868</v>
      </c>
      <c r="J296" s="662" t="s">
        <v>869</v>
      </c>
      <c r="K296" s="662" t="s">
        <v>629</v>
      </c>
      <c r="L296" s="664">
        <v>40.441597472317518</v>
      </c>
      <c r="M296" s="664">
        <v>30</v>
      </c>
      <c r="N296" s="665">
        <v>1213.2479241695255</v>
      </c>
    </row>
    <row r="297" spans="1:14" ht="14.4" customHeight="1" x14ac:dyDescent="0.3">
      <c r="A297" s="660" t="s">
        <v>558</v>
      </c>
      <c r="B297" s="661" t="s">
        <v>1703</v>
      </c>
      <c r="C297" s="662" t="s">
        <v>571</v>
      </c>
      <c r="D297" s="663" t="s">
        <v>1706</v>
      </c>
      <c r="E297" s="662" t="s">
        <v>586</v>
      </c>
      <c r="F297" s="663" t="s">
        <v>1710</v>
      </c>
      <c r="G297" s="662" t="s">
        <v>587</v>
      </c>
      <c r="H297" s="662" t="s">
        <v>874</v>
      </c>
      <c r="I297" s="662" t="s">
        <v>875</v>
      </c>
      <c r="J297" s="662" t="s">
        <v>876</v>
      </c>
      <c r="K297" s="662" t="s">
        <v>877</v>
      </c>
      <c r="L297" s="664">
        <v>96.016666666666652</v>
      </c>
      <c r="M297" s="664">
        <v>3</v>
      </c>
      <c r="N297" s="665">
        <v>288.04999999999995</v>
      </c>
    </row>
    <row r="298" spans="1:14" ht="14.4" customHeight="1" x14ac:dyDescent="0.3">
      <c r="A298" s="660" t="s">
        <v>558</v>
      </c>
      <c r="B298" s="661" t="s">
        <v>1703</v>
      </c>
      <c r="C298" s="662" t="s">
        <v>571</v>
      </c>
      <c r="D298" s="663" t="s">
        <v>1706</v>
      </c>
      <c r="E298" s="662" t="s">
        <v>586</v>
      </c>
      <c r="F298" s="663" t="s">
        <v>1710</v>
      </c>
      <c r="G298" s="662" t="s">
        <v>587</v>
      </c>
      <c r="H298" s="662" t="s">
        <v>878</v>
      </c>
      <c r="I298" s="662" t="s">
        <v>879</v>
      </c>
      <c r="J298" s="662" t="s">
        <v>880</v>
      </c>
      <c r="K298" s="662" t="s">
        <v>881</v>
      </c>
      <c r="L298" s="664">
        <v>254.98</v>
      </c>
      <c r="M298" s="664">
        <v>3</v>
      </c>
      <c r="N298" s="665">
        <v>764.93999999999994</v>
      </c>
    </row>
    <row r="299" spans="1:14" ht="14.4" customHeight="1" x14ac:dyDescent="0.3">
      <c r="A299" s="660" t="s">
        <v>558</v>
      </c>
      <c r="B299" s="661" t="s">
        <v>1703</v>
      </c>
      <c r="C299" s="662" t="s">
        <v>571</v>
      </c>
      <c r="D299" s="663" t="s">
        <v>1706</v>
      </c>
      <c r="E299" s="662" t="s">
        <v>586</v>
      </c>
      <c r="F299" s="663" t="s">
        <v>1710</v>
      </c>
      <c r="G299" s="662" t="s">
        <v>587</v>
      </c>
      <c r="H299" s="662" t="s">
        <v>890</v>
      </c>
      <c r="I299" s="662" t="s">
        <v>890</v>
      </c>
      <c r="J299" s="662" t="s">
        <v>891</v>
      </c>
      <c r="K299" s="662" t="s">
        <v>648</v>
      </c>
      <c r="L299" s="664">
        <v>54.073406525610793</v>
      </c>
      <c r="M299" s="664">
        <v>126</v>
      </c>
      <c r="N299" s="665">
        <v>6813.2492222269602</v>
      </c>
    </row>
    <row r="300" spans="1:14" ht="14.4" customHeight="1" x14ac:dyDescent="0.3">
      <c r="A300" s="660" t="s">
        <v>558</v>
      </c>
      <c r="B300" s="661" t="s">
        <v>1703</v>
      </c>
      <c r="C300" s="662" t="s">
        <v>571</v>
      </c>
      <c r="D300" s="663" t="s">
        <v>1706</v>
      </c>
      <c r="E300" s="662" t="s">
        <v>586</v>
      </c>
      <c r="F300" s="663" t="s">
        <v>1710</v>
      </c>
      <c r="G300" s="662" t="s">
        <v>587</v>
      </c>
      <c r="H300" s="662" t="s">
        <v>1533</v>
      </c>
      <c r="I300" s="662" t="s">
        <v>216</v>
      </c>
      <c r="J300" s="662" t="s">
        <v>1534</v>
      </c>
      <c r="K300" s="662"/>
      <c r="L300" s="664">
        <v>65.089999999999989</v>
      </c>
      <c r="M300" s="664">
        <v>3</v>
      </c>
      <c r="N300" s="665">
        <v>195.26999999999998</v>
      </c>
    </row>
    <row r="301" spans="1:14" ht="14.4" customHeight="1" x14ac:dyDescent="0.3">
      <c r="A301" s="660" t="s">
        <v>558</v>
      </c>
      <c r="B301" s="661" t="s">
        <v>1703</v>
      </c>
      <c r="C301" s="662" t="s">
        <v>571</v>
      </c>
      <c r="D301" s="663" t="s">
        <v>1706</v>
      </c>
      <c r="E301" s="662" t="s">
        <v>586</v>
      </c>
      <c r="F301" s="663" t="s">
        <v>1710</v>
      </c>
      <c r="G301" s="662" t="s">
        <v>587</v>
      </c>
      <c r="H301" s="662" t="s">
        <v>913</v>
      </c>
      <c r="I301" s="662" t="s">
        <v>914</v>
      </c>
      <c r="J301" s="662" t="s">
        <v>915</v>
      </c>
      <c r="K301" s="662" t="s">
        <v>781</v>
      </c>
      <c r="L301" s="664">
        <v>50.680240559138824</v>
      </c>
      <c r="M301" s="664">
        <v>29</v>
      </c>
      <c r="N301" s="665">
        <v>1469.7269762150258</v>
      </c>
    </row>
    <row r="302" spans="1:14" ht="14.4" customHeight="1" x14ac:dyDescent="0.3">
      <c r="A302" s="660" t="s">
        <v>558</v>
      </c>
      <c r="B302" s="661" t="s">
        <v>1703</v>
      </c>
      <c r="C302" s="662" t="s">
        <v>571</v>
      </c>
      <c r="D302" s="663" t="s">
        <v>1706</v>
      </c>
      <c r="E302" s="662" t="s">
        <v>586</v>
      </c>
      <c r="F302" s="663" t="s">
        <v>1710</v>
      </c>
      <c r="G302" s="662" t="s">
        <v>587</v>
      </c>
      <c r="H302" s="662" t="s">
        <v>1535</v>
      </c>
      <c r="I302" s="662" t="s">
        <v>1536</v>
      </c>
      <c r="J302" s="662" t="s">
        <v>1537</v>
      </c>
      <c r="K302" s="662" t="s">
        <v>1538</v>
      </c>
      <c r="L302" s="664">
        <v>59.165937499999998</v>
      </c>
      <c r="M302" s="664">
        <v>64</v>
      </c>
      <c r="N302" s="665">
        <v>3786.62</v>
      </c>
    </row>
    <row r="303" spans="1:14" ht="14.4" customHeight="1" x14ac:dyDescent="0.3">
      <c r="A303" s="660" t="s">
        <v>558</v>
      </c>
      <c r="B303" s="661" t="s">
        <v>1703</v>
      </c>
      <c r="C303" s="662" t="s">
        <v>571</v>
      </c>
      <c r="D303" s="663" t="s">
        <v>1706</v>
      </c>
      <c r="E303" s="662" t="s">
        <v>586</v>
      </c>
      <c r="F303" s="663" t="s">
        <v>1710</v>
      </c>
      <c r="G303" s="662" t="s">
        <v>587</v>
      </c>
      <c r="H303" s="662" t="s">
        <v>924</v>
      </c>
      <c r="I303" s="662" t="s">
        <v>925</v>
      </c>
      <c r="J303" s="662" t="s">
        <v>926</v>
      </c>
      <c r="K303" s="662" t="s">
        <v>927</v>
      </c>
      <c r="L303" s="664">
        <v>531.27</v>
      </c>
      <c r="M303" s="664">
        <v>6</v>
      </c>
      <c r="N303" s="665">
        <v>3187.62</v>
      </c>
    </row>
    <row r="304" spans="1:14" ht="14.4" customHeight="1" x14ac:dyDescent="0.3">
      <c r="A304" s="660" t="s">
        <v>558</v>
      </c>
      <c r="B304" s="661" t="s">
        <v>1703</v>
      </c>
      <c r="C304" s="662" t="s">
        <v>571</v>
      </c>
      <c r="D304" s="663" t="s">
        <v>1706</v>
      </c>
      <c r="E304" s="662" t="s">
        <v>586</v>
      </c>
      <c r="F304" s="663" t="s">
        <v>1710</v>
      </c>
      <c r="G304" s="662" t="s">
        <v>587</v>
      </c>
      <c r="H304" s="662" t="s">
        <v>928</v>
      </c>
      <c r="I304" s="662" t="s">
        <v>929</v>
      </c>
      <c r="J304" s="662" t="s">
        <v>926</v>
      </c>
      <c r="K304" s="662" t="s">
        <v>930</v>
      </c>
      <c r="L304" s="664">
        <v>318.52800000000002</v>
      </c>
      <c r="M304" s="664">
        <v>5</v>
      </c>
      <c r="N304" s="665">
        <v>1592.64</v>
      </c>
    </row>
    <row r="305" spans="1:14" ht="14.4" customHeight="1" x14ac:dyDescent="0.3">
      <c r="A305" s="660" t="s">
        <v>558</v>
      </c>
      <c r="B305" s="661" t="s">
        <v>1703</v>
      </c>
      <c r="C305" s="662" t="s">
        <v>571</v>
      </c>
      <c r="D305" s="663" t="s">
        <v>1706</v>
      </c>
      <c r="E305" s="662" t="s">
        <v>586</v>
      </c>
      <c r="F305" s="663" t="s">
        <v>1710</v>
      </c>
      <c r="G305" s="662" t="s">
        <v>587</v>
      </c>
      <c r="H305" s="662" t="s">
        <v>931</v>
      </c>
      <c r="I305" s="662" t="s">
        <v>932</v>
      </c>
      <c r="J305" s="662" t="s">
        <v>926</v>
      </c>
      <c r="K305" s="662" t="s">
        <v>933</v>
      </c>
      <c r="L305" s="664">
        <v>235.61999999999998</v>
      </c>
      <c r="M305" s="664">
        <v>5</v>
      </c>
      <c r="N305" s="665">
        <v>1178.0999999999999</v>
      </c>
    </row>
    <row r="306" spans="1:14" ht="14.4" customHeight="1" x14ac:dyDescent="0.3">
      <c r="A306" s="660" t="s">
        <v>558</v>
      </c>
      <c r="B306" s="661" t="s">
        <v>1703</v>
      </c>
      <c r="C306" s="662" t="s">
        <v>571</v>
      </c>
      <c r="D306" s="663" t="s">
        <v>1706</v>
      </c>
      <c r="E306" s="662" t="s">
        <v>586</v>
      </c>
      <c r="F306" s="663" t="s">
        <v>1710</v>
      </c>
      <c r="G306" s="662" t="s">
        <v>587</v>
      </c>
      <c r="H306" s="662" t="s">
        <v>1539</v>
      </c>
      <c r="I306" s="662" t="s">
        <v>1540</v>
      </c>
      <c r="J306" s="662" t="s">
        <v>1541</v>
      </c>
      <c r="K306" s="662" t="s">
        <v>1542</v>
      </c>
      <c r="L306" s="664">
        <v>55.61971491648687</v>
      </c>
      <c r="M306" s="664">
        <v>21</v>
      </c>
      <c r="N306" s="665">
        <v>1168.0140132462243</v>
      </c>
    </row>
    <row r="307" spans="1:14" ht="14.4" customHeight="1" x14ac:dyDescent="0.3">
      <c r="A307" s="660" t="s">
        <v>558</v>
      </c>
      <c r="B307" s="661" t="s">
        <v>1703</v>
      </c>
      <c r="C307" s="662" t="s">
        <v>571</v>
      </c>
      <c r="D307" s="663" t="s">
        <v>1706</v>
      </c>
      <c r="E307" s="662" t="s">
        <v>586</v>
      </c>
      <c r="F307" s="663" t="s">
        <v>1710</v>
      </c>
      <c r="G307" s="662" t="s">
        <v>587</v>
      </c>
      <c r="H307" s="662" t="s">
        <v>1000</v>
      </c>
      <c r="I307" s="662" t="s">
        <v>216</v>
      </c>
      <c r="J307" s="662" t="s">
        <v>1001</v>
      </c>
      <c r="K307" s="662" t="s">
        <v>1002</v>
      </c>
      <c r="L307" s="664">
        <v>199.67000000000004</v>
      </c>
      <c r="M307" s="664">
        <v>1</v>
      </c>
      <c r="N307" s="665">
        <v>199.67000000000004</v>
      </c>
    </row>
    <row r="308" spans="1:14" ht="14.4" customHeight="1" x14ac:dyDescent="0.3">
      <c r="A308" s="660" t="s">
        <v>558</v>
      </c>
      <c r="B308" s="661" t="s">
        <v>1703</v>
      </c>
      <c r="C308" s="662" t="s">
        <v>571</v>
      </c>
      <c r="D308" s="663" t="s">
        <v>1706</v>
      </c>
      <c r="E308" s="662" t="s">
        <v>586</v>
      </c>
      <c r="F308" s="663" t="s">
        <v>1710</v>
      </c>
      <c r="G308" s="662" t="s">
        <v>587</v>
      </c>
      <c r="H308" s="662" t="s">
        <v>1543</v>
      </c>
      <c r="I308" s="662" t="s">
        <v>1544</v>
      </c>
      <c r="J308" s="662" t="s">
        <v>1545</v>
      </c>
      <c r="K308" s="662" t="s">
        <v>1546</v>
      </c>
      <c r="L308" s="664">
        <v>411.69987259803696</v>
      </c>
      <c r="M308" s="664">
        <v>3</v>
      </c>
      <c r="N308" s="665">
        <v>1235.0996177941108</v>
      </c>
    </row>
    <row r="309" spans="1:14" ht="14.4" customHeight="1" x14ac:dyDescent="0.3">
      <c r="A309" s="660" t="s">
        <v>558</v>
      </c>
      <c r="B309" s="661" t="s">
        <v>1703</v>
      </c>
      <c r="C309" s="662" t="s">
        <v>571</v>
      </c>
      <c r="D309" s="663" t="s">
        <v>1706</v>
      </c>
      <c r="E309" s="662" t="s">
        <v>586</v>
      </c>
      <c r="F309" s="663" t="s">
        <v>1710</v>
      </c>
      <c r="G309" s="662" t="s">
        <v>587</v>
      </c>
      <c r="H309" s="662" t="s">
        <v>1547</v>
      </c>
      <c r="I309" s="662" t="s">
        <v>1548</v>
      </c>
      <c r="J309" s="662" t="s">
        <v>1549</v>
      </c>
      <c r="K309" s="662" t="s">
        <v>1550</v>
      </c>
      <c r="L309" s="664">
        <v>335.53154268676411</v>
      </c>
      <c r="M309" s="664">
        <v>19</v>
      </c>
      <c r="N309" s="665">
        <v>6375.0993110485178</v>
      </c>
    </row>
    <row r="310" spans="1:14" ht="14.4" customHeight="1" x14ac:dyDescent="0.3">
      <c r="A310" s="660" t="s">
        <v>558</v>
      </c>
      <c r="B310" s="661" t="s">
        <v>1703</v>
      </c>
      <c r="C310" s="662" t="s">
        <v>571</v>
      </c>
      <c r="D310" s="663" t="s">
        <v>1706</v>
      </c>
      <c r="E310" s="662" t="s">
        <v>586</v>
      </c>
      <c r="F310" s="663" t="s">
        <v>1710</v>
      </c>
      <c r="G310" s="662" t="s">
        <v>587</v>
      </c>
      <c r="H310" s="662" t="s">
        <v>1551</v>
      </c>
      <c r="I310" s="662" t="s">
        <v>1552</v>
      </c>
      <c r="J310" s="662" t="s">
        <v>1553</v>
      </c>
      <c r="K310" s="662" t="s">
        <v>1554</v>
      </c>
      <c r="L310" s="664">
        <v>280.01013439515236</v>
      </c>
      <c r="M310" s="664">
        <v>14</v>
      </c>
      <c r="N310" s="665">
        <v>3920.1418815321331</v>
      </c>
    </row>
    <row r="311" spans="1:14" ht="14.4" customHeight="1" x14ac:dyDescent="0.3">
      <c r="A311" s="660" t="s">
        <v>558</v>
      </c>
      <c r="B311" s="661" t="s">
        <v>1703</v>
      </c>
      <c r="C311" s="662" t="s">
        <v>571</v>
      </c>
      <c r="D311" s="663" t="s">
        <v>1706</v>
      </c>
      <c r="E311" s="662" t="s">
        <v>586</v>
      </c>
      <c r="F311" s="663" t="s">
        <v>1710</v>
      </c>
      <c r="G311" s="662" t="s">
        <v>587</v>
      </c>
      <c r="H311" s="662" t="s">
        <v>1555</v>
      </c>
      <c r="I311" s="662" t="s">
        <v>1556</v>
      </c>
      <c r="J311" s="662" t="s">
        <v>1557</v>
      </c>
      <c r="K311" s="662" t="s">
        <v>1558</v>
      </c>
      <c r="L311" s="664">
        <v>3818</v>
      </c>
      <c r="M311" s="664">
        <v>1</v>
      </c>
      <c r="N311" s="665">
        <v>3818</v>
      </c>
    </row>
    <row r="312" spans="1:14" ht="14.4" customHeight="1" x14ac:dyDescent="0.3">
      <c r="A312" s="660" t="s">
        <v>558</v>
      </c>
      <c r="B312" s="661" t="s">
        <v>1703</v>
      </c>
      <c r="C312" s="662" t="s">
        <v>571</v>
      </c>
      <c r="D312" s="663" t="s">
        <v>1706</v>
      </c>
      <c r="E312" s="662" t="s">
        <v>586</v>
      </c>
      <c r="F312" s="663" t="s">
        <v>1710</v>
      </c>
      <c r="G312" s="662" t="s">
        <v>587</v>
      </c>
      <c r="H312" s="662" t="s">
        <v>1559</v>
      </c>
      <c r="I312" s="662" t="s">
        <v>1559</v>
      </c>
      <c r="J312" s="662" t="s">
        <v>1560</v>
      </c>
      <c r="K312" s="662" t="s">
        <v>1561</v>
      </c>
      <c r="L312" s="664">
        <v>183.4377777777778</v>
      </c>
      <c r="M312" s="664">
        <v>18</v>
      </c>
      <c r="N312" s="665">
        <v>3301.88</v>
      </c>
    </row>
    <row r="313" spans="1:14" ht="14.4" customHeight="1" x14ac:dyDescent="0.3">
      <c r="A313" s="660" t="s">
        <v>558</v>
      </c>
      <c r="B313" s="661" t="s">
        <v>1703</v>
      </c>
      <c r="C313" s="662" t="s">
        <v>571</v>
      </c>
      <c r="D313" s="663" t="s">
        <v>1706</v>
      </c>
      <c r="E313" s="662" t="s">
        <v>586</v>
      </c>
      <c r="F313" s="663" t="s">
        <v>1710</v>
      </c>
      <c r="G313" s="662" t="s">
        <v>587</v>
      </c>
      <c r="H313" s="662" t="s">
        <v>1562</v>
      </c>
      <c r="I313" s="662" t="s">
        <v>1563</v>
      </c>
      <c r="J313" s="662" t="s">
        <v>1564</v>
      </c>
      <c r="K313" s="662" t="s">
        <v>933</v>
      </c>
      <c r="L313" s="664">
        <v>2838</v>
      </c>
      <c r="M313" s="664">
        <v>2</v>
      </c>
      <c r="N313" s="665">
        <v>5676</v>
      </c>
    </row>
    <row r="314" spans="1:14" ht="14.4" customHeight="1" x14ac:dyDescent="0.3">
      <c r="A314" s="660" t="s">
        <v>558</v>
      </c>
      <c r="B314" s="661" t="s">
        <v>1703</v>
      </c>
      <c r="C314" s="662" t="s">
        <v>571</v>
      </c>
      <c r="D314" s="663" t="s">
        <v>1706</v>
      </c>
      <c r="E314" s="662" t="s">
        <v>586</v>
      </c>
      <c r="F314" s="663" t="s">
        <v>1710</v>
      </c>
      <c r="G314" s="662" t="s">
        <v>587</v>
      </c>
      <c r="H314" s="662" t="s">
        <v>1565</v>
      </c>
      <c r="I314" s="662" t="s">
        <v>1566</v>
      </c>
      <c r="J314" s="662" t="s">
        <v>1567</v>
      </c>
      <c r="K314" s="662" t="s">
        <v>641</v>
      </c>
      <c r="L314" s="664">
        <v>247.99333333333334</v>
      </c>
      <c r="M314" s="664">
        <v>15</v>
      </c>
      <c r="N314" s="665">
        <v>3719.9</v>
      </c>
    </row>
    <row r="315" spans="1:14" ht="14.4" customHeight="1" x14ac:dyDescent="0.3">
      <c r="A315" s="660" t="s">
        <v>558</v>
      </c>
      <c r="B315" s="661" t="s">
        <v>1703</v>
      </c>
      <c r="C315" s="662" t="s">
        <v>571</v>
      </c>
      <c r="D315" s="663" t="s">
        <v>1706</v>
      </c>
      <c r="E315" s="662" t="s">
        <v>586</v>
      </c>
      <c r="F315" s="663" t="s">
        <v>1710</v>
      </c>
      <c r="G315" s="662" t="s">
        <v>587</v>
      </c>
      <c r="H315" s="662" t="s">
        <v>1568</v>
      </c>
      <c r="I315" s="662" t="s">
        <v>1568</v>
      </c>
      <c r="J315" s="662" t="s">
        <v>1569</v>
      </c>
      <c r="K315" s="662" t="s">
        <v>1570</v>
      </c>
      <c r="L315" s="664">
        <v>79.229966706559836</v>
      </c>
      <c r="M315" s="664">
        <v>3</v>
      </c>
      <c r="N315" s="665">
        <v>237.68990011967949</v>
      </c>
    </row>
    <row r="316" spans="1:14" ht="14.4" customHeight="1" x14ac:dyDescent="0.3">
      <c r="A316" s="660" t="s">
        <v>558</v>
      </c>
      <c r="B316" s="661" t="s">
        <v>1703</v>
      </c>
      <c r="C316" s="662" t="s">
        <v>571</v>
      </c>
      <c r="D316" s="663" t="s">
        <v>1706</v>
      </c>
      <c r="E316" s="662" t="s">
        <v>586</v>
      </c>
      <c r="F316" s="663" t="s">
        <v>1710</v>
      </c>
      <c r="G316" s="662" t="s">
        <v>587</v>
      </c>
      <c r="H316" s="662" t="s">
        <v>1571</v>
      </c>
      <c r="I316" s="662" t="s">
        <v>1572</v>
      </c>
      <c r="J316" s="662" t="s">
        <v>1573</v>
      </c>
      <c r="K316" s="662" t="s">
        <v>1574</v>
      </c>
      <c r="L316" s="664">
        <v>642.78690859764924</v>
      </c>
      <c r="M316" s="664">
        <v>8</v>
      </c>
      <c r="N316" s="665">
        <v>5142.295268781194</v>
      </c>
    </row>
    <row r="317" spans="1:14" ht="14.4" customHeight="1" x14ac:dyDescent="0.3">
      <c r="A317" s="660" t="s">
        <v>558</v>
      </c>
      <c r="B317" s="661" t="s">
        <v>1703</v>
      </c>
      <c r="C317" s="662" t="s">
        <v>571</v>
      </c>
      <c r="D317" s="663" t="s">
        <v>1706</v>
      </c>
      <c r="E317" s="662" t="s">
        <v>586</v>
      </c>
      <c r="F317" s="663" t="s">
        <v>1710</v>
      </c>
      <c r="G317" s="662" t="s">
        <v>587</v>
      </c>
      <c r="H317" s="662" t="s">
        <v>1575</v>
      </c>
      <c r="I317" s="662" t="s">
        <v>1575</v>
      </c>
      <c r="J317" s="662" t="s">
        <v>1576</v>
      </c>
      <c r="K317" s="662" t="s">
        <v>1577</v>
      </c>
      <c r="L317" s="664">
        <v>784.12374999999997</v>
      </c>
      <c r="M317" s="664">
        <v>8</v>
      </c>
      <c r="N317" s="665">
        <v>6272.99</v>
      </c>
    </row>
    <row r="318" spans="1:14" ht="14.4" customHeight="1" x14ac:dyDescent="0.3">
      <c r="A318" s="660" t="s">
        <v>558</v>
      </c>
      <c r="B318" s="661" t="s">
        <v>1703</v>
      </c>
      <c r="C318" s="662" t="s">
        <v>571</v>
      </c>
      <c r="D318" s="663" t="s">
        <v>1706</v>
      </c>
      <c r="E318" s="662" t="s">
        <v>586</v>
      </c>
      <c r="F318" s="663" t="s">
        <v>1710</v>
      </c>
      <c r="G318" s="662" t="s">
        <v>587</v>
      </c>
      <c r="H318" s="662" t="s">
        <v>1072</v>
      </c>
      <c r="I318" s="662" t="s">
        <v>1073</v>
      </c>
      <c r="J318" s="662" t="s">
        <v>1074</v>
      </c>
      <c r="K318" s="662" t="s">
        <v>1075</v>
      </c>
      <c r="L318" s="664">
        <v>558.60500000000013</v>
      </c>
      <c r="M318" s="664">
        <v>4</v>
      </c>
      <c r="N318" s="665">
        <v>2234.4200000000005</v>
      </c>
    </row>
    <row r="319" spans="1:14" ht="14.4" customHeight="1" x14ac:dyDescent="0.3">
      <c r="A319" s="660" t="s">
        <v>558</v>
      </c>
      <c r="B319" s="661" t="s">
        <v>1703</v>
      </c>
      <c r="C319" s="662" t="s">
        <v>571</v>
      </c>
      <c r="D319" s="663" t="s">
        <v>1706</v>
      </c>
      <c r="E319" s="662" t="s">
        <v>586</v>
      </c>
      <c r="F319" s="663" t="s">
        <v>1710</v>
      </c>
      <c r="G319" s="662" t="s">
        <v>587</v>
      </c>
      <c r="H319" s="662" t="s">
        <v>1578</v>
      </c>
      <c r="I319" s="662" t="s">
        <v>1579</v>
      </c>
      <c r="J319" s="662" t="s">
        <v>1580</v>
      </c>
      <c r="K319" s="662" t="s">
        <v>1581</v>
      </c>
      <c r="L319" s="664">
        <v>590.07861984677322</v>
      </c>
      <c r="M319" s="664">
        <v>10</v>
      </c>
      <c r="N319" s="665">
        <v>5900.786198467732</v>
      </c>
    </row>
    <row r="320" spans="1:14" ht="14.4" customHeight="1" x14ac:dyDescent="0.3">
      <c r="A320" s="660" t="s">
        <v>558</v>
      </c>
      <c r="B320" s="661" t="s">
        <v>1703</v>
      </c>
      <c r="C320" s="662" t="s">
        <v>571</v>
      </c>
      <c r="D320" s="663" t="s">
        <v>1706</v>
      </c>
      <c r="E320" s="662" t="s">
        <v>586</v>
      </c>
      <c r="F320" s="663" t="s">
        <v>1710</v>
      </c>
      <c r="G320" s="662" t="s">
        <v>587</v>
      </c>
      <c r="H320" s="662" t="s">
        <v>1582</v>
      </c>
      <c r="I320" s="662" t="s">
        <v>216</v>
      </c>
      <c r="J320" s="662" t="s">
        <v>1583</v>
      </c>
      <c r="K320" s="662" t="s">
        <v>1584</v>
      </c>
      <c r="L320" s="664">
        <v>61.527298850574709</v>
      </c>
      <c r="M320" s="664">
        <v>29</v>
      </c>
      <c r="N320" s="665">
        <v>1784.2916666666665</v>
      </c>
    </row>
    <row r="321" spans="1:14" ht="14.4" customHeight="1" x14ac:dyDescent="0.3">
      <c r="A321" s="660" t="s">
        <v>558</v>
      </c>
      <c r="B321" s="661" t="s">
        <v>1703</v>
      </c>
      <c r="C321" s="662" t="s">
        <v>571</v>
      </c>
      <c r="D321" s="663" t="s">
        <v>1706</v>
      </c>
      <c r="E321" s="662" t="s">
        <v>586</v>
      </c>
      <c r="F321" s="663" t="s">
        <v>1710</v>
      </c>
      <c r="G321" s="662" t="s">
        <v>587</v>
      </c>
      <c r="H321" s="662" t="s">
        <v>1585</v>
      </c>
      <c r="I321" s="662" t="s">
        <v>1586</v>
      </c>
      <c r="J321" s="662" t="s">
        <v>1587</v>
      </c>
      <c r="K321" s="662" t="s">
        <v>1588</v>
      </c>
      <c r="L321" s="664">
        <v>2242.5000000000005</v>
      </c>
      <c r="M321" s="664">
        <v>0.39999999999999991</v>
      </c>
      <c r="N321" s="665">
        <v>897</v>
      </c>
    </row>
    <row r="322" spans="1:14" ht="14.4" customHeight="1" x14ac:dyDescent="0.3">
      <c r="A322" s="660" t="s">
        <v>558</v>
      </c>
      <c r="B322" s="661" t="s">
        <v>1703</v>
      </c>
      <c r="C322" s="662" t="s">
        <v>571</v>
      </c>
      <c r="D322" s="663" t="s">
        <v>1706</v>
      </c>
      <c r="E322" s="662" t="s">
        <v>586</v>
      </c>
      <c r="F322" s="663" t="s">
        <v>1710</v>
      </c>
      <c r="G322" s="662" t="s">
        <v>587</v>
      </c>
      <c r="H322" s="662" t="s">
        <v>1589</v>
      </c>
      <c r="I322" s="662" t="s">
        <v>1590</v>
      </c>
      <c r="J322" s="662" t="s">
        <v>1591</v>
      </c>
      <c r="K322" s="662"/>
      <c r="L322" s="664">
        <v>458.78945454545453</v>
      </c>
      <c r="M322" s="664">
        <v>110</v>
      </c>
      <c r="N322" s="665">
        <v>50466.84</v>
      </c>
    </row>
    <row r="323" spans="1:14" ht="14.4" customHeight="1" x14ac:dyDescent="0.3">
      <c r="A323" s="660" t="s">
        <v>558</v>
      </c>
      <c r="B323" s="661" t="s">
        <v>1703</v>
      </c>
      <c r="C323" s="662" t="s">
        <v>571</v>
      </c>
      <c r="D323" s="663" t="s">
        <v>1706</v>
      </c>
      <c r="E323" s="662" t="s">
        <v>586</v>
      </c>
      <c r="F323" s="663" t="s">
        <v>1710</v>
      </c>
      <c r="G323" s="662" t="s">
        <v>587</v>
      </c>
      <c r="H323" s="662" t="s">
        <v>1592</v>
      </c>
      <c r="I323" s="662" t="s">
        <v>1592</v>
      </c>
      <c r="J323" s="662" t="s">
        <v>1593</v>
      </c>
      <c r="K323" s="662" t="s">
        <v>1594</v>
      </c>
      <c r="L323" s="664">
        <v>91.176460248418579</v>
      </c>
      <c r="M323" s="664">
        <v>40</v>
      </c>
      <c r="N323" s="665">
        <v>3647.0584099367434</v>
      </c>
    </row>
    <row r="324" spans="1:14" ht="14.4" customHeight="1" x14ac:dyDescent="0.3">
      <c r="A324" s="660" t="s">
        <v>558</v>
      </c>
      <c r="B324" s="661" t="s">
        <v>1703</v>
      </c>
      <c r="C324" s="662" t="s">
        <v>571</v>
      </c>
      <c r="D324" s="663" t="s">
        <v>1706</v>
      </c>
      <c r="E324" s="662" t="s">
        <v>586</v>
      </c>
      <c r="F324" s="663" t="s">
        <v>1710</v>
      </c>
      <c r="G324" s="662" t="s">
        <v>587</v>
      </c>
      <c r="H324" s="662" t="s">
        <v>1595</v>
      </c>
      <c r="I324" s="662" t="s">
        <v>1596</v>
      </c>
      <c r="J324" s="662" t="s">
        <v>1597</v>
      </c>
      <c r="K324" s="662" t="s">
        <v>991</v>
      </c>
      <c r="L324" s="664">
        <v>149.55500000000001</v>
      </c>
      <c r="M324" s="664">
        <v>40</v>
      </c>
      <c r="N324" s="665">
        <v>5982.2</v>
      </c>
    </row>
    <row r="325" spans="1:14" ht="14.4" customHeight="1" x14ac:dyDescent="0.3">
      <c r="A325" s="660" t="s">
        <v>558</v>
      </c>
      <c r="B325" s="661" t="s">
        <v>1703</v>
      </c>
      <c r="C325" s="662" t="s">
        <v>571</v>
      </c>
      <c r="D325" s="663" t="s">
        <v>1706</v>
      </c>
      <c r="E325" s="662" t="s">
        <v>586</v>
      </c>
      <c r="F325" s="663" t="s">
        <v>1710</v>
      </c>
      <c r="G325" s="662" t="s">
        <v>587</v>
      </c>
      <c r="H325" s="662" t="s">
        <v>1598</v>
      </c>
      <c r="I325" s="662" t="s">
        <v>1599</v>
      </c>
      <c r="J325" s="662" t="s">
        <v>1600</v>
      </c>
      <c r="K325" s="662" t="s">
        <v>1601</v>
      </c>
      <c r="L325" s="664">
        <v>758.01069973600033</v>
      </c>
      <c r="M325" s="664">
        <v>6</v>
      </c>
      <c r="N325" s="665">
        <v>4548.064198416002</v>
      </c>
    </row>
    <row r="326" spans="1:14" ht="14.4" customHeight="1" x14ac:dyDescent="0.3">
      <c r="A326" s="660" t="s">
        <v>558</v>
      </c>
      <c r="B326" s="661" t="s">
        <v>1703</v>
      </c>
      <c r="C326" s="662" t="s">
        <v>571</v>
      </c>
      <c r="D326" s="663" t="s">
        <v>1706</v>
      </c>
      <c r="E326" s="662" t="s">
        <v>586</v>
      </c>
      <c r="F326" s="663" t="s">
        <v>1710</v>
      </c>
      <c r="G326" s="662" t="s">
        <v>587</v>
      </c>
      <c r="H326" s="662" t="s">
        <v>1602</v>
      </c>
      <c r="I326" s="662" t="s">
        <v>1603</v>
      </c>
      <c r="J326" s="662" t="s">
        <v>1604</v>
      </c>
      <c r="K326" s="662" t="s">
        <v>1605</v>
      </c>
      <c r="L326" s="664">
        <v>87.219803672638832</v>
      </c>
      <c r="M326" s="664">
        <v>7</v>
      </c>
      <c r="N326" s="665">
        <v>610.53862570847184</v>
      </c>
    </row>
    <row r="327" spans="1:14" ht="14.4" customHeight="1" x14ac:dyDescent="0.3">
      <c r="A327" s="660" t="s">
        <v>558</v>
      </c>
      <c r="B327" s="661" t="s">
        <v>1703</v>
      </c>
      <c r="C327" s="662" t="s">
        <v>571</v>
      </c>
      <c r="D327" s="663" t="s">
        <v>1706</v>
      </c>
      <c r="E327" s="662" t="s">
        <v>586</v>
      </c>
      <c r="F327" s="663" t="s">
        <v>1710</v>
      </c>
      <c r="G327" s="662" t="s">
        <v>587</v>
      </c>
      <c r="H327" s="662" t="s">
        <v>1606</v>
      </c>
      <c r="I327" s="662" t="s">
        <v>216</v>
      </c>
      <c r="J327" s="662" t="s">
        <v>1607</v>
      </c>
      <c r="K327" s="662"/>
      <c r="L327" s="664">
        <v>435.6</v>
      </c>
      <c r="M327" s="664">
        <v>18</v>
      </c>
      <c r="N327" s="665">
        <v>7840.8</v>
      </c>
    </row>
    <row r="328" spans="1:14" ht="14.4" customHeight="1" x14ac:dyDescent="0.3">
      <c r="A328" s="660" t="s">
        <v>558</v>
      </c>
      <c r="B328" s="661" t="s">
        <v>1703</v>
      </c>
      <c r="C328" s="662" t="s">
        <v>571</v>
      </c>
      <c r="D328" s="663" t="s">
        <v>1706</v>
      </c>
      <c r="E328" s="662" t="s">
        <v>586</v>
      </c>
      <c r="F328" s="663" t="s">
        <v>1710</v>
      </c>
      <c r="G328" s="662" t="s">
        <v>587</v>
      </c>
      <c r="H328" s="662" t="s">
        <v>1608</v>
      </c>
      <c r="I328" s="662" t="s">
        <v>216</v>
      </c>
      <c r="J328" s="662" t="s">
        <v>1609</v>
      </c>
      <c r="K328" s="662" t="s">
        <v>1610</v>
      </c>
      <c r="L328" s="664">
        <v>56.695663947169827</v>
      </c>
      <c r="M328" s="664">
        <v>30</v>
      </c>
      <c r="N328" s="665">
        <v>1700.8699184150948</v>
      </c>
    </row>
    <row r="329" spans="1:14" ht="14.4" customHeight="1" x14ac:dyDescent="0.3">
      <c r="A329" s="660" t="s">
        <v>558</v>
      </c>
      <c r="B329" s="661" t="s">
        <v>1703</v>
      </c>
      <c r="C329" s="662" t="s">
        <v>571</v>
      </c>
      <c r="D329" s="663" t="s">
        <v>1706</v>
      </c>
      <c r="E329" s="662" t="s">
        <v>586</v>
      </c>
      <c r="F329" s="663" t="s">
        <v>1710</v>
      </c>
      <c r="G329" s="662" t="s">
        <v>587</v>
      </c>
      <c r="H329" s="662" t="s">
        <v>1611</v>
      </c>
      <c r="I329" s="662" t="s">
        <v>216</v>
      </c>
      <c r="J329" s="662" t="s">
        <v>1612</v>
      </c>
      <c r="K329" s="662"/>
      <c r="L329" s="664">
        <v>31.871388182382123</v>
      </c>
      <c r="M329" s="664">
        <v>2</v>
      </c>
      <c r="N329" s="665">
        <v>63.742776364764246</v>
      </c>
    </row>
    <row r="330" spans="1:14" ht="14.4" customHeight="1" x14ac:dyDescent="0.3">
      <c r="A330" s="660" t="s">
        <v>558</v>
      </c>
      <c r="B330" s="661" t="s">
        <v>1703</v>
      </c>
      <c r="C330" s="662" t="s">
        <v>571</v>
      </c>
      <c r="D330" s="663" t="s">
        <v>1706</v>
      </c>
      <c r="E330" s="662" t="s">
        <v>586</v>
      </c>
      <c r="F330" s="663" t="s">
        <v>1710</v>
      </c>
      <c r="G330" s="662" t="s">
        <v>587</v>
      </c>
      <c r="H330" s="662" t="s">
        <v>1613</v>
      </c>
      <c r="I330" s="662" t="s">
        <v>1613</v>
      </c>
      <c r="J330" s="662" t="s">
        <v>1567</v>
      </c>
      <c r="K330" s="662" t="s">
        <v>933</v>
      </c>
      <c r="L330" s="664">
        <v>364.98428571428582</v>
      </c>
      <c r="M330" s="664">
        <v>21</v>
      </c>
      <c r="N330" s="665">
        <v>7664.6700000000019</v>
      </c>
    </row>
    <row r="331" spans="1:14" ht="14.4" customHeight="1" x14ac:dyDescent="0.3">
      <c r="A331" s="660" t="s">
        <v>558</v>
      </c>
      <c r="B331" s="661" t="s">
        <v>1703</v>
      </c>
      <c r="C331" s="662" t="s">
        <v>571</v>
      </c>
      <c r="D331" s="663" t="s">
        <v>1706</v>
      </c>
      <c r="E331" s="662" t="s">
        <v>586</v>
      </c>
      <c r="F331" s="663" t="s">
        <v>1710</v>
      </c>
      <c r="G331" s="662" t="s">
        <v>587</v>
      </c>
      <c r="H331" s="662" t="s">
        <v>1614</v>
      </c>
      <c r="I331" s="662" t="s">
        <v>1614</v>
      </c>
      <c r="J331" s="662" t="s">
        <v>1008</v>
      </c>
      <c r="K331" s="662" t="s">
        <v>1615</v>
      </c>
      <c r="L331" s="664">
        <v>396</v>
      </c>
      <c r="M331" s="664">
        <v>2</v>
      </c>
      <c r="N331" s="665">
        <v>792</v>
      </c>
    </row>
    <row r="332" spans="1:14" ht="14.4" customHeight="1" x14ac:dyDescent="0.3">
      <c r="A332" s="660" t="s">
        <v>558</v>
      </c>
      <c r="B332" s="661" t="s">
        <v>1703</v>
      </c>
      <c r="C332" s="662" t="s">
        <v>571</v>
      </c>
      <c r="D332" s="663" t="s">
        <v>1706</v>
      </c>
      <c r="E332" s="662" t="s">
        <v>586</v>
      </c>
      <c r="F332" s="663" t="s">
        <v>1710</v>
      </c>
      <c r="G332" s="662" t="s">
        <v>587</v>
      </c>
      <c r="H332" s="662" t="s">
        <v>1616</v>
      </c>
      <c r="I332" s="662" t="s">
        <v>216</v>
      </c>
      <c r="J332" s="662" t="s">
        <v>1617</v>
      </c>
      <c r="K332" s="662"/>
      <c r="L332" s="664">
        <v>56.495659205825859</v>
      </c>
      <c r="M332" s="664">
        <v>15</v>
      </c>
      <c r="N332" s="665">
        <v>847.43488808738789</v>
      </c>
    </row>
    <row r="333" spans="1:14" ht="14.4" customHeight="1" x14ac:dyDescent="0.3">
      <c r="A333" s="660" t="s">
        <v>558</v>
      </c>
      <c r="B333" s="661" t="s">
        <v>1703</v>
      </c>
      <c r="C333" s="662" t="s">
        <v>571</v>
      </c>
      <c r="D333" s="663" t="s">
        <v>1706</v>
      </c>
      <c r="E333" s="662" t="s">
        <v>586</v>
      </c>
      <c r="F333" s="663" t="s">
        <v>1710</v>
      </c>
      <c r="G333" s="662" t="s">
        <v>587</v>
      </c>
      <c r="H333" s="662" t="s">
        <v>1618</v>
      </c>
      <c r="I333" s="662" t="s">
        <v>1618</v>
      </c>
      <c r="J333" s="662" t="s">
        <v>1619</v>
      </c>
      <c r="K333" s="662" t="s">
        <v>1620</v>
      </c>
      <c r="L333" s="664">
        <v>555.2361538461538</v>
      </c>
      <c r="M333" s="664">
        <v>2</v>
      </c>
      <c r="N333" s="665">
        <v>1110.4723076923076</v>
      </c>
    </row>
    <row r="334" spans="1:14" ht="14.4" customHeight="1" x14ac:dyDescent="0.3">
      <c r="A334" s="660" t="s">
        <v>558</v>
      </c>
      <c r="B334" s="661" t="s">
        <v>1703</v>
      </c>
      <c r="C334" s="662" t="s">
        <v>571</v>
      </c>
      <c r="D334" s="663" t="s">
        <v>1706</v>
      </c>
      <c r="E334" s="662" t="s">
        <v>586</v>
      </c>
      <c r="F334" s="663" t="s">
        <v>1710</v>
      </c>
      <c r="G334" s="662" t="s">
        <v>1168</v>
      </c>
      <c r="H334" s="662" t="s">
        <v>1621</v>
      </c>
      <c r="I334" s="662" t="s">
        <v>1622</v>
      </c>
      <c r="J334" s="662" t="s">
        <v>1623</v>
      </c>
      <c r="K334" s="662" t="s">
        <v>1624</v>
      </c>
      <c r="L334" s="664">
        <v>138.24987870733793</v>
      </c>
      <c r="M334" s="664">
        <v>4</v>
      </c>
      <c r="N334" s="665">
        <v>552.99951482935171</v>
      </c>
    </row>
    <row r="335" spans="1:14" ht="14.4" customHeight="1" x14ac:dyDescent="0.3">
      <c r="A335" s="660" t="s">
        <v>558</v>
      </c>
      <c r="B335" s="661" t="s">
        <v>1703</v>
      </c>
      <c r="C335" s="662" t="s">
        <v>571</v>
      </c>
      <c r="D335" s="663" t="s">
        <v>1706</v>
      </c>
      <c r="E335" s="662" t="s">
        <v>586</v>
      </c>
      <c r="F335" s="663" t="s">
        <v>1710</v>
      </c>
      <c r="G335" s="662" t="s">
        <v>1168</v>
      </c>
      <c r="H335" s="662" t="s">
        <v>1196</v>
      </c>
      <c r="I335" s="662" t="s">
        <v>1197</v>
      </c>
      <c r="J335" s="662" t="s">
        <v>1175</v>
      </c>
      <c r="K335" s="662" t="s">
        <v>1198</v>
      </c>
      <c r="L335" s="664">
        <v>135.20999999999989</v>
      </c>
      <c r="M335" s="664">
        <v>2</v>
      </c>
      <c r="N335" s="665">
        <v>270.41999999999979</v>
      </c>
    </row>
    <row r="336" spans="1:14" ht="14.4" customHeight="1" x14ac:dyDescent="0.3">
      <c r="A336" s="660" t="s">
        <v>558</v>
      </c>
      <c r="B336" s="661" t="s">
        <v>1703</v>
      </c>
      <c r="C336" s="662" t="s">
        <v>571</v>
      </c>
      <c r="D336" s="663" t="s">
        <v>1706</v>
      </c>
      <c r="E336" s="662" t="s">
        <v>586</v>
      </c>
      <c r="F336" s="663" t="s">
        <v>1710</v>
      </c>
      <c r="G336" s="662" t="s">
        <v>1168</v>
      </c>
      <c r="H336" s="662" t="s">
        <v>1625</v>
      </c>
      <c r="I336" s="662" t="s">
        <v>1626</v>
      </c>
      <c r="J336" s="662" t="s">
        <v>1627</v>
      </c>
      <c r="K336" s="662" t="s">
        <v>1628</v>
      </c>
      <c r="L336" s="664">
        <v>50.609788073535697</v>
      </c>
      <c r="M336" s="664">
        <v>1</v>
      </c>
      <c r="N336" s="665">
        <v>50.609788073535697</v>
      </c>
    </row>
    <row r="337" spans="1:14" ht="14.4" customHeight="1" x14ac:dyDescent="0.3">
      <c r="A337" s="660" t="s">
        <v>558</v>
      </c>
      <c r="B337" s="661" t="s">
        <v>1703</v>
      </c>
      <c r="C337" s="662" t="s">
        <v>571</v>
      </c>
      <c r="D337" s="663" t="s">
        <v>1706</v>
      </c>
      <c r="E337" s="662" t="s">
        <v>586</v>
      </c>
      <c r="F337" s="663" t="s">
        <v>1710</v>
      </c>
      <c r="G337" s="662" t="s">
        <v>1168</v>
      </c>
      <c r="H337" s="662" t="s">
        <v>1629</v>
      </c>
      <c r="I337" s="662" t="s">
        <v>1630</v>
      </c>
      <c r="J337" s="662" t="s">
        <v>1631</v>
      </c>
      <c r="K337" s="662" t="s">
        <v>1632</v>
      </c>
      <c r="L337" s="664">
        <v>254.76936404743338</v>
      </c>
      <c r="M337" s="664">
        <v>23</v>
      </c>
      <c r="N337" s="665">
        <v>5859.6953730909681</v>
      </c>
    </row>
    <row r="338" spans="1:14" ht="14.4" customHeight="1" x14ac:dyDescent="0.3">
      <c r="A338" s="660" t="s">
        <v>558</v>
      </c>
      <c r="B338" s="661" t="s">
        <v>1703</v>
      </c>
      <c r="C338" s="662" t="s">
        <v>571</v>
      </c>
      <c r="D338" s="663" t="s">
        <v>1706</v>
      </c>
      <c r="E338" s="662" t="s">
        <v>586</v>
      </c>
      <c r="F338" s="663" t="s">
        <v>1710</v>
      </c>
      <c r="G338" s="662" t="s">
        <v>1168</v>
      </c>
      <c r="H338" s="662" t="s">
        <v>1633</v>
      </c>
      <c r="I338" s="662" t="s">
        <v>1634</v>
      </c>
      <c r="J338" s="662" t="s">
        <v>1631</v>
      </c>
      <c r="K338" s="662" t="s">
        <v>1635</v>
      </c>
      <c r="L338" s="664">
        <v>932.52230770384449</v>
      </c>
      <c r="M338" s="664">
        <v>33</v>
      </c>
      <c r="N338" s="665">
        <v>30773.236154226866</v>
      </c>
    </row>
    <row r="339" spans="1:14" ht="14.4" customHeight="1" x14ac:dyDescent="0.3">
      <c r="A339" s="660" t="s">
        <v>558</v>
      </c>
      <c r="B339" s="661" t="s">
        <v>1703</v>
      </c>
      <c r="C339" s="662" t="s">
        <v>571</v>
      </c>
      <c r="D339" s="663" t="s">
        <v>1706</v>
      </c>
      <c r="E339" s="662" t="s">
        <v>586</v>
      </c>
      <c r="F339" s="663" t="s">
        <v>1710</v>
      </c>
      <c r="G339" s="662" t="s">
        <v>1168</v>
      </c>
      <c r="H339" s="662" t="s">
        <v>1636</v>
      </c>
      <c r="I339" s="662" t="s">
        <v>1637</v>
      </c>
      <c r="J339" s="662" t="s">
        <v>1228</v>
      </c>
      <c r="K339" s="662" t="s">
        <v>1638</v>
      </c>
      <c r="L339" s="664">
        <v>135.44675173146715</v>
      </c>
      <c r="M339" s="664">
        <v>23</v>
      </c>
      <c r="N339" s="665">
        <v>3115.2752898237441</v>
      </c>
    </row>
    <row r="340" spans="1:14" ht="14.4" customHeight="1" x14ac:dyDescent="0.3">
      <c r="A340" s="660" t="s">
        <v>558</v>
      </c>
      <c r="B340" s="661" t="s">
        <v>1703</v>
      </c>
      <c r="C340" s="662" t="s">
        <v>571</v>
      </c>
      <c r="D340" s="663" t="s">
        <v>1706</v>
      </c>
      <c r="E340" s="662" t="s">
        <v>586</v>
      </c>
      <c r="F340" s="663" t="s">
        <v>1710</v>
      </c>
      <c r="G340" s="662" t="s">
        <v>1168</v>
      </c>
      <c r="H340" s="662" t="s">
        <v>1639</v>
      </c>
      <c r="I340" s="662" t="s">
        <v>1640</v>
      </c>
      <c r="J340" s="662" t="s">
        <v>1641</v>
      </c>
      <c r="K340" s="662" t="s">
        <v>1642</v>
      </c>
      <c r="L340" s="664">
        <v>363.97807369470002</v>
      </c>
      <c r="M340" s="664">
        <v>9</v>
      </c>
      <c r="N340" s="665">
        <v>3275.8026632523001</v>
      </c>
    </row>
    <row r="341" spans="1:14" ht="14.4" customHeight="1" x14ac:dyDescent="0.3">
      <c r="A341" s="660" t="s">
        <v>558</v>
      </c>
      <c r="B341" s="661" t="s">
        <v>1703</v>
      </c>
      <c r="C341" s="662" t="s">
        <v>571</v>
      </c>
      <c r="D341" s="663" t="s">
        <v>1706</v>
      </c>
      <c r="E341" s="662" t="s">
        <v>586</v>
      </c>
      <c r="F341" s="663" t="s">
        <v>1710</v>
      </c>
      <c r="G341" s="662" t="s">
        <v>1168</v>
      </c>
      <c r="H341" s="662" t="s">
        <v>1226</v>
      </c>
      <c r="I341" s="662" t="s">
        <v>1227</v>
      </c>
      <c r="J341" s="662" t="s">
        <v>1228</v>
      </c>
      <c r="K341" s="662" t="s">
        <v>1229</v>
      </c>
      <c r="L341" s="664">
        <v>170.86661303869974</v>
      </c>
      <c r="M341" s="664">
        <v>37</v>
      </c>
      <c r="N341" s="665">
        <v>6322.0646824318901</v>
      </c>
    </row>
    <row r="342" spans="1:14" ht="14.4" customHeight="1" x14ac:dyDescent="0.3">
      <c r="A342" s="660" t="s">
        <v>558</v>
      </c>
      <c r="B342" s="661" t="s">
        <v>1703</v>
      </c>
      <c r="C342" s="662" t="s">
        <v>571</v>
      </c>
      <c r="D342" s="663" t="s">
        <v>1706</v>
      </c>
      <c r="E342" s="662" t="s">
        <v>586</v>
      </c>
      <c r="F342" s="663" t="s">
        <v>1710</v>
      </c>
      <c r="G342" s="662" t="s">
        <v>1168</v>
      </c>
      <c r="H342" s="662" t="s">
        <v>1643</v>
      </c>
      <c r="I342" s="662" t="s">
        <v>1644</v>
      </c>
      <c r="J342" s="662" t="s">
        <v>1645</v>
      </c>
      <c r="K342" s="662" t="s">
        <v>1646</v>
      </c>
      <c r="L342" s="664">
        <v>184.67991839623218</v>
      </c>
      <c r="M342" s="664">
        <v>440</v>
      </c>
      <c r="N342" s="665">
        <v>81259.164094342166</v>
      </c>
    </row>
    <row r="343" spans="1:14" ht="14.4" customHeight="1" x14ac:dyDescent="0.3">
      <c r="A343" s="660" t="s">
        <v>558</v>
      </c>
      <c r="B343" s="661" t="s">
        <v>1703</v>
      </c>
      <c r="C343" s="662" t="s">
        <v>571</v>
      </c>
      <c r="D343" s="663" t="s">
        <v>1706</v>
      </c>
      <c r="E343" s="662" t="s">
        <v>586</v>
      </c>
      <c r="F343" s="663" t="s">
        <v>1710</v>
      </c>
      <c r="G343" s="662" t="s">
        <v>1168</v>
      </c>
      <c r="H343" s="662" t="s">
        <v>1647</v>
      </c>
      <c r="I343" s="662" t="s">
        <v>1648</v>
      </c>
      <c r="J343" s="662" t="s">
        <v>1649</v>
      </c>
      <c r="K343" s="662" t="s">
        <v>1650</v>
      </c>
      <c r="L343" s="664">
        <v>82.515999999999991</v>
      </c>
      <c r="M343" s="664">
        <v>80</v>
      </c>
      <c r="N343" s="665">
        <v>6601.28</v>
      </c>
    </row>
    <row r="344" spans="1:14" ht="14.4" customHeight="1" x14ac:dyDescent="0.3">
      <c r="A344" s="660" t="s">
        <v>558</v>
      </c>
      <c r="B344" s="661" t="s">
        <v>1703</v>
      </c>
      <c r="C344" s="662" t="s">
        <v>571</v>
      </c>
      <c r="D344" s="663" t="s">
        <v>1706</v>
      </c>
      <c r="E344" s="662" t="s">
        <v>586</v>
      </c>
      <c r="F344" s="663" t="s">
        <v>1710</v>
      </c>
      <c r="G344" s="662" t="s">
        <v>1168</v>
      </c>
      <c r="H344" s="662" t="s">
        <v>1651</v>
      </c>
      <c r="I344" s="662" t="s">
        <v>1652</v>
      </c>
      <c r="J344" s="662" t="s">
        <v>1653</v>
      </c>
      <c r="K344" s="662" t="s">
        <v>1654</v>
      </c>
      <c r="L344" s="664">
        <v>134.26998174940593</v>
      </c>
      <c r="M344" s="664">
        <v>2</v>
      </c>
      <c r="N344" s="665">
        <v>268.53996349881186</v>
      </c>
    </row>
    <row r="345" spans="1:14" ht="14.4" customHeight="1" x14ac:dyDescent="0.3">
      <c r="A345" s="660" t="s">
        <v>558</v>
      </c>
      <c r="B345" s="661" t="s">
        <v>1703</v>
      </c>
      <c r="C345" s="662" t="s">
        <v>571</v>
      </c>
      <c r="D345" s="663" t="s">
        <v>1706</v>
      </c>
      <c r="E345" s="662" t="s">
        <v>586</v>
      </c>
      <c r="F345" s="663" t="s">
        <v>1710</v>
      </c>
      <c r="G345" s="662" t="s">
        <v>1168</v>
      </c>
      <c r="H345" s="662" t="s">
        <v>1655</v>
      </c>
      <c r="I345" s="662" t="s">
        <v>1656</v>
      </c>
      <c r="J345" s="662" t="s">
        <v>1653</v>
      </c>
      <c r="K345" s="662" t="s">
        <v>1657</v>
      </c>
      <c r="L345" s="664">
        <v>537.48</v>
      </c>
      <c r="M345" s="664">
        <v>4</v>
      </c>
      <c r="N345" s="665">
        <v>2149.92</v>
      </c>
    </row>
    <row r="346" spans="1:14" ht="14.4" customHeight="1" x14ac:dyDescent="0.3">
      <c r="A346" s="660" t="s">
        <v>558</v>
      </c>
      <c r="B346" s="661" t="s">
        <v>1703</v>
      </c>
      <c r="C346" s="662" t="s">
        <v>571</v>
      </c>
      <c r="D346" s="663" t="s">
        <v>1706</v>
      </c>
      <c r="E346" s="662" t="s">
        <v>586</v>
      </c>
      <c r="F346" s="663" t="s">
        <v>1710</v>
      </c>
      <c r="G346" s="662" t="s">
        <v>1168</v>
      </c>
      <c r="H346" s="662" t="s">
        <v>1658</v>
      </c>
      <c r="I346" s="662" t="s">
        <v>1659</v>
      </c>
      <c r="J346" s="662" t="s">
        <v>1660</v>
      </c>
      <c r="K346" s="662" t="s">
        <v>1661</v>
      </c>
      <c r="L346" s="664">
        <v>336.7791684268152</v>
      </c>
      <c r="M346" s="664">
        <v>2</v>
      </c>
      <c r="N346" s="665">
        <v>673.55833685363041</v>
      </c>
    </row>
    <row r="347" spans="1:14" ht="14.4" customHeight="1" x14ac:dyDescent="0.3">
      <c r="A347" s="660" t="s">
        <v>558</v>
      </c>
      <c r="B347" s="661" t="s">
        <v>1703</v>
      </c>
      <c r="C347" s="662" t="s">
        <v>571</v>
      </c>
      <c r="D347" s="663" t="s">
        <v>1706</v>
      </c>
      <c r="E347" s="662" t="s">
        <v>586</v>
      </c>
      <c r="F347" s="663" t="s">
        <v>1710</v>
      </c>
      <c r="G347" s="662" t="s">
        <v>1168</v>
      </c>
      <c r="H347" s="662" t="s">
        <v>1662</v>
      </c>
      <c r="I347" s="662" t="s">
        <v>1662</v>
      </c>
      <c r="J347" s="662" t="s">
        <v>1663</v>
      </c>
      <c r="K347" s="662" t="s">
        <v>1664</v>
      </c>
      <c r="L347" s="664">
        <v>2442.34375</v>
      </c>
      <c r="M347" s="664">
        <v>64</v>
      </c>
      <c r="N347" s="665">
        <v>156310</v>
      </c>
    </row>
    <row r="348" spans="1:14" ht="14.4" customHeight="1" x14ac:dyDescent="0.3">
      <c r="A348" s="660" t="s">
        <v>558</v>
      </c>
      <c r="B348" s="661" t="s">
        <v>1703</v>
      </c>
      <c r="C348" s="662" t="s">
        <v>574</v>
      </c>
      <c r="D348" s="663" t="s">
        <v>1707</v>
      </c>
      <c r="E348" s="662" t="s">
        <v>586</v>
      </c>
      <c r="F348" s="663" t="s">
        <v>1710</v>
      </c>
      <c r="G348" s="662"/>
      <c r="H348" s="662" t="s">
        <v>1487</v>
      </c>
      <c r="I348" s="662" t="s">
        <v>1487</v>
      </c>
      <c r="J348" s="662" t="s">
        <v>1488</v>
      </c>
      <c r="K348" s="662" t="s">
        <v>1489</v>
      </c>
      <c r="L348" s="664">
        <v>900.00070203790347</v>
      </c>
      <c r="M348" s="664">
        <v>3.5999999999999996</v>
      </c>
      <c r="N348" s="665">
        <v>3240.0025273364522</v>
      </c>
    </row>
    <row r="349" spans="1:14" ht="14.4" customHeight="1" x14ac:dyDescent="0.3">
      <c r="A349" s="660" t="s">
        <v>558</v>
      </c>
      <c r="B349" s="661" t="s">
        <v>1703</v>
      </c>
      <c r="C349" s="662" t="s">
        <v>574</v>
      </c>
      <c r="D349" s="663" t="s">
        <v>1707</v>
      </c>
      <c r="E349" s="662" t="s">
        <v>586</v>
      </c>
      <c r="F349" s="663" t="s">
        <v>1710</v>
      </c>
      <c r="G349" s="662"/>
      <c r="H349" s="662" t="s">
        <v>1665</v>
      </c>
      <c r="I349" s="662" t="s">
        <v>1666</v>
      </c>
      <c r="J349" s="662" t="s">
        <v>1667</v>
      </c>
      <c r="K349" s="662" t="s">
        <v>1668</v>
      </c>
      <c r="L349" s="664">
        <v>236.16405241413074</v>
      </c>
      <c r="M349" s="664">
        <v>2</v>
      </c>
      <c r="N349" s="665">
        <v>472.32810482826147</v>
      </c>
    </row>
    <row r="350" spans="1:14" ht="14.4" customHeight="1" x14ac:dyDescent="0.3">
      <c r="A350" s="660" t="s">
        <v>558</v>
      </c>
      <c r="B350" s="661" t="s">
        <v>1703</v>
      </c>
      <c r="C350" s="662" t="s">
        <v>574</v>
      </c>
      <c r="D350" s="663" t="s">
        <v>1707</v>
      </c>
      <c r="E350" s="662" t="s">
        <v>586</v>
      </c>
      <c r="F350" s="663" t="s">
        <v>1710</v>
      </c>
      <c r="G350" s="662"/>
      <c r="H350" s="662" t="s">
        <v>1490</v>
      </c>
      <c r="I350" s="662" t="s">
        <v>1490</v>
      </c>
      <c r="J350" s="662" t="s">
        <v>1491</v>
      </c>
      <c r="K350" s="662" t="s">
        <v>1492</v>
      </c>
      <c r="L350" s="664">
        <v>109.25</v>
      </c>
      <c r="M350" s="664">
        <v>9</v>
      </c>
      <c r="N350" s="665">
        <v>983.25</v>
      </c>
    </row>
    <row r="351" spans="1:14" ht="14.4" customHeight="1" x14ac:dyDescent="0.3">
      <c r="A351" s="660" t="s">
        <v>558</v>
      </c>
      <c r="B351" s="661" t="s">
        <v>1703</v>
      </c>
      <c r="C351" s="662" t="s">
        <v>574</v>
      </c>
      <c r="D351" s="663" t="s">
        <v>1707</v>
      </c>
      <c r="E351" s="662" t="s">
        <v>586</v>
      </c>
      <c r="F351" s="663" t="s">
        <v>1710</v>
      </c>
      <c r="G351" s="662" t="s">
        <v>587</v>
      </c>
      <c r="H351" s="662" t="s">
        <v>1669</v>
      </c>
      <c r="I351" s="662" t="s">
        <v>1669</v>
      </c>
      <c r="J351" s="662" t="s">
        <v>1670</v>
      </c>
      <c r="K351" s="662" t="s">
        <v>1671</v>
      </c>
      <c r="L351" s="664">
        <v>171.6</v>
      </c>
      <c r="M351" s="664">
        <v>2</v>
      </c>
      <c r="N351" s="665">
        <v>343.2</v>
      </c>
    </row>
    <row r="352" spans="1:14" ht="14.4" customHeight="1" x14ac:dyDescent="0.3">
      <c r="A352" s="660" t="s">
        <v>558</v>
      </c>
      <c r="B352" s="661" t="s">
        <v>1703</v>
      </c>
      <c r="C352" s="662" t="s">
        <v>574</v>
      </c>
      <c r="D352" s="663" t="s">
        <v>1707</v>
      </c>
      <c r="E352" s="662" t="s">
        <v>586</v>
      </c>
      <c r="F352" s="663" t="s">
        <v>1710</v>
      </c>
      <c r="G352" s="662" t="s">
        <v>587</v>
      </c>
      <c r="H352" s="662" t="s">
        <v>1672</v>
      </c>
      <c r="I352" s="662" t="s">
        <v>1672</v>
      </c>
      <c r="J352" s="662" t="s">
        <v>1670</v>
      </c>
      <c r="K352" s="662" t="s">
        <v>1673</v>
      </c>
      <c r="L352" s="664">
        <v>92.95</v>
      </c>
      <c r="M352" s="664">
        <v>2</v>
      </c>
      <c r="N352" s="665">
        <v>185.9</v>
      </c>
    </row>
    <row r="353" spans="1:14" ht="14.4" customHeight="1" x14ac:dyDescent="0.3">
      <c r="A353" s="660" t="s">
        <v>558</v>
      </c>
      <c r="B353" s="661" t="s">
        <v>1703</v>
      </c>
      <c r="C353" s="662" t="s">
        <v>574</v>
      </c>
      <c r="D353" s="663" t="s">
        <v>1707</v>
      </c>
      <c r="E353" s="662" t="s">
        <v>586</v>
      </c>
      <c r="F353" s="663" t="s">
        <v>1710</v>
      </c>
      <c r="G353" s="662" t="s">
        <v>587</v>
      </c>
      <c r="H353" s="662" t="s">
        <v>606</v>
      </c>
      <c r="I353" s="662" t="s">
        <v>607</v>
      </c>
      <c r="J353" s="662" t="s">
        <v>608</v>
      </c>
      <c r="K353" s="662" t="s">
        <v>609</v>
      </c>
      <c r="L353" s="664">
        <v>87.029753855323051</v>
      </c>
      <c r="M353" s="664">
        <v>11</v>
      </c>
      <c r="N353" s="665">
        <v>957.3272924085536</v>
      </c>
    </row>
    <row r="354" spans="1:14" ht="14.4" customHeight="1" x14ac:dyDescent="0.3">
      <c r="A354" s="660" t="s">
        <v>558</v>
      </c>
      <c r="B354" s="661" t="s">
        <v>1703</v>
      </c>
      <c r="C354" s="662" t="s">
        <v>574</v>
      </c>
      <c r="D354" s="663" t="s">
        <v>1707</v>
      </c>
      <c r="E354" s="662" t="s">
        <v>586</v>
      </c>
      <c r="F354" s="663" t="s">
        <v>1710</v>
      </c>
      <c r="G354" s="662" t="s">
        <v>587</v>
      </c>
      <c r="H354" s="662" t="s">
        <v>1496</v>
      </c>
      <c r="I354" s="662" t="s">
        <v>1497</v>
      </c>
      <c r="J354" s="662" t="s">
        <v>612</v>
      </c>
      <c r="K354" s="662" t="s">
        <v>774</v>
      </c>
      <c r="L354" s="664">
        <v>96.819639231354245</v>
      </c>
      <c r="M354" s="664">
        <v>4</v>
      </c>
      <c r="N354" s="665">
        <v>387.27855692541698</v>
      </c>
    </row>
    <row r="355" spans="1:14" ht="14.4" customHeight="1" x14ac:dyDescent="0.3">
      <c r="A355" s="660" t="s">
        <v>558</v>
      </c>
      <c r="B355" s="661" t="s">
        <v>1703</v>
      </c>
      <c r="C355" s="662" t="s">
        <v>574</v>
      </c>
      <c r="D355" s="663" t="s">
        <v>1707</v>
      </c>
      <c r="E355" s="662" t="s">
        <v>586</v>
      </c>
      <c r="F355" s="663" t="s">
        <v>1710</v>
      </c>
      <c r="G355" s="662" t="s">
        <v>587</v>
      </c>
      <c r="H355" s="662" t="s">
        <v>614</v>
      </c>
      <c r="I355" s="662" t="s">
        <v>615</v>
      </c>
      <c r="J355" s="662" t="s">
        <v>616</v>
      </c>
      <c r="K355" s="662" t="s">
        <v>617</v>
      </c>
      <c r="L355" s="664">
        <v>167.60948856857695</v>
      </c>
      <c r="M355" s="664">
        <v>11</v>
      </c>
      <c r="N355" s="665">
        <v>1843.7043742543465</v>
      </c>
    </row>
    <row r="356" spans="1:14" ht="14.4" customHeight="1" x14ac:dyDescent="0.3">
      <c r="A356" s="660" t="s">
        <v>558</v>
      </c>
      <c r="B356" s="661" t="s">
        <v>1703</v>
      </c>
      <c r="C356" s="662" t="s">
        <v>574</v>
      </c>
      <c r="D356" s="663" t="s">
        <v>1707</v>
      </c>
      <c r="E356" s="662" t="s">
        <v>586</v>
      </c>
      <c r="F356" s="663" t="s">
        <v>1710</v>
      </c>
      <c r="G356" s="662" t="s">
        <v>587</v>
      </c>
      <c r="H356" s="662" t="s">
        <v>618</v>
      </c>
      <c r="I356" s="662" t="s">
        <v>619</v>
      </c>
      <c r="J356" s="662" t="s">
        <v>620</v>
      </c>
      <c r="K356" s="662" t="s">
        <v>621</v>
      </c>
      <c r="L356" s="664">
        <v>64.539729897489636</v>
      </c>
      <c r="M356" s="664">
        <v>7</v>
      </c>
      <c r="N356" s="665">
        <v>451.77810928242747</v>
      </c>
    </row>
    <row r="357" spans="1:14" ht="14.4" customHeight="1" x14ac:dyDescent="0.3">
      <c r="A357" s="660" t="s">
        <v>558</v>
      </c>
      <c r="B357" s="661" t="s">
        <v>1703</v>
      </c>
      <c r="C357" s="662" t="s">
        <v>574</v>
      </c>
      <c r="D357" s="663" t="s">
        <v>1707</v>
      </c>
      <c r="E357" s="662" t="s">
        <v>586</v>
      </c>
      <c r="F357" s="663" t="s">
        <v>1710</v>
      </c>
      <c r="G357" s="662" t="s">
        <v>587</v>
      </c>
      <c r="H357" s="662" t="s">
        <v>1501</v>
      </c>
      <c r="I357" s="662" t="s">
        <v>1502</v>
      </c>
      <c r="J357" s="662" t="s">
        <v>1503</v>
      </c>
      <c r="K357" s="662" t="s">
        <v>1504</v>
      </c>
      <c r="L357" s="664">
        <v>27.749889089016289</v>
      </c>
      <c r="M357" s="664">
        <v>10</v>
      </c>
      <c r="N357" s="665">
        <v>277.4988908901629</v>
      </c>
    </row>
    <row r="358" spans="1:14" ht="14.4" customHeight="1" x14ac:dyDescent="0.3">
      <c r="A358" s="660" t="s">
        <v>558</v>
      </c>
      <c r="B358" s="661" t="s">
        <v>1703</v>
      </c>
      <c r="C358" s="662" t="s">
        <v>574</v>
      </c>
      <c r="D358" s="663" t="s">
        <v>1707</v>
      </c>
      <c r="E358" s="662" t="s">
        <v>586</v>
      </c>
      <c r="F358" s="663" t="s">
        <v>1710</v>
      </c>
      <c r="G358" s="662" t="s">
        <v>587</v>
      </c>
      <c r="H358" s="662" t="s">
        <v>1505</v>
      </c>
      <c r="I358" s="662" t="s">
        <v>1506</v>
      </c>
      <c r="J358" s="662" t="s">
        <v>667</v>
      </c>
      <c r="K358" s="662" t="s">
        <v>1507</v>
      </c>
      <c r="L358" s="664">
        <v>57.729794829545618</v>
      </c>
      <c r="M358" s="664">
        <v>24</v>
      </c>
      <c r="N358" s="665">
        <v>1385.5150759090948</v>
      </c>
    </row>
    <row r="359" spans="1:14" ht="14.4" customHeight="1" x14ac:dyDescent="0.3">
      <c r="A359" s="660" t="s">
        <v>558</v>
      </c>
      <c r="B359" s="661" t="s">
        <v>1703</v>
      </c>
      <c r="C359" s="662" t="s">
        <v>574</v>
      </c>
      <c r="D359" s="663" t="s">
        <v>1707</v>
      </c>
      <c r="E359" s="662" t="s">
        <v>586</v>
      </c>
      <c r="F359" s="663" t="s">
        <v>1710</v>
      </c>
      <c r="G359" s="662" t="s">
        <v>587</v>
      </c>
      <c r="H359" s="662" t="s">
        <v>638</v>
      </c>
      <c r="I359" s="662" t="s">
        <v>639</v>
      </c>
      <c r="J359" s="662" t="s">
        <v>640</v>
      </c>
      <c r="K359" s="662" t="s">
        <v>641</v>
      </c>
      <c r="L359" s="664">
        <v>249.49298245614034</v>
      </c>
      <c r="M359" s="664">
        <v>114</v>
      </c>
      <c r="N359" s="665">
        <v>28442.199999999997</v>
      </c>
    </row>
    <row r="360" spans="1:14" ht="14.4" customHeight="1" x14ac:dyDescent="0.3">
      <c r="A360" s="660" t="s">
        <v>558</v>
      </c>
      <c r="B360" s="661" t="s">
        <v>1703</v>
      </c>
      <c r="C360" s="662" t="s">
        <v>574</v>
      </c>
      <c r="D360" s="663" t="s">
        <v>1707</v>
      </c>
      <c r="E360" s="662" t="s">
        <v>586</v>
      </c>
      <c r="F360" s="663" t="s">
        <v>1710</v>
      </c>
      <c r="G360" s="662" t="s">
        <v>587</v>
      </c>
      <c r="H360" s="662" t="s">
        <v>646</v>
      </c>
      <c r="I360" s="662" t="s">
        <v>646</v>
      </c>
      <c r="J360" s="662" t="s">
        <v>647</v>
      </c>
      <c r="K360" s="662" t="s">
        <v>648</v>
      </c>
      <c r="L360" s="664">
        <v>36.544196784073669</v>
      </c>
      <c r="M360" s="664">
        <v>56</v>
      </c>
      <c r="N360" s="665">
        <v>2046.4750199081254</v>
      </c>
    </row>
    <row r="361" spans="1:14" ht="14.4" customHeight="1" x14ac:dyDescent="0.3">
      <c r="A361" s="660" t="s">
        <v>558</v>
      </c>
      <c r="B361" s="661" t="s">
        <v>1703</v>
      </c>
      <c r="C361" s="662" t="s">
        <v>574</v>
      </c>
      <c r="D361" s="663" t="s">
        <v>1707</v>
      </c>
      <c r="E361" s="662" t="s">
        <v>586</v>
      </c>
      <c r="F361" s="663" t="s">
        <v>1710</v>
      </c>
      <c r="G361" s="662" t="s">
        <v>587</v>
      </c>
      <c r="H361" s="662" t="s">
        <v>1508</v>
      </c>
      <c r="I361" s="662" t="s">
        <v>1509</v>
      </c>
      <c r="J361" s="662" t="s">
        <v>1510</v>
      </c>
      <c r="K361" s="662" t="s">
        <v>1511</v>
      </c>
      <c r="L361" s="664">
        <v>376.02999999999963</v>
      </c>
      <c r="M361" s="664">
        <v>2</v>
      </c>
      <c r="N361" s="665">
        <v>752.05999999999926</v>
      </c>
    </row>
    <row r="362" spans="1:14" ht="14.4" customHeight="1" x14ac:dyDescent="0.3">
      <c r="A362" s="660" t="s">
        <v>558</v>
      </c>
      <c r="B362" s="661" t="s">
        <v>1703</v>
      </c>
      <c r="C362" s="662" t="s">
        <v>574</v>
      </c>
      <c r="D362" s="663" t="s">
        <v>1707</v>
      </c>
      <c r="E362" s="662" t="s">
        <v>586</v>
      </c>
      <c r="F362" s="663" t="s">
        <v>1710</v>
      </c>
      <c r="G362" s="662" t="s">
        <v>587</v>
      </c>
      <c r="H362" s="662" t="s">
        <v>689</v>
      </c>
      <c r="I362" s="662" t="s">
        <v>690</v>
      </c>
      <c r="J362" s="662" t="s">
        <v>691</v>
      </c>
      <c r="K362" s="662" t="s">
        <v>692</v>
      </c>
      <c r="L362" s="664">
        <v>65.440837439122447</v>
      </c>
      <c r="M362" s="664">
        <v>21</v>
      </c>
      <c r="N362" s="665">
        <v>1374.2575862215713</v>
      </c>
    </row>
    <row r="363" spans="1:14" ht="14.4" customHeight="1" x14ac:dyDescent="0.3">
      <c r="A363" s="660" t="s">
        <v>558</v>
      </c>
      <c r="B363" s="661" t="s">
        <v>1703</v>
      </c>
      <c r="C363" s="662" t="s">
        <v>574</v>
      </c>
      <c r="D363" s="663" t="s">
        <v>1707</v>
      </c>
      <c r="E363" s="662" t="s">
        <v>586</v>
      </c>
      <c r="F363" s="663" t="s">
        <v>1710</v>
      </c>
      <c r="G363" s="662" t="s">
        <v>587</v>
      </c>
      <c r="H363" s="662" t="s">
        <v>1512</v>
      </c>
      <c r="I363" s="662" t="s">
        <v>1513</v>
      </c>
      <c r="J363" s="662" t="s">
        <v>1514</v>
      </c>
      <c r="K363" s="662" t="s">
        <v>999</v>
      </c>
      <c r="L363" s="664">
        <v>42.01</v>
      </c>
      <c r="M363" s="664">
        <v>2</v>
      </c>
      <c r="N363" s="665">
        <v>84.02</v>
      </c>
    </row>
    <row r="364" spans="1:14" ht="14.4" customHeight="1" x14ac:dyDescent="0.3">
      <c r="A364" s="660" t="s">
        <v>558</v>
      </c>
      <c r="B364" s="661" t="s">
        <v>1703</v>
      </c>
      <c r="C364" s="662" t="s">
        <v>574</v>
      </c>
      <c r="D364" s="663" t="s">
        <v>1707</v>
      </c>
      <c r="E364" s="662" t="s">
        <v>586</v>
      </c>
      <c r="F364" s="663" t="s">
        <v>1710</v>
      </c>
      <c r="G364" s="662" t="s">
        <v>587</v>
      </c>
      <c r="H364" s="662" t="s">
        <v>1519</v>
      </c>
      <c r="I364" s="662" t="s">
        <v>216</v>
      </c>
      <c r="J364" s="662" t="s">
        <v>1520</v>
      </c>
      <c r="K364" s="662"/>
      <c r="L364" s="664">
        <v>97.320533354874712</v>
      </c>
      <c r="M364" s="664">
        <v>23</v>
      </c>
      <c r="N364" s="665">
        <v>2238.3722671621185</v>
      </c>
    </row>
    <row r="365" spans="1:14" ht="14.4" customHeight="1" x14ac:dyDescent="0.3">
      <c r="A365" s="660" t="s">
        <v>558</v>
      </c>
      <c r="B365" s="661" t="s">
        <v>1703</v>
      </c>
      <c r="C365" s="662" t="s">
        <v>574</v>
      </c>
      <c r="D365" s="663" t="s">
        <v>1707</v>
      </c>
      <c r="E365" s="662" t="s">
        <v>586</v>
      </c>
      <c r="F365" s="663" t="s">
        <v>1710</v>
      </c>
      <c r="G365" s="662" t="s">
        <v>587</v>
      </c>
      <c r="H365" s="662" t="s">
        <v>1521</v>
      </c>
      <c r="I365" s="662" t="s">
        <v>1522</v>
      </c>
      <c r="J365" s="662" t="s">
        <v>1523</v>
      </c>
      <c r="K365" s="662" t="s">
        <v>1524</v>
      </c>
      <c r="L365" s="664">
        <v>69.869999999999962</v>
      </c>
      <c r="M365" s="664">
        <v>10</v>
      </c>
      <c r="N365" s="665">
        <v>698.69999999999959</v>
      </c>
    </row>
    <row r="366" spans="1:14" ht="14.4" customHeight="1" x14ac:dyDescent="0.3">
      <c r="A366" s="660" t="s">
        <v>558</v>
      </c>
      <c r="B366" s="661" t="s">
        <v>1703</v>
      </c>
      <c r="C366" s="662" t="s">
        <v>574</v>
      </c>
      <c r="D366" s="663" t="s">
        <v>1707</v>
      </c>
      <c r="E366" s="662" t="s">
        <v>586</v>
      </c>
      <c r="F366" s="663" t="s">
        <v>1710</v>
      </c>
      <c r="G366" s="662" t="s">
        <v>587</v>
      </c>
      <c r="H366" s="662" t="s">
        <v>775</v>
      </c>
      <c r="I366" s="662" t="s">
        <v>776</v>
      </c>
      <c r="J366" s="662" t="s">
        <v>777</v>
      </c>
      <c r="K366" s="662" t="s">
        <v>609</v>
      </c>
      <c r="L366" s="664">
        <v>123.92791213499393</v>
      </c>
      <c r="M366" s="664">
        <v>28</v>
      </c>
      <c r="N366" s="665">
        <v>3469.9815397798302</v>
      </c>
    </row>
    <row r="367" spans="1:14" ht="14.4" customHeight="1" x14ac:dyDescent="0.3">
      <c r="A367" s="660" t="s">
        <v>558</v>
      </c>
      <c r="B367" s="661" t="s">
        <v>1703</v>
      </c>
      <c r="C367" s="662" t="s">
        <v>574</v>
      </c>
      <c r="D367" s="663" t="s">
        <v>1707</v>
      </c>
      <c r="E367" s="662" t="s">
        <v>586</v>
      </c>
      <c r="F367" s="663" t="s">
        <v>1710</v>
      </c>
      <c r="G367" s="662" t="s">
        <v>587</v>
      </c>
      <c r="H367" s="662" t="s">
        <v>778</v>
      </c>
      <c r="I367" s="662" t="s">
        <v>779</v>
      </c>
      <c r="J367" s="662" t="s">
        <v>780</v>
      </c>
      <c r="K367" s="662" t="s">
        <v>781</v>
      </c>
      <c r="L367" s="664">
        <v>61.684899780528454</v>
      </c>
      <c r="M367" s="664">
        <v>71</v>
      </c>
      <c r="N367" s="665">
        <v>4379.6278844175204</v>
      </c>
    </row>
    <row r="368" spans="1:14" ht="14.4" customHeight="1" x14ac:dyDescent="0.3">
      <c r="A368" s="660" t="s">
        <v>558</v>
      </c>
      <c r="B368" s="661" t="s">
        <v>1703</v>
      </c>
      <c r="C368" s="662" t="s">
        <v>574</v>
      </c>
      <c r="D368" s="663" t="s">
        <v>1707</v>
      </c>
      <c r="E368" s="662" t="s">
        <v>586</v>
      </c>
      <c r="F368" s="663" t="s">
        <v>1710</v>
      </c>
      <c r="G368" s="662" t="s">
        <v>587</v>
      </c>
      <c r="H368" s="662" t="s">
        <v>1525</v>
      </c>
      <c r="I368" s="662" t="s">
        <v>1526</v>
      </c>
      <c r="J368" s="662" t="s">
        <v>1527</v>
      </c>
      <c r="K368" s="662" t="s">
        <v>1528</v>
      </c>
      <c r="L368" s="664">
        <v>50.160000000000025</v>
      </c>
      <c r="M368" s="664">
        <v>1</v>
      </c>
      <c r="N368" s="665">
        <v>50.160000000000025</v>
      </c>
    </row>
    <row r="369" spans="1:14" ht="14.4" customHeight="1" x14ac:dyDescent="0.3">
      <c r="A369" s="660" t="s">
        <v>558</v>
      </c>
      <c r="B369" s="661" t="s">
        <v>1703</v>
      </c>
      <c r="C369" s="662" t="s">
        <v>574</v>
      </c>
      <c r="D369" s="663" t="s">
        <v>1707</v>
      </c>
      <c r="E369" s="662" t="s">
        <v>586</v>
      </c>
      <c r="F369" s="663" t="s">
        <v>1710</v>
      </c>
      <c r="G369" s="662" t="s">
        <v>587</v>
      </c>
      <c r="H369" s="662" t="s">
        <v>1529</v>
      </c>
      <c r="I369" s="662" t="s">
        <v>1530</v>
      </c>
      <c r="J369" s="662" t="s">
        <v>1531</v>
      </c>
      <c r="K369" s="662" t="s">
        <v>1532</v>
      </c>
      <c r="L369" s="664">
        <v>249.75116279069766</v>
      </c>
      <c r="M369" s="664">
        <v>43</v>
      </c>
      <c r="N369" s="665">
        <v>10739.3</v>
      </c>
    </row>
    <row r="370" spans="1:14" ht="14.4" customHeight="1" x14ac:dyDescent="0.3">
      <c r="A370" s="660" t="s">
        <v>558</v>
      </c>
      <c r="B370" s="661" t="s">
        <v>1703</v>
      </c>
      <c r="C370" s="662" t="s">
        <v>574</v>
      </c>
      <c r="D370" s="663" t="s">
        <v>1707</v>
      </c>
      <c r="E370" s="662" t="s">
        <v>586</v>
      </c>
      <c r="F370" s="663" t="s">
        <v>1710</v>
      </c>
      <c r="G370" s="662" t="s">
        <v>587</v>
      </c>
      <c r="H370" s="662" t="s">
        <v>1674</v>
      </c>
      <c r="I370" s="662" t="s">
        <v>1675</v>
      </c>
      <c r="J370" s="662" t="s">
        <v>1676</v>
      </c>
      <c r="K370" s="662" t="s">
        <v>1677</v>
      </c>
      <c r="L370" s="664">
        <v>192.31599999999997</v>
      </c>
      <c r="M370" s="664">
        <v>5</v>
      </c>
      <c r="N370" s="665">
        <v>961.57999999999993</v>
      </c>
    </row>
    <row r="371" spans="1:14" ht="14.4" customHeight="1" x14ac:dyDescent="0.3">
      <c r="A371" s="660" t="s">
        <v>558</v>
      </c>
      <c r="B371" s="661" t="s">
        <v>1703</v>
      </c>
      <c r="C371" s="662" t="s">
        <v>574</v>
      </c>
      <c r="D371" s="663" t="s">
        <v>1707</v>
      </c>
      <c r="E371" s="662" t="s">
        <v>586</v>
      </c>
      <c r="F371" s="663" t="s">
        <v>1710</v>
      </c>
      <c r="G371" s="662" t="s">
        <v>587</v>
      </c>
      <c r="H371" s="662" t="s">
        <v>867</v>
      </c>
      <c r="I371" s="662" t="s">
        <v>868</v>
      </c>
      <c r="J371" s="662" t="s">
        <v>869</v>
      </c>
      <c r="K371" s="662" t="s">
        <v>629</v>
      </c>
      <c r="L371" s="664">
        <v>40.766238352872854</v>
      </c>
      <c r="M371" s="664">
        <v>25</v>
      </c>
      <c r="N371" s="665">
        <v>1019.1559588218213</v>
      </c>
    </row>
    <row r="372" spans="1:14" ht="14.4" customHeight="1" x14ac:dyDescent="0.3">
      <c r="A372" s="660" t="s">
        <v>558</v>
      </c>
      <c r="B372" s="661" t="s">
        <v>1703</v>
      </c>
      <c r="C372" s="662" t="s">
        <v>574</v>
      </c>
      <c r="D372" s="663" t="s">
        <v>1707</v>
      </c>
      <c r="E372" s="662" t="s">
        <v>586</v>
      </c>
      <c r="F372" s="663" t="s">
        <v>1710</v>
      </c>
      <c r="G372" s="662" t="s">
        <v>587</v>
      </c>
      <c r="H372" s="662" t="s">
        <v>874</v>
      </c>
      <c r="I372" s="662" t="s">
        <v>875</v>
      </c>
      <c r="J372" s="662" t="s">
        <v>876</v>
      </c>
      <c r="K372" s="662" t="s">
        <v>877</v>
      </c>
      <c r="L372" s="664">
        <v>96.578129501771798</v>
      </c>
      <c r="M372" s="664">
        <v>11</v>
      </c>
      <c r="N372" s="665">
        <v>1062.3594245194897</v>
      </c>
    </row>
    <row r="373" spans="1:14" ht="14.4" customHeight="1" x14ac:dyDescent="0.3">
      <c r="A373" s="660" t="s">
        <v>558</v>
      </c>
      <c r="B373" s="661" t="s">
        <v>1703</v>
      </c>
      <c r="C373" s="662" t="s">
        <v>574</v>
      </c>
      <c r="D373" s="663" t="s">
        <v>1707</v>
      </c>
      <c r="E373" s="662" t="s">
        <v>586</v>
      </c>
      <c r="F373" s="663" t="s">
        <v>1710</v>
      </c>
      <c r="G373" s="662" t="s">
        <v>587</v>
      </c>
      <c r="H373" s="662" t="s">
        <v>878</v>
      </c>
      <c r="I373" s="662" t="s">
        <v>879</v>
      </c>
      <c r="J373" s="662" t="s">
        <v>880</v>
      </c>
      <c r="K373" s="662" t="s">
        <v>881</v>
      </c>
      <c r="L373" s="664">
        <v>254.97999999999996</v>
      </c>
      <c r="M373" s="664">
        <v>2</v>
      </c>
      <c r="N373" s="665">
        <v>509.95999999999992</v>
      </c>
    </row>
    <row r="374" spans="1:14" ht="14.4" customHeight="1" x14ac:dyDescent="0.3">
      <c r="A374" s="660" t="s">
        <v>558</v>
      </c>
      <c r="B374" s="661" t="s">
        <v>1703</v>
      </c>
      <c r="C374" s="662" t="s">
        <v>574</v>
      </c>
      <c r="D374" s="663" t="s">
        <v>1707</v>
      </c>
      <c r="E374" s="662" t="s">
        <v>586</v>
      </c>
      <c r="F374" s="663" t="s">
        <v>1710</v>
      </c>
      <c r="G374" s="662" t="s">
        <v>587</v>
      </c>
      <c r="H374" s="662" t="s">
        <v>890</v>
      </c>
      <c r="I374" s="662" t="s">
        <v>890</v>
      </c>
      <c r="J374" s="662" t="s">
        <v>891</v>
      </c>
      <c r="K374" s="662" t="s">
        <v>648</v>
      </c>
      <c r="L374" s="664">
        <v>54.487390634545449</v>
      </c>
      <c r="M374" s="664">
        <v>58</v>
      </c>
      <c r="N374" s="665">
        <v>3160.2686568036361</v>
      </c>
    </row>
    <row r="375" spans="1:14" ht="14.4" customHeight="1" x14ac:dyDescent="0.3">
      <c r="A375" s="660" t="s">
        <v>558</v>
      </c>
      <c r="B375" s="661" t="s">
        <v>1703</v>
      </c>
      <c r="C375" s="662" t="s">
        <v>574</v>
      </c>
      <c r="D375" s="663" t="s">
        <v>1707</v>
      </c>
      <c r="E375" s="662" t="s">
        <v>586</v>
      </c>
      <c r="F375" s="663" t="s">
        <v>1710</v>
      </c>
      <c r="G375" s="662" t="s">
        <v>587</v>
      </c>
      <c r="H375" s="662" t="s">
        <v>892</v>
      </c>
      <c r="I375" s="662" t="s">
        <v>893</v>
      </c>
      <c r="J375" s="662" t="s">
        <v>894</v>
      </c>
      <c r="K375" s="662" t="s">
        <v>895</v>
      </c>
      <c r="L375" s="664">
        <v>1054.8447202505649</v>
      </c>
      <c r="M375" s="664">
        <v>1</v>
      </c>
      <c r="N375" s="665">
        <v>1054.8447202505649</v>
      </c>
    </row>
    <row r="376" spans="1:14" ht="14.4" customHeight="1" x14ac:dyDescent="0.3">
      <c r="A376" s="660" t="s">
        <v>558</v>
      </c>
      <c r="B376" s="661" t="s">
        <v>1703</v>
      </c>
      <c r="C376" s="662" t="s">
        <v>574</v>
      </c>
      <c r="D376" s="663" t="s">
        <v>1707</v>
      </c>
      <c r="E376" s="662" t="s">
        <v>586</v>
      </c>
      <c r="F376" s="663" t="s">
        <v>1710</v>
      </c>
      <c r="G376" s="662" t="s">
        <v>587</v>
      </c>
      <c r="H376" s="662" t="s">
        <v>896</v>
      </c>
      <c r="I376" s="662" t="s">
        <v>897</v>
      </c>
      <c r="J376" s="662" t="s">
        <v>898</v>
      </c>
      <c r="K376" s="662" t="s">
        <v>899</v>
      </c>
      <c r="L376" s="664">
        <v>473.41002386421297</v>
      </c>
      <c r="M376" s="664">
        <v>2</v>
      </c>
      <c r="N376" s="665">
        <v>946.82004772842595</v>
      </c>
    </row>
    <row r="377" spans="1:14" ht="14.4" customHeight="1" x14ac:dyDescent="0.3">
      <c r="A377" s="660" t="s">
        <v>558</v>
      </c>
      <c r="B377" s="661" t="s">
        <v>1703</v>
      </c>
      <c r="C377" s="662" t="s">
        <v>574</v>
      </c>
      <c r="D377" s="663" t="s">
        <v>1707</v>
      </c>
      <c r="E377" s="662" t="s">
        <v>586</v>
      </c>
      <c r="F377" s="663" t="s">
        <v>1710</v>
      </c>
      <c r="G377" s="662" t="s">
        <v>587</v>
      </c>
      <c r="H377" s="662" t="s">
        <v>913</v>
      </c>
      <c r="I377" s="662" t="s">
        <v>914</v>
      </c>
      <c r="J377" s="662" t="s">
        <v>915</v>
      </c>
      <c r="K377" s="662" t="s">
        <v>781</v>
      </c>
      <c r="L377" s="664">
        <v>50.266703304360135</v>
      </c>
      <c r="M377" s="664">
        <v>50</v>
      </c>
      <c r="N377" s="665">
        <v>2513.3351652180068</v>
      </c>
    </row>
    <row r="378" spans="1:14" ht="14.4" customHeight="1" x14ac:dyDescent="0.3">
      <c r="A378" s="660" t="s">
        <v>558</v>
      </c>
      <c r="B378" s="661" t="s">
        <v>1703</v>
      </c>
      <c r="C378" s="662" t="s">
        <v>574</v>
      </c>
      <c r="D378" s="663" t="s">
        <v>1707</v>
      </c>
      <c r="E378" s="662" t="s">
        <v>586</v>
      </c>
      <c r="F378" s="663" t="s">
        <v>1710</v>
      </c>
      <c r="G378" s="662" t="s">
        <v>587</v>
      </c>
      <c r="H378" s="662" t="s">
        <v>1678</v>
      </c>
      <c r="I378" s="662" t="s">
        <v>1679</v>
      </c>
      <c r="J378" s="662" t="s">
        <v>1680</v>
      </c>
      <c r="K378" s="662" t="s">
        <v>1681</v>
      </c>
      <c r="L378" s="664">
        <v>54.330000000000013</v>
      </c>
      <c r="M378" s="664">
        <v>1</v>
      </c>
      <c r="N378" s="665">
        <v>54.330000000000013</v>
      </c>
    </row>
    <row r="379" spans="1:14" ht="14.4" customHeight="1" x14ac:dyDescent="0.3">
      <c r="A379" s="660" t="s">
        <v>558</v>
      </c>
      <c r="B379" s="661" t="s">
        <v>1703</v>
      </c>
      <c r="C379" s="662" t="s">
        <v>574</v>
      </c>
      <c r="D379" s="663" t="s">
        <v>1707</v>
      </c>
      <c r="E379" s="662" t="s">
        <v>586</v>
      </c>
      <c r="F379" s="663" t="s">
        <v>1710</v>
      </c>
      <c r="G379" s="662" t="s">
        <v>587</v>
      </c>
      <c r="H379" s="662" t="s">
        <v>1535</v>
      </c>
      <c r="I379" s="662" t="s">
        <v>1536</v>
      </c>
      <c r="J379" s="662" t="s">
        <v>1537</v>
      </c>
      <c r="K379" s="662" t="s">
        <v>1538</v>
      </c>
      <c r="L379" s="664">
        <v>59.404451763778397</v>
      </c>
      <c r="M379" s="664">
        <v>60</v>
      </c>
      <c r="N379" s="665">
        <v>3564.2671058267038</v>
      </c>
    </row>
    <row r="380" spans="1:14" ht="14.4" customHeight="1" x14ac:dyDescent="0.3">
      <c r="A380" s="660" t="s">
        <v>558</v>
      </c>
      <c r="B380" s="661" t="s">
        <v>1703</v>
      </c>
      <c r="C380" s="662" t="s">
        <v>574</v>
      </c>
      <c r="D380" s="663" t="s">
        <v>1707</v>
      </c>
      <c r="E380" s="662" t="s">
        <v>586</v>
      </c>
      <c r="F380" s="663" t="s">
        <v>1710</v>
      </c>
      <c r="G380" s="662" t="s">
        <v>587</v>
      </c>
      <c r="H380" s="662" t="s">
        <v>924</v>
      </c>
      <c r="I380" s="662" t="s">
        <v>925</v>
      </c>
      <c r="J380" s="662" t="s">
        <v>926</v>
      </c>
      <c r="K380" s="662" t="s">
        <v>927</v>
      </c>
      <c r="L380" s="664">
        <v>531.27</v>
      </c>
      <c r="M380" s="664">
        <v>3</v>
      </c>
      <c r="N380" s="665">
        <v>1593.81</v>
      </c>
    </row>
    <row r="381" spans="1:14" ht="14.4" customHeight="1" x14ac:dyDescent="0.3">
      <c r="A381" s="660" t="s">
        <v>558</v>
      </c>
      <c r="B381" s="661" t="s">
        <v>1703</v>
      </c>
      <c r="C381" s="662" t="s">
        <v>574</v>
      </c>
      <c r="D381" s="663" t="s">
        <v>1707</v>
      </c>
      <c r="E381" s="662" t="s">
        <v>586</v>
      </c>
      <c r="F381" s="663" t="s">
        <v>1710</v>
      </c>
      <c r="G381" s="662" t="s">
        <v>587</v>
      </c>
      <c r="H381" s="662" t="s">
        <v>928</v>
      </c>
      <c r="I381" s="662" t="s">
        <v>929</v>
      </c>
      <c r="J381" s="662" t="s">
        <v>926</v>
      </c>
      <c r="K381" s="662" t="s">
        <v>930</v>
      </c>
      <c r="L381" s="664">
        <v>315.50625000000002</v>
      </c>
      <c r="M381" s="664">
        <v>16</v>
      </c>
      <c r="N381" s="665">
        <v>5048.1000000000004</v>
      </c>
    </row>
    <row r="382" spans="1:14" ht="14.4" customHeight="1" x14ac:dyDescent="0.3">
      <c r="A382" s="660" t="s">
        <v>558</v>
      </c>
      <c r="B382" s="661" t="s">
        <v>1703</v>
      </c>
      <c r="C382" s="662" t="s">
        <v>574</v>
      </c>
      <c r="D382" s="663" t="s">
        <v>1707</v>
      </c>
      <c r="E382" s="662" t="s">
        <v>586</v>
      </c>
      <c r="F382" s="663" t="s">
        <v>1710</v>
      </c>
      <c r="G382" s="662" t="s">
        <v>587</v>
      </c>
      <c r="H382" s="662" t="s">
        <v>931</v>
      </c>
      <c r="I382" s="662" t="s">
        <v>932</v>
      </c>
      <c r="J382" s="662" t="s">
        <v>926</v>
      </c>
      <c r="K382" s="662" t="s">
        <v>933</v>
      </c>
      <c r="L382" s="664">
        <v>235.61999999999995</v>
      </c>
      <c r="M382" s="664">
        <v>7</v>
      </c>
      <c r="N382" s="665">
        <v>1649.3399999999997</v>
      </c>
    </row>
    <row r="383" spans="1:14" ht="14.4" customHeight="1" x14ac:dyDescent="0.3">
      <c r="A383" s="660" t="s">
        <v>558</v>
      </c>
      <c r="B383" s="661" t="s">
        <v>1703</v>
      </c>
      <c r="C383" s="662" t="s">
        <v>574</v>
      </c>
      <c r="D383" s="663" t="s">
        <v>1707</v>
      </c>
      <c r="E383" s="662" t="s">
        <v>586</v>
      </c>
      <c r="F383" s="663" t="s">
        <v>1710</v>
      </c>
      <c r="G383" s="662" t="s">
        <v>587</v>
      </c>
      <c r="H383" s="662" t="s">
        <v>1539</v>
      </c>
      <c r="I383" s="662" t="s">
        <v>1540</v>
      </c>
      <c r="J383" s="662" t="s">
        <v>1541</v>
      </c>
      <c r="K383" s="662" t="s">
        <v>1542</v>
      </c>
      <c r="L383" s="664">
        <v>56.294851127239873</v>
      </c>
      <c r="M383" s="664">
        <v>16</v>
      </c>
      <c r="N383" s="665">
        <v>900.71761803583797</v>
      </c>
    </row>
    <row r="384" spans="1:14" ht="14.4" customHeight="1" x14ac:dyDescent="0.3">
      <c r="A384" s="660" t="s">
        <v>558</v>
      </c>
      <c r="B384" s="661" t="s">
        <v>1703</v>
      </c>
      <c r="C384" s="662" t="s">
        <v>574</v>
      </c>
      <c r="D384" s="663" t="s">
        <v>1707</v>
      </c>
      <c r="E384" s="662" t="s">
        <v>586</v>
      </c>
      <c r="F384" s="663" t="s">
        <v>1710</v>
      </c>
      <c r="G384" s="662" t="s">
        <v>587</v>
      </c>
      <c r="H384" s="662" t="s">
        <v>962</v>
      </c>
      <c r="I384" s="662" t="s">
        <v>216</v>
      </c>
      <c r="J384" s="662" t="s">
        <v>963</v>
      </c>
      <c r="K384" s="662" t="s">
        <v>964</v>
      </c>
      <c r="L384" s="664">
        <v>23.7</v>
      </c>
      <c r="M384" s="664">
        <v>30</v>
      </c>
      <c r="N384" s="665">
        <v>711</v>
      </c>
    </row>
    <row r="385" spans="1:14" ht="14.4" customHeight="1" x14ac:dyDescent="0.3">
      <c r="A385" s="660" t="s">
        <v>558</v>
      </c>
      <c r="B385" s="661" t="s">
        <v>1703</v>
      </c>
      <c r="C385" s="662" t="s">
        <v>574</v>
      </c>
      <c r="D385" s="663" t="s">
        <v>1707</v>
      </c>
      <c r="E385" s="662" t="s">
        <v>586</v>
      </c>
      <c r="F385" s="663" t="s">
        <v>1710</v>
      </c>
      <c r="G385" s="662" t="s">
        <v>587</v>
      </c>
      <c r="H385" s="662" t="s">
        <v>1543</v>
      </c>
      <c r="I385" s="662" t="s">
        <v>1544</v>
      </c>
      <c r="J385" s="662" t="s">
        <v>1545</v>
      </c>
      <c r="K385" s="662" t="s">
        <v>1546</v>
      </c>
      <c r="L385" s="664">
        <v>411.69987259803696</v>
      </c>
      <c r="M385" s="664">
        <v>2</v>
      </c>
      <c r="N385" s="665">
        <v>823.39974519607392</v>
      </c>
    </row>
    <row r="386" spans="1:14" ht="14.4" customHeight="1" x14ac:dyDescent="0.3">
      <c r="A386" s="660" t="s">
        <v>558</v>
      </c>
      <c r="B386" s="661" t="s">
        <v>1703</v>
      </c>
      <c r="C386" s="662" t="s">
        <v>574</v>
      </c>
      <c r="D386" s="663" t="s">
        <v>1707</v>
      </c>
      <c r="E386" s="662" t="s">
        <v>586</v>
      </c>
      <c r="F386" s="663" t="s">
        <v>1710</v>
      </c>
      <c r="G386" s="662" t="s">
        <v>587</v>
      </c>
      <c r="H386" s="662" t="s">
        <v>1547</v>
      </c>
      <c r="I386" s="662" t="s">
        <v>1548</v>
      </c>
      <c r="J386" s="662" t="s">
        <v>1549</v>
      </c>
      <c r="K386" s="662" t="s">
        <v>1550</v>
      </c>
      <c r="L386" s="664">
        <v>326.08356164638531</v>
      </c>
      <c r="M386" s="664">
        <v>16</v>
      </c>
      <c r="N386" s="665">
        <v>5217.3369863421649</v>
      </c>
    </row>
    <row r="387" spans="1:14" ht="14.4" customHeight="1" x14ac:dyDescent="0.3">
      <c r="A387" s="660" t="s">
        <v>558</v>
      </c>
      <c r="B387" s="661" t="s">
        <v>1703</v>
      </c>
      <c r="C387" s="662" t="s">
        <v>574</v>
      </c>
      <c r="D387" s="663" t="s">
        <v>1707</v>
      </c>
      <c r="E387" s="662" t="s">
        <v>586</v>
      </c>
      <c r="F387" s="663" t="s">
        <v>1710</v>
      </c>
      <c r="G387" s="662" t="s">
        <v>587</v>
      </c>
      <c r="H387" s="662" t="s">
        <v>1551</v>
      </c>
      <c r="I387" s="662" t="s">
        <v>1552</v>
      </c>
      <c r="J387" s="662" t="s">
        <v>1553</v>
      </c>
      <c r="K387" s="662" t="s">
        <v>1554</v>
      </c>
      <c r="L387" s="664">
        <v>279.3795299223172</v>
      </c>
      <c r="M387" s="664">
        <v>7</v>
      </c>
      <c r="N387" s="665">
        <v>1955.6567094562204</v>
      </c>
    </row>
    <row r="388" spans="1:14" ht="14.4" customHeight="1" x14ac:dyDescent="0.3">
      <c r="A388" s="660" t="s">
        <v>558</v>
      </c>
      <c r="B388" s="661" t="s">
        <v>1703</v>
      </c>
      <c r="C388" s="662" t="s">
        <v>574</v>
      </c>
      <c r="D388" s="663" t="s">
        <v>1707</v>
      </c>
      <c r="E388" s="662" t="s">
        <v>586</v>
      </c>
      <c r="F388" s="663" t="s">
        <v>1710</v>
      </c>
      <c r="G388" s="662" t="s">
        <v>587</v>
      </c>
      <c r="H388" s="662" t="s">
        <v>1559</v>
      </c>
      <c r="I388" s="662" t="s">
        <v>1559</v>
      </c>
      <c r="J388" s="662" t="s">
        <v>1560</v>
      </c>
      <c r="K388" s="662" t="s">
        <v>1561</v>
      </c>
      <c r="L388" s="664">
        <v>181.10562499999997</v>
      </c>
      <c r="M388" s="664">
        <v>16</v>
      </c>
      <c r="N388" s="665">
        <v>2897.6899999999996</v>
      </c>
    </row>
    <row r="389" spans="1:14" ht="14.4" customHeight="1" x14ac:dyDescent="0.3">
      <c r="A389" s="660" t="s">
        <v>558</v>
      </c>
      <c r="B389" s="661" t="s">
        <v>1703</v>
      </c>
      <c r="C389" s="662" t="s">
        <v>574</v>
      </c>
      <c r="D389" s="663" t="s">
        <v>1707</v>
      </c>
      <c r="E389" s="662" t="s">
        <v>586</v>
      </c>
      <c r="F389" s="663" t="s">
        <v>1710</v>
      </c>
      <c r="G389" s="662" t="s">
        <v>587</v>
      </c>
      <c r="H389" s="662" t="s">
        <v>1562</v>
      </c>
      <c r="I389" s="662" t="s">
        <v>1563</v>
      </c>
      <c r="J389" s="662" t="s">
        <v>1564</v>
      </c>
      <c r="K389" s="662" t="s">
        <v>933</v>
      </c>
      <c r="L389" s="664">
        <v>2838</v>
      </c>
      <c r="M389" s="664">
        <v>1</v>
      </c>
      <c r="N389" s="665">
        <v>2838</v>
      </c>
    </row>
    <row r="390" spans="1:14" ht="14.4" customHeight="1" x14ac:dyDescent="0.3">
      <c r="A390" s="660" t="s">
        <v>558</v>
      </c>
      <c r="B390" s="661" t="s">
        <v>1703</v>
      </c>
      <c r="C390" s="662" t="s">
        <v>574</v>
      </c>
      <c r="D390" s="663" t="s">
        <v>1707</v>
      </c>
      <c r="E390" s="662" t="s">
        <v>586</v>
      </c>
      <c r="F390" s="663" t="s">
        <v>1710</v>
      </c>
      <c r="G390" s="662" t="s">
        <v>587</v>
      </c>
      <c r="H390" s="662" t="s">
        <v>1565</v>
      </c>
      <c r="I390" s="662" t="s">
        <v>1566</v>
      </c>
      <c r="J390" s="662" t="s">
        <v>1567</v>
      </c>
      <c r="K390" s="662" t="s">
        <v>641</v>
      </c>
      <c r="L390" s="664">
        <v>246.5</v>
      </c>
      <c r="M390" s="664">
        <v>5</v>
      </c>
      <c r="N390" s="665">
        <v>1232.5</v>
      </c>
    </row>
    <row r="391" spans="1:14" ht="14.4" customHeight="1" x14ac:dyDescent="0.3">
      <c r="A391" s="660" t="s">
        <v>558</v>
      </c>
      <c r="B391" s="661" t="s">
        <v>1703</v>
      </c>
      <c r="C391" s="662" t="s">
        <v>574</v>
      </c>
      <c r="D391" s="663" t="s">
        <v>1707</v>
      </c>
      <c r="E391" s="662" t="s">
        <v>586</v>
      </c>
      <c r="F391" s="663" t="s">
        <v>1710</v>
      </c>
      <c r="G391" s="662" t="s">
        <v>587</v>
      </c>
      <c r="H391" s="662" t="s">
        <v>1682</v>
      </c>
      <c r="I391" s="662" t="s">
        <v>1682</v>
      </c>
      <c r="J391" s="662" t="s">
        <v>1683</v>
      </c>
      <c r="K391" s="662" t="s">
        <v>1684</v>
      </c>
      <c r="L391" s="664">
        <v>667.93</v>
      </c>
      <c r="M391" s="664">
        <v>5</v>
      </c>
      <c r="N391" s="665">
        <v>3339.6499999999996</v>
      </c>
    </row>
    <row r="392" spans="1:14" ht="14.4" customHeight="1" x14ac:dyDescent="0.3">
      <c r="A392" s="660" t="s">
        <v>558</v>
      </c>
      <c r="B392" s="661" t="s">
        <v>1703</v>
      </c>
      <c r="C392" s="662" t="s">
        <v>574</v>
      </c>
      <c r="D392" s="663" t="s">
        <v>1707</v>
      </c>
      <c r="E392" s="662" t="s">
        <v>586</v>
      </c>
      <c r="F392" s="663" t="s">
        <v>1710</v>
      </c>
      <c r="G392" s="662" t="s">
        <v>587</v>
      </c>
      <c r="H392" s="662" t="s">
        <v>1571</v>
      </c>
      <c r="I392" s="662" t="s">
        <v>1572</v>
      </c>
      <c r="J392" s="662" t="s">
        <v>1573</v>
      </c>
      <c r="K392" s="662" t="s">
        <v>1574</v>
      </c>
      <c r="L392" s="664">
        <v>621.25293393748404</v>
      </c>
      <c r="M392" s="664">
        <v>7</v>
      </c>
      <c r="N392" s="665">
        <v>4348.7705375623882</v>
      </c>
    </row>
    <row r="393" spans="1:14" ht="14.4" customHeight="1" x14ac:dyDescent="0.3">
      <c r="A393" s="660" t="s">
        <v>558</v>
      </c>
      <c r="B393" s="661" t="s">
        <v>1703</v>
      </c>
      <c r="C393" s="662" t="s">
        <v>574</v>
      </c>
      <c r="D393" s="663" t="s">
        <v>1707</v>
      </c>
      <c r="E393" s="662" t="s">
        <v>586</v>
      </c>
      <c r="F393" s="663" t="s">
        <v>1710</v>
      </c>
      <c r="G393" s="662" t="s">
        <v>587</v>
      </c>
      <c r="H393" s="662" t="s">
        <v>1072</v>
      </c>
      <c r="I393" s="662" t="s">
        <v>1073</v>
      </c>
      <c r="J393" s="662" t="s">
        <v>1074</v>
      </c>
      <c r="K393" s="662" t="s">
        <v>1075</v>
      </c>
      <c r="L393" s="664">
        <v>556.09910007930102</v>
      </c>
      <c r="M393" s="664">
        <v>6</v>
      </c>
      <c r="N393" s="665">
        <v>3336.5946004758061</v>
      </c>
    </row>
    <row r="394" spans="1:14" ht="14.4" customHeight="1" x14ac:dyDescent="0.3">
      <c r="A394" s="660" t="s">
        <v>558</v>
      </c>
      <c r="B394" s="661" t="s">
        <v>1703</v>
      </c>
      <c r="C394" s="662" t="s">
        <v>574</v>
      </c>
      <c r="D394" s="663" t="s">
        <v>1707</v>
      </c>
      <c r="E394" s="662" t="s">
        <v>586</v>
      </c>
      <c r="F394" s="663" t="s">
        <v>1710</v>
      </c>
      <c r="G394" s="662" t="s">
        <v>587</v>
      </c>
      <c r="H394" s="662" t="s">
        <v>1080</v>
      </c>
      <c r="I394" s="662" t="s">
        <v>1081</v>
      </c>
      <c r="J394" s="662" t="s">
        <v>1082</v>
      </c>
      <c r="K394" s="662" t="s">
        <v>999</v>
      </c>
      <c r="L394" s="664">
        <v>84.77</v>
      </c>
      <c r="M394" s="664">
        <v>2</v>
      </c>
      <c r="N394" s="665">
        <v>169.54</v>
      </c>
    </row>
    <row r="395" spans="1:14" ht="14.4" customHeight="1" x14ac:dyDescent="0.3">
      <c r="A395" s="660" t="s">
        <v>558</v>
      </c>
      <c r="B395" s="661" t="s">
        <v>1703</v>
      </c>
      <c r="C395" s="662" t="s">
        <v>574</v>
      </c>
      <c r="D395" s="663" t="s">
        <v>1707</v>
      </c>
      <c r="E395" s="662" t="s">
        <v>586</v>
      </c>
      <c r="F395" s="663" t="s">
        <v>1710</v>
      </c>
      <c r="G395" s="662" t="s">
        <v>587</v>
      </c>
      <c r="H395" s="662" t="s">
        <v>1578</v>
      </c>
      <c r="I395" s="662" t="s">
        <v>1579</v>
      </c>
      <c r="J395" s="662" t="s">
        <v>1580</v>
      </c>
      <c r="K395" s="662" t="s">
        <v>1581</v>
      </c>
      <c r="L395" s="664">
        <v>587.53</v>
      </c>
      <c r="M395" s="664">
        <v>4</v>
      </c>
      <c r="N395" s="665">
        <v>2350.12</v>
      </c>
    </row>
    <row r="396" spans="1:14" ht="14.4" customHeight="1" x14ac:dyDescent="0.3">
      <c r="A396" s="660" t="s">
        <v>558</v>
      </c>
      <c r="B396" s="661" t="s">
        <v>1703</v>
      </c>
      <c r="C396" s="662" t="s">
        <v>574</v>
      </c>
      <c r="D396" s="663" t="s">
        <v>1707</v>
      </c>
      <c r="E396" s="662" t="s">
        <v>586</v>
      </c>
      <c r="F396" s="663" t="s">
        <v>1710</v>
      </c>
      <c r="G396" s="662" t="s">
        <v>587</v>
      </c>
      <c r="H396" s="662" t="s">
        <v>1582</v>
      </c>
      <c r="I396" s="662" t="s">
        <v>216</v>
      </c>
      <c r="J396" s="662" t="s">
        <v>1583</v>
      </c>
      <c r="K396" s="662" t="s">
        <v>1584</v>
      </c>
      <c r="L396" s="664">
        <v>61.528833333333331</v>
      </c>
      <c r="M396" s="664">
        <v>50</v>
      </c>
      <c r="N396" s="665">
        <v>3076.4416666666666</v>
      </c>
    </row>
    <row r="397" spans="1:14" ht="14.4" customHeight="1" x14ac:dyDescent="0.3">
      <c r="A397" s="660" t="s">
        <v>558</v>
      </c>
      <c r="B397" s="661" t="s">
        <v>1703</v>
      </c>
      <c r="C397" s="662" t="s">
        <v>574</v>
      </c>
      <c r="D397" s="663" t="s">
        <v>1707</v>
      </c>
      <c r="E397" s="662" t="s">
        <v>586</v>
      </c>
      <c r="F397" s="663" t="s">
        <v>1710</v>
      </c>
      <c r="G397" s="662" t="s">
        <v>587</v>
      </c>
      <c r="H397" s="662" t="s">
        <v>1585</v>
      </c>
      <c r="I397" s="662" t="s">
        <v>1586</v>
      </c>
      <c r="J397" s="662" t="s">
        <v>1587</v>
      </c>
      <c r="K397" s="662" t="s">
        <v>1588</v>
      </c>
      <c r="L397" s="664">
        <v>2242.5</v>
      </c>
      <c r="M397" s="664">
        <v>1.2</v>
      </c>
      <c r="N397" s="665">
        <v>2691</v>
      </c>
    </row>
    <row r="398" spans="1:14" ht="14.4" customHeight="1" x14ac:dyDescent="0.3">
      <c r="A398" s="660" t="s">
        <v>558</v>
      </c>
      <c r="B398" s="661" t="s">
        <v>1703</v>
      </c>
      <c r="C398" s="662" t="s">
        <v>574</v>
      </c>
      <c r="D398" s="663" t="s">
        <v>1707</v>
      </c>
      <c r="E398" s="662" t="s">
        <v>586</v>
      </c>
      <c r="F398" s="663" t="s">
        <v>1710</v>
      </c>
      <c r="G398" s="662" t="s">
        <v>587</v>
      </c>
      <c r="H398" s="662" t="s">
        <v>1589</v>
      </c>
      <c r="I398" s="662" t="s">
        <v>1590</v>
      </c>
      <c r="J398" s="662" t="s">
        <v>1591</v>
      </c>
      <c r="K398" s="662"/>
      <c r="L398" s="664">
        <v>458.78908000000001</v>
      </c>
      <c r="M398" s="664">
        <v>50</v>
      </c>
      <c r="N398" s="665">
        <v>22939.454000000002</v>
      </c>
    </row>
    <row r="399" spans="1:14" ht="14.4" customHeight="1" x14ac:dyDescent="0.3">
      <c r="A399" s="660" t="s">
        <v>558</v>
      </c>
      <c r="B399" s="661" t="s">
        <v>1703</v>
      </c>
      <c r="C399" s="662" t="s">
        <v>574</v>
      </c>
      <c r="D399" s="663" t="s">
        <v>1707</v>
      </c>
      <c r="E399" s="662" t="s">
        <v>586</v>
      </c>
      <c r="F399" s="663" t="s">
        <v>1710</v>
      </c>
      <c r="G399" s="662" t="s">
        <v>587</v>
      </c>
      <c r="H399" s="662" t="s">
        <v>1602</v>
      </c>
      <c r="I399" s="662" t="s">
        <v>1603</v>
      </c>
      <c r="J399" s="662" t="s">
        <v>1604</v>
      </c>
      <c r="K399" s="662" t="s">
        <v>1605</v>
      </c>
      <c r="L399" s="664">
        <v>88.219999999999914</v>
      </c>
      <c r="M399" s="664">
        <v>3</v>
      </c>
      <c r="N399" s="665">
        <v>264.65999999999974</v>
      </c>
    </row>
    <row r="400" spans="1:14" ht="14.4" customHeight="1" x14ac:dyDescent="0.3">
      <c r="A400" s="660" t="s">
        <v>558</v>
      </c>
      <c r="B400" s="661" t="s">
        <v>1703</v>
      </c>
      <c r="C400" s="662" t="s">
        <v>574</v>
      </c>
      <c r="D400" s="663" t="s">
        <v>1707</v>
      </c>
      <c r="E400" s="662" t="s">
        <v>586</v>
      </c>
      <c r="F400" s="663" t="s">
        <v>1710</v>
      </c>
      <c r="G400" s="662" t="s">
        <v>587</v>
      </c>
      <c r="H400" s="662" t="s">
        <v>1606</v>
      </c>
      <c r="I400" s="662" t="s">
        <v>216</v>
      </c>
      <c r="J400" s="662" t="s">
        <v>1607</v>
      </c>
      <c r="K400" s="662"/>
      <c r="L400" s="664">
        <v>435.60000000000008</v>
      </c>
      <c r="M400" s="664">
        <v>19</v>
      </c>
      <c r="N400" s="665">
        <v>8276.4000000000015</v>
      </c>
    </row>
    <row r="401" spans="1:14" ht="14.4" customHeight="1" x14ac:dyDescent="0.3">
      <c r="A401" s="660" t="s">
        <v>558</v>
      </c>
      <c r="B401" s="661" t="s">
        <v>1703</v>
      </c>
      <c r="C401" s="662" t="s">
        <v>574</v>
      </c>
      <c r="D401" s="663" t="s">
        <v>1707</v>
      </c>
      <c r="E401" s="662" t="s">
        <v>586</v>
      </c>
      <c r="F401" s="663" t="s">
        <v>1710</v>
      </c>
      <c r="G401" s="662" t="s">
        <v>587</v>
      </c>
      <c r="H401" s="662" t="s">
        <v>1611</v>
      </c>
      <c r="I401" s="662" t="s">
        <v>216</v>
      </c>
      <c r="J401" s="662" t="s">
        <v>1612</v>
      </c>
      <c r="K401" s="662"/>
      <c r="L401" s="664">
        <v>31.871388182382123</v>
      </c>
      <c r="M401" s="664">
        <v>2</v>
      </c>
      <c r="N401" s="665">
        <v>63.742776364764246</v>
      </c>
    </row>
    <row r="402" spans="1:14" ht="14.4" customHeight="1" x14ac:dyDescent="0.3">
      <c r="A402" s="660" t="s">
        <v>558</v>
      </c>
      <c r="B402" s="661" t="s">
        <v>1703</v>
      </c>
      <c r="C402" s="662" t="s">
        <v>574</v>
      </c>
      <c r="D402" s="663" t="s">
        <v>1707</v>
      </c>
      <c r="E402" s="662" t="s">
        <v>586</v>
      </c>
      <c r="F402" s="663" t="s">
        <v>1710</v>
      </c>
      <c r="G402" s="662" t="s">
        <v>587</v>
      </c>
      <c r="H402" s="662" t="s">
        <v>1613</v>
      </c>
      <c r="I402" s="662" t="s">
        <v>1613</v>
      </c>
      <c r="J402" s="662" t="s">
        <v>1567</v>
      </c>
      <c r="K402" s="662" t="s">
        <v>933</v>
      </c>
      <c r="L402" s="664">
        <v>362.63000000000005</v>
      </c>
      <c r="M402" s="664">
        <v>18</v>
      </c>
      <c r="N402" s="665">
        <v>6527.3400000000011</v>
      </c>
    </row>
    <row r="403" spans="1:14" ht="14.4" customHeight="1" x14ac:dyDescent="0.3">
      <c r="A403" s="660" t="s">
        <v>558</v>
      </c>
      <c r="B403" s="661" t="s">
        <v>1703</v>
      </c>
      <c r="C403" s="662" t="s">
        <v>574</v>
      </c>
      <c r="D403" s="663" t="s">
        <v>1707</v>
      </c>
      <c r="E403" s="662" t="s">
        <v>586</v>
      </c>
      <c r="F403" s="663" t="s">
        <v>1710</v>
      </c>
      <c r="G403" s="662" t="s">
        <v>587</v>
      </c>
      <c r="H403" s="662" t="s">
        <v>1614</v>
      </c>
      <c r="I403" s="662" t="s">
        <v>1614</v>
      </c>
      <c r="J403" s="662" t="s">
        <v>1008</v>
      </c>
      <c r="K403" s="662" t="s">
        <v>1615</v>
      </c>
      <c r="L403" s="664">
        <v>396</v>
      </c>
      <c r="M403" s="664">
        <v>1</v>
      </c>
      <c r="N403" s="665">
        <v>396</v>
      </c>
    </row>
    <row r="404" spans="1:14" ht="14.4" customHeight="1" x14ac:dyDescent="0.3">
      <c r="A404" s="660" t="s">
        <v>558</v>
      </c>
      <c r="B404" s="661" t="s">
        <v>1703</v>
      </c>
      <c r="C404" s="662" t="s">
        <v>574</v>
      </c>
      <c r="D404" s="663" t="s">
        <v>1707</v>
      </c>
      <c r="E404" s="662" t="s">
        <v>586</v>
      </c>
      <c r="F404" s="663" t="s">
        <v>1710</v>
      </c>
      <c r="G404" s="662" t="s">
        <v>587</v>
      </c>
      <c r="H404" s="662" t="s">
        <v>1616</v>
      </c>
      <c r="I404" s="662" t="s">
        <v>216</v>
      </c>
      <c r="J404" s="662" t="s">
        <v>1617</v>
      </c>
      <c r="K404" s="662"/>
      <c r="L404" s="664">
        <v>56.49850141144978</v>
      </c>
      <c r="M404" s="664">
        <v>22</v>
      </c>
      <c r="N404" s="665">
        <v>1242.9670310518952</v>
      </c>
    </row>
    <row r="405" spans="1:14" ht="14.4" customHeight="1" x14ac:dyDescent="0.3">
      <c r="A405" s="660" t="s">
        <v>558</v>
      </c>
      <c r="B405" s="661" t="s">
        <v>1703</v>
      </c>
      <c r="C405" s="662" t="s">
        <v>574</v>
      </c>
      <c r="D405" s="663" t="s">
        <v>1707</v>
      </c>
      <c r="E405" s="662" t="s">
        <v>586</v>
      </c>
      <c r="F405" s="663" t="s">
        <v>1710</v>
      </c>
      <c r="G405" s="662" t="s">
        <v>587</v>
      </c>
      <c r="H405" s="662" t="s">
        <v>1618</v>
      </c>
      <c r="I405" s="662" t="s">
        <v>1618</v>
      </c>
      <c r="J405" s="662" t="s">
        <v>1619</v>
      </c>
      <c r="K405" s="662" t="s">
        <v>1620</v>
      </c>
      <c r="L405" s="664">
        <v>531.08943289777403</v>
      </c>
      <c r="M405" s="664">
        <v>4</v>
      </c>
      <c r="N405" s="665">
        <v>2124.3577315910961</v>
      </c>
    </row>
    <row r="406" spans="1:14" ht="14.4" customHeight="1" x14ac:dyDescent="0.3">
      <c r="A406" s="660" t="s">
        <v>558</v>
      </c>
      <c r="B406" s="661" t="s">
        <v>1703</v>
      </c>
      <c r="C406" s="662" t="s">
        <v>574</v>
      </c>
      <c r="D406" s="663" t="s">
        <v>1707</v>
      </c>
      <c r="E406" s="662" t="s">
        <v>586</v>
      </c>
      <c r="F406" s="663" t="s">
        <v>1710</v>
      </c>
      <c r="G406" s="662" t="s">
        <v>1168</v>
      </c>
      <c r="H406" s="662" t="s">
        <v>1621</v>
      </c>
      <c r="I406" s="662" t="s">
        <v>1622</v>
      </c>
      <c r="J406" s="662" t="s">
        <v>1623</v>
      </c>
      <c r="K406" s="662" t="s">
        <v>1624</v>
      </c>
      <c r="L406" s="664">
        <v>138.25</v>
      </c>
      <c r="M406" s="664">
        <v>8</v>
      </c>
      <c r="N406" s="665">
        <v>1106</v>
      </c>
    </row>
    <row r="407" spans="1:14" ht="14.4" customHeight="1" x14ac:dyDescent="0.3">
      <c r="A407" s="660" t="s">
        <v>558</v>
      </c>
      <c r="B407" s="661" t="s">
        <v>1703</v>
      </c>
      <c r="C407" s="662" t="s">
        <v>574</v>
      </c>
      <c r="D407" s="663" t="s">
        <v>1707</v>
      </c>
      <c r="E407" s="662" t="s">
        <v>586</v>
      </c>
      <c r="F407" s="663" t="s">
        <v>1710</v>
      </c>
      <c r="G407" s="662" t="s">
        <v>1168</v>
      </c>
      <c r="H407" s="662" t="s">
        <v>1196</v>
      </c>
      <c r="I407" s="662" t="s">
        <v>1197</v>
      </c>
      <c r="J407" s="662" t="s">
        <v>1175</v>
      </c>
      <c r="K407" s="662" t="s">
        <v>1198</v>
      </c>
      <c r="L407" s="664">
        <v>129.58000000000001</v>
      </c>
      <c r="M407" s="664">
        <v>1</v>
      </c>
      <c r="N407" s="665">
        <v>129.58000000000001</v>
      </c>
    </row>
    <row r="408" spans="1:14" ht="14.4" customHeight="1" x14ac:dyDescent="0.3">
      <c r="A408" s="660" t="s">
        <v>558</v>
      </c>
      <c r="B408" s="661" t="s">
        <v>1703</v>
      </c>
      <c r="C408" s="662" t="s">
        <v>574</v>
      </c>
      <c r="D408" s="663" t="s">
        <v>1707</v>
      </c>
      <c r="E408" s="662" t="s">
        <v>586</v>
      </c>
      <c r="F408" s="663" t="s">
        <v>1710</v>
      </c>
      <c r="G408" s="662" t="s">
        <v>1168</v>
      </c>
      <c r="H408" s="662" t="s">
        <v>1625</v>
      </c>
      <c r="I408" s="662" t="s">
        <v>1626</v>
      </c>
      <c r="J408" s="662" t="s">
        <v>1627</v>
      </c>
      <c r="K408" s="662" t="s">
        <v>1628</v>
      </c>
      <c r="L408" s="664">
        <v>45.71</v>
      </c>
      <c r="M408" s="664">
        <v>1</v>
      </c>
      <c r="N408" s="665">
        <v>45.71</v>
      </c>
    </row>
    <row r="409" spans="1:14" ht="14.4" customHeight="1" x14ac:dyDescent="0.3">
      <c r="A409" s="660" t="s">
        <v>558</v>
      </c>
      <c r="B409" s="661" t="s">
        <v>1703</v>
      </c>
      <c r="C409" s="662" t="s">
        <v>574</v>
      </c>
      <c r="D409" s="663" t="s">
        <v>1707</v>
      </c>
      <c r="E409" s="662" t="s">
        <v>586</v>
      </c>
      <c r="F409" s="663" t="s">
        <v>1710</v>
      </c>
      <c r="G409" s="662" t="s">
        <v>1168</v>
      </c>
      <c r="H409" s="662" t="s">
        <v>1629</v>
      </c>
      <c r="I409" s="662" t="s">
        <v>1630</v>
      </c>
      <c r="J409" s="662" t="s">
        <v>1631</v>
      </c>
      <c r="K409" s="662" t="s">
        <v>1632</v>
      </c>
      <c r="L409" s="664">
        <v>256.42354048201361</v>
      </c>
      <c r="M409" s="664">
        <v>28</v>
      </c>
      <c r="N409" s="665">
        <v>7179.8591334963812</v>
      </c>
    </row>
    <row r="410" spans="1:14" ht="14.4" customHeight="1" x14ac:dyDescent="0.3">
      <c r="A410" s="660" t="s">
        <v>558</v>
      </c>
      <c r="B410" s="661" t="s">
        <v>1703</v>
      </c>
      <c r="C410" s="662" t="s">
        <v>574</v>
      </c>
      <c r="D410" s="663" t="s">
        <v>1707</v>
      </c>
      <c r="E410" s="662" t="s">
        <v>586</v>
      </c>
      <c r="F410" s="663" t="s">
        <v>1710</v>
      </c>
      <c r="G410" s="662" t="s">
        <v>1168</v>
      </c>
      <c r="H410" s="662" t="s">
        <v>1633</v>
      </c>
      <c r="I410" s="662" t="s">
        <v>1634</v>
      </c>
      <c r="J410" s="662" t="s">
        <v>1631</v>
      </c>
      <c r="K410" s="662" t="s">
        <v>1635</v>
      </c>
      <c r="L410" s="664">
        <v>871.17225350731667</v>
      </c>
      <c r="M410" s="664">
        <v>34</v>
      </c>
      <c r="N410" s="665">
        <v>29619.856619248767</v>
      </c>
    </row>
    <row r="411" spans="1:14" ht="14.4" customHeight="1" x14ac:dyDescent="0.3">
      <c r="A411" s="660" t="s">
        <v>558</v>
      </c>
      <c r="B411" s="661" t="s">
        <v>1703</v>
      </c>
      <c r="C411" s="662" t="s">
        <v>574</v>
      </c>
      <c r="D411" s="663" t="s">
        <v>1707</v>
      </c>
      <c r="E411" s="662" t="s">
        <v>586</v>
      </c>
      <c r="F411" s="663" t="s">
        <v>1710</v>
      </c>
      <c r="G411" s="662" t="s">
        <v>1168</v>
      </c>
      <c r="H411" s="662" t="s">
        <v>1636</v>
      </c>
      <c r="I411" s="662" t="s">
        <v>1637</v>
      </c>
      <c r="J411" s="662" t="s">
        <v>1228</v>
      </c>
      <c r="K411" s="662" t="s">
        <v>1638</v>
      </c>
      <c r="L411" s="664">
        <v>133.59933855096946</v>
      </c>
      <c r="M411" s="664">
        <v>33</v>
      </c>
      <c r="N411" s="665">
        <v>4408.778172181992</v>
      </c>
    </row>
    <row r="412" spans="1:14" ht="14.4" customHeight="1" x14ac:dyDescent="0.3">
      <c r="A412" s="660" t="s">
        <v>558</v>
      </c>
      <c r="B412" s="661" t="s">
        <v>1703</v>
      </c>
      <c r="C412" s="662" t="s">
        <v>574</v>
      </c>
      <c r="D412" s="663" t="s">
        <v>1707</v>
      </c>
      <c r="E412" s="662" t="s">
        <v>586</v>
      </c>
      <c r="F412" s="663" t="s">
        <v>1710</v>
      </c>
      <c r="G412" s="662" t="s">
        <v>1168</v>
      </c>
      <c r="H412" s="662" t="s">
        <v>1639</v>
      </c>
      <c r="I412" s="662" t="s">
        <v>1640</v>
      </c>
      <c r="J412" s="662" t="s">
        <v>1641</v>
      </c>
      <c r="K412" s="662" t="s">
        <v>1642</v>
      </c>
      <c r="L412" s="664">
        <v>363.97872693623481</v>
      </c>
      <c r="M412" s="664">
        <v>3</v>
      </c>
      <c r="N412" s="665">
        <v>1091.9361808087044</v>
      </c>
    </row>
    <row r="413" spans="1:14" ht="14.4" customHeight="1" x14ac:dyDescent="0.3">
      <c r="A413" s="660" t="s">
        <v>558</v>
      </c>
      <c r="B413" s="661" t="s">
        <v>1703</v>
      </c>
      <c r="C413" s="662" t="s">
        <v>574</v>
      </c>
      <c r="D413" s="663" t="s">
        <v>1707</v>
      </c>
      <c r="E413" s="662" t="s">
        <v>586</v>
      </c>
      <c r="F413" s="663" t="s">
        <v>1710</v>
      </c>
      <c r="G413" s="662" t="s">
        <v>1168</v>
      </c>
      <c r="H413" s="662" t="s">
        <v>1226</v>
      </c>
      <c r="I413" s="662" t="s">
        <v>1227</v>
      </c>
      <c r="J413" s="662" t="s">
        <v>1228</v>
      </c>
      <c r="K413" s="662" t="s">
        <v>1229</v>
      </c>
      <c r="L413" s="664">
        <v>172.3290322947586</v>
      </c>
      <c r="M413" s="664">
        <v>37</v>
      </c>
      <c r="N413" s="665">
        <v>6376.1741949060688</v>
      </c>
    </row>
    <row r="414" spans="1:14" ht="14.4" customHeight="1" x14ac:dyDescent="0.3">
      <c r="A414" s="660" t="s">
        <v>558</v>
      </c>
      <c r="B414" s="661" t="s">
        <v>1703</v>
      </c>
      <c r="C414" s="662" t="s">
        <v>574</v>
      </c>
      <c r="D414" s="663" t="s">
        <v>1707</v>
      </c>
      <c r="E414" s="662" t="s">
        <v>586</v>
      </c>
      <c r="F414" s="663" t="s">
        <v>1710</v>
      </c>
      <c r="G414" s="662" t="s">
        <v>1168</v>
      </c>
      <c r="H414" s="662" t="s">
        <v>1662</v>
      </c>
      <c r="I414" s="662" t="s">
        <v>1662</v>
      </c>
      <c r="J414" s="662" t="s">
        <v>1663</v>
      </c>
      <c r="K414" s="662" t="s">
        <v>1664</v>
      </c>
      <c r="L414" s="664">
        <v>2427.3333333333335</v>
      </c>
      <c r="M414" s="664">
        <v>45</v>
      </c>
      <c r="N414" s="665">
        <v>109230</v>
      </c>
    </row>
    <row r="415" spans="1:14" ht="14.4" customHeight="1" x14ac:dyDescent="0.3">
      <c r="A415" s="660" t="s">
        <v>558</v>
      </c>
      <c r="B415" s="661" t="s">
        <v>1703</v>
      </c>
      <c r="C415" s="662" t="s">
        <v>577</v>
      </c>
      <c r="D415" s="663" t="s">
        <v>1708</v>
      </c>
      <c r="E415" s="662" t="s">
        <v>586</v>
      </c>
      <c r="F415" s="663" t="s">
        <v>1710</v>
      </c>
      <c r="G415" s="662" t="s">
        <v>587</v>
      </c>
      <c r="H415" s="662" t="s">
        <v>614</v>
      </c>
      <c r="I415" s="662" t="s">
        <v>615</v>
      </c>
      <c r="J415" s="662" t="s">
        <v>616</v>
      </c>
      <c r="K415" s="662" t="s">
        <v>617</v>
      </c>
      <c r="L415" s="664">
        <v>167.60954502448644</v>
      </c>
      <c r="M415" s="664">
        <v>3</v>
      </c>
      <c r="N415" s="665">
        <v>502.82863507345928</v>
      </c>
    </row>
    <row r="416" spans="1:14" ht="14.4" customHeight="1" x14ac:dyDescent="0.3">
      <c r="A416" s="660" t="s">
        <v>558</v>
      </c>
      <c r="B416" s="661" t="s">
        <v>1703</v>
      </c>
      <c r="C416" s="662" t="s">
        <v>577</v>
      </c>
      <c r="D416" s="663" t="s">
        <v>1708</v>
      </c>
      <c r="E416" s="662" t="s">
        <v>586</v>
      </c>
      <c r="F416" s="663" t="s">
        <v>1710</v>
      </c>
      <c r="G416" s="662" t="s">
        <v>587</v>
      </c>
      <c r="H416" s="662" t="s">
        <v>1501</v>
      </c>
      <c r="I416" s="662" t="s">
        <v>1502</v>
      </c>
      <c r="J416" s="662" t="s">
        <v>1503</v>
      </c>
      <c r="K416" s="662" t="s">
        <v>1504</v>
      </c>
      <c r="L416" s="664">
        <v>27.749803715320464</v>
      </c>
      <c r="M416" s="664">
        <v>2</v>
      </c>
      <c r="N416" s="665">
        <v>55.499607430640928</v>
      </c>
    </row>
    <row r="417" spans="1:14" ht="14.4" customHeight="1" x14ac:dyDescent="0.3">
      <c r="A417" s="660" t="s">
        <v>558</v>
      </c>
      <c r="B417" s="661" t="s">
        <v>1703</v>
      </c>
      <c r="C417" s="662" t="s">
        <v>577</v>
      </c>
      <c r="D417" s="663" t="s">
        <v>1708</v>
      </c>
      <c r="E417" s="662" t="s">
        <v>586</v>
      </c>
      <c r="F417" s="663" t="s">
        <v>1710</v>
      </c>
      <c r="G417" s="662" t="s">
        <v>587</v>
      </c>
      <c r="H417" s="662" t="s">
        <v>1505</v>
      </c>
      <c r="I417" s="662" t="s">
        <v>1506</v>
      </c>
      <c r="J417" s="662" t="s">
        <v>667</v>
      </c>
      <c r="K417" s="662" t="s">
        <v>1507</v>
      </c>
      <c r="L417" s="664">
        <v>57.73</v>
      </c>
      <c r="M417" s="664">
        <v>6</v>
      </c>
      <c r="N417" s="665">
        <v>346.38</v>
      </c>
    </row>
    <row r="418" spans="1:14" ht="14.4" customHeight="1" x14ac:dyDescent="0.3">
      <c r="A418" s="660" t="s">
        <v>558</v>
      </c>
      <c r="B418" s="661" t="s">
        <v>1703</v>
      </c>
      <c r="C418" s="662" t="s">
        <v>577</v>
      </c>
      <c r="D418" s="663" t="s">
        <v>1708</v>
      </c>
      <c r="E418" s="662" t="s">
        <v>586</v>
      </c>
      <c r="F418" s="663" t="s">
        <v>1710</v>
      </c>
      <c r="G418" s="662" t="s">
        <v>587</v>
      </c>
      <c r="H418" s="662" t="s">
        <v>638</v>
      </c>
      <c r="I418" s="662" t="s">
        <v>639</v>
      </c>
      <c r="J418" s="662" t="s">
        <v>640</v>
      </c>
      <c r="K418" s="662" t="s">
        <v>641</v>
      </c>
      <c r="L418" s="664">
        <v>248.70000000000005</v>
      </c>
      <c r="M418" s="664">
        <v>3</v>
      </c>
      <c r="N418" s="665">
        <v>746.10000000000014</v>
      </c>
    </row>
    <row r="419" spans="1:14" ht="14.4" customHeight="1" x14ac:dyDescent="0.3">
      <c r="A419" s="660" t="s">
        <v>558</v>
      </c>
      <c r="B419" s="661" t="s">
        <v>1703</v>
      </c>
      <c r="C419" s="662" t="s">
        <v>577</v>
      </c>
      <c r="D419" s="663" t="s">
        <v>1708</v>
      </c>
      <c r="E419" s="662" t="s">
        <v>586</v>
      </c>
      <c r="F419" s="663" t="s">
        <v>1710</v>
      </c>
      <c r="G419" s="662" t="s">
        <v>587</v>
      </c>
      <c r="H419" s="662" t="s">
        <v>735</v>
      </c>
      <c r="I419" s="662" t="s">
        <v>736</v>
      </c>
      <c r="J419" s="662" t="s">
        <v>737</v>
      </c>
      <c r="K419" s="662" t="s">
        <v>738</v>
      </c>
      <c r="L419" s="664">
        <v>97.1</v>
      </c>
      <c r="M419" s="664">
        <v>1</v>
      </c>
      <c r="N419" s="665">
        <v>97.1</v>
      </c>
    </row>
    <row r="420" spans="1:14" ht="14.4" customHeight="1" x14ac:dyDescent="0.3">
      <c r="A420" s="660" t="s">
        <v>558</v>
      </c>
      <c r="B420" s="661" t="s">
        <v>1703</v>
      </c>
      <c r="C420" s="662" t="s">
        <v>577</v>
      </c>
      <c r="D420" s="663" t="s">
        <v>1708</v>
      </c>
      <c r="E420" s="662" t="s">
        <v>586</v>
      </c>
      <c r="F420" s="663" t="s">
        <v>1710</v>
      </c>
      <c r="G420" s="662" t="s">
        <v>587</v>
      </c>
      <c r="H420" s="662" t="s">
        <v>775</v>
      </c>
      <c r="I420" s="662" t="s">
        <v>776</v>
      </c>
      <c r="J420" s="662" t="s">
        <v>777</v>
      </c>
      <c r="K420" s="662" t="s">
        <v>609</v>
      </c>
      <c r="L420" s="664">
        <v>123.70000000000003</v>
      </c>
      <c r="M420" s="664">
        <v>2</v>
      </c>
      <c r="N420" s="665">
        <v>247.40000000000006</v>
      </c>
    </row>
    <row r="421" spans="1:14" ht="14.4" customHeight="1" x14ac:dyDescent="0.3">
      <c r="A421" s="660" t="s">
        <v>558</v>
      </c>
      <c r="B421" s="661" t="s">
        <v>1703</v>
      </c>
      <c r="C421" s="662" t="s">
        <v>577</v>
      </c>
      <c r="D421" s="663" t="s">
        <v>1708</v>
      </c>
      <c r="E421" s="662" t="s">
        <v>586</v>
      </c>
      <c r="F421" s="663" t="s">
        <v>1710</v>
      </c>
      <c r="G421" s="662" t="s">
        <v>587</v>
      </c>
      <c r="H421" s="662" t="s">
        <v>588</v>
      </c>
      <c r="I421" s="662" t="s">
        <v>589</v>
      </c>
      <c r="J421" s="662" t="s">
        <v>590</v>
      </c>
      <c r="K421" s="662" t="s">
        <v>591</v>
      </c>
      <c r="L421" s="664">
        <v>1592.8</v>
      </c>
      <c r="M421" s="664">
        <v>2</v>
      </c>
      <c r="N421" s="665">
        <v>3185.6</v>
      </c>
    </row>
    <row r="422" spans="1:14" ht="14.4" customHeight="1" x14ac:dyDescent="0.3">
      <c r="A422" s="660" t="s">
        <v>558</v>
      </c>
      <c r="B422" s="661" t="s">
        <v>1703</v>
      </c>
      <c r="C422" s="662" t="s">
        <v>577</v>
      </c>
      <c r="D422" s="663" t="s">
        <v>1708</v>
      </c>
      <c r="E422" s="662" t="s">
        <v>586</v>
      </c>
      <c r="F422" s="663" t="s">
        <v>1710</v>
      </c>
      <c r="G422" s="662" t="s">
        <v>587</v>
      </c>
      <c r="H422" s="662" t="s">
        <v>1529</v>
      </c>
      <c r="I422" s="662" t="s">
        <v>1530</v>
      </c>
      <c r="J422" s="662" t="s">
        <v>1531</v>
      </c>
      <c r="K422" s="662" t="s">
        <v>1532</v>
      </c>
      <c r="L422" s="664">
        <v>248.7</v>
      </c>
      <c r="M422" s="664">
        <v>1</v>
      </c>
      <c r="N422" s="665">
        <v>248.7</v>
      </c>
    </row>
    <row r="423" spans="1:14" ht="14.4" customHeight="1" x14ac:dyDescent="0.3">
      <c r="A423" s="660" t="s">
        <v>558</v>
      </c>
      <c r="B423" s="661" t="s">
        <v>1703</v>
      </c>
      <c r="C423" s="662" t="s">
        <v>577</v>
      </c>
      <c r="D423" s="663" t="s">
        <v>1708</v>
      </c>
      <c r="E423" s="662" t="s">
        <v>586</v>
      </c>
      <c r="F423" s="663" t="s">
        <v>1710</v>
      </c>
      <c r="G423" s="662" t="s">
        <v>587</v>
      </c>
      <c r="H423" s="662" t="s">
        <v>913</v>
      </c>
      <c r="I423" s="662" t="s">
        <v>914</v>
      </c>
      <c r="J423" s="662" t="s">
        <v>915</v>
      </c>
      <c r="K423" s="662" t="s">
        <v>781</v>
      </c>
      <c r="L423" s="664">
        <v>50.13</v>
      </c>
      <c r="M423" s="664">
        <v>2</v>
      </c>
      <c r="N423" s="665">
        <v>100.26</v>
      </c>
    </row>
    <row r="424" spans="1:14" ht="14.4" customHeight="1" x14ac:dyDescent="0.3">
      <c r="A424" s="660" t="s">
        <v>558</v>
      </c>
      <c r="B424" s="661" t="s">
        <v>1703</v>
      </c>
      <c r="C424" s="662" t="s">
        <v>577</v>
      </c>
      <c r="D424" s="663" t="s">
        <v>1708</v>
      </c>
      <c r="E424" s="662" t="s">
        <v>586</v>
      </c>
      <c r="F424" s="663" t="s">
        <v>1710</v>
      </c>
      <c r="G424" s="662" t="s">
        <v>587</v>
      </c>
      <c r="H424" s="662" t="s">
        <v>924</v>
      </c>
      <c r="I424" s="662" t="s">
        <v>925</v>
      </c>
      <c r="J424" s="662" t="s">
        <v>926</v>
      </c>
      <c r="K424" s="662" t="s">
        <v>927</v>
      </c>
      <c r="L424" s="664">
        <v>531.27</v>
      </c>
      <c r="M424" s="664">
        <v>2</v>
      </c>
      <c r="N424" s="665">
        <v>1062.54</v>
      </c>
    </row>
    <row r="425" spans="1:14" ht="14.4" customHeight="1" x14ac:dyDescent="0.3">
      <c r="A425" s="660" t="s">
        <v>558</v>
      </c>
      <c r="B425" s="661" t="s">
        <v>1703</v>
      </c>
      <c r="C425" s="662" t="s">
        <v>577</v>
      </c>
      <c r="D425" s="663" t="s">
        <v>1708</v>
      </c>
      <c r="E425" s="662" t="s">
        <v>586</v>
      </c>
      <c r="F425" s="663" t="s">
        <v>1710</v>
      </c>
      <c r="G425" s="662" t="s">
        <v>587</v>
      </c>
      <c r="H425" s="662" t="s">
        <v>928</v>
      </c>
      <c r="I425" s="662" t="s">
        <v>929</v>
      </c>
      <c r="J425" s="662" t="s">
        <v>926</v>
      </c>
      <c r="K425" s="662" t="s">
        <v>930</v>
      </c>
      <c r="L425" s="664">
        <v>312.84000000000003</v>
      </c>
      <c r="M425" s="664">
        <v>2</v>
      </c>
      <c r="N425" s="665">
        <v>625.68000000000006</v>
      </c>
    </row>
    <row r="426" spans="1:14" ht="14.4" customHeight="1" x14ac:dyDescent="0.3">
      <c r="A426" s="660" t="s">
        <v>558</v>
      </c>
      <c r="B426" s="661" t="s">
        <v>1703</v>
      </c>
      <c r="C426" s="662" t="s">
        <v>577</v>
      </c>
      <c r="D426" s="663" t="s">
        <v>1708</v>
      </c>
      <c r="E426" s="662" t="s">
        <v>586</v>
      </c>
      <c r="F426" s="663" t="s">
        <v>1710</v>
      </c>
      <c r="G426" s="662" t="s">
        <v>587</v>
      </c>
      <c r="H426" s="662" t="s">
        <v>931</v>
      </c>
      <c r="I426" s="662" t="s">
        <v>932</v>
      </c>
      <c r="J426" s="662" t="s">
        <v>926</v>
      </c>
      <c r="K426" s="662" t="s">
        <v>933</v>
      </c>
      <c r="L426" s="664">
        <v>235.61999999999998</v>
      </c>
      <c r="M426" s="664">
        <v>4</v>
      </c>
      <c r="N426" s="665">
        <v>942.4799999999999</v>
      </c>
    </row>
    <row r="427" spans="1:14" ht="14.4" customHeight="1" x14ac:dyDescent="0.3">
      <c r="A427" s="660" t="s">
        <v>558</v>
      </c>
      <c r="B427" s="661" t="s">
        <v>1703</v>
      </c>
      <c r="C427" s="662" t="s">
        <v>577</v>
      </c>
      <c r="D427" s="663" t="s">
        <v>1708</v>
      </c>
      <c r="E427" s="662" t="s">
        <v>586</v>
      </c>
      <c r="F427" s="663" t="s">
        <v>1710</v>
      </c>
      <c r="G427" s="662" t="s">
        <v>587</v>
      </c>
      <c r="H427" s="662" t="s">
        <v>1539</v>
      </c>
      <c r="I427" s="662" t="s">
        <v>1540</v>
      </c>
      <c r="J427" s="662" t="s">
        <v>1541</v>
      </c>
      <c r="K427" s="662" t="s">
        <v>1542</v>
      </c>
      <c r="L427" s="664">
        <v>54.72</v>
      </c>
      <c r="M427" s="664">
        <v>4</v>
      </c>
      <c r="N427" s="665">
        <v>218.88</v>
      </c>
    </row>
    <row r="428" spans="1:14" ht="14.4" customHeight="1" x14ac:dyDescent="0.3">
      <c r="A428" s="660" t="s">
        <v>558</v>
      </c>
      <c r="B428" s="661" t="s">
        <v>1703</v>
      </c>
      <c r="C428" s="662" t="s">
        <v>577</v>
      </c>
      <c r="D428" s="663" t="s">
        <v>1708</v>
      </c>
      <c r="E428" s="662" t="s">
        <v>586</v>
      </c>
      <c r="F428" s="663" t="s">
        <v>1710</v>
      </c>
      <c r="G428" s="662" t="s">
        <v>587</v>
      </c>
      <c r="H428" s="662" t="s">
        <v>984</v>
      </c>
      <c r="I428" s="662" t="s">
        <v>985</v>
      </c>
      <c r="J428" s="662" t="s">
        <v>986</v>
      </c>
      <c r="K428" s="662" t="s">
        <v>987</v>
      </c>
      <c r="L428" s="664">
        <v>114.32659921322285</v>
      </c>
      <c r="M428" s="664">
        <v>60</v>
      </c>
      <c r="N428" s="665">
        <v>6859.595952793371</v>
      </c>
    </row>
    <row r="429" spans="1:14" ht="14.4" customHeight="1" x14ac:dyDescent="0.3">
      <c r="A429" s="660" t="s">
        <v>558</v>
      </c>
      <c r="B429" s="661" t="s">
        <v>1703</v>
      </c>
      <c r="C429" s="662" t="s">
        <v>577</v>
      </c>
      <c r="D429" s="663" t="s">
        <v>1708</v>
      </c>
      <c r="E429" s="662" t="s">
        <v>586</v>
      </c>
      <c r="F429" s="663" t="s">
        <v>1710</v>
      </c>
      <c r="G429" s="662" t="s">
        <v>587</v>
      </c>
      <c r="H429" s="662" t="s">
        <v>1685</v>
      </c>
      <c r="I429" s="662" t="s">
        <v>1686</v>
      </c>
      <c r="J429" s="662" t="s">
        <v>926</v>
      </c>
      <c r="K429" s="662" t="s">
        <v>641</v>
      </c>
      <c r="L429" s="664">
        <v>201.3</v>
      </c>
      <c r="M429" s="664">
        <v>2</v>
      </c>
      <c r="N429" s="665">
        <v>402.6</v>
      </c>
    </row>
    <row r="430" spans="1:14" ht="14.4" customHeight="1" x14ac:dyDescent="0.3">
      <c r="A430" s="660" t="s">
        <v>558</v>
      </c>
      <c r="B430" s="661" t="s">
        <v>1703</v>
      </c>
      <c r="C430" s="662" t="s">
        <v>577</v>
      </c>
      <c r="D430" s="663" t="s">
        <v>1708</v>
      </c>
      <c r="E430" s="662" t="s">
        <v>586</v>
      </c>
      <c r="F430" s="663" t="s">
        <v>1710</v>
      </c>
      <c r="G430" s="662" t="s">
        <v>587</v>
      </c>
      <c r="H430" s="662" t="s">
        <v>1547</v>
      </c>
      <c r="I430" s="662" t="s">
        <v>1548</v>
      </c>
      <c r="J430" s="662" t="s">
        <v>1549</v>
      </c>
      <c r="K430" s="662" t="s">
        <v>1550</v>
      </c>
      <c r="L430" s="664">
        <v>325.15957466622825</v>
      </c>
      <c r="M430" s="664">
        <v>5</v>
      </c>
      <c r="N430" s="665">
        <v>1625.7978733311413</v>
      </c>
    </row>
    <row r="431" spans="1:14" ht="14.4" customHeight="1" x14ac:dyDescent="0.3">
      <c r="A431" s="660" t="s">
        <v>558</v>
      </c>
      <c r="B431" s="661" t="s">
        <v>1703</v>
      </c>
      <c r="C431" s="662" t="s">
        <v>577</v>
      </c>
      <c r="D431" s="663" t="s">
        <v>1708</v>
      </c>
      <c r="E431" s="662" t="s">
        <v>586</v>
      </c>
      <c r="F431" s="663" t="s">
        <v>1710</v>
      </c>
      <c r="G431" s="662" t="s">
        <v>587</v>
      </c>
      <c r="H431" s="662" t="s">
        <v>1551</v>
      </c>
      <c r="I431" s="662" t="s">
        <v>1552</v>
      </c>
      <c r="J431" s="662" t="s">
        <v>1553</v>
      </c>
      <c r="K431" s="662" t="s">
        <v>1554</v>
      </c>
      <c r="L431" s="664">
        <v>279.37778823669134</v>
      </c>
      <c r="M431" s="664">
        <v>3</v>
      </c>
      <c r="N431" s="665">
        <v>838.13336471007403</v>
      </c>
    </row>
    <row r="432" spans="1:14" ht="14.4" customHeight="1" x14ac:dyDescent="0.3">
      <c r="A432" s="660" t="s">
        <v>558</v>
      </c>
      <c r="B432" s="661" t="s">
        <v>1703</v>
      </c>
      <c r="C432" s="662" t="s">
        <v>577</v>
      </c>
      <c r="D432" s="663" t="s">
        <v>1708</v>
      </c>
      <c r="E432" s="662" t="s">
        <v>586</v>
      </c>
      <c r="F432" s="663" t="s">
        <v>1710</v>
      </c>
      <c r="G432" s="662" t="s">
        <v>587</v>
      </c>
      <c r="H432" s="662" t="s">
        <v>1682</v>
      </c>
      <c r="I432" s="662" t="s">
        <v>1682</v>
      </c>
      <c r="J432" s="662" t="s">
        <v>1683</v>
      </c>
      <c r="K432" s="662" t="s">
        <v>1684</v>
      </c>
      <c r="L432" s="664">
        <v>698.2899999999994</v>
      </c>
      <c r="M432" s="664">
        <v>1</v>
      </c>
      <c r="N432" s="665">
        <v>698.2899999999994</v>
      </c>
    </row>
    <row r="433" spans="1:14" ht="14.4" customHeight="1" x14ac:dyDescent="0.3">
      <c r="A433" s="660" t="s">
        <v>558</v>
      </c>
      <c r="B433" s="661" t="s">
        <v>1703</v>
      </c>
      <c r="C433" s="662" t="s">
        <v>577</v>
      </c>
      <c r="D433" s="663" t="s">
        <v>1708</v>
      </c>
      <c r="E433" s="662" t="s">
        <v>586</v>
      </c>
      <c r="F433" s="663" t="s">
        <v>1710</v>
      </c>
      <c r="G433" s="662" t="s">
        <v>587</v>
      </c>
      <c r="H433" s="662" t="s">
        <v>1568</v>
      </c>
      <c r="I433" s="662" t="s">
        <v>1568</v>
      </c>
      <c r="J433" s="662" t="s">
        <v>1569</v>
      </c>
      <c r="K433" s="662" t="s">
        <v>1570</v>
      </c>
      <c r="L433" s="664">
        <v>79.229985293797398</v>
      </c>
      <c r="M433" s="664">
        <v>1</v>
      </c>
      <c r="N433" s="665">
        <v>79.229985293797398</v>
      </c>
    </row>
    <row r="434" spans="1:14" ht="14.4" customHeight="1" x14ac:dyDescent="0.3">
      <c r="A434" s="660" t="s">
        <v>558</v>
      </c>
      <c r="B434" s="661" t="s">
        <v>1703</v>
      </c>
      <c r="C434" s="662" t="s">
        <v>577</v>
      </c>
      <c r="D434" s="663" t="s">
        <v>1708</v>
      </c>
      <c r="E434" s="662" t="s">
        <v>586</v>
      </c>
      <c r="F434" s="663" t="s">
        <v>1710</v>
      </c>
      <c r="G434" s="662" t="s">
        <v>587</v>
      </c>
      <c r="H434" s="662" t="s">
        <v>1571</v>
      </c>
      <c r="I434" s="662" t="s">
        <v>1572</v>
      </c>
      <c r="J434" s="662" t="s">
        <v>1573</v>
      </c>
      <c r="K434" s="662" t="s">
        <v>1574</v>
      </c>
      <c r="L434" s="664">
        <v>621.6</v>
      </c>
      <c r="M434" s="664">
        <v>2</v>
      </c>
      <c r="N434" s="665">
        <v>1243.2</v>
      </c>
    </row>
    <row r="435" spans="1:14" ht="14.4" customHeight="1" x14ac:dyDescent="0.3">
      <c r="A435" s="660" t="s">
        <v>558</v>
      </c>
      <c r="B435" s="661" t="s">
        <v>1703</v>
      </c>
      <c r="C435" s="662" t="s">
        <v>577</v>
      </c>
      <c r="D435" s="663" t="s">
        <v>1708</v>
      </c>
      <c r="E435" s="662" t="s">
        <v>586</v>
      </c>
      <c r="F435" s="663" t="s">
        <v>1710</v>
      </c>
      <c r="G435" s="662" t="s">
        <v>587</v>
      </c>
      <c r="H435" s="662" t="s">
        <v>1611</v>
      </c>
      <c r="I435" s="662" t="s">
        <v>216</v>
      </c>
      <c r="J435" s="662" t="s">
        <v>1612</v>
      </c>
      <c r="K435" s="662"/>
      <c r="L435" s="664">
        <v>31.871388182382123</v>
      </c>
      <c r="M435" s="664">
        <v>3</v>
      </c>
      <c r="N435" s="665">
        <v>95.614164547146373</v>
      </c>
    </row>
    <row r="436" spans="1:14" ht="14.4" customHeight="1" x14ac:dyDescent="0.3">
      <c r="A436" s="660" t="s">
        <v>558</v>
      </c>
      <c r="B436" s="661" t="s">
        <v>1703</v>
      </c>
      <c r="C436" s="662" t="s">
        <v>577</v>
      </c>
      <c r="D436" s="663" t="s">
        <v>1708</v>
      </c>
      <c r="E436" s="662" t="s">
        <v>586</v>
      </c>
      <c r="F436" s="663" t="s">
        <v>1710</v>
      </c>
      <c r="G436" s="662" t="s">
        <v>587</v>
      </c>
      <c r="H436" s="662" t="s">
        <v>1613</v>
      </c>
      <c r="I436" s="662" t="s">
        <v>1613</v>
      </c>
      <c r="J436" s="662" t="s">
        <v>1567</v>
      </c>
      <c r="K436" s="662" t="s">
        <v>933</v>
      </c>
      <c r="L436" s="664">
        <v>364.98428571428576</v>
      </c>
      <c r="M436" s="664">
        <v>7</v>
      </c>
      <c r="N436" s="665">
        <v>2554.8900000000003</v>
      </c>
    </row>
    <row r="437" spans="1:14" ht="14.4" customHeight="1" x14ac:dyDescent="0.3">
      <c r="A437" s="660" t="s">
        <v>558</v>
      </c>
      <c r="B437" s="661" t="s">
        <v>1703</v>
      </c>
      <c r="C437" s="662" t="s">
        <v>577</v>
      </c>
      <c r="D437" s="663" t="s">
        <v>1708</v>
      </c>
      <c r="E437" s="662" t="s">
        <v>586</v>
      </c>
      <c r="F437" s="663" t="s">
        <v>1710</v>
      </c>
      <c r="G437" s="662" t="s">
        <v>1168</v>
      </c>
      <c r="H437" s="662" t="s">
        <v>1687</v>
      </c>
      <c r="I437" s="662" t="s">
        <v>1688</v>
      </c>
      <c r="J437" s="662" t="s">
        <v>1689</v>
      </c>
      <c r="K437" s="662" t="s">
        <v>1690</v>
      </c>
      <c r="L437" s="664">
        <v>105.05955147619439</v>
      </c>
      <c r="M437" s="664">
        <v>1</v>
      </c>
      <c r="N437" s="665">
        <v>105.05955147619439</v>
      </c>
    </row>
    <row r="438" spans="1:14" ht="14.4" customHeight="1" x14ac:dyDescent="0.3">
      <c r="A438" s="660" t="s">
        <v>558</v>
      </c>
      <c r="B438" s="661" t="s">
        <v>1703</v>
      </c>
      <c r="C438" s="662" t="s">
        <v>577</v>
      </c>
      <c r="D438" s="663" t="s">
        <v>1708</v>
      </c>
      <c r="E438" s="662" t="s">
        <v>586</v>
      </c>
      <c r="F438" s="663" t="s">
        <v>1710</v>
      </c>
      <c r="G438" s="662" t="s">
        <v>1168</v>
      </c>
      <c r="H438" s="662" t="s">
        <v>1625</v>
      </c>
      <c r="I438" s="662" t="s">
        <v>1626</v>
      </c>
      <c r="J438" s="662" t="s">
        <v>1627</v>
      </c>
      <c r="K438" s="662" t="s">
        <v>1628</v>
      </c>
      <c r="L438" s="664">
        <v>50.14500000000001</v>
      </c>
      <c r="M438" s="664">
        <v>2</v>
      </c>
      <c r="N438" s="665">
        <v>100.29000000000002</v>
      </c>
    </row>
    <row r="439" spans="1:14" ht="14.4" customHeight="1" x14ac:dyDescent="0.3">
      <c r="A439" s="660" t="s">
        <v>558</v>
      </c>
      <c r="B439" s="661" t="s">
        <v>1703</v>
      </c>
      <c r="C439" s="662" t="s">
        <v>577</v>
      </c>
      <c r="D439" s="663" t="s">
        <v>1708</v>
      </c>
      <c r="E439" s="662" t="s">
        <v>586</v>
      </c>
      <c r="F439" s="663" t="s">
        <v>1710</v>
      </c>
      <c r="G439" s="662" t="s">
        <v>1168</v>
      </c>
      <c r="H439" s="662" t="s">
        <v>1639</v>
      </c>
      <c r="I439" s="662" t="s">
        <v>1640</v>
      </c>
      <c r="J439" s="662" t="s">
        <v>1641</v>
      </c>
      <c r="K439" s="662" t="s">
        <v>1642</v>
      </c>
      <c r="L439" s="664">
        <v>364.67999999999989</v>
      </c>
      <c r="M439" s="664">
        <v>1</v>
      </c>
      <c r="N439" s="665">
        <v>364.67999999999989</v>
      </c>
    </row>
    <row r="440" spans="1:14" ht="14.4" customHeight="1" x14ac:dyDescent="0.3">
      <c r="A440" s="660" t="s">
        <v>558</v>
      </c>
      <c r="B440" s="661" t="s">
        <v>1703</v>
      </c>
      <c r="C440" s="662" t="s">
        <v>580</v>
      </c>
      <c r="D440" s="663" t="s">
        <v>1709</v>
      </c>
      <c r="E440" s="662" t="s">
        <v>586</v>
      </c>
      <c r="F440" s="663" t="s">
        <v>1710</v>
      </c>
      <c r="G440" s="662"/>
      <c r="H440" s="662" t="s">
        <v>1691</v>
      </c>
      <c r="I440" s="662" t="s">
        <v>1692</v>
      </c>
      <c r="J440" s="662" t="s">
        <v>1693</v>
      </c>
      <c r="K440" s="662" t="s">
        <v>1694</v>
      </c>
      <c r="L440" s="664">
        <v>3621.219270889891</v>
      </c>
      <c r="M440" s="664">
        <v>19</v>
      </c>
      <c r="N440" s="665">
        <v>68803.166146907926</v>
      </c>
    </row>
    <row r="441" spans="1:14" ht="14.4" customHeight="1" x14ac:dyDescent="0.3">
      <c r="A441" s="660" t="s">
        <v>558</v>
      </c>
      <c r="B441" s="661" t="s">
        <v>1703</v>
      </c>
      <c r="C441" s="662" t="s">
        <v>580</v>
      </c>
      <c r="D441" s="663" t="s">
        <v>1709</v>
      </c>
      <c r="E441" s="662" t="s">
        <v>586</v>
      </c>
      <c r="F441" s="663" t="s">
        <v>1710</v>
      </c>
      <c r="G441" s="662"/>
      <c r="H441" s="662" t="s">
        <v>1665</v>
      </c>
      <c r="I441" s="662" t="s">
        <v>1666</v>
      </c>
      <c r="J441" s="662" t="s">
        <v>1667</v>
      </c>
      <c r="K441" s="662" t="s">
        <v>1668</v>
      </c>
      <c r="L441" s="664">
        <v>236.16416666666663</v>
      </c>
      <c r="M441" s="664">
        <v>8</v>
      </c>
      <c r="N441" s="665">
        <v>1889.313333333333</v>
      </c>
    </row>
    <row r="442" spans="1:14" ht="14.4" customHeight="1" x14ac:dyDescent="0.3">
      <c r="A442" s="660" t="s">
        <v>558</v>
      </c>
      <c r="B442" s="661" t="s">
        <v>1703</v>
      </c>
      <c r="C442" s="662" t="s">
        <v>580</v>
      </c>
      <c r="D442" s="663" t="s">
        <v>1709</v>
      </c>
      <c r="E442" s="662" t="s">
        <v>586</v>
      </c>
      <c r="F442" s="663" t="s">
        <v>1710</v>
      </c>
      <c r="G442" s="662" t="s">
        <v>587</v>
      </c>
      <c r="H442" s="662" t="s">
        <v>614</v>
      </c>
      <c r="I442" s="662" t="s">
        <v>615</v>
      </c>
      <c r="J442" s="662" t="s">
        <v>616</v>
      </c>
      <c r="K442" s="662" t="s">
        <v>617</v>
      </c>
      <c r="L442" s="664">
        <v>167.61000000000004</v>
      </c>
      <c r="M442" s="664">
        <v>3</v>
      </c>
      <c r="N442" s="665">
        <v>502.8300000000001</v>
      </c>
    </row>
    <row r="443" spans="1:14" ht="14.4" customHeight="1" x14ac:dyDescent="0.3">
      <c r="A443" s="660" t="s">
        <v>558</v>
      </c>
      <c r="B443" s="661" t="s">
        <v>1703</v>
      </c>
      <c r="C443" s="662" t="s">
        <v>580</v>
      </c>
      <c r="D443" s="663" t="s">
        <v>1709</v>
      </c>
      <c r="E443" s="662" t="s">
        <v>586</v>
      </c>
      <c r="F443" s="663" t="s">
        <v>1710</v>
      </c>
      <c r="G443" s="662" t="s">
        <v>587</v>
      </c>
      <c r="H443" s="662" t="s">
        <v>618</v>
      </c>
      <c r="I443" s="662" t="s">
        <v>619</v>
      </c>
      <c r="J443" s="662" t="s">
        <v>620</v>
      </c>
      <c r="K443" s="662" t="s">
        <v>621</v>
      </c>
      <c r="L443" s="664">
        <v>64.525618634721852</v>
      </c>
      <c r="M443" s="664">
        <v>9</v>
      </c>
      <c r="N443" s="665">
        <v>580.73056771249662</v>
      </c>
    </row>
    <row r="444" spans="1:14" ht="14.4" customHeight="1" x14ac:dyDescent="0.3">
      <c r="A444" s="660" t="s">
        <v>558</v>
      </c>
      <c r="B444" s="661" t="s">
        <v>1703</v>
      </c>
      <c r="C444" s="662" t="s">
        <v>580</v>
      </c>
      <c r="D444" s="663" t="s">
        <v>1709</v>
      </c>
      <c r="E444" s="662" t="s">
        <v>586</v>
      </c>
      <c r="F444" s="663" t="s">
        <v>1710</v>
      </c>
      <c r="G444" s="662" t="s">
        <v>587</v>
      </c>
      <c r="H444" s="662" t="s">
        <v>1505</v>
      </c>
      <c r="I444" s="662" t="s">
        <v>1506</v>
      </c>
      <c r="J444" s="662" t="s">
        <v>667</v>
      </c>
      <c r="K444" s="662" t="s">
        <v>1507</v>
      </c>
      <c r="L444" s="664">
        <v>57.729875215165919</v>
      </c>
      <c r="M444" s="664">
        <v>8</v>
      </c>
      <c r="N444" s="665">
        <v>461.83900172132735</v>
      </c>
    </row>
    <row r="445" spans="1:14" ht="14.4" customHeight="1" x14ac:dyDescent="0.3">
      <c r="A445" s="660" t="s">
        <v>558</v>
      </c>
      <c r="B445" s="661" t="s">
        <v>1703</v>
      </c>
      <c r="C445" s="662" t="s">
        <v>580</v>
      </c>
      <c r="D445" s="663" t="s">
        <v>1709</v>
      </c>
      <c r="E445" s="662" t="s">
        <v>586</v>
      </c>
      <c r="F445" s="663" t="s">
        <v>1710</v>
      </c>
      <c r="G445" s="662" t="s">
        <v>587</v>
      </c>
      <c r="H445" s="662" t="s">
        <v>638</v>
      </c>
      <c r="I445" s="662" t="s">
        <v>639</v>
      </c>
      <c r="J445" s="662" t="s">
        <v>640</v>
      </c>
      <c r="K445" s="662" t="s">
        <v>641</v>
      </c>
      <c r="L445" s="664">
        <v>248.70000000000005</v>
      </c>
      <c r="M445" s="664">
        <v>2</v>
      </c>
      <c r="N445" s="665">
        <v>497.40000000000009</v>
      </c>
    </row>
    <row r="446" spans="1:14" ht="14.4" customHeight="1" x14ac:dyDescent="0.3">
      <c r="A446" s="660" t="s">
        <v>558</v>
      </c>
      <c r="B446" s="661" t="s">
        <v>1703</v>
      </c>
      <c r="C446" s="662" t="s">
        <v>580</v>
      </c>
      <c r="D446" s="663" t="s">
        <v>1709</v>
      </c>
      <c r="E446" s="662" t="s">
        <v>586</v>
      </c>
      <c r="F446" s="663" t="s">
        <v>1710</v>
      </c>
      <c r="G446" s="662" t="s">
        <v>587</v>
      </c>
      <c r="H446" s="662" t="s">
        <v>646</v>
      </c>
      <c r="I446" s="662" t="s">
        <v>646</v>
      </c>
      <c r="J446" s="662" t="s">
        <v>647</v>
      </c>
      <c r="K446" s="662" t="s">
        <v>648</v>
      </c>
      <c r="L446" s="664">
        <v>36.529868572014422</v>
      </c>
      <c r="M446" s="664">
        <v>12</v>
      </c>
      <c r="N446" s="665">
        <v>438.35842286417306</v>
      </c>
    </row>
    <row r="447" spans="1:14" ht="14.4" customHeight="1" x14ac:dyDescent="0.3">
      <c r="A447" s="660" t="s">
        <v>558</v>
      </c>
      <c r="B447" s="661" t="s">
        <v>1703</v>
      </c>
      <c r="C447" s="662" t="s">
        <v>580</v>
      </c>
      <c r="D447" s="663" t="s">
        <v>1709</v>
      </c>
      <c r="E447" s="662" t="s">
        <v>586</v>
      </c>
      <c r="F447" s="663" t="s">
        <v>1710</v>
      </c>
      <c r="G447" s="662" t="s">
        <v>587</v>
      </c>
      <c r="H447" s="662" t="s">
        <v>689</v>
      </c>
      <c r="I447" s="662" t="s">
        <v>690</v>
      </c>
      <c r="J447" s="662" t="s">
        <v>691</v>
      </c>
      <c r="K447" s="662" t="s">
        <v>692</v>
      </c>
      <c r="L447" s="664">
        <v>64.08</v>
      </c>
      <c r="M447" s="664">
        <v>7</v>
      </c>
      <c r="N447" s="665">
        <v>448.56</v>
      </c>
    </row>
    <row r="448" spans="1:14" ht="14.4" customHeight="1" x14ac:dyDescent="0.3">
      <c r="A448" s="660" t="s">
        <v>558</v>
      </c>
      <c r="B448" s="661" t="s">
        <v>1703</v>
      </c>
      <c r="C448" s="662" t="s">
        <v>580</v>
      </c>
      <c r="D448" s="663" t="s">
        <v>1709</v>
      </c>
      <c r="E448" s="662" t="s">
        <v>586</v>
      </c>
      <c r="F448" s="663" t="s">
        <v>1710</v>
      </c>
      <c r="G448" s="662" t="s">
        <v>587</v>
      </c>
      <c r="H448" s="662" t="s">
        <v>1519</v>
      </c>
      <c r="I448" s="662" t="s">
        <v>216</v>
      </c>
      <c r="J448" s="662" t="s">
        <v>1520</v>
      </c>
      <c r="K448" s="662"/>
      <c r="L448" s="664">
        <v>97.320554762436416</v>
      </c>
      <c r="M448" s="664">
        <v>8</v>
      </c>
      <c r="N448" s="665">
        <v>778.56443809949133</v>
      </c>
    </row>
    <row r="449" spans="1:14" ht="14.4" customHeight="1" x14ac:dyDescent="0.3">
      <c r="A449" s="660" t="s">
        <v>558</v>
      </c>
      <c r="B449" s="661" t="s">
        <v>1703</v>
      </c>
      <c r="C449" s="662" t="s">
        <v>580</v>
      </c>
      <c r="D449" s="663" t="s">
        <v>1709</v>
      </c>
      <c r="E449" s="662" t="s">
        <v>586</v>
      </c>
      <c r="F449" s="663" t="s">
        <v>1710</v>
      </c>
      <c r="G449" s="662" t="s">
        <v>587</v>
      </c>
      <c r="H449" s="662" t="s">
        <v>1695</v>
      </c>
      <c r="I449" s="662" t="s">
        <v>1696</v>
      </c>
      <c r="J449" s="662" t="s">
        <v>1697</v>
      </c>
      <c r="K449" s="662" t="s">
        <v>1698</v>
      </c>
      <c r="L449" s="664">
        <v>67.61999999999999</v>
      </c>
      <c r="M449" s="664">
        <v>1</v>
      </c>
      <c r="N449" s="665">
        <v>67.61999999999999</v>
      </c>
    </row>
    <row r="450" spans="1:14" ht="14.4" customHeight="1" x14ac:dyDescent="0.3">
      <c r="A450" s="660" t="s">
        <v>558</v>
      </c>
      <c r="B450" s="661" t="s">
        <v>1703</v>
      </c>
      <c r="C450" s="662" t="s">
        <v>580</v>
      </c>
      <c r="D450" s="663" t="s">
        <v>1709</v>
      </c>
      <c r="E450" s="662" t="s">
        <v>586</v>
      </c>
      <c r="F450" s="663" t="s">
        <v>1710</v>
      </c>
      <c r="G450" s="662" t="s">
        <v>587</v>
      </c>
      <c r="H450" s="662" t="s">
        <v>778</v>
      </c>
      <c r="I450" s="662" t="s">
        <v>779</v>
      </c>
      <c r="J450" s="662" t="s">
        <v>780</v>
      </c>
      <c r="K450" s="662" t="s">
        <v>781</v>
      </c>
      <c r="L450" s="664">
        <v>60.279599187098597</v>
      </c>
      <c r="M450" s="664">
        <v>3</v>
      </c>
      <c r="N450" s="665">
        <v>180.83879756129579</v>
      </c>
    </row>
    <row r="451" spans="1:14" ht="14.4" customHeight="1" x14ac:dyDescent="0.3">
      <c r="A451" s="660" t="s">
        <v>558</v>
      </c>
      <c r="B451" s="661" t="s">
        <v>1703</v>
      </c>
      <c r="C451" s="662" t="s">
        <v>580</v>
      </c>
      <c r="D451" s="663" t="s">
        <v>1709</v>
      </c>
      <c r="E451" s="662" t="s">
        <v>586</v>
      </c>
      <c r="F451" s="663" t="s">
        <v>1710</v>
      </c>
      <c r="G451" s="662" t="s">
        <v>587</v>
      </c>
      <c r="H451" s="662" t="s">
        <v>1525</v>
      </c>
      <c r="I451" s="662" t="s">
        <v>1526</v>
      </c>
      <c r="J451" s="662" t="s">
        <v>1527</v>
      </c>
      <c r="K451" s="662" t="s">
        <v>1528</v>
      </c>
      <c r="L451" s="664">
        <v>50.259998628032363</v>
      </c>
      <c r="M451" s="664">
        <v>2</v>
      </c>
      <c r="N451" s="665">
        <v>100.51999725606473</v>
      </c>
    </row>
    <row r="452" spans="1:14" ht="14.4" customHeight="1" x14ac:dyDescent="0.3">
      <c r="A452" s="660" t="s">
        <v>558</v>
      </c>
      <c r="B452" s="661" t="s">
        <v>1703</v>
      </c>
      <c r="C452" s="662" t="s">
        <v>580</v>
      </c>
      <c r="D452" s="663" t="s">
        <v>1709</v>
      </c>
      <c r="E452" s="662" t="s">
        <v>586</v>
      </c>
      <c r="F452" s="663" t="s">
        <v>1710</v>
      </c>
      <c r="G452" s="662" t="s">
        <v>587</v>
      </c>
      <c r="H452" s="662" t="s">
        <v>867</v>
      </c>
      <c r="I452" s="662" t="s">
        <v>868</v>
      </c>
      <c r="J452" s="662" t="s">
        <v>869</v>
      </c>
      <c r="K452" s="662" t="s">
        <v>629</v>
      </c>
      <c r="L452" s="664">
        <v>40.824999999999996</v>
      </c>
      <c r="M452" s="664">
        <v>2</v>
      </c>
      <c r="N452" s="665">
        <v>81.649999999999991</v>
      </c>
    </row>
    <row r="453" spans="1:14" ht="14.4" customHeight="1" x14ac:dyDescent="0.3">
      <c r="A453" s="660" t="s">
        <v>558</v>
      </c>
      <c r="B453" s="661" t="s">
        <v>1703</v>
      </c>
      <c r="C453" s="662" t="s">
        <v>580</v>
      </c>
      <c r="D453" s="663" t="s">
        <v>1709</v>
      </c>
      <c r="E453" s="662" t="s">
        <v>586</v>
      </c>
      <c r="F453" s="663" t="s">
        <v>1710</v>
      </c>
      <c r="G453" s="662" t="s">
        <v>587</v>
      </c>
      <c r="H453" s="662" t="s">
        <v>913</v>
      </c>
      <c r="I453" s="662" t="s">
        <v>914</v>
      </c>
      <c r="J453" s="662" t="s">
        <v>915</v>
      </c>
      <c r="K453" s="662" t="s">
        <v>781</v>
      </c>
      <c r="L453" s="664">
        <v>50.129999301576547</v>
      </c>
      <c r="M453" s="664">
        <v>10</v>
      </c>
      <c r="N453" s="665">
        <v>501.29999301576549</v>
      </c>
    </row>
    <row r="454" spans="1:14" ht="14.4" customHeight="1" x14ac:dyDescent="0.3">
      <c r="A454" s="660" t="s">
        <v>558</v>
      </c>
      <c r="B454" s="661" t="s">
        <v>1703</v>
      </c>
      <c r="C454" s="662" t="s">
        <v>580</v>
      </c>
      <c r="D454" s="663" t="s">
        <v>1709</v>
      </c>
      <c r="E454" s="662" t="s">
        <v>586</v>
      </c>
      <c r="F454" s="663" t="s">
        <v>1710</v>
      </c>
      <c r="G454" s="662" t="s">
        <v>587</v>
      </c>
      <c r="H454" s="662" t="s">
        <v>1678</v>
      </c>
      <c r="I454" s="662" t="s">
        <v>1679</v>
      </c>
      <c r="J454" s="662" t="s">
        <v>1680</v>
      </c>
      <c r="K454" s="662" t="s">
        <v>1681</v>
      </c>
      <c r="L454" s="664">
        <v>56.69980943605821</v>
      </c>
      <c r="M454" s="664">
        <v>2</v>
      </c>
      <c r="N454" s="665">
        <v>113.39961887211642</v>
      </c>
    </row>
    <row r="455" spans="1:14" ht="14.4" customHeight="1" x14ac:dyDescent="0.3">
      <c r="A455" s="660" t="s">
        <v>558</v>
      </c>
      <c r="B455" s="661" t="s">
        <v>1703</v>
      </c>
      <c r="C455" s="662" t="s">
        <v>580</v>
      </c>
      <c r="D455" s="663" t="s">
        <v>1709</v>
      </c>
      <c r="E455" s="662" t="s">
        <v>586</v>
      </c>
      <c r="F455" s="663" t="s">
        <v>1710</v>
      </c>
      <c r="G455" s="662" t="s">
        <v>587</v>
      </c>
      <c r="H455" s="662" t="s">
        <v>928</v>
      </c>
      <c r="I455" s="662" t="s">
        <v>929</v>
      </c>
      <c r="J455" s="662" t="s">
        <v>926</v>
      </c>
      <c r="K455" s="662" t="s">
        <v>930</v>
      </c>
      <c r="L455" s="664">
        <v>312.83999999999997</v>
      </c>
      <c r="M455" s="664">
        <v>3</v>
      </c>
      <c r="N455" s="665">
        <v>938.52</v>
      </c>
    </row>
    <row r="456" spans="1:14" ht="14.4" customHeight="1" x14ac:dyDescent="0.3">
      <c r="A456" s="660" t="s">
        <v>558</v>
      </c>
      <c r="B456" s="661" t="s">
        <v>1703</v>
      </c>
      <c r="C456" s="662" t="s">
        <v>580</v>
      </c>
      <c r="D456" s="663" t="s">
        <v>1709</v>
      </c>
      <c r="E456" s="662" t="s">
        <v>586</v>
      </c>
      <c r="F456" s="663" t="s">
        <v>1710</v>
      </c>
      <c r="G456" s="662" t="s">
        <v>587</v>
      </c>
      <c r="H456" s="662" t="s">
        <v>1539</v>
      </c>
      <c r="I456" s="662" t="s">
        <v>1540</v>
      </c>
      <c r="J456" s="662" t="s">
        <v>1541</v>
      </c>
      <c r="K456" s="662" t="s">
        <v>1542</v>
      </c>
      <c r="L456" s="664">
        <v>55.140000000000008</v>
      </c>
      <c r="M456" s="664">
        <v>3</v>
      </c>
      <c r="N456" s="665">
        <v>165.42000000000002</v>
      </c>
    </row>
    <row r="457" spans="1:14" ht="14.4" customHeight="1" x14ac:dyDescent="0.3">
      <c r="A457" s="660" t="s">
        <v>558</v>
      </c>
      <c r="B457" s="661" t="s">
        <v>1703</v>
      </c>
      <c r="C457" s="662" t="s">
        <v>580</v>
      </c>
      <c r="D457" s="663" t="s">
        <v>1709</v>
      </c>
      <c r="E457" s="662" t="s">
        <v>586</v>
      </c>
      <c r="F457" s="663" t="s">
        <v>1710</v>
      </c>
      <c r="G457" s="662" t="s">
        <v>587</v>
      </c>
      <c r="H457" s="662" t="s">
        <v>1547</v>
      </c>
      <c r="I457" s="662" t="s">
        <v>1548</v>
      </c>
      <c r="J457" s="662" t="s">
        <v>1549</v>
      </c>
      <c r="K457" s="662" t="s">
        <v>1550</v>
      </c>
      <c r="L457" s="664">
        <v>325.15968188278299</v>
      </c>
      <c r="M457" s="664">
        <v>3</v>
      </c>
      <c r="N457" s="665">
        <v>975.47904564834903</v>
      </c>
    </row>
    <row r="458" spans="1:14" ht="14.4" customHeight="1" x14ac:dyDescent="0.3">
      <c r="A458" s="660" t="s">
        <v>558</v>
      </c>
      <c r="B458" s="661" t="s">
        <v>1703</v>
      </c>
      <c r="C458" s="662" t="s">
        <v>580</v>
      </c>
      <c r="D458" s="663" t="s">
        <v>1709</v>
      </c>
      <c r="E458" s="662" t="s">
        <v>586</v>
      </c>
      <c r="F458" s="663" t="s">
        <v>1710</v>
      </c>
      <c r="G458" s="662" t="s">
        <v>587</v>
      </c>
      <c r="H458" s="662" t="s">
        <v>1551</v>
      </c>
      <c r="I458" s="662" t="s">
        <v>1552</v>
      </c>
      <c r="J458" s="662" t="s">
        <v>1553</v>
      </c>
      <c r="K458" s="662" t="s">
        <v>1554</v>
      </c>
      <c r="L458" s="664">
        <v>279.38</v>
      </c>
      <c r="M458" s="664">
        <v>1</v>
      </c>
      <c r="N458" s="665">
        <v>279.38</v>
      </c>
    </row>
    <row r="459" spans="1:14" ht="14.4" customHeight="1" x14ac:dyDescent="0.3">
      <c r="A459" s="660" t="s">
        <v>558</v>
      </c>
      <c r="B459" s="661" t="s">
        <v>1703</v>
      </c>
      <c r="C459" s="662" t="s">
        <v>580</v>
      </c>
      <c r="D459" s="663" t="s">
        <v>1709</v>
      </c>
      <c r="E459" s="662" t="s">
        <v>586</v>
      </c>
      <c r="F459" s="663" t="s">
        <v>1710</v>
      </c>
      <c r="G459" s="662" t="s">
        <v>587</v>
      </c>
      <c r="H459" s="662" t="s">
        <v>1565</v>
      </c>
      <c r="I459" s="662" t="s">
        <v>1566</v>
      </c>
      <c r="J459" s="662" t="s">
        <v>1567</v>
      </c>
      <c r="K459" s="662" t="s">
        <v>641</v>
      </c>
      <c r="L459" s="664">
        <v>246.5</v>
      </c>
      <c r="M459" s="664">
        <v>5</v>
      </c>
      <c r="N459" s="665">
        <v>1232.5</v>
      </c>
    </row>
    <row r="460" spans="1:14" ht="14.4" customHeight="1" x14ac:dyDescent="0.3">
      <c r="A460" s="660" t="s">
        <v>558</v>
      </c>
      <c r="B460" s="661" t="s">
        <v>1703</v>
      </c>
      <c r="C460" s="662" t="s">
        <v>580</v>
      </c>
      <c r="D460" s="663" t="s">
        <v>1709</v>
      </c>
      <c r="E460" s="662" t="s">
        <v>586</v>
      </c>
      <c r="F460" s="663" t="s">
        <v>1710</v>
      </c>
      <c r="G460" s="662" t="s">
        <v>587</v>
      </c>
      <c r="H460" s="662" t="s">
        <v>1682</v>
      </c>
      <c r="I460" s="662" t="s">
        <v>1682</v>
      </c>
      <c r="J460" s="662" t="s">
        <v>1683</v>
      </c>
      <c r="K460" s="662" t="s">
        <v>1684</v>
      </c>
      <c r="L460" s="664">
        <v>683.10763775808971</v>
      </c>
      <c r="M460" s="664">
        <v>6</v>
      </c>
      <c r="N460" s="665">
        <v>4098.645826548538</v>
      </c>
    </row>
    <row r="461" spans="1:14" ht="14.4" customHeight="1" x14ac:dyDescent="0.3">
      <c r="A461" s="660" t="s">
        <v>558</v>
      </c>
      <c r="B461" s="661" t="s">
        <v>1703</v>
      </c>
      <c r="C461" s="662" t="s">
        <v>580</v>
      </c>
      <c r="D461" s="663" t="s">
        <v>1709</v>
      </c>
      <c r="E461" s="662" t="s">
        <v>586</v>
      </c>
      <c r="F461" s="663" t="s">
        <v>1710</v>
      </c>
      <c r="G461" s="662" t="s">
        <v>587</v>
      </c>
      <c r="H461" s="662" t="s">
        <v>1571</v>
      </c>
      <c r="I461" s="662" t="s">
        <v>1572</v>
      </c>
      <c r="J461" s="662" t="s">
        <v>1573</v>
      </c>
      <c r="K461" s="662" t="s">
        <v>1574</v>
      </c>
      <c r="L461" s="664">
        <v>621.44756719529846</v>
      </c>
      <c r="M461" s="664">
        <v>8</v>
      </c>
      <c r="N461" s="665">
        <v>4971.5805375623877</v>
      </c>
    </row>
    <row r="462" spans="1:14" ht="14.4" customHeight="1" x14ac:dyDescent="0.3">
      <c r="A462" s="660" t="s">
        <v>558</v>
      </c>
      <c r="B462" s="661" t="s">
        <v>1703</v>
      </c>
      <c r="C462" s="662" t="s">
        <v>580</v>
      </c>
      <c r="D462" s="663" t="s">
        <v>1709</v>
      </c>
      <c r="E462" s="662" t="s">
        <v>586</v>
      </c>
      <c r="F462" s="663" t="s">
        <v>1710</v>
      </c>
      <c r="G462" s="662" t="s">
        <v>587</v>
      </c>
      <c r="H462" s="662" t="s">
        <v>1072</v>
      </c>
      <c r="I462" s="662" t="s">
        <v>1073</v>
      </c>
      <c r="J462" s="662" t="s">
        <v>1074</v>
      </c>
      <c r="K462" s="662" t="s">
        <v>1075</v>
      </c>
      <c r="L462" s="664">
        <v>565.01000000000022</v>
      </c>
      <c r="M462" s="664">
        <v>1</v>
      </c>
      <c r="N462" s="665">
        <v>565.01000000000022</v>
      </c>
    </row>
    <row r="463" spans="1:14" ht="14.4" customHeight="1" x14ac:dyDescent="0.3">
      <c r="A463" s="660" t="s">
        <v>558</v>
      </c>
      <c r="B463" s="661" t="s">
        <v>1703</v>
      </c>
      <c r="C463" s="662" t="s">
        <v>580</v>
      </c>
      <c r="D463" s="663" t="s">
        <v>1709</v>
      </c>
      <c r="E463" s="662" t="s">
        <v>586</v>
      </c>
      <c r="F463" s="663" t="s">
        <v>1710</v>
      </c>
      <c r="G463" s="662" t="s">
        <v>587</v>
      </c>
      <c r="H463" s="662" t="s">
        <v>1582</v>
      </c>
      <c r="I463" s="662" t="s">
        <v>216</v>
      </c>
      <c r="J463" s="662" t="s">
        <v>1583</v>
      </c>
      <c r="K463" s="662" t="s">
        <v>1584</v>
      </c>
      <c r="L463" s="664">
        <v>61.533333333333331</v>
      </c>
      <c r="M463" s="664">
        <v>3</v>
      </c>
      <c r="N463" s="665">
        <v>184.6</v>
      </c>
    </row>
    <row r="464" spans="1:14" ht="14.4" customHeight="1" x14ac:dyDescent="0.3">
      <c r="A464" s="660" t="s">
        <v>558</v>
      </c>
      <c r="B464" s="661" t="s">
        <v>1703</v>
      </c>
      <c r="C464" s="662" t="s">
        <v>580</v>
      </c>
      <c r="D464" s="663" t="s">
        <v>1709</v>
      </c>
      <c r="E464" s="662" t="s">
        <v>586</v>
      </c>
      <c r="F464" s="663" t="s">
        <v>1710</v>
      </c>
      <c r="G464" s="662" t="s">
        <v>587</v>
      </c>
      <c r="H464" s="662" t="s">
        <v>1585</v>
      </c>
      <c r="I464" s="662" t="s">
        <v>1586</v>
      </c>
      <c r="J464" s="662" t="s">
        <v>1587</v>
      </c>
      <c r="K464" s="662" t="s">
        <v>1588</v>
      </c>
      <c r="L464" s="664">
        <v>2242.5</v>
      </c>
      <c r="M464" s="664">
        <v>0.4</v>
      </c>
      <c r="N464" s="665">
        <v>897</v>
      </c>
    </row>
    <row r="465" spans="1:14" ht="14.4" customHeight="1" x14ac:dyDescent="0.3">
      <c r="A465" s="660" t="s">
        <v>558</v>
      </c>
      <c r="B465" s="661" t="s">
        <v>1703</v>
      </c>
      <c r="C465" s="662" t="s">
        <v>580</v>
      </c>
      <c r="D465" s="663" t="s">
        <v>1709</v>
      </c>
      <c r="E465" s="662" t="s">
        <v>586</v>
      </c>
      <c r="F465" s="663" t="s">
        <v>1710</v>
      </c>
      <c r="G465" s="662" t="s">
        <v>587</v>
      </c>
      <c r="H465" s="662" t="s">
        <v>1602</v>
      </c>
      <c r="I465" s="662" t="s">
        <v>1603</v>
      </c>
      <c r="J465" s="662" t="s">
        <v>1604</v>
      </c>
      <c r="K465" s="662" t="s">
        <v>1605</v>
      </c>
      <c r="L465" s="664">
        <v>84.55</v>
      </c>
      <c r="M465" s="664">
        <v>1</v>
      </c>
      <c r="N465" s="665">
        <v>84.55</v>
      </c>
    </row>
    <row r="466" spans="1:14" ht="14.4" customHeight="1" x14ac:dyDescent="0.3">
      <c r="A466" s="660" t="s">
        <v>558</v>
      </c>
      <c r="B466" s="661" t="s">
        <v>1703</v>
      </c>
      <c r="C466" s="662" t="s">
        <v>580</v>
      </c>
      <c r="D466" s="663" t="s">
        <v>1709</v>
      </c>
      <c r="E466" s="662" t="s">
        <v>586</v>
      </c>
      <c r="F466" s="663" t="s">
        <v>1710</v>
      </c>
      <c r="G466" s="662" t="s">
        <v>587</v>
      </c>
      <c r="H466" s="662" t="s">
        <v>1606</v>
      </c>
      <c r="I466" s="662" t="s">
        <v>216</v>
      </c>
      <c r="J466" s="662" t="s">
        <v>1607</v>
      </c>
      <c r="K466" s="662"/>
      <c r="L466" s="664">
        <v>435.6</v>
      </c>
      <c r="M466" s="664">
        <v>4</v>
      </c>
      <c r="N466" s="665">
        <v>1742.4</v>
      </c>
    </row>
    <row r="467" spans="1:14" ht="14.4" customHeight="1" x14ac:dyDescent="0.3">
      <c r="A467" s="660" t="s">
        <v>558</v>
      </c>
      <c r="B467" s="661" t="s">
        <v>1703</v>
      </c>
      <c r="C467" s="662" t="s">
        <v>580</v>
      </c>
      <c r="D467" s="663" t="s">
        <v>1709</v>
      </c>
      <c r="E467" s="662" t="s">
        <v>586</v>
      </c>
      <c r="F467" s="663" t="s">
        <v>1710</v>
      </c>
      <c r="G467" s="662" t="s">
        <v>587</v>
      </c>
      <c r="H467" s="662" t="s">
        <v>1699</v>
      </c>
      <c r="I467" s="662" t="s">
        <v>1700</v>
      </c>
      <c r="J467" s="662" t="s">
        <v>1701</v>
      </c>
      <c r="K467" s="662" t="s">
        <v>1702</v>
      </c>
      <c r="L467" s="664">
        <v>778.9000000000002</v>
      </c>
      <c r="M467" s="664">
        <v>10</v>
      </c>
      <c r="N467" s="665">
        <v>7789.0000000000018</v>
      </c>
    </row>
    <row r="468" spans="1:14" ht="14.4" customHeight="1" x14ac:dyDescent="0.3">
      <c r="A468" s="660" t="s">
        <v>558</v>
      </c>
      <c r="B468" s="661" t="s">
        <v>1703</v>
      </c>
      <c r="C468" s="662" t="s">
        <v>580</v>
      </c>
      <c r="D468" s="663" t="s">
        <v>1709</v>
      </c>
      <c r="E468" s="662" t="s">
        <v>586</v>
      </c>
      <c r="F468" s="663" t="s">
        <v>1710</v>
      </c>
      <c r="G468" s="662" t="s">
        <v>587</v>
      </c>
      <c r="H468" s="662" t="s">
        <v>1613</v>
      </c>
      <c r="I468" s="662" t="s">
        <v>1613</v>
      </c>
      <c r="J468" s="662" t="s">
        <v>1567</v>
      </c>
      <c r="K468" s="662" t="s">
        <v>933</v>
      </c>
      <c r="L468" s="664">
        <v>362.63</v>
      </c>
      <c r="M468" s="664">
        <v>5</v>
      </c>
      <c r="N468" s="665">
        <v>1813.15</v>
      </c>
    </row>
    <row r="469" spans="1:14" ht="14.4" customHeight="1" x14ac:dyDescent="0.3">
      <c r="A469" s="660" t="s">
        <v>558</v>
      </c>
      <c r="B469" s="661" t="s">
        <v>1703</v>
      </c>
      <c r="C469" s="662" t="s">
        <v>580</v>
      </c>
      <c r="D469" s="663" t="s">
        <v>1709</v>
      </c>
      <c r="E469" s="662" t="s">
        <v>586</v>
      </c>
      <c r="F469" s="663" t="s">
        <v>1710</v>
      </c>
      <c r="G469" s="662" t="s">
        <v>587</v>
      </c>
      <c r="H469" s="662" t="s">
        <v>1616</v>
      </c>
      <c r="I469" s="662" t="s">
        <v>216</v>
      </c>
      <c r="J469" s="662" t="s">
        <v>1617</v>
      </c>
      <c r="K469" s="662"/>
      <c r="L469" s="664">
        <v>56.889973886180648</v>
      </c>
      <c r="M469" s="664">
        <v>2</v>
      </c>
      <c r="N469" s="665">
        <v>113.7799477723613</v>
      </c>
    </row>
    <row r="470" spans="1:14" ht="14.4" customHeight="1" x14ac:dyDescent="0.3">
      <c r="A470" s="660" t="s">
        <v>558</v>
      </c>
      <c r="B470" s="661" t="s">
        <v>1703</v>
      </c>
      <c r="C470" s="662" t="s">
        <v>580</v>
      </c>
      <c r="D470" s="663" t="s">
        <v>1709</v>
      </c>
      <c r="E470" s="662" t="s">
        <v>586</v>
      </c>
      <c r="F470" s="663" t="s">
        <v>1710</v>
      </c>
      <c r="G470" s="662" t="s">
        <v>1168</v>
      </c>
      <c r="H470" s="662" t="s">
        <v>1621</v>
      </c>
      <c r="I470" s="662" t="s">
        <v>1622</v>
      </c>
      <c r="J470" s="662" t="s">
        <v>1623</v>
      </c>
      <c r="K470" s="662" t="s">
        <v>1624</v>
      </c>
      <c r="L470" s="664">
        <v>138.25</v>
      </c>
      <c r="M470" s="664">
        <v>2</v>
      </c>
      <c r="N470" s="665">
        <v>276.5</v>
      </c>
    </row>
    <row r="471" spans="1:14" ht="14.4" customHeight="1" x14ac:dyDescent="0.3">
      <c r="A471" s="660" t="s">
        <v>558</v>
      </c>
      <c r="B471" s="661" t="s">
        <v>1703</v>
      </c>
      <c r="C471" s="662" t="s">
        <v>580</v>
      </c>
      <c r="D471" s="663" t="s">
        <v>1709</v>
      </c>
      <c r="E471" s="662" t="s">
        <v>586</v>
      </c>
      <c r="F471" s="663" t="s">
        <v>1710</v>
      </c>
      <c r="G471" s="662" t="s">
        <v>1168</v>
      </c>
      <c r="H471" s="662" t="s">
        <v>1625</v>
      </c>
      <c r="I471" s="662" t="s">
        <v>1626</v>
      </c>
      <c r="J471" s="662" t="s">
        <v>1627</v>
      </c>
      <c r="K471" s="662" t="s">
        <v>1628</v>
      </c>
      <c r="L471" s="664">
        <v>50.14500000000001</v>
      </c>
      <c r="M471" s="664">
        <v>2</v>
      </c>
      <c r="N471" s="665">
        <v>100.29000000000002</v>
      </c>
    </row>
    <row r="472" spans="1:14" ht="14.4" customHeight="1" x14ac:dyDescent="0.3">
      <c r="A472" s="660" t="s">
        <v>558</v>
      </c>
      <c r="B472" s="661" t="s">
        <v>1703</v>
      </c>
      <c r="C472" s="662" t="s">
        <v>580</v>
      </c>
      <c r="D472" s="663" t="s">
        <v>1709</v>
      </c>
      <c r="E472" s="662" t="s">
        <v>586</v>
      </c>
      <c r="F472" s="663" t="s">
        <v>1710</v>
      </c>
      <c r="G472" s="662" t="s">
        <v>1168</v>
      </c>
      <c r="H472" s="662" t="s">
        <v>1629</v>
      </c>
      <c r="I472" s="662" t="s">
        <v>1630</v>
      </c>
      <c r="J472" s="662" t="s">
        <v>1631</v>
      </c>
      <c r="K472" s="662" t="s">
        <v>1632</v>
      </c>
      <c r="L472" s="664">
        <v>258.63000000000005</v>
      </c>
      <c r="M472" s="664">
        <v>6</v>
      </c>
      <c r="N472" s="665">
        <v>1551.7800000000002</v>
      </c>
    </row>
    <row r="473" spans="1:14" ht="14.4" customHeight="1" x14ac:dyDescent="0.3">
      <c r="A473" s="660" t="s">
        <v>558</v>
      </c>
      <c r="B473" s="661" t="s">
        <v>1703</v>
      </c>
      <c r="C473" s="662" t="s">
        <v>580</v>
      </c>
      <c r="D473" s="663" t="s">
        <v>1709</v>
      </c>
      <c r="E473" s="662" t="s">
        <v>586</v>
      </c>
      <c r="F473" s="663" t="s">
        <v>1710</v>
      </c>
      <c r="G473" s="662" t="s">
        <v>1168</v>
      </c>
      <c r="H473" s="662" t="s">
        <v>1633</v>
      </c>
      <c r="I473" s="662" t="s">
        <v>1634</v>
      </c>
      <c r="J473" s="662" t="s">
        <v>1631</v>
      </c>
      <c r="K473" s="662" t="s">
        <v>1635</v>
      </c>
      <c r="L473" s="664">
        <v>950.54960011114133</v>
      </c>
      <c r="M473" s="664">
        <v>6</v>
      </c>
      <c r="N473" s="665">
        <v>5703.2976006668478</v>
      </c>
    </row>
    <row r="474" spans="1:14" ht="14.4" customHeight="1" x14ac:dyDescent="0.3">
      <c r="A474" s="660" t="s">
        <v>558</v>
      </c>
      <c r="B474" s="661" t="s">
        <v>1703</v>
      </c>
      <c r="C474" s="662" t="s">
        <v>580</v>
      </c>
      <c r="D474" s="663" t="s">
        <v>1709</v>
      </c>
      <c r="E474" s="662" t="s">
        <v>586</v>
      </c>
      <c r="F474" s="663" t="s">
        <v>1710</v>
      </c>
      <c r="G474" s="662" t="s">
        <v>1168</v>
      </c>
      <c r="H474" s="662" t="s">
        <v>1636</v>
      </c>
      <c r="I474" s="662" t="s">
        <v>1637</v>
      </c>
      <c r="J474" s="662" t="s">
        <v>1228</v>
      </c>
      <c r="K474" s="662" t="s">
        <v>1638</v>
      </c>
      <c r="L474" s="664">
        <v>133.6</v>
      </c>
      <c r="M474" s="664">
        <v>3</v>
      </c>
      <c r="N474" s="665">
        <v>400.79999999999995</v>
      </c>
    </row>
    <row r="475" spans="1:14" ht="14.4" customHeight="1" thickBot="1" x14ac:dyDescent="0.35">
      <c r="A475" s="666" t="s">
        <v>558</v>
      </c>
      <c r="B475" s="667" t="s">
        <v>1703</v>
      </c>
      <c r="C475" s="668" t="s">
        <v>580</v>
      </c>
      <c r="D475" s="669" t="s">
        <v>1709</v>
      </c>
      <c r="E475" s="668" t="s">
        <v>586</v>
      </c>
      <c r="F475" s="669" t="s">
        <v>1710</v>
      </c>
      <c r="G475" s="668" t="s">
        <v>1168</v>
      </c>
      <c r="H475" s="668" t="s">
        <v>1226</v>
      </c>
      <c r="I475" s="668" t="s">
        <v>1227</v>
      </c>
      <c r="J475" s="668" t="s">
        <v>1228</v>
      </c>
      <c r="K475" s="668" t="s">
        <v>1229</v>
      </c>
      <c r="L475" s="670">
        <v>170.23947181162194</v>
      </c>
      <c r="M475" s="670">
        <v>2</v>
      </c>
      <c r="N475" s="671">
        <v>340.47894362324388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1715</v>
      </c>
      <c r="B5" s="658">
        <v>70692.479480241265</v>
      </c>
      <c r="C5" s="676">
        <v>0.89409877635456658</v>
      </c>
      <c r="D5" s="658">
        <v>8373.1465442900917</v>
      </c>
      <c r="E5" s="676">
        <v>0.10590122364543336</v>
      </c>
      <c r="F5" s="659">
        <v>79065.626024531361</v>
      </c>
    </row>
    <row r="6" spans="1:6" ht="14.4" customHeight="1" x14ac:dyDescent="0.3">
      <c r="A6" s="687" t="s">
        <v>1716</v>
      </c>
      <c r="B6" s="664">
        <v>29363.730557141309</v>
      </c>
      <c r="C6" s="677">
        <v>8.8666045469652122E-2</v>
      </c>
      <c r="D6" s="664">
        <v>301808.48313081078</v>
      </c>
      <c r="E6" s="677">
        <v>0.91133395453034793</v>
      </c>
      <c r="F6" s="665">
        <v>331172.21368795208</v>
      </c>
    </row>
    <row r="7" spans="1:6" ht="14.4" customHeight="1" x14ac:dyDescent="0.3">
      <c r="A7" s="687" t="s">
        <v>1717</v>
      </c>
      <c r="B7" s="664">
        <v>4695.5806321647142</v>
      </c>
      <c r="C7" s="677">
        <v>2.8651946964695099E-2</v>
      </c>
      <c r="D7" s="664">
        <v>159187.8943006419</v>
      </c>
      <c r="E7" s="677">
        <v>0.9713480530353048</v>
      </c>
      <c r="F7" s="665">
        <v>163883.47493280662</v>
      </c>
    </row>
    <row r="8" spans="1:6" ht="14.4" customHeight="1" x14ac:dyDescent="0.3">
      <c r="A8" s="687" t="s">
        <v>1718</v>
      </c>
      <c r="B8" s="664">
        <v>2926.3407020379036</v>
      </c>
      <c r="C8" s="677">
        <v>9.7411915496235704E-3</v>
      </c>
      <c r="D8" s="664">
        <v>297482.56586042326</v>
      </c>
      <c r="E8" s="677">
        <v>0.99025880845037639</v>
      </c>
      <c r="F8" s="665">
        <v>300408.90656246117</v>
      </c>
    </row>
    <row r="9" spans="1:6" ht="14.4" customHeight="1" thickBot="1" x14ac:dyDescent="0.35">
      <c r="A9" s="688" t="s">
        <v>1719</v>
      </c>
      <c r="B9" s="679"/>
      <c r="C9" s="680">
        <v>0</v>
      </c>
      <c r="D9" s="679">
        <v>570.02955147619434</v>
      </c>
      <c r="E9" s="680">
        <v>1</v>
      </c>
      <c r="F9" s="681">
        <v>570.02955147619434</v>
      </c>
    </row>
    <row r="10" spans="1:6" ht="14.4" customHeight="1" thickBot="1" x14ac:dyDescent="0.35">
      <c r="A10" s="682" t="s">
        <v>3</v>
      </c>
      <c r="B10" s="683">
        <v>107678.13137158519</v>
      </c>
      <c r="C10" s="684">
        <v>0.12304662383328634</v>
      </c>
      <c r="D10" s="683">
        <v>767422.11938764236</v>
      </c>
      <c r="E10" s="684">
        <v>0.87695337616671398</v>
      </c>
      <c r="F10" s="685">
        <v>875100.25075922732</v>
      </c>
    </row>
    <row r="11" spans="1:6" ht="14.4" customHeight="1" thickBot="1" x14ac:dyDescent="0.35"/>
    <row r="12" spans="1:6" ht="14.4" customHeight="1" x14ac:dyDescent="0.3">
      <c r="A12" s="686" t="s">
        <v>1720</v>
      </c>
      <c r="B12" s="658">
        <v>68803.166146907926</v>
      </c>
      <c r="C12" s="676">
        <v>0.20578606986295128</v>
      </c>
      <c r="D12" s="658">
        <v>265540</v>
      </c>
      <c r="E12" s="676">
        <v>0.79421393013704866</v>
      </c>
      <c r="F12" s="659">
        <v>334343.16614690796</v>
      </c>
    </row>
    <row r="13" spans="1:6" ht="14.4" customHeight="1" x14ac:dyDescent="0.3">
      <c r="A13" s="687" t="s">
        <v>1721</v>
      </c>
      <c r="B13" s="664">
        <v>13762.35</v>
      </c>
      <c r="C13" s="677">
        <v>0.2384542248493946</v>
      </c>
      <c r="D13" s="664">
        <v>43952.50075884971</v>
      </c>
      <c r="E13" s="677">
        <v>0.7615457751506054</v>
      </c>
      <c r="F13" s="665">
        <v>57714.850758849709</v>
      </c>
    </row>
    <row r="14" spans="1:6" ht="14.4" customHeight="1" x14ac:dyDescent="0.3">
      <c r="A14" s="687" t="s">
        <v>1722</v>
      </c>
      <c r="B14" s="664">
        <v>9123.6446675359493</v>
      </c>
      <c r="C14" s="677">
        <v>0.10158674467860983</v>
      </c>
      <c r="D14" s="664">
        <v>80687.724880729831</v>
      </c>
      <c r="E14" s="677">
        <v>0.89841325532139016</v>
      </c>
      <c r="F14" s="665">
        <v>89811.369548265779</v>
      </c>
    </row>
    <row r="15" spans="1:6" ht="14.4" customHeight="1" x14ac:dyDescent="0.3">
      <c r="A15" s="687" t="s">
        <v>1723</v>
      </c>
      <c r="B15" s="664">
        <v>4293.9359999999997</v>
      </c>
      <c r="C15" s="677">
        <v>0.79477064953756782</v>
      </c>
      <c r="D15" s="664">
        <v>1108.7999999999986</v>
      </c>
      <c r="E15" s="677">
        <v>0.20522935046243218</v>
      </c>
      <c r="F15" s="665">
        <v>5402.7359999999981</v>
      </c>
    </row>
    <row r="16" spans="1:6" ht="14.4" customHeight="1" x14ac:dyDescent="0.3">
      <c r="A16" s="687" t="s">
        <v>1724</v>
      </c>
      <c r="B16" s="664">
        <v>3123.4602827501967</v>
      </c>
      <c r="C16" s="677">
        <v>1</v>
      </c>
      <c r="D16" s="664"/>
      <c r="E16" s="677">
        <v>0</v>
      </c>
      <c r="F16" s="665">
        <v>3123.4602827501967</v>
      </c>
    </row>
    <row r="17" spans="1:6" ht="14.4" customHeight="1" x14ac:dyDescent="0.3">
      <c r="A17" s="687" t="s">
        <v>1725</v>
      </c>
      <c r="B17" s="664">
        <v>2569.8869845098429</v>
      </c>
      <c r="C17" s="677">
        <v>1</v>
      </c>
      <c r="D17" s="664"/>
      <c r="E17" s="677">
        <v>0</v>
      </c>
      <c r="F17" s="665">
        <v>2569.8869845098429</v>
      </c>
    </row>
    <row r="18" spans="1:6" ht="14.4" customHeight="1" x14ac:dyDescent="0.3">
      <c r="A18" s="687" t="s">
        <v>1726</v>
      </c>
      <c r="B18" s="664">
        <v>1785.4989989480234</v>
      </c>
      <c r="C18" s="677">
        <v>0.87454361384441781</v>
      </c>
      <c r="D18" s="664">
        <v>256.13617016506964</v>
      </c>
      <c r="E18" s="677">
        <v>0.12545638615558224</v>
      </c>
      <c r="F18" s="665">
        <v>2041.6351691130931</v>
      </c>
    </row>
    <row r="19" spans="1:6" ht="14.4" customHeight="1" x14ac:dyDescent="0.3">
      <c r="A19" s="687" t="s">
        <v>1727</v>
      </c>
      <c r="B19" s="664">
        <v>1669.3563421239769</v>
      </c>
      <c r="C19" s="677">
        <v>0.378891209771198</v>
      </c>
      <c r="D19" s="664">
        <v>2736.5424992137655</v>
      </c>
      <c r="E19" s="677">
        <v>0.62110879022880194</v>
      </c>
      <c r="F19" s="665">
        <v>4405.8988413377429</v>
      </c>
    </row>
    <row r="20" spans="1:6" ht="14.4" customHeight="1" x14ac:dyDescent="0.3">
      <c r="A20" s="687" t="s">
        <v>1728</v>
      </c>
      <c r="B20" s="664">
        <v>1312.2901333333334</v>
      </c>
      <c r="C20" s="677">
        <v>1</v>
      </c>
      <c r="D20" s="664"/>
      <c r="E20" s="677">
        <v>0</v>
      </c>
      <c r="F20" s="665">
        <v>1312.2901333333334</v>
      </c>
    </row>
    <row r="21" spans="1:6" ht="14.4" customHeight="1" x14ac:dyDescent="0.3">
      <c r="A21" s="687" t="s">
        <v>1729</v>
      </c>
      <c r="B21" s="664">
        <v>578.95166666666671</v>
      </c>
      <c r="C21" s="677">
        <v>0.89461512113337671</v>
      </c>
      <c r="D21" s="664">
        <v>68.2</v>
      </c>
      <c r="E21" s="677">
        <v>0.10538487886662322</v>
      </c>
      <c r="F21" s="665">
        <v>647.15166666666676</v>
      </c>
    </row>
    <row r="22" spans="1:6" ht="14.4" customHeight="1" x14ac:dyDescent="0.3">
      <c r="A22" s="687" t="s">
        <v>1730</v>
      </c>
      <c r="B22" s="664">
        <v>387.59</v>
      </c>
      <c r="C22" s="677">
        <v>7.570104111237777E-2</v>
      </c>
      <c r="D22" s="664">
        <v>4732.4188440610051</v>
      </c>
      <c r="E22" s="677">
        <v>0.92429895888762215</v>
      </c>
      <c r="F22" s="665">
        <v>5120.0088440610052</v>
      </c>
    </row>
    <row r="23" spans="1:6" ht="14.4" customHeight="1" x14ac:dyDescent="0.3">
      <c r="A23" s="687" t="s">
        <v>1731</v>
      </c>
      <c r="B23" s="664">
        <v>181.98014880926507</v>
      </c>
      <c r="C23" s="677">
        <v>0.63398947472522715</v>
      </c>
      <c r="D23" s="664">
        <v>105.05955147619439</v>
      </c>
      <c r="E23" s="677">
        <v>0.3660105252747729</v>
      </c>
      <c r="F23" s="665">
        <v>287.03970028545945</v>
      </c>
    </row>
    <row r="24" spans="1:6" ht="14.4" customHeight="1" x14ac:dyDescent="0.3">
      <c r="A24" s="687" t="s">
        <v>1732</v>
      </c>
      <c r="B24" s="664">
        <v>86.02000000000001</v>
      </c>
      <c r="C24" s="677">
        <v>0.48448324415657562</v>
      </c>
      <c r="D24" s="664">
        <v>91.529999999999987</v>
      </c>
      <c r="E24" s="677">
        <v>0.51551675584342427</v>
      </c>
      <c r="F24" s="665">
        <v>177.55</v>
      </c>
    </row>
    <row r="25" spans="1:6" ht="14.4" customHeight="1" x14ac:dyDescent="0.3">
      <c r="A25" s="687" t="s">
        <v>1733</v>
      </c>
      <c r="B25" s="664"/>
      <c r="C25" s="677">
        <v>0</v>
      </c>
      <c r="D25" s="664">
        <v>122432.94409434215</v>
      </c>
      <c r="E25" s="677">
        <v>1</v>
      </c>
      <c r="F25" s="665">
        <v>122432.94409434215</v>
      </c>
    </row>
    <row r="26" spans="1:6" ht="14.4" customHeight="1" x14ac:dyDescent="0.3">
      <c r="A26" s="687" t="s">
        <v>1734</v>
      </c>
      <c r="B26" s="664"/>
      <c r="C26" s="677">
        <v>0</v>
      </c>
      <c r="D26" s="664">
        <v>8596.4974859737922</v>
      </c>
      <c r="E26" s="677">
        <v>1</v>
      </c>
      <c r="F26" s="665">
        <v>8596.4974859737922</v>
      </c>
    </row>
    <row r="27" spans="1:6" ht="14.4" customHeight="1" x14ac:dyDescent="0.3">
      <c r="A27" s="687" t="s">
        <v>1735</v>
      </c>
      <c r="B27" s="664"/>
      <c r="C27" s="677">
        <v>0</v>
      </c>
      <c r="D27" s="664">
        <v>176.54</v>
      </c>
      <c r="E27" s="677">
        <v>1</v>
      </c>
      <c r="F27" s="665">
        <v>176.54</v>
      </c>
    </row>
    <row r="28" spans="1:6" ht="14.4" customHeight="1" x14ac:dyDescent="0.3">
      <c r="A28" s="687" t="s">
        <v>1736</v>
      </c>
      <c r="B28" s="664"/>
      <c r="C28" s="677">
        <v>0</v>
      </c>
      <c r="D28" s="664">
        <v>348.19500719951128</v>
      </c>
      <c r="E28" s="677">
        <v>1</v>
      </c>
      <c r="F28" s="665">
        <v>348.19500719951128</v>
      </c>
    </row>
    <row r="29" spans="1:6" ht="14.4" customHeight="1" x14ac:dyDescent="0.3">
      <c r="A29" s="687" t="s">
        <v>1737</v>
      </c>
      <c r="B29" s="664"/>
      <c r="C29" s="677">
        <v>0</v>
      </c>
      <c r="D29" s="664">
        <v>60599.093184978628</v>
      </c>
      <c r="E29" s="677">
        <v>1</v>
      </c>
      <c r="F29" s="665">
        <v>60599.093184978628</v>
      </c>
    </row>
    <row r="30" spans="1:6" ht="14.4" customHeight="1" x14ac:dyDescent="0.3">
      <c r="A30" s="687" t="s">
        <v>1738</v>
      </c>
      <c r="B30" s="664"/>
      <c r="C30" s="677">
        <v>0</v>
      </c>
      <c r="D30" s="664">
        <v>59.359999999999985</v>
      </c>
      <c r="E30" s="677">
        <v>1</v>
      </c>
      <c r="F30" s="665">
        <v>59.359999999999985</v>
      </c>
    </row>
    <row r="31" spans="1:6" ht="14.4" customHeight="1" x14ac:dyDescent="0.3">
      <c r="A31" s="687" t="s">
        <v>1739</v>
      </c>
      <c r="B31" s="664"/>
      <c r="C31" s="677">
        <v>0</v>
      </c>
      <c r="D31" s="664">
        <v>2418.4599634988117</v>
      </c>
      <c r="E31" s="677">
        <v>1</v>
      </c>
      <c r="F31" s="665">
        <v>2418.4599634988117</v>
      </c>
    </row>
    <row r="32" spans="1:6" ht="14.4" customHeight="1" x14ac:dyDescent="0.3">
      <c r="A32" s="687" t="s">
        <v>1740</v>
      </c>
      <c r="B32" s="664"/>
      <c r="C32" s="677">
        <v>0</v>
      </c>
      <c r="D32" s="664">
        <v>1480.1599999999999</v>
      </c>
      <c r="E32" s="677">
        <v>1</v>
      </c>
      <c r="F32" s="665">
        <v>1480.1599999999999</v>
      </c>
    </row>
    <row r="33" spans="1:6" ht="14.4" customHeight="1" x14ac:dyDescent="0.3">
      <c r="A33" s="687" t="s">
        <v>1741</v>
      </c>
      <c r="B33" s="664"/>
      <c r="C33" s="677">
        <v>0</v>
      </c>
      <c r="D33" s="664">
        <v>33799.484611155116</v>
      </c>
      <c r="E33" s="677">
        <v>1</v>
      </c>
      <c r="F33" s="665">
        <v>33799.484611155116</v>
      </c>
    </row>
    <row r="34" spans="1:6" ht="14.4" customHeight="1" x14ac:dyDescent="0.3">
      <c r="A34" s="687" t="s">
        <v>1742</v>
      </c>
      <c r="B34" s="664"/>
      <c r="C34" s="677">
        <v>0</v>
      </c>
      <c r="D34" s="664">
        <v>197.84000000000006</v>
      </c>
      <c r="E34" s="677">
        <v>1</v>
      </c>
      <c r="F34" s="665">
        <v>197.84000000000006</v>
      </c>
    </row>
    <row r="35" spans="1:6" ht="14.4" customHeight="1" x14ac:dyDescent="0.3">
      <c r="A35" s="687" t="s">
        <v>1743</v>
      </c>
      <c r="B35" s="664"/>
      <c r="C35" s="677">
        <v>0</v>
      </c>
      <c r="D35" s="664">
        <v>296.89978807353572</v>
      </c>
      <c r="E35" s="677">
        <v>1</v>
      </c>
      <c r="F35" s="665">
        <v>296.89978807353572</v>
      </c>
    </row>
    <row r="36" spans="1:6" ht="14.4" customHeight="1" x14ac:dyDescent="0.3">
      <c r="A36" s="687" t="s">
        <v>1744</v>
      </c>
      <c r="B36" s="664"/>
      <c r="C36" s="677">
        <v>0</v>
      </c>
      <c r="D36" s="664">
        <v>39.709737887205115</v>
      </c>
      <c r="E36" s="677">
        <v>1</v>
      </c>
      <c r="F36" s="665">
        <v>39.709737887205115</v>
      </c>
    </row>
    <row r="37" spans="1:6" ht="14.4" customHeight="1" x14ac:dyDescent="0.3">
      <c r="A37" s="687" t="s">
        <v>1745</v>
      </c>
      <c r="B37" s="664"/>
      <c r="C37" s="677">
        <v>0</v>
      </c>
      <c r="D37" s="664">
        <v>729.71868212881088</v>
      </c>
      <c r="E37" s="677">
        <v>1</v>
      </c>
      <c r="F37" s="665">
        <v>729.71868212881088</v>
      </c>
    </row>
    <row r="38" spans="1:6" ht="14.4" customHeight="1" x14ac:dyDescent="0.3">
      <c r="A38" s="687" t="s">
        <v>1746</v>
      </c>
      <c r="B38" s="664"/>
      <c r="C38" s="677">
        <v>0</v>
      </c>
      <c r="D38" s="664">
        <v>770.56939328613475</v>
      </c>
      <c r="E38" s="677">
        <v>1</v>
      </c>
      <c r="F38" s="665">
        <v>770.56939328613475</v>
      </c>
    </row>
    <row r="39" spans="1:6" ht="14.4" customHeight="1" x14ac:dyDescent="0.3">
      <c r="A39" s="687" t="s">
        <v>1747</v>
      </c>
      <c r="B39" s="664"/>
      <c r="C39" s="677">
        <v>0</v>
      </c>
      <c r="D39" s="664">
        <v>79.64</v>
      </c>
      <c r="E39" s="677">
        <v>1</v>
      </c>
      <c r="F39" s="665">
        <v>79.64</v>
      </c>
    </row>
    <row r="40" spans="1:6" ht="14.4" customHeight="1" x14ac:dyDescent="0.3">
      <c r="A40" s="687" t="s">
        <v>1748</v>
      </c>
      <c r="B40" s="664"/>
      <c r="C40" s="677">
        <v>0</v>
      </c>
      <c r="D40" s="664">
        <v>66631.941227641975</v>
      </c>
      <c r="E40" s="677">
        <v>1</v>
      </c>
      <c r="F40" s="665">
        <v>66631.941227641975</v>
      </c>
    </row>
    <row r="41" spans="1:6" ht="14.4" customHeight="1" x14ac:dyDescent="0.3">
      <c r="A41" s="687" t="s">
        <v>1749</v>
      </c>
      <c r="B41" s="664"/>
      <c r="C41" s="677">
        <v>0</v>
      </c>
      <c r="D41" s="664">
        <v>1875.94</v>
      </c>
      <c r="E41" s="677">
        <v>1</v>
      </c>
      <c r="F41" s="665">
        <v>1875.94</v>
      </c>
    </row>
    <row r="42" spans="1:6" ht="14.4" customHeight="1" x14ac:dyDescent="0.3">
      <c r="A42" s="687" t="s">
        <v>1750</v>
      </c>
      <c r="B42" s="664"/>
      <c r="C42" s="677">
        <v>0</v>
      </c>
      <c r="D42" s="664">
        <v>673.55833685363041</v>
      </c>
      <c r="E42" s="677">
        <v>1</v>
      </c>
      <c r="F42" s="665">
        <v>673.55833685363041</v>
      </c>
    </row>
    <row r="43" spans="1:6" ht="14.4" customHeight="1" x14ac:dyDescent="0.3">
      <c r="A43" s="687" t="s">
        <v>1751</v>
      </c>
      <c r="B43" s="664"/>
      <c r="C43" s="677">
        <v>0</v>
      </c>
      <c r="D43" s="664">
        <v>18519.825225995603</v>
      </c>
      <c r="E43" s="677">
        <v>1</v>
      </c>
      <c r="F43" s="665">
        <v>18519.825225995603</v>
      </c>
    </row>
    <row r="44" spans="1:6" ht="14.4" customHeight="1" x14ac:dyDescent="0.3">
      <c r="A44" s="687" t="s">
        <v>1752</v>
      </c>
      <c r="B44" s="664"/>
      <c r="C44" s="677">
        <v>0</v>
      </c>
      <c r="D44" s="664">
        <v>3436.6</v>
      </c>
      <c r="E44" s="677">
        <v>1</v>
      </c>
      <c r="F44" s="665">
        <v>3436.6</v>
      </c>
    </row>
    <row r="45" spans="1:6" ht="14.4" customHeight="1" x14ac:dyDescent="0.3">
      <c r="A45" s="687" t="s">
        <v>1753</v>
      </c>
      <c r="B45" s="664"/>
      <c r="C45" s="677">
        <v>0</v>
      </c>
      <c r="D45" s="664">
        <v>9612.6675280172512</v>
      </c>
      <c r="E45" s="677">
        <v>1</v>
      </c>
      <c r="F45" s="665">
        <v>9612.6675280172512</v>
      </c>
    </row>
    <row r="46" spans="1:6" ht="14.4" customHeight="1" x14ac:dyDescent="0.3">
      <c r="A46" s="687" t="s">
        <v>1754</v>
      </c>
      <c r="B46" s="664"/>
      <c r="C46" s="677">
        <v>0</v>
      </c>
      <c r="D46" s="664">
        <v>43.659742885780261</v>
      </c>
      <c r="E46" s="677">
        <v>1</v>
      </c>
      <c r="F46" s="665">
        <v>43.659742885780261</v>
      </c>
    </row>
    <row r="47" spans="1:6" ht="14.4" customHeight="1" x14ac:dyDescent="0.3">
      <c r="A47" s="687" t="s">
        <v>1755</v>
      </c>
      <c r="B47" s="664"/>
      <c r="C47" s="677">
        <v>0</v>
      </c>
      <c r="D47" s="664">
        <v>1914</v>
      </c>
      <c r="E47" s="677">
        <v>1</v>
      </c>
      <c r="F47" s="665">
        <v>1914</v>
      </c>
    </row>
    <row r="48" spans="1:6" ht="14.4" customHeight="1" x14ac:dyDescent="0.3">
      <c r="A48" s="687" t="s">
        <v>1756</v>
      </c>
      <c r="B48" s="664"/>
      <c r="C48" s="677">
        <v>0</v>
      </c>
      <c r="D48" s="664">
        <v>23239.550797796288</v>
      </c>
      <c r="E48" s="677">
        <v>1</v>
      </c>
      <c r="F48" s="665">
        <v>23239.550797796288</v>
      </c>
    </row>
    <row r="49" spans="1:6" ht="14.4" customHeight="1" x14ac:dyDescent="0.3">
      <c r="A49" s="687" t="s">
        <v>1757</v>
      </c>
      <c r="B49" s="664"/>
      <c r="C49" s="677">
        <v>0</v>
      </c>
      <c r="D49" s="664">
        <v>4654.1000000000004</v>
      </c>
      <c r="E49" s="677">
        <v>1</v>
      </c>
      <c r="F49" s="665">
        <v>4654.1000000000004</v>
      </c>
    </row>
    <row r="50" spans="1:6" ht="14.4" customHeight="1" x14ac:dyDescent="0.3">
      <c r="A50" s="687" t="s">
        <v>1758</v>
      </c>
      <c r="B50" s="664"/>
      <c r="C50" s="677">
        <v>0</v>
      </c>
      <c r="D50" s="664">
        <v>396.55736848839592</v>
      </c>
      <c r="E50" s="677">
        <v>1</v>
      </c>
      <c r="F50" s="665">
        <v>396.55736848839592</v>
      </c>
    </row>
    <row r="51" spans="1:6" ht="14.4" customHeight="1" x14ac:dyDescent="0.3">
      <c r="A51" s="687" t="s">
        <v>1759</v>
      </c>
      <c r="B51" s="664"/>
      <c r="C51" s="677">
        <v>0</v>
      </c>
      <c r="D51" s="664">
        <v>2018.8799999999997</v>
      </c>
      <c r="E51" s="677">
        <v>1</v>
      </c>
      <c r="F51" s="665">
        <v>2018.8799999999997</v>
      </c>
    </row>
    <row r="52" spans="1:6" ht="14.4" customHeight="1" x14ac:dyDescent="0.3">
      <c r="A52" s="687" t="s">
        <v>1760</v>
      </c>
      <c r="B52" s="664"/>
      <c r="C52" s="677">
        <v>0</v>
      </c>
      <c r="D52" s="664">
        <v>24.930042056625979</v>
      </c>
      <c r="E52" s="677">
        <v>1</v>
      </c>
      <c r="F52" s="665">
        <v>24.930042056625979</v>
      </c>
    </row>
    <row r="53" spans="1:6" ht="14.4" customHeight="1" x14ac:dyDescent="0.3">
      <c r="A53" s="687" t="s">
        <v>1761</v>
      </c>
      <c r="B53" s="664"/>
      <c r="C53" s="677">
        <v>0</v>
      </c>
      <c r="D53" s="664">
        <v>1039.82</v>
      </c>
      <c r="E53" s="677">
        <v>1</v>
      </c>
      <c r="F53" s="665">
        <v>1039.82</v>
      </c>
    </row>
    <row r="54" spans="1:6" ht="14.4" customHeight="1" thickBot="1" x14ac:dyDescent="0.35">
      <c r="A54" s="688" t="s">
        <v>1762</v>
      </c>
      <c r="B54" s="679"/>
      <c r="C54" s="680">
        <v>0</v>
      </c>
      <c r="D54" s="679">
        <v>2036.0644648874813</v>
      </c>
      <c r="E54" s="680">
        <v>1</v>
      </c>
      <c r="F54" s="681">
        <v>2036.0644648874813</v>
      </c>
    </row>
    <row r="55" spans="1:6" ht="14.4" customHeight="1" thickBot="1" x14ac:dyDescent="0.35">
      <c r="A55" s="682" t="s">
        <v>3</v>
      </c>
      <c r="B55" s="683">
        <v>107678.13137158519</v>
      </c>
      <c r="C55" s="684">
        <v>0.12304662383328628</v>
      </c>
      <c r="D55" s="683">
        <v>767422.11938764225</v>
      </c>
      <c r="E55" s="684">
        <v>0.87695337616671343</v>
      </c>
      <c r="F55" s="685">
        <v>875100.25075922767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1838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217.20000000000002</v>
      </c>
      <c r="G3" s="47">
        <f>SUBTOTAL(9,G6:G1048576)</f>
        <v>107678.13137158519</v>
      </c>
      <c r="H3" s="48">
        <f>IF(M3=0,0,G3/M3)</f>
        <v>0.12304662383328628</v>
      </c>
      <c r="I3" s="47">
        <f>SUBTOTAL(9,I6:I1048576)</f>
        <v>1802.8</v>
      </c>
      <c r="J3" s="47">
        <f>SUBTOTAL(9,J6:J1048576)</f>
        <v>767422.11938764236</v>
      </c>
      <c r="K3" s="48">
        <f>IF(M3=0,0,J3/M3)</f>
        <v>0.87695337616671354</v>
      </c>
      <c r="L3" s="47">
        <f>SUBTOTAL(9,L6:L1048576)</f>
        <v>2019.9999999999998</v>
      </c>
      <c r="M3" s="49">
        <f>SUBTOTAL(9,M6:M1048576)</f>
        <v>875100.25075922767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568</v>
      </c>
      <c r="B6" s="655" t="s">
        <v>1763</v>
      </c>
      <c r="C6" s="655" t="s">
        <v>1186</v>
      </c>
      <c r="D6" s="655" t="s">
        <v>1187</v>
      </c>
      <c r="E6" s="655" t="s">
        <v>1764</v>
      </c>
      <c r="F6" s="658"/>
      <c r="G6" s="658"/>
      <c r="H6" s="676">
        <v>0</v>
      </c>
      <c r="I6" s="658">
        <v>1</v>
      </c>
      <c r="J6" s="658">
        <v>35.109999750152568</v>
      </c>
      <c r="K6" s="676">
        <v>1</v>
      </c>
      <c r="L6" s="658">
        <v>1</v>
      </c>
      <c r="M6" s="659">
        <v>35.109999750152568</v>
      </c>
    </row>
    <row r="7" spans="1:13" ht="14.4" customHeight="1" x14ac:dyDescent="0.3">
      <c r="A7" s="660" t="s">
        <v>568</v>
      </c>
      <c r="B7" s="661" t="s">
        <v>1763</v>
      </c>
      <c r="C7" s="661" t="s">
        <v>1190</v>
      </c>
      <c r="D7" s="661" t="s">
        <v>1191</v>
      </c>
      <c r="E7" s="661" t="s">
        <v>1765</v>
      </c>
      <c r="F7" s="664"/>
      <c r="G7" s="664"/>
      <c r="H7" s="677">
        <v>0</v>
      </c>
      <c r="I7" s="664">
        <v>1</v>
      </c>
      <c r="J7" s="664">
        <v>73.580073179445009</v>
      </c>
      <c r="K7" s="677">
        <v>1</v>
      </c>
      <c r="L7" s="664">
        <v>1</v>
      </c>
      <c r="M7" s="665">
        <v>73.580073179445009</v>
      </c>
    </row>
    <row r="8" spans="1:13" ht="14.4" customHeight="1" x14ac:dyDescent="0.3">
      <c r="A8" s="660" t="s">
        <v>568</v>
      </c>
      <c r="B8" s="661" t="s">
        <v>1763</v>
      </c>
      <c r="C8" s="661" t="s">
        <v>1215</v>
      </c>
      <c r="D8" s="661" t="s">
        <v>1216</v>
      </c>
      <c r="E8" s="661" t="s">
        <v>1217</v>
      </c>
      <c r="F8" s="664"/>
      <c r="G8" s="664"/>
      <c r="H8" s="677">
        <v>0</v>
      </c>
      <c r="I8" s="664">
        <v>140</v>
      </c>
      <c r="J8" s="664">
        <v>9503.9774550876537</v>
      </c>
      <c r="K8" s="677">
        <v>1</v>
      </c>
      <c r="L8" s="664">
        <v>140</v>
      </c>
      <c r="M8" s="665">
        <v>9503.9774550876537</v>
      </c>
    </row>
    <row r="9" spans="1:13" ht="14.4" customHeight="1" x14ac:dyDescent="0.3">
      <c r="A9" s="660" t="s">
        <v>568</v>
      </c>
      <c r="B9" s="661" t="s">
        <v>1766</v>
      </c>
      <c r="C9" s="661" t="s">
        <v>1211</v>
      </c>
      <c r="D9" s="661" t="s">
        <v>1212</v>
      </c>
      <c r="E9" s="661" t="s">
        <v>1213</v>
      </c>
      <c r="F9" s="664"/>
      <c r="G9" s="664"/>
      <c r="H9" s="677">
        <v>0</v>
      </c>
      <c r="I9" s="664">
        <v>10</v>
      </c>
      <c r="J9" s="664">
        <v>729.71868212881088</v>
      </c>
      <c r="K9" s="677">
        <v>1</v>
      </c>
      <c r="L9" s="664">
        <v>10</v>
      </c>
      <c r="M9" s="665">
        <v>729.71868212881088</v>
      </c>
    </row>
    <row r="10" spans="1:13" ht="14.4" customHeight="1" x14ac:dyDescent="0.3">
      <c r="A10" s="660" t="s">
        <v>568</v>
      </c>
      <c r="B10" s="661" t="s">
        <v>1767</v>
      </c>
      <c r="C10" s="661" t="s">
        <v>1231</v>
      </c>
      <c r="D10" s="661" t="s">
        <v>1232</v>
      </c>
      <c r="E10" s="661" t="s">
        <v>1768</v>
      </c>
      <c r="F10" s="664"/>
      <c r="G10" s="664"/>
      <c r="H10" s="677">
        <v>0</v>
      </c>
      <c r="I10" s="664">
        <v>1</v>
      </c>
      <c r="J10" s="664">
        <v>79.64</v>
      </c>
      <c r="K10" s="677">
        <v>1</v>
      </c>
      <c r="L10" s="664">
        <v>1</v>
      </c>
      <c r="M10" s="665">
        <v>79.64</v>
      </c>
    </row>
    <row r="11" spans="1:13" ht="14.4" customHeight="1" x14ac:dyDescent="0.3">
      <c r="A11" s="660" t="s">
        <v>568</v>
      </c>
      <c r="B11" s="661" t="s">
        <v>1769</v>
      </c>
      <c r="C11" s="661" t="s">
        <v>1208</v>
      </c>
      <c r="D11" s="661" t="s">
        <v>1209</v>
      </c>
      <c r="E11" s="661" t="s">
        <v>1094</v>
      </c>
      <c r="F11" s="664"/>
      <c r="G11" s="664"/>
      <c r="H11" s="677">
        <v>0</v>
      </c>
      <c r="I11" s="664">
        <v>10</v>
      </c>
      <c r="J11" s="664">
        <v>4654.1000000000004</v>
      </c>
      <c r="K11" s="677">
        <v>1</v>
      </c>
      <c r="L11" s="664">
        <v>10</v>
      </c>
      <c r="M11" s="665">
        <v>4654.1000000000004</v>
      </c>
    </row>
    <row r="12" spans="1:13" ht="14.4" customHeight="1" x14ac:dyDescent="0.3">
      <c r="A12" s="660" t="s">
        <v>568</v>
      </c>
      <c r="B12" s="661" t="s">
        <v>1770</v>
      </c>
      <c r="C12" s="661" t="s">
        <v>597</v>
      </c>
      <c r="D12" s="661" t="s">
        <v>598</v>
      </c>
      <c r="E12" s="661" t="s">
        <v>599</v>
      </c>
      <c r="F12" s="664">
        <v>1</v>
      </c>
      <c r="G12" s="664">
        <v>86.02000000000001</v>
      </c>
      <c r="H12" s="677">
        <v>1</v>
      </c>
      <c r="I12" s="664"/>
      <c r="J12" s="664"/>
      <c r="K12" s="677">
        <v>0</v>
      </c>
      <c r="L12" s="664">
        <v>1</v>
      </c>
      <c r="M12" s="665">
        <v>86.02000000000001</v>
      </c>
    </row>
    <row r="13" spans="1:13" ht="14.4" customHeight="1" x14ac:dyDescent="0.3">
      <c r="A13" s="660" t="s">
        <v>568</v>
      </c>
      <c r="B13" s="661" t="s">
        <v>1770</v>
      </c>
      <c r="C13" s="661" t="s">
        <v>1250</v>
      </c>
      <c r="D13" s="661" t="s">
        <v>1251</v>
      </c>
      <c r="E13" s="661" t="s">
        <v>599</v>
      </c>
      <c r="F13" s="664"/>
      <c r="G13" s="664"/>
      <c r="H13" s="677">
        <v>0</v>
      </c>
      <c r="I13" s="664">
        <v>1</v>
      </c>
      <c r="J13" s="664">
        <v>91.529999999999987</v>
      </c>
      <c r="K13" s="677">
        <v>1</v>
      </c>
      <c r="L13" s="664">
        <v>1</v>
      </c>
      <c r="M13" s="665">
        <v>91.529999999999987</v>
      </c>
    </row>
    <row r="14" spans="1:13" ht="14.4" customHeight="1" x14ac:dyDescent="0.3">
      <c r="A14" s="660" t="s">
        <v>568</v>
      </c>
      <c r="B14" s="661" t="s">
        <v>1771</v>
      </c>
      <c r="C14" s="661" t="s">
        <v>1247</v>
      </c>
      <c r="D14" s="661" t="s">
        <v>1248</v>
      </c>
      <c r="E14" s="661" t="s">
        <v>1249</v>
      </c>
      <c r="F14" s="664"/>
      <c r="G14" s="664"/>
      <c r="H14" s="677">
        <v>0</v>
      </c>
      <c r="I14" s="664">
        <v>11</v>
      </c>
      <c r="J14" s="664">
        <v>770.56939328613475</v>
      </c>
      <c r="K14" s="677">
        <v>1</v>
      </c>
      <c r="L14" s="664">
        <v>11</v>
      </c>
      <c r="M14" s="665">
        <v>770.56939328613475</v>
      </c>
    </row>
    <row r="15" spans="1:13" ht="14.4" customHeight="1" x14ac:dyDescent="0.3">
      <c r="A15" s="660" t="s">
        <v>568</v>
      </c>
      <c r="B15" s="661" t="s">
        <v>1772</v>
      </c>
      <c r="C15" s="661" t="s">
        <v>1197</v>
      </c>
      <c r="D15" s="661" t="s">
        <v>1175</v>
      </c>
      <c r="E15" s="661" t="s">
        <v>1198</v>
      </c>
      <c r="F15" s="664"/>
      <c r="G15" s="664"/>
      <c r="H15" s="677">
        <v>0</v>
      </c>
      <c r="I15" s="664">
        <v>22</v>
      </c>
      <c r="J15" s="664">
        <v>2847.26</v>
      </c>
      <c r="K15" s="677">
        <v>1</v>
      </c>
      <c r="L15" s="664">
        <v>22</v>
      </c>
      <c r="M15" s="665">
        <v>2847.26</v>
      </c>
    </row>
    <row r="16" spans="1:13" ht="14.4" customHeight="1" x14ac:dyDescent="0.3">
      <c r="A16" s="660" t="s">
        <v>568</v>
      </c>
      <c r="B16" s="661" t="s">
        <v>1772</v>
      </c>
      <c r="C16" s="661" t="s">
        <v>1174</v>
      </c>
      <c r="D16" s="661" t="s">
        <v>1175</v>
      </c>
      <c r="E16" s="661" t="s">
        <v>1773</v>
      </c>
      <c r="F16" s="664"/>
      <c r="G16" s="664"/>
      <c r="H16" s="677">
        <v>0</v>
      </c>
      <c r="I16" s="664">
        <v>2</v>
      </c>
      <c r="J16" s="664">
        <v>189.34</v>
      </c>
      <c r="K16" s="677">
        <v>1</v>
      </c>
      <c r="L16" s="664">
        <v>2</v>
      </c>
      <c r="M16" s="665">
        <v>189.34</v>
      </c>
    </row>
    <row r="17" spans="1:13" ht="14.4" customHeight="1" x14ac:dyDescent="0.3">
      <c r="A17" s="660" t="s">
        <v>568</v>
      </c>
      <c r="B17" s="661" t="s">
        <v>1774</v>
      </c>
      <c r="C17" s="661" t="s">
        <v>1182</v>
      </c>
      <c r="D17" s="661" t="s">
        <v>1183</v>
      </c>
      <c r="E17" s="661" t="s">
        <v>1184</v>
      </c>
      <c r="F17" s="664"/>
      <c r="G17" s="664"/>
      <c r="H17" s="677">
        <v>0</v>
      </c>
      <c r="I17" s="664">
        <v>1</v>
      </c>
      <c r="J17" s="664">
        <v>43.659742885780261</v>
      </c>
      <c r="K17" s="677">
        <v>1</v>
      </c>
      <c r="L17" s="664">
        <v>1</v>
      </c>
      <c r="M17" s="665">
        <v>43.659742885780261</v>
      </c>
    </row>
    <row r="18" spans="1:13" ht="14.4" customHeight="1" x14ac:dyDescent="0.3">
      <c r="A18" s="660" t="s">
        <v>568</v>
      </c>
      <c r="B18" s="661" t="s">
        <v>1775</v>
      </c>
      <c r="C18" s="661" t="s">
        <v>1200</v>
      </c>
      <c r="D18" s="661" t="s">
        <v>1201</v>
      </c>
      <c r="E18" s="661" t="s">
        <v>1202</v>
      </c>
      <c r="F18" s="664"/>
      <c r="G18" s="664"/>
      <c r="H18" s="677">
        <v>0</v>
      </c>
      <c r="I18" s="664">
        <v>1</v>
      </c>
      <c r="J18" s="664">
        <v>24.930042056625979</v>
      </c>
      <c r="K18" s="677">
        <v>1</v>
      </c>
      <c r="L18" s="664">
        <v>1</v>
      </c>
      <c r="M18" s="665">
        <v>24.930042056625979</v>
      </c>
    </row>
    <row r="19" spans="1:13" ht="14.4" customHeight="1" x14ac:dyDescent="0.3">
      <c r="A19" s="660" t="s">
        <v>568</v>
      </c>
      <c r="B19" s="661" t="s">
        <v>1776</v>
      </c>
      <c r="C19" s="661" t="s">
        <v>1223</v>
      </c>
      <c r="D19" s="661" t="s">
        <v>1224</v>
      </c>
      <c r="E19" s="661" t="s">
        <v>1225</v>
      </c>
      <c r="F19" s="664"/>
      <c r="G19" s="664"/>
      <c r="H19" s="677">
        <v>0</v>
      </c>
      <c r="I19" s="664">
        <v>1</v>
      </c>
      <c r="J19" s="664">
        <v>39.709737887205115</v>
      </c>
      <c r="K19" s="677">
        <v>1</v>
      </c>
      <c r="L19" s="664">
        <v>1</v>
      </c>
      <c r="M19" s="665">
        <v>39.709737887205115</v>
      </c>
    </row>
    <row r="20" spans="1:13" ht="14.4" customHeight="1" x14ac:dyDescent="0.3">
      <c r="A20" s="660" t="s">
        <v>568</v>
      </c>
      <c r="B20" s="661" t="s">
        <v>1777</v>
      </c>
      <c r="C20" s="661" t="s">
        <v>1194</v>
      </c>
      <c r="D20" s="661" t="s">
        <v>1195</v>
      </c>
      <c r="E20" s="661" t="s">
        <v>1184</v>
      </c>
      <c r="F20" s="664"/>
      <c r="G20" s="664"/>
      <c r="H20" s="677">
        <v>0</v>
      </c>
      <c r="I20" s="664">
        <v>2</v>
      </c>
      <c r="J20" s="664">
        <v>176.54</v>
      </c>
      <c r="K20" s="677">
        <v>1</v>
      </c>
      <c r="L20" s="664">
        <v>2</v>
      </c>
      <c r="M20" s="665">
        <v>176.54</v>
      </c>
    </row>
    <row r="21" spans="1:13" ht="14.4" customHeight="1" x14ac:dyDescent="0.3">
      <c r="A21" s="660" t="s">
        <v>568</v>
      </c>
      <c r="B21" s="661" t="s">
        <v>1778</v>
      </c>
      <c r="C21" s="661" t="s">
        <v>1235</v>
      </c>
      <c r="D21" s="661" t="s">
        <v>1779</v>
      </c>
      <c r="E21" s="661" t="s">
        <v>1780</v>
      </c>
      <c r="F21" s="664"/>
      <c r="G21" s="664"/>
      <c r="H21" s="677">
        <v>0</v>
      </c>
      <c r="I21" s="664">
        <v>6</v>
      </c>
      <c r="J21" s="664">
        <v>8596.4974859737922</v>
      </c>
      <c r="K21" s="677">
        <v>1</v>
      </c>
      <c r="L21" s="664">
        <v>6</v>
      </c>
      <c r="M21" s="665">
        <v>8596.4974859737922</v>
      </c>
    </row>
    <row r="22" spans="1:13" ht="14.4" customHeight="1" x14ac:dyDescent="0.3">
      <c r="A22" s="660" t="s">
        <v>568</v>
      </c>
      <c r="B22" s="661" t="s">
        <v>1781</v>
      </c>
      <c r="C22" s="661" t="s">
        <v>1170</v>
      </c>
      <c r="D22" s="661" t="s">
        <v>1782</v>
      </c>
      <c r="E22" s="661" t="s">
        <v>1783</v>
      </c>
      <c r="F22" s="664"/>
      <c r="G22" s="664"/>
      <c r="H22" s="677">
        <v>0</v>
      </c>
      <c r="I22" s="664">
        <v>10</v>
      </c>
      <c r="J22" s="664">
        <v>348.19500719951128</v>
      </c>
      <c r="K22" s="677">
        <v>1</v>
      </c>
      <c r="L22" s="664">
        <v>10</v>
      </c>
      <c r="M22" s="665">
        <v>348.19500719951128</v>
      </c>
    </row>
    <row r="23" spans="1:13" ht="14.4" customHeight="1" x14ac:dyDescent="0.3">
      <c r="A23" s="660" t="s">
        <v>568</v>
      </c>
      <c r="B23" s="661" t="s">
        <v>1784</v>
      </c>
      <c r="C23" s="661" t="s">
        <v>1178</v>
      </c>
      <c r="D23" s="661" t="s">
        <v>1179</v>
      </c>
      <c r="E23" s="661" t="s">
        <v>1785</v>
      </c>
      <c r="F23" s="664"/>
      <c r="G23" s="664"/>
      <c r="H23" s="677">
        <v>0</v>
      </c>
      <c r="I23" s="664">
        <v>1</v>
      </c>
      <c r="J23" s="664">
        <v>59.359999999999985</v>
      </c>
      <c r="K23" s="677">
        <v>1</v>
      </c>
      <c r="L23" s="664">
        <v>1</v>
      </c>
      <c r="M23" s="665">
        <v>59.359999999999985</v>
      </c>
    </row>
    <row r="24" spans="1:13" ht="14.4" customHeight="1" x14ac:dyDescent="0.3">
      <c r="A24" s="660" t="s">
        <v>568</v>
      </c>
      <c r="B24" s="661" t="s">
        <v>1786</v>
      </c>
      <c r="C24" s="661" t="s">
        <v>1404</v>
      </c>
      <c r="D24" s="661" t="s">
        <v>1405</v>
      </c>
      <c r="E24" s="661" t="s">
        <v>1406</v>
      </c>
      <c r="F24" s="664"/>
      <c r="G24" s="664"/>
      <c r="H24" s="677">
        <v>0</v>
      </c>
      <c r="I24" s="664">
        <v>62</v>
      </c>
      <c r="J24" s="664">
        <v>1480.1599999999999</v>
      </c>
      <c r="K24" s="677">
        <v>1</v>
      </c>
      <c r="L24" s="664">
        <v>62</v>
      </c>
      <c r="M24" s="665">
        <v>1480.1599999999999</v>
      </c>
    </row>
    <row r="25" spans="1:13" ht="14.4" customHeight="1" x14ac:dyDescent="0.3">
      <c r="A25" s="660" t="s">
        <v>568</v>
      </c>
      <c r="B25" s="661" t="s">
        <v>1787</v>
      </c>
      <c r="C25" s="661" t="s">
        <v>1342</v>
      </c>
      <c r="D25" s="661" t="s">
        <v>1343</v>
      </c>
      <c r="E25" s="661" t="s">
        <v>1788</v>
      </c>
      <c r="F25" s="664">
        <v>20.2</v>
      </c>
      <c r="G25" s="664">
        <v>3123.4602827501967</v>
      </c>
      <c r="H25" s="677">
        <v>1</v>
      </c>
      <c r="I25" s="664"/>
      <c r="J25" s="664"/>
      <c r="K25" s="677">
        <v>0</v>
      </c>
      <c r="L25" s="664">
        <v>20.2</v>
      </c>
      <c r="M25" s="665">
        <v>3123.4602827501967</v>
      </c>
    </row>
    <row r="26" spans="1:13" ht="14.4" customHeight="1" x14ac:dyDescent="0.3">
      <c r="A26" s="660" t="s">
        <v>568</v>
      </c>
      <c r="B26" s="661" t="s">
        <v>1789</v>
      </c>
      <c r="C26" s="661" t="s">
        <v>1439</v>
      </c>
      <c r="D26" s="661" t="s">
        <v>1440</v>
      </c>
      <c r="E26" s="661" t="s">
        <v>1441</v>
      </c>
      <c r="F26" s="664"/>
      <c r="G26" s="664"/>
      <c r="H26" s="677">
        <v>0</v>
      </c>
      <c r="I26" s="664">
        <v>2.3999999999999968</v>
      </c>
      <c r="J26" s="664">
        <v>1108.7999999999986</v>
      </c>
      <c r="K26" s="677">
        <v>1</v>
      </c>
      <c r="L26" s="664">
        <v>2.3999999999999968</v>
      </c>
      <c r="M26" s="665">
        <v>1108.7999999999986</v>
      </c>
    </row>
    <row r="27" spans="1:13" ht="14.4" customHeight="1" x14ac:dyDescent="0.3">
      <c r="A27" s="660" t="s">
        <v>568</v>
      </c>
      <c r="B27" s="661" t="s">
        <v>1789</v>
      </c>
      <c r="C27" s="661" t="s">
        <v>1339</v>
      </c>
      <c r="D27" s="661" t="s">
        <v>1340</v>
      </c>
      <c r="E27" s="661" t="s">
        <v>1341</v>
      </c>
      <c r="F27" s="664">
        <v>2.4</v>
      </c>
      <c r="G27" s="664">
        <v>4293.9359999999997</v>
      </c>
      <c r="H27" s="677">
        <v>1</v>
      </c>
      <c r="I27" s="664"/>
      <c r="J27" s="664"/>
      <c r="K27" s="677">
        <v>0</v>
      </c>
      <c r="L27" s="664">
        <v>2.4</v>
      </c>
      <c r="M27" s="665">
        <v>4293.9359999999997</v>
      </c>
    </row>
    <row r="28" spans="1:13" ht="14.4" customHeight="1" x14ac:dyDescent="0.3">
      <c r="A28" s="660" t="s">
        <v>568</v>
      </c>
      <c r="B28" s="661" t="s">
        <v>1790</v>
      </c>
      <c r="C28" s="661" t="s">
        <v>1448</v>
      </c>
      <c r="D28" s="661" t="s">
        <v>1449</v>
      </c>
      <c r="E28" s="661" t="s">
        <v>1450</v>
      </c>
      <c r="F28" s="664">
        <v>7.4</v>
      </c>
      <c r="G28" s="664">
        <v>1785.4989989480234</v>
      </c>
      <c r="H28" s="677">
        <v>1</v>
      </c>
      <c r="I28" s="664"/>
      <c r="J28" s="664"/>
      <c r="K28" s="677">
        <v>0</v>
      </c>
      <c r="L28" s="664">
        <v>7.4</v>
      </c>
      <c r="M28" s="665">
        <v>1785.4989989480234</v>
      </c>
    </row>
    <row r="29" spans="1:13" ht="14.4" customHeight="1" x14ac:dyDescent="0.3">
      <c r="A29" s="660" t="s">
        <v>568</v>
      </c>
      <c r="B29" s="661" t="s">
        <v>1790</v>
      </c>
      <c r="C29" s="661" t="s">
        <v>1360</v>
      </c>
      <c r="D29" s="661" t="s">
        <v>1361</v>
      </c>
      <c r="E29" s="661" t="s">
        <v>1791</v>
      </c>
      <c r="F29" s="664"/>
      <c r="G29" s="664"/>
      <c r="H29" s="677">
        <v>0</v>
      </c>
      <c r="I29" s="664">
        <v>2</v>
      </c>
      <c r="J29" s="664">
        <v>256.13617016506964</v>
      </c>
      <c r="K29" s="677">
        <v>1</v>
      </c>
      <c r="L29" s="664">
        <v>2</v>
      </c>
      <c r="M29" s="665">
        <v>256.13617016506964</v>
      </c>
    </row>
    <row r="30" spans="1:13" ht="14.4" customHeight="1" x14ac:dyDescent="0.3">
      <c r="A30" s="660" t="s">
        <v>568</v>
      </c>
      <c r="B30" s="661" t="s">
        <v>1792</v>
      </c>
      <c r="C30" s="661" t="s">
        <v>1432</v>
      </c>
      <c r="D30" s="661" t="s">
        <v>1433</v>
      </c>
      <c r="E30" s="661" t="s">
        <v>1434</v>
      </c>
      <c r="F30" s="664"/>
      <c r="G30" s="664"/>
      <c r="H30" s="677">
        <v>0</v>
      </c>
      <c r="I30" s="664">
        <v>2</v>
      </c>
      <c r="J30" s="664">
        <v>1875.94</v>
      </c>
      <c r="K30" s="677">
        <v>1</v>
      </c>
      <c r="L30" s="664">
        <v>2</v>
      </c>
      <c r="M30" s="665">
        <v>1875.94</v>
      </c>
    </row>
    <row r="31" spans="1:13" ht="14.4" customHeight="1" x14ac:dyDescent="0.3">
      <c r="A31" s="660" t="s">
        <v>568</v>
      </c>
      <c r="B31" s="661" t="s">
        <v>1793</v>
      </c>
      <c r="C31" s="661" t="s">
        <v>1445</v>
      </c>
      <c r="D31" s="661" t="s">
        <v>1446</v>
      </c>
      <c r="E31" s="661" t="s">
        <v>1447</v>
      </c>
      <c r="F31" s="664"/>
      <c r="G31" s="664"/>
      <c r="H31" s="677">
        <v>0</v>
      </c>
      <c r="I31" s="664">
        <v>101</v>
      </c>
      <c r="J31" s="664">
        <v>18519.825225995603</v>
      </c>
      <c r="K31" s="677">
        <v>1</v>
      </c>
      <c r="L31" s="664">
        <v>101</v>
      </c>
      <c r="M31" s="665">
        <v>18519.825225995603</v>
      </c>
    </row>
    <row r="32" spans="1:13" ht="14.4" customHeight="1" x14ac:dyDescent="0.3">
      <c r="A32" s="660" t="s">
        <v>568</v>
      </c>
      <c r="B32" s="661" t="s">
        <v>1794</v>
      </c>
      <c r="C32" s="661" t="s">
        <v>1336</v>
      </c>
      <c r="D32" s="661" t="s">
        <v>1795</v>
      </c>
      <c r="E32" s="661" t="s">
        <v>1338</v>
      </c>
      <c r="F32" s="664">
        <v>1</v>
      </c>
      <c r="G32" s="664">
        <v>578.95166666666671</v>
      </c>
      <c r="H32" s="677">
        <v>1</v>
      </c>
      <c r="I32" s="664"/>
      <c r="J32" s="664"/>
      <c r="K32" s="677">
        <v>0</v>
      </c>
      <c r="L32" s="664">
        <v>1</v>
      </c>
      <c r="M32" s="665">
        <v>578.95166666666671</v>
      </c>
    </row>
    <row r="33" spans="1:13" ht="14.4" customHeight="1" x14ac:dyDescent="0.3">
      <c r="A33" s="660" t="s">
        <v>568</v>
      </c>
      <c r="B33" s="661" t="s">
        <v>1794</v>
      </c>
      <c r="C33" s="661" t="s">
        <v>1400</v>
      </c>
      <c r="D33" s="661" t="s">
        <v>1401</v>
      </c>
      <c r="E33" s="661" t="s">
        <v>1796</v>
      </c>
      <c r="F33" s="664"/>
      <c r="G33" s="664"/>
      <c r="H33" s="677">
        <v>0</v>
      </c>
      <c r="I33" s="664">
        <v>1</v>
      </c>
      <c r="J33" s="664">
        <v>68.2</v>
      </c>
      <c r="K33" s="677">
        <v>1</v>
      </c>
      <c r="L33" s="664">
        <v>1</v>
      </c>
      <c r="M33" s="665">
        <v>68.2</v>
      </c>
    </row>
    <row r="34" spans="1:13" ht="14.4" customHeight="1" x14ac:dyDescent="0.3">
      <c r="A34" s="660" t="s">
        <v>568</v>
      </c>
      <c r="B34" s="661" t="s">
        <v>1797</v>
      </c>
      <c r="C34" s="661" t="s">
        <v>1419</v>
      </c>
      <c r="D34" s="661" t="s">
        <v>1420</v>
      </c>
      <c r="E34" s="661" t="s">
        <v>1486</v>
      </c>
      <c r="F34" s="664"/>
      <c r="G34" s="664"/>
      <c r="H34" s="677">
        <v>0</v>
      </c>
      <c r="I34" s="664">
        <v>40</v>
      </c>
      <c r="J34" s="664">
        <v>1914</v>
      </c>
      <c r="K34" s="677">
        <v>1</v>
      </c>
      <c r="L34" s="664">
        <v>40</v>
      </c>
      <c r="M34" s="665">
        <v>1914</v>
      </c>
    </row>
    <row r="35" spans="1:13" ht="14.4" customHeight="1" x14ac:dyDescent="0.3">
      <c r="A35" s="660" t="s">
        <v>568</v>
      </c>
      <c r="B35" s="661" t="s">
        <v>1798</v>
      </c>
      <c r="C35" s="661" t="s">
        <v>1451</v>
      </c>
      <c r="D35" s="661" t="s">
        <v>1452</v>
      </c>
      <c r="E35" s="661" t="s">
        <v>1453</v>
      </c>
      <c r="F35" s="664">
        <v>9.2000000000000011</v>
      </c>
      <c r="G35" s="664">
        <v>1975.8879999999999</v>
      </c>
      <c r="H35" s="677">
        <v>1</v>
      </c>
      <c r="I35" s="664"/>
      <c r="J35" s="664"/>
      <c r="K35" s="677">
        <v>0</v>
      </c>
      <c r="L35" s="664">
        <v>9.2000000000000011</v>
      </c>
      <c r="M35" s="665">
        <v>1975.8879999999999</v>
      </c>
    </row>
    <row r="36" spans="1:13" ht="14.4" customHeight="1" x14ac:dyDescent="0.3">
      <c r="A36" s="660" t="s">
        <v>568</v>
      </c>
      <c r="B36" s="661" t="s">
        <v>1798</v>
      </c>
      <c r="C36" s="661" t="s">
        <v>1399</v>
      </c>
      <c r="D36" s="661" t="s">
        <v>1365</v>
      </c>
      <c r="E36" s="661" t="s">
        <v>1366</v>
      </c>
      <c r="F36" s="664">
        <v>1.2</v>
      </c>
      <c r="G36" s="664">
        <v>593.99898450984301</v>
      </c>
      <c r="H36" s="677">
        <v>1</v>
      </c>
      <c r="I36" s="664"/>
      <c r="J36" s="664"/>
      <c r="K36" s="677">
        <v>0</v>
      </c>
      <c r="L36" s="664">
        <v>1.2</v>
      </c>
      <c r="M36" s="665">
        <v>593.99898450984301</v>
      </c>
    </row>
    <row r="37" spans="1:13" ht="14.4" customHeight="1" x14ac:dyDescent="0.3">
      <c r="A37" s="660" t="s">
        <v>568</v>
      </c>
      <c r="B37" s="661" t="s">
        <v>1799</v>
      </c>
      <c r="C37" s="661" t="s">
        <v>1426</v>
      </c>
      <c r="D37" s="661" t="s">
        <v>1800</v>
      </c>
      <c r="E37" s="661" t="s">
        <v>1801</v>
      </c>
      <c r="F37" s="664"/>
      <c r="G37" s="664"/>
      <c r="H37" s="677">
        <v>0</v>
      </c>
      <c r="I37" s="664">
        <v>3</v>
      </c>
      <c r="J37" s="664">
        <v>2018.8799999999997</v>
      </c>
      <c r="K37" s="677">
        <v>1</v>
      </c>
      <c r="L37" s="664">
        <v>3</v>
      </c>
      <c r="M37" s="665">
        <v>2018.8799999999997</v>
      </c>
    </row>
    <row r="38" spans="1:13" ht="14.4" customHeight="1" x14ac:dyDescent="0.3">
      <c r="A38" s="660" t="s">
        <v>568</v>
      </c>
      <c r="B38" s="661" t="s">
        <v>1802</v>
      </c>
      <c r="C38" s="661" t="s">
        <v>1454</v>
      </c>
      <c r="D38" s="661" t="s">
        <v>1455</v>
      </c>
      <c r="E38" s="661" t="s">
        <v>1447</v>
      </c>
      <c r="F38" s="664"/>
      <c r="G38" s="664"/>
      <c r="H38" s="677">
        <v>0</v>
      </c>
      <c r="I38" s="664">
        <v>30</v>
      </c>
      <c r="J38" s="664">
        <v>1039.82</v>
      </c>
      <c r="K38" s="677">
        <v>1</v>
      </c>
      <c r="L38" s="664">
        <v>30</v>
      </c>
      <c r="M38" s="665">
        <v>1039.82</v>
      </c>
    </row>
    <row r="39" spans="1:13" ht="14.4" customHeight="1" x14ac:dyDescent="0.3">
      <c r="A39" s="660" t="s">
        <v>568</v>
      </c>
      <c r="B39" s="661" t="s">
        <v>1803</v>
      </c>
      <c r="C39" s="661" t="s">
        <v>1408</v>
      </c>
      <c r="D39" s="661" t="s">
        <v>1409</v>
      </c>
      <c r="E39" s="661" t="s">
        <v>1804</v>
      </c>
      <c r="F39" s="664"/>
      <c r="G39" s="664"/>
      <c r="H39" s="677">
        <v>0</v>
      </c>
      <c r="I39" s="664">
        <v>3.4</v>
      </c>
      <c r="J39" s="664">
        <v>2036.0644648874813</v>
      </c>
      <c r="K39" s="677">
        <v>1</v>
      </c>
      <c r="L39" s="664">
        <v>3.4</v>
      </c>
      <c r="M39" s="665">
        <v>2036.0644648874813</v>
      </c>
    </row>
    <row r="40" spans="1:13" ht="14.4" customHeight="1" x14ac:dyDescent="0.3">
      <c r="A40" s="660" t="s">
        <v>568</v>
      </c>
      <c r="B40" s="661" t="s">
        <v>1805</v>
      </c>
      <c r="C40" s="661" t="s">
        <v>1328</v>
      </c>
      <c r="D40" s="661" t="s">
        <v>1806</v>
      </c>
      <c r="E40" s="661" t="s">
        <v>1807</v>
      </c>
      <c r="F40" s="664">
        <v>3.2</v>
      </c>
      <c r="G40" s="664">
        <v>1312.2901333333334</v>
      </c>
      <c r="H40" s="677">
        <v>1</v>
      </c>
      <c r="I40" s="664"/>
      <c r="J40" s="664"/>
      <c r="K40" s="677">
        <v>0</v>
      </c>
      <c r="L40" s="664">
        <v>3.2</v>
      </c>
      <c r="M40" s="665">
        <v>1312.2901333333334</v>
      </c>
    </row>
    <row r="41" spans="1:13" ht="14.4" customHeight="1" x14ac:dyDescent="0.3">
      <c r="A41" s="660" t="s">
        <v>568</v>
      </c>
      <c r="B41" s="661" t="s">
        <v>1808</v>
      </c>
      <c r="C41" s="661" t="s">
        <v>1471</v>
      </c>
      <c r="D41" s="661" t="s">
        <v>1472</v>
      </c>
      <c r="E41" s="661" t="s">
        <v>1473</v>
      </c>
      <c r="F41" s="664">
        <v>1.0000000000000004</v>
      </c>
      <c r="G41" s="664">
        <v>159.50000000000006</v>
      </c>
      <c r="H41" s="677">
        <v>0.33333333333333343</v>
      </c>
      <c r="I41" s="664">
        <v>2</v>
      </c>
      <c r="J41" s="664">
        <v>319</v>
      </c>
      <c r="K41" s="677">
        <v>0.66666666666666663</v>
      </c>
      <c r="L41" s="664">
        <v>3.0000000000000004</v>
      </c>
      <c r="M41" s="665">
        <v>478.50000000000006</v>
      </c>
    </row>
    <row r="42" spans="1:13" ht="14.4" customHeight="1" x14ac:dyDescent="0.3">
      <c r="A42" s="660" t="s">
        <v>568</v>
      </c>
      <c r="B42" s="661" t="s">
        <v>1808</v>
      </c>
      <c r="C42" s="661" t="s">
        <v>1461</v>
      </c>
      <c r="D42" s="661" t="s">
        <v>1809</v>
      </c>
      <c r="E42" s="661" t="s">
        <v>1486</v>
      </c>
      <c r="F42" s="664">
        <v>50</v>
      </c>
      <c r="G42" s="664">
        <v>1509.8563421239769</v>
      </c>
      <c r="H42" s="677">
        <v>0.38444181584819453</v>
      </c>
      <c r="I42" s="664">
        <v>80</v>
      </c>
      <c r="J42" s="664">
        <v>2417.5424992137655</v>
      </c>
      <c r="K42" s="677">
        <v>0.61555818415180552</v>
      </c>
      <c r="L42" s="664">
        <v>130</v>
      </c>
      <c r="M42" s="665">
        <v>3927.3988413377424</v>
      </c>
    </row>
    <row r="43" spans="1:13" ht="14.4" customHeight="1" x14ac:dyDescent="0.3">
      <c r="A43" s="660" t="s">
        <v>568</v>
      </c>
      <c r="B43" s="661" t="s">
        <v>1810</v>
      </c>
      <c r="C43" s="661" t="s">
        <v>1464</v>
      </c>
      <c r="D43" s="661" t="s">
        <v>1465</v>
      </c>
      <c r="E43" s="661" t="s">
        <v>1466</v>
      </c>
      <c r="F43" s="664"/>
      <c r="G43" s="664"/>
      <c r="H43" s="677">
        <v>0</v>
      </c>
      <c r="I43" s="664">
        <v>21</v>
      </c>
      <c r="J43" s="664">
        <v>60599.093184978628</v>
      </c>
      <c r="K43" s="677">
        <v>1</v>
      </c>
      <c r="L43" s="664">
        <v>21</v>
      </c>
      <c r="M43" s="665">
        <v>60599.093184978628</v>
      </c>
    </row>
    <row r="44" spans="1:13" ht="14.4" customHeight="1" x14ac:dyDescent="0.3">
      <c r="A44" s="660" t="s">
        <v>568</v>
      </c>
      <c r="B44" s="661" t="s">
        <v>1811</v>
      </c>
      <c r="C44" s="661" t="s">
        <v>1468</v>
      </c>
      <c r="D44" s="661" t="s">
        <v>1469</v>
      </c>
      <c r="E44" s="661" t="s">
        <v>1812</v>
      </c>
      <c r="F44" s="664"/>
      <c r="G44" s="664"/>
      <c r="H44" s="677">
        <v>0</v>
      </c>
      <c r="I44" s="664">
        <v>12</v>
      </c>
      <c r="J44" s="664">
        <v>66631.941227641975</v>
      </c>
      <c r="K44" s="677">
        <v>1</v>
      </c>
      <c r="L44" s="664">
        <v>12</v>
      </c>
      <c r="M44" s="665">
        <v>66631.941227641975</v>
      </c>
    </row>
    <row r="45" spans="1:13" ht="14.4" customHeight="1" x14ac:dyDescent="0.3">
      <c r="A45" s="660" t="s">
        <v>568</v>
      </c>
      <c r="B45" s="661" t="s">
        <v>1813</v>
      </c>
      <c r="C45" s="661" t="s">
        <v>593</v>
      </c>
      <c r="D45" s="661" t="s">
        <v>594</v>
      </c>
      <c r="E45" s="661" t="s">
        <v>1814</v>
      </c>
      <c r="F45" s="664">
        <v>2</v>
      </c>
      <c r="G45" s="664">
        <v>181.98014880926507</v>
      </c>
      <c r="H45" s="677">
        <v>1</v>
      </c>
      <c r="I45" s="664"/>
      <c r="J45" s="664"/>
      <c r="K45" s="677">
        <v>0</v>
      </c>
      <c r="L45" s="664">
        <v>2</v>
      </c>
      <c r="M45" s="665">
        <v>181.98014880926507</v>
      </c>
    </row>
    <row r="46" spans="1:13" ht="14.4" customHeight="1" x14ac:dyDescent="0.3">
      <c r="A46" s="660" t="s">
        <v>568</v>
      </c>
      <c r="B46" s="661" t="s">
        <v>1815</v>
      </c>
      <c r="C46" s="661" t="s">
        <v>1239</v>
      </c>
      <c r="D46" s="661" t="s">
        <v>1240</v>
      </c>
      <c r="E46" s="661" t="s">
        <v>1241</v>
      </c>
      <c r="F46" s="664"/>
      <c r="G46" s="664"/>
      <c r="H46" s="677">
        <v>0</v>
      </c>
      <c r="I46" s="664">
        <v>50</v>
      </c>
      <c r="J46" s="664">
        <v>34572.5</v>
      </c>
      <c r="K46" s="677">
        <v>1</v>
      </c>
      <c r="L46" s="664">
        <v>50</v>
      </c>
      <c r="M46" s="665">
        <v>34572.5</v>
      </c>
    </row>
    <row r="47" spans="1:13" ht="14.4" customHeight="1" x14ac:dyDescent="0.3">
      <c r="A47" s="660" t="s">
        <v>568</v>
      </c>
      <c r="B47" s="661" t="s">
        <v>1816</v>
      </c>
      <c r="C47" s="661" t="s">
        <v>1243</v>
      </c>
      <c r="D47" s="661" t="s">
        <v>1244</v>
      </c>
      <c r="E47" s="661" t="s">
        <v>1245</v>
      </c>
      <c r="F47" s="664"/>
      <c r="G47" s="664"/>
      <c r="H47" s="677">
        <v>0</v>
      </c>
      <c r="I47" s="664">
        <v>35</v>
      </c>
      <c r="J47" s="664">
        <v>33799.484611155116</v>
      </c>
      <c r="K47" s="677">
        <v>1</v>
      </c>
      <c r="L47" s="664">
        <v>35</v>
      </c>
      <c r="M47" s="665">
        <v>33799.484611155116</v>
      </c>
    </row>
    <row r="48" spans="1:13" ht="14.4" customHeight="1" x14ac:dyDescent="0.3">
      <c r="A48" s="660" t="s">
        <v>568</v>
      </c>
      <c r="B48" s="661" t="s">
        <v>1817</v>
      </c>
      <c r="C48" s="661" t="s">
        <v>1227</v>
      </c>
      <c r="D48" s="661" t="s">
        <v>1818</v>
      </c>
      <c r="E48" s="661" t="s">
        <v>1819</v>
      </c>
      <c r="F48" s="664"/>
      <c r="G48" s="664"/>
      <c r="H48" s="677">
        <v>0</v>
      </c>
      <c r="I48" s="664">
        <v>2</v>
      </c>
      <c r="J48" s="664">
        <v>340.48</v>
      </c>
      <c r="K48" s="677">
        <v>1</v>
      </c>
      <c r="L48" s="664">
        <v>2</v>
      </c>
      <c r="M48" s="665">
        <v>340.48</v>
      </c>
    </row>
    <row r="49" spans="1:13" ht="14.4" customHeight="1" x14ac:dyDescent="0.3">
      <c r="A49" s="660" t="s">
        <v>568</v>
      </c>
      <c r="B49" s="661" t="s">
        <v>1820</v>
      </c>
      <c r="C49" s="661" t="s">
        <v>1204</v>
      </c>
      <c r="D49" s="661" t="s">
        <v>1205</v>
      </c>
      <c r="E49" s="661" t="s">
        <v>1821</v>
      </c>
      <c r="F49" s="664"/>
      <c r="G49" s="664"/>
      <c r="H49" s="677">
        <v>0</v>
      </c>
      <c r="I49" s="664">
        <v>4</v>
      </c>
      <c r="J49" s="664">
        <v>197.84000000000006</v>
      </c>
      <c r="K49" s="677">
        <v>1</v>
      </c>
      <c r="L49" s="664">
        <v>4</v>
      </c>
      <c r="M49" s="665">
        <v>197.84000000000006</v>
      </c>
    </row>
    <row r="50" spans="1:13" ht="14.4" customHeight="1" x14ac:dyDescent="0.3">
      <c r="A50" s="660" t="s">
        <v>568</v>
      </c>
      <c r="B50" s="661" t="s">
        <v>1822</v>
      </c>
      <c r="C50" s="661" t="s">
        <v>1219</v>
      </c>
      <c r="D50" s="661" t="s">
        <v>1220</v>
      </c>
      <c r="E50" s="661" t="s">
        <v>1221</v>
      </c>
      <c r="F50" s="664"/>
      <c r="G50" s="664"/>
      <c r="H50" s="677">
        <v>0</v>
      </c>
      <c r="I50" s="664">
        <v>4</v>
      </c>
      <c r="J50" s="664">
        <v>396.55736848839592</v>
      </c>
      <c r="K50" s="677">
        <v>1</v>
      </c>
      <c r="L50" s="664">
        <v>4</v>
      </c>
      <c r="M50" s="665">
        <v>396.55736848839592</v>
      </c>
    </row>
    <row r="51" spans="1:13" ht="14.4" customHeight="1" x14ac:dyDescent="0.3">
      <c r="A51" s="660" t="s">
        <v>568</v>
      </c>
      <c r="B51" s="661" t="s">
        <v>1823</v>
      </c>
      <c r="C51" s="661" t="s">
        <v>1253</v>
      </c>
      <c r="D51" s="661" t="s">
        <v>1254</v>
      </c>
      <c r="E51" s="661" t="s">
        <v>1255</v>
      </c>
      <c r="F51" s="664">
        <v>15</v>
      </c>
      <c r="G51" s="664">
        <v>3591.15</v>
      </c>
      <c r="H51" s="677">
        <v>1</v>
      </c>
      <c r="I51" s="664"/>
      <c r="J51" s="664"/>
      <c r="K51" s="677">
        <v>0</v>
      </c>
      <c r="L51" s="664">
        <v>15</v>
      </c>
      <c r="M51" s="665">
        <v>3591.15</v>
      </c>
    </row>
    <row r="52" spans="1:13" ht="14.4" customHeight="1" x14ac:dyDescent="0.3">
      <c r="A52" s="660" t="s">
        <v>568</v>
      </c>
      <c r="B52" s="661" t="s">
        <v>1823</v>
      </c>
      <c r="C52" s="661" t="s">
        <v>1306</v>
      </c>
      <c r="D52" s="661" t="s">
        <v>1824</v>
      </c>
      <c r="E52" s="661" t="s">
        <v>1255</v>
      </c>
      <c r="F52" s="664"/>
      <c r="G52" s="664"/>
      <c r="H52" s="677">
        <v>0</v>
      </c>
      <c r="I52" s="664">
        <v>16</v>
      </c>
      <c r="J52" s="664">
        <v>3459.5200000000004</v>
      </c>
      <c r="K52" s="677">
        <v>1</v>
      </c>
      <c r="L52" s="664">
        <v>16</v>
      </c>
      <c r="M52" s="665">
        <v>3459.5200000000004</v>
      </c>
    </row>
    <row r="53" spans="1:13" ht="14.4" customHeight="1" x14ac:dyDescent="0.3">
      <c r="A53" s="660" t="s">
        <v>568</v>
      </c>
      <c r="B53" s="661" t="s">
        <v>1823</v>
      </c>
      <c r="C53" s="661" t="s">
        <v>1292</v>
      </c>
      <c r="D53" s="661" t="s">
        <v>1293</v>
      </c>
      <c r="E53" s="661" t="s">
        <v>1294</v>
      </c>
      <c r="F53" s="664"/>
      <c r="G53" s="664"/>
      <c r="H53" s="677">
        <v>0</v>
      </c>
      <c r="I53" s="664">
        <v>10</v>
      </c>
      <c r="J53" s="664">
        <v>406.30000000000007</v>
      </c>
      <c r="K53" s="677">
        <v>1</v>
      </c>
      <c r="L53" s="664">
        <v>10</v>
      </c>
      <c r="M53" s="665">
        <v>406.30000000000007</v>
      </c>
    </row>
    <row r="54" spans="1:13" ht="14.4" customHeight="1" x14ac:dyDescent="0.3">
      <c r="A54" s="660" t="s">
        <v>568</v>
      </c>
      <c r="B54" s="661" t="s">
        <v>1823</v>
      </c>
      <c r="C54" s="661" t="s">
        <v>1259</v>
      </c>
      <c r="D54" s="661" t="s">
        <v>1260</v>
      </c>
      <c r="E54" s="661" t="s">
        <v>1255</v>
      </c>
      <c r="F54" s="664">
        <v>5</v>
      </c>
      <c r="G54" s="664">
        <v>5667.6</v>
      </c>
      <c r="H54" s="677">
        <v>1</v>
      </c>
      <c r="I54" s="664"/>
      <c r="J54" s="664"/>
      <c r="K54" s="677">
        <v>0</v>
      </c>
      <c r="L54" s="664">
        <v>5</v>
      </c>
      <c r="M54" s="665">
        <v>5667.6</v>
      </c>
    </row>
    <row r="55" spans="1:13" ht="14.4" customHeight="1" x14ac:dyDescent="0.3">
      <c r="A55" s="660" t="s">
        <v>568</v>
      </c>
      <c r="B55" s="661" t="s">
        <v>1823</v>
      </c>
      <c r="C55" s="661" t="s">
        <v>1317</v>
      </c>
      <c r="D55" s="661" t="s">
        <v>1825</v>
      </c>
      <c r="E55" s="661" t="s">
        <v>1300</v>
      </c>
      <c r="F55" s="664"/>
      <c r="G55" s="664"/>
      <c r="H55" s="677">
        <v>0</v>
      </c>
      <c r="I55" s="664">
        <v>8</v>
      </c>
      <c r="J55" s="664">
        <v>1736.5169880805149</v>
      </c>
      <c r="K55" s="677">
        <v>1</v>
      </c>
      <c r="L55" s="664">
        <v>8</v>
      </c>
      <c r="M55" s="665">
        <v>1736.5169880805149</v>
      </c>
    </row>
    <row r="56" spans="1:13" ht="14.4" customHeight="1" x14ac:dyDescent="0.3">
      <c r="A56" s="660" t="s">
        <v>568</v>
      </c>
      <c r="B56" s="661" t="s">
        <v>1823</v>
      </c>
      <c r="C56" s="661" t="s">
        <v>1321</v>
      </c>
      <c r="D56" s="661" t="s">
        <v>1322</v>
      </c>
      <c r="E56" s="661" t="s">
        <v>1300</v>
      </c>
      <c r="F56" s="664"/>
      <c r="G56" s="664"/>
      <c r="H56" s="677">
        <v>0</v>
      </c>
      <c r="I56" s="664">
        <v>32</v>
      </c>
      <c r="J56" s="664">
        <v>12486.8</v>
      </c>
      <c r="K56" s="677">
        <v>1</v>
      </c>
      <c r="L56" s="664">
        <v>32</v>
      </c>
      <c r="M56" s="665">
        <v>12486.8</v>
      </c>
    </row>
    <row r="57" spans="1:13" ht="14.4" customHeight="1" x14ac:dyDescent="0.3">
      <c r="A57" s="660" t="s">
        <v>568</v>
      </c>
      <c r="B57" s="661" t="s">
        <v>1823</v>
      </c>
      <c r="C57" s="661" t="s">
        <v>1312</v>
      </c>
      <c r="D57" s="661" t="s">
        <v>1313</v>
      </c>
      <c r="E57" s="661" t="s">
        <v>1300</v>
      </c>
      <c r="F57" s="664"/>
      <c r="G57" s="664"/>
      <c r="H57" s="677">
        <v>0</v>
      </c>
      <c r="I57" s="664">
        <v>9</v>
      </c>
      <c r="J57" s="664">
        <v>3824.8132886423195</v>
      </c>
      <c r="K57" s="677">
        <v>1</v>
      </c>
      <c r="L57" s="664">
        <v>9</v>
      </c>
      <c r="M57" s="665">
        <v>3824.8132886423195</v>
      </c>
    </row>
    <row r="58" spans="1:13" ht="14.4" customHeight="1" x14ac:dyDescent="0.3">
      <c r="A58" s="660" t="s">
        <v>568</v>
      </c>
      <c r="B58" s="661" t="s">
        <v>1823</v>
      </c>
      <c r="C58" s="661" t="s">
        <v>1310</v>
      </c>
      <c r="D58" s="661" t="s">
        <v>1311</v>
      </c>
      <c r="E58" s="661" t="s">
        <v>1294</v>
      </c>
      <c r="F58" s="664"/>
      <c r="G58" s="664"/>
      <c r="H58" s="677">
        <v>0</v>
      </c>
      <c r="I58" s="664">
        <v>3</v>
      </c>
      <c r="J58" s="664">
        <v>100.71000000000002</v>
      </c>
      <c r="K58" s="677">
        <v>1</v>
      </c>
      <c r="L58" s="664">
        <v>3</v>
      </c>
      <c r="M58" s="665">
        <v>100.71000000000002</v>
      </c>
    </row>
    <row r="59" spans="1:13" ht="14.4" customHeight="1" x14ac:dyDescent="0.3">
      <c r="A59" s="660" t="s">
        <v>568</v>
      </c>
      <c r="B59" s="661" t="s">
        <v>1823</v>
      </c>
      <c r="C59" s="661" t="s">
        <v>1296</v>
      </c>
      <c r="D59" s="661" t="s">
        <v>1297</v>
      </c>
      <c r="E59" s="661" t="s">
        <v>1294</v>
      </c>
      <c r="F59" s="664"/>
      <c r="G59" s="664"/>
      <c r="H59" s="677">
        <v>0</v>
      </c>
      <c r="I59" s="664">
        <v>1</v>
      </c>
      <c r="J59" s="664">
        <v>33.57</v>
      </c>
      <c r="K59" s="677">
        <v>1</v>
      </c>
      <c r="L59" s="664">
        <v>1</v>
      </c>
      <c r="M59" s="665">
        <v>33.57</v>
      </c>
    </row>
    <row r="60" spans="1:13" ht="14.4" customHeight="1" x14ac:dyDescent="0.3">
      <c r="A60" s="660" t="s">
        <v>568</v>
      </c>
      <c r="B60" s="661" t="s">
        <v>1823</v>
      </c>
      <c r="C60" s="661" t="s">
        <v>1256</v>
      </c>
      <c r="D60" s="661" t="s">
        <v>1257</v>
      </c>
      <c r="E60" s="661" t="s">
        <v>1255</v>
      </c>
      <c r="F60" s="664">
        <v>40</v>
      </c>
      <c r="G60" s="664">
        <v>4503.6000000000004</v>
      </c>
      <c r="H60" s="677">
        <v>1</v>
      </c>
      <c r="I60" s="664"/>
      <c r="J60" s="664"/>
      <c r="K60" s="677">
        <v>0</v>
      </c>
      <c r="L60" s="664">
        <v>40</v>
      </c>
      <c r="M60" s="665">
        <v>4503.6000000000004</v>
      </c>
    </row>
    <row r="61" spans="1:13" ht="14.4" customHeight="1" x14ac:dyDescent="0.3">
      <c r="A61" s="660" t="s">
        <v>568</v>
      </c>
      <c r="B61" s="661" t="s">
        <v>1823</v>
      </c>
      <c r="C61" s="661" t="s">
        <v>1314</v>
      </c>
      <c r="D61" s="661" t="s">
        <v>1315</v>
      </c>
      <c r="E61" s="661" t="s">
        <v>1300</v>
      </c>
      <c r="F61" s="664"/>
      <c r="G61" s="664"/>
      <c r="H61" s="677">
        <v>0</v>
      </c>
      <c r="I61" s="664">
        <v>48</v>
      </c>
      <c r="J61" s="664">
        <v>8797.7564317704746</v>
      </c>
      <c r="K61" s="677">
        <v>1</v>
      </c>
      <c r="L61" s="664">
        <v>48</v>
      </c>
      <c r="M61" s="665">
        <v>8797.7564317704746</v>
      </c>
    </row>
    <row r="62" spans="1:13" ht="14.4" customHeight="1" x14ac:dyDescent="0.3">
      <c r="A62" s="660" t="s">
        <v>568</v>
      </c>
      <c r="B62" s="661" t="s">
        <v>1823</v>
      </c>
      <c r="C62" s="661" t="s">
        <v>1302</v>
      </c>
      <c r="D62" s="661" t="s">
        <v>1303</v>
      </c>
      <c r="E62" s="661" t="s">
        <v>1300</v>
      </c>
      <c r="F62" s="664"/>
      <c r="G62" s="664"/>
      <c r="H62" s="677">
        <v>0</v>
      </c>
      <c r="I62" s="664">
        <v>32</v>
      </c>
      <c r="J62" s="664">
        <v>6623.9940503564039</v>
      </c>
      <c r="K62" s="677">
        <v>1</v>
      </c>
      <c r="L62" s="664">
        <v>32</v>
      </c>
      <c r="M62" s="665">
        <v>6623.9940503564039</v>
      </c>
    </row>
    <row r="63" spans="1:13" ht="14.4" customHeight="1" x14ac:dyDescent="0.3">
      <c r="A63" s="660" t="s">
        <v>568</v>
      </c>
      <c r="B63" s="661" t="s">
        <v>1823</v>
      </c>
      <c r="C63" s="661" t="s">
        <v>1298</v>
      </c>
      <c r="D63" s="661" t="s">
        <v>1299</v>
      </c>
      <c r="E63" s="661" t="s">
        <v>1300</v>
      </c>
      <c r="F63" s="664"/>
      <c r="G63" s="664"/>
      <c r="H63" s="677">
        <v>0</v>
      </c>
      <c r="I63" s="664">
        <v>24</v>
      </c>
      <c r="J63" s="664">
        <v>6071.2800000000007</v>
      </c>
      <c r="K63" s="677">
        <v>1</v>
      </c>
      <c r="L63" s="664">
        <v>24</v>
      </c>
      <c r="M63" s="665">
        <v>6071.2800000000007</v>
      </c>
    </row>
    <row r="64" spans="1:13" ht="14.4" customHeight="1" x14ac:dyDescent="0.3">
      <c r="A64" s="660" t="s">
        <v>568</v>
      </c>
      <c r="B64" s="661" t="s">
        <v>1823</v>
      </c>
      <c r="C64" s="661" t="s">
        <v>1324</v>
      </c>
      <c r="D64" s="661" t="s">
        <v>1297</v>
      </c>
      <c r="E64" s="661" t="s">
        <v>1325</v>
      </c>
      <c r="F64" s="664"/>
      <c r="G64" s="664"/>
      <c r="H64" s="677">
        <v>0</v>
      </c>
      <c r="I64" s="664">
        <v>3</v>
      </c>
      <c r="J64" s="664">
        <v>411.24</v>
      </c>
      <c r="K64" s="677">
        <v>1</v>
      </c>
      <c r="L64" s="664">
        <v>3</v>
      </c>
      <c r="M64" s="665">
        <v>411.24</v>
      </c>
    </row>
    <row r="65" spans="1:13" ht="14.4" customHeight="1" x14ac:dyDescent="0.3">
      <c r="A65" s="660" t="s">
        <v>571</v>
      </c>
      <c r="B65" s="661" t="s">
        <v>1826</v>
      </c>
      <c r="C65" s="661" t="s">
        <v>1640</v>
      </c>
      <c r="D65" s="661" t="s">
        <v>1641</v>
      </c>
      <c r="E65" s="661" t="s">
        <v>1642</v>
      </c>
      <c r="F65" s="664"/>
      <c r="G65" s="664"/>
      <c r="H65" s="677">
        <v>0</v>
      </c>
      <c r="I65" s="664">
        <v>9</v>
      </c>
      <c r="J65" s="664">
        <v>3275.8026632523001</v>
      </c>
      <c r="K65" s="677">
        <v>1</v>
      </c>
      <c r="L65" s="664">
        <v>9</v>
      </c>
      <c r="M65" s="665">
        <v>3275.8026632523001</v>
      </c>
    </row>
    <row r="66" spans="1:13" ht="14.4" customHeight="1" x14ac:dyDescent="0.3">
      <c r="A66" s="660" t="s">
        <v>571</v>
      </c>
      <c r="B66" s="661" t="s">
        <v>1826</v>
      </c>
      <c r="C66" s="661" t="s">
        <v>1493</v>
      </c>
      <c r="D66" s="661" t="s">
        <v>1494</v>
      </c>
      <c r="E66" s="661" t="s">
        <v>1495</v>
      </c>
      <c r="F66" s="664">
        <v>1</v>
      </c>
      <c r="G66" s="664">
        <v>387.59</v>
      </c>
      <c r="H66" s="677">
        <v>1</v>
      </c>
      <c r="I66" s="664"/>
      <c r="J66" s="664"/>
      <c r="K66" s="677">
        <v>0</v>
      </c>
      <c r="L66" s="664">
        <v>1</v>
      </c>
      <c r="M66" s="665">
        <v>387.59</v>
      </c>
    </row>
    <row r="67" spans="1:13" ht="14.4" customHeight="1" x14ac:dyDescent="0.3">
      <c r="A67" s="660" t="s">
        <v>571</v>
      </c>
      <c r="B67" s="661" t="s">
        <v>1772</v>
      </c>
      <c r="C67" s="661" t="s">
        <v>1197</v>
      </c>
      <c r="D67" s="661" t="s">
        <v>1175</v>
      </c>
      <c r="E67" s="661" t="s">
        <v>1198</v>
      </c>
      <c r="F67" s="664"/>
      <c r="G67" s="664"/>
      <c r="H67" s="677">
        <v>0</v>
      </c>
      <c r="I67" s="664">
        <v>2</v>
      </c>
      <c r="J67" s="664">
        <v>270.41999999999979</v>
      </c>
      <c r="K67" s="677">
        <v>1</v>
      </c>
      <c r="L67" s="664">
        <v>2</v>
      </c>
      <c r="M67" s="665">
        <v>270.41999999999979</v>
      </c>
    </row>
    <row r="68" spans="1:13" ht="14.4" customHeight="1" x14ac:dyDescent="0.3">
      <c r="A68" s="660" t="s">
        <v>571</v>
      </c>
      <c r="B68" s="661" t="s">
        <v>1827</v>
      </c>
      <c r="C68" s="661" t="s">
        <v>1659</v>
      </c>
      <c r="D68" s="661" t="s">
        <v>1660</v>
      </c>
      <c r="E68" s="661" t="s">
        <v>1828</v>
      </c>
      <c r="F68" s="664"/>
      <c r="G68" s="664"/>
      <c r="H68" s="677">
        <v>0</v>
      </c>
      <c r="I68" s="664">
        <v>2</v>
      </c>
      <c r="J68" s="664">
        <v>673.55833685363041</v>
      </c>
      <c r="K68" s="677">
        <v>1</v>
      </c>
      <c r="L68" s="664">
        <v>2</v>
      </c>
      <c r="M68" s="665">
        <v>673.55833685363041</v>
      </c>
    </row>
    <row r="69" spans="1:13" ht="14.4" customHeight="1" x14ac:dyDescent="0.3">
      <c r="A69" s="660" t="s">
        <v>571</v>
      </c>
      <c r="B69" s="661" t="s">
        <v>1829</v>
      </c>
      <c r="C69" s="661" t="s">
        <v>1652</v>
      </c>
      <c r="D69" s="661" t="s">
        <v>1653</v>
      </c>
      <c r="E69" s="661" t="s">
        <v>1654</v>
      </c>
      <c r="F69" s="664"/>
      <c r="G69" s="664"/>
      <c r="H69" s="677">
        <v>0</v>
      </c>
      <c r="I69" s="664">
        <v>2</v>
      </c>
      <c r="J69" s="664">
        <v>268.53996349881186</v>
      </c>
      <c r="K69" s="677">
        <v>1</v>
      </c>
      <c r="L69" s="664">
        <v>2</v>
      </c>
      <c r="M69" s="665">
        <v>268.53996349881186</v>
      </c>
    </row>
    <row r="70" spans="1:13" ht="14.4" customHeight="1" x14ac:dyDescent="0.3">
      <c r="A70" s="660" t="s">
        <v>571</v>
      </c>
      <c r="B70" s="661" t="s">
        <v>1829</v>
      </c>
      <c r="C70" s="661" t="s">
        <v>1656</v>
      </c>
      <c r="D70" s="661" t="s">
        <v>1653</v>
      </c>
      <c r="E70" s="661" t="s">
        <v>1657</v>
      </c>
      <c r="F70" s="664"/>
      <c r="G70" s="664"/>
      <c r="H70" s="677">
        <v>0</v>
      </c>
      <c r="I70" s="664">
        <v>4</v>
      </c>
      <c r="J70" s="664">
        <v>2149.92</v>
      </c>
      <c r="K70" s="677">
        <v>1</v>
      </c>
      <c r="L70" s="664">
        <v>4</v>
      </c>
      <c r="M70" s="665">
        <v>2149.92</v>
      </c>
    </row>
    <row r="71" spans="1:13" ht="14.4" customHeight="1" x14ac:dyDescent="0.3">
      <c r="A71" s="660" t="s">
        <v>571</v>
      </c>
      <c r="B71" s="661" t="s">
        <v>1830</v>
      </c>
      <c r="C71" s="661" t="s">
        <v>1662</v>
      </c>
      <c r="D71" s="661" t="s">
        <v>1663</v>
      </c>
      <c r="E71" s="661" t="s">
        <v>1664</v>
      </c>
      <c r="F71" s="664"/>
      <c r="G71" s="664"/>
      <c r="H71" s="677">
        <v>0</v>
      </c>
      <c r="I71" s="664">
        <v>64</v>
      </c>
      <c r="J71" s="664">
        <v>156310</v>
      </c>
      <c r="K71" s="677">
        <v>1</v>
      </c>
      <c r="L71" s="664">
        <v>64</v>
      </c>
      <c r="M71" s="665">
        <v>156310</v>
      </c>
    </row>
    <row r="72" spans="1:13" ht="14.4" customHeight="1" x14ac:dyDescent="0.3">
      <c r="A72" s="660" t="s">
        <v>571</v>
      </c>
      <c r="B72" s="661" t="s">
        <v>1815</v>
      </c>
      <c r="C72" s="661" t="s">
        <v>1648</v>
      </c>
      <c r="D72" s="661" t="s">
        <v>1645</v>
      </c>
      <c r="E72" s="661" t="s">
        <v>1650</v>
      </c>
      <c r="F72" s="664"/>
      <c r="G72" s="664"/>
      <c r="H72" s="677">
        <v>0</v>
      </c>
      <c r="I72" s="664">
        <v>80</v>
      </c>
      <c r="J72" s="664">
        <v>6601.28</v>
      </c>
      <c r="K72" s="677">
        <v>1</v>
      </c>
      <c r="L72" s="664">
        <v>80</v>
      </c>
      <c r="M72" s="665">
        <v>6601.28</v>
      </c>
    </row>
    <row r="73" spans="1:13" ht="14.4" customHeight="1" x14ac:dyDescent="0.3">
      <c r="A73" s="660" t="s">
        <v>571</v>
      </c>
      <c r="B73" s="661" t="s">
        <v>1815</v>
      </c>
      <c r="C73" s="661" t="s">
        <v>1644</v>
      </c>
      <c r="D73" s="661" t="s">
        <v>1645</v>
      </c>
      <c r="E73" s="661" t="s">
        <v>1646</v>
      </c>
      <c r="F73" s="664"/>
      <c r="G73" s="664"/>
      <c r="H73" s="677">
        <v>0</v>
      </c>
      <c r="I73" s="664">
        <v>440</v>
      </c>
      <c r="J73" s="664">
        <v>81259.164094342152</v>
      </c>
      <c r="K73" s="677">
        <v>1</v>
      </c>
      <c r="L73" s="664">
        <v>440</v>
      </c>
      <c r="M73" s="665">
        <v>81259.164094342152</v>
      </c>
    </row>
    <row r="74" spans="1:13" ht="14.4" customHeight="1" x14ac:dyDescent="0.3">
      <c r="A74" s="660" t="s">
        <v>571</v>
      </c>
      <c r="B74" s="661" t="s">
        <v>1831</v>
      </c>
      <c r="C74" s="661" t="s">
        <v>1487</v>
      </c>
      <c r="D74" s="661" t="s">
        <v>1488</v>
      </c>
      <c r="E74" s="661" t="s">
        <v>1489</v>
      </c>
      <c r="F74" s="664">
        <v>1</v>
      </c>
      <c r="G74" s="664">
        <v>900.00070203790347</v>
      </c>
      <c r="H74" s="677">
        <v>1</v>
      </c>
      <c r="I74" s="664"/>
      <c r="J74" s="664"/>
      <c r="K74" s="677">
        <v>0</v>
      </c>
      <c r="L74" s="664">
        <v>1</v>
      </c>
      <c r="M74" s="665">
        <v>900.00070203790347</v>
      </c>
    </row>
    <row r="75" spans="1:13" ht="14.4" customHeight="1" x14ac:dyDescent="0.3">
      <c r="A75" s="660" t="s">
        <v>571</v>
      </c>
      <c r="B75" s="661" t="s">
        <v>1831</v>
      </c>
      <c r="C75" s="661" t="s">
        <v>1630</v>
      </c>
      <c r="D75" s="661" t="s">
        <v>1631</v>
      </c>
      <c r="E75" s="661" t="s">
        <v>1632</v>
      </c>
      <c r="F75" s="664"/>
      <c r="G75" s="664"/>
      <c r="H75" s="677">
        <v>0</v>
      </c>
      <c r="I75" s="664">
        <v>23</v>
      </c>
      <c r="J75" s="664">
        <v>5859.6953730909681</v>
      </c>
      <c r="K75" s="677">
        <v>1</v>
      </c>
      <c r="L75" s="664">
        <v>23</v>
      </c>
      <c r="M75" s="665">
        <v>5859.6953730909681</v>
      </c>
    </row>
    <row r="76" spans="1:13" ht="14.4" customHeight="1" x14ac:dyDescent="0.3">
      <c r="A76" s="660" t="s">
        <v>571</v>
      </c>
      <c r="B76" s="661" t="s">
        <v>1831</v>
      </c>
      <c r="C76" s="661" t="s">
        <v>1634</v>
      </c>
      <c r="D76" s="661" t="s">
        <v>1631</v>
      </c>
      <c r="E76" s="661" t="s">
        <v>1635</v>
      </c>
      <c r="F76" s="664"/>
      <c r="G76" s="664"/>
      <c r="H76" s="677">
        <v>0</v>
      </c>
      <c r="I76" s="664">
        <v>33</v>
      </c>
      <c r="J76" s="664">
        <v>30773.236154226863</v>
      </c>
      <c r="K76" s="677">
        <v>1</v>
      </c>
      <c r="L76" s="664">
        <v>33</v>
      </c>
      <c r="M76" s="665">
        <v>30773.236154226863</v>
      </c>
    </row>
    <row r="77" spans="1:13" ht="14.4" customHeight="1" x14ac:dyDescent="0.3">
      <c r="A77" s="660" t="s">
        <v>571</v>
      </c>
      <c r="B77" s="661" t="s">
        <v>1831</v>
      </c>
      <c r="C77" s="661" t="s">
        <v>1490</v>
      </c>
      <c r="D77" s="661" t="s">
        <v>1832</v>
      </c>
      <c r="E77" s="661" t="s">
        <v>1492</v>
      </c>
      <c r="F77" s="664">
        <v>15</v>
      </c>
      <c r="G77" s="664">
        <v>1638.75</v>
      </c>
      <c r="H77" s="677">
        <v>1</v>
      </c>
      <c r="I77" s="664"/>
      <c r="J77" s="664"/>
      <c r="K77" s="677">
        <v>0</v>
      </c>
      <c r="L77" s="664">
        <v>15</v>
      </c>
      <c r="M77" s="665">
        <v>1638.75</v>
      </c>
    </row>
    <row r="78" spans="1:13" ht="14.4" customHeight="1" x14ac:dyDescent="0.3">
      <c r="A78" s="660" t="s">
        <v>571</v>
      </c>
      <c r="B78" s="661" t="s">
        <v>1817</v>
      </c>
      <c r="C78" s="661" t="s">
        <v>1622</v>
      </c>
      <c r="D78" s="661" t="s">
        <v>1623</v>
      </c>
      <c r="E78" s="661" t="s">
        <v>1624</v>
      </c>
      <c r="F78" s="664"/>
      <c r="G78" s="664"/>
      <c r="H78" s="677">
        <v>0</v>
      </c>
      <c r="I78" s="664">
        <v>4</v>
      </c>
      <c r="J78" s="664">
        <v>552.99951482935171</v>
      </c>
      <c r="K78" s="677">
        <v>1</v>
      </c>
      <c r="L78" s="664">
        <v>4</v>
      </c>
      <c r="M78" s="665">
        <v>552.99951482935171</v>
      </c>
    </row>
    <row r="79" spans="1:13" ht="14.4" customHeight="1" x14ac:dyDescent="0.3">
      <c r="A79" s="660" t="s">
        <v>571</v>
      </c>
      <c r="B79" s="661" t="s">
        <v>1817</v>
      </c>
      <c r="C79" s="661" t="s">
        <v>1637</v>
      </c>
      <c r="D79" s="661" t="s">
        <v>1818</v>
      </c>
      <c r="E79" s="661" t="s">
        <v>1833</v>
      </c>
      <c r="F79" s="664"/>
      <c r="G79" s="664"/>
      <c r="H79" s="677">
        <v>0</v>
      </c>
      <c r="I79" s="664">
        <v>23</v>
      </c>
      <c r="J79" s="664">
        <v>3115.2752898237445</v>
      </c>
      <c r="K79" s="677">
        <v>1</v>
      </c>
      <c r="L79" s="664">
        <v>23</v>
      </c>
      <c r="M79" s="665">
        <v>3115.2752898237445</v>
      </c>
    </row>
    <row r="80" spans="1:13" ht="14.4" customHeight="1" x14ac:dyDescent="0.3">
      <c r="A80" s="660" t="s">
        <v>571</v>
      </c>
      <c r="B80" s="661" t="s">
        <v>1817</v>
      </c>
      <c r="C80" s="661" t="s">
        <v>1227</v>
      </c>
      <c r="D80" s="661" t="s">
        <v>1818</v>
      </c>
      <c r="E80" s="661" t="s">
        <v>1819</v>
      </c>
      <c r="F80" s="664"/>
      <c r="G80" s="664"/>
      <c r="H80" s="677">
        <v>0</v>
      </c>
      <c r="I80" s="664">
        <v>37</v>
      </c>
      <c r="J80" s="664">
        <v>6322.0646824318901</v>
      </c>
      <c r="K80" s="677">
        <v>1</v>
      </c>
      <c r="L80" s="664">
        <v>37</v>
      </c>
      <c r="M80" s="665">
        <v>6322.0646824318901</v>
      </c>
    </row>
    <row r="81" spans="1:13" ht="14.4" customHeight="1" x14ac:dyDescent="0.3">
      <c r="A81" s="660" t="s">
        <v>571</v>
      </c>
      <c r="B81" s="661" t="s">
        <v>1834</v>
      </c>
      <c r="C81" s="661" t="s">
        <v>1626</v>
      </c>
      <c r="D81" s="661" t="s">
        <v>1627</v>
      </c>
      <c r="E81" s="661" t="s">
        <v>1835</v>
      </c>
      <c r="F81" s="664"/>
      <c r="G81" s="664"/>
      <c r="H81" s="677">
        <v>0</v>
      </c>
      <c r="I81" s="664">
        <v>1</v>
      </c>
      <c r="J81" s="664">
        <v>50.609788073535697</v>
      </c>
      <c r="K81" s="677">
        <v>1</v>
      </c>
      <c r="L81" s="664">
        <v>1</v>
      </c>
      <c r="M81" s="665">
        <v>50.609788073535697</v>
      </c>
    </row>
    <row r="82" spans="1:13" ht="14.4" customHeight="1" x14ac:dyDescent="0.3">
      <c r="A82" s="660" t="s">
        <v>574</v>
      </c>
      <c r="B82" s="661" t="s">
        <v>1826</v>
      </c>
      <c r="C82" s="661" t="s">
        <v>1640</v>
      </c>
      <c r="D82" s="661" t="s">
        <v>1641</v>
      </c>
      <c r="E82" s="661" t="s">
        <v>1642</v>
      </c>
      <c r="F82" s="664"/>
      <c r="G82" s="664"/>
      <c r="H82" s="677">
        <v>0</v>
      </c>
      <c r="I82" s="664">
        <v>3</v>
      </c>
      <c r="J82" s="664">
        <v>1091.9361808087044</v>
      </c>
      <c r="K82" s="677">
        <v>1</v>
      </c>
      <c r="L82" s="664">
        <v>3</v>
      </c>
      <c r="M82" s="665">
        <v>1091.9361808087044</v>
      </c>
    </row>
    <row r="83" spans="1:13" ht="14.4" customHeight="1" x14ac:dyDescent="0.3">
      <c r="A83" s="660" t="s">
        <v>574</v>
      </c>
      <c r="B83" s="661" t="s">
        <v>1772</v>
      </c>
      <c r="C83" s="661" t="s">
        <v>1197</v>
      </c>
      <c r="D83" s="661" t="s">
        <v>1175</v>
      </c>
      <c r="E83" s="661" t="s">
        <v>1198</v>
      </c>
      <c r="F83" s="664"/>
      <c r="G83" s="664"/>
      <c r="H83" s="677">
        <v>0</v>
      </c>
      <c r="I83" s="664">
        <v>1</v>
      </c>
      <c r="J83" s="664">
        <v>129.58000000000001</v>
      </c>
      <c r="K83" s="677">
        <v>1</v>
      </c>
      <c r="L83" s="664">
        <v>1</v>
      </c>
      <c r="M83" s="665">
        <v>129.58000000000001</v>
      </c>
    </row>
    <row r="84" spans="1:13" ht="14.4" customHeight="1" x14ac:dyDescent="0.3">
      <c r="A84" s="660" t="s">
        <v>574</v>
      </c>
      <c r="B84" s="661" t="s">
        <v>1830</v>
      </c>
      <c r="C84" s="661" t="s">
        <v>1662</v>
      </c>
      <c r="D84" s="661" t="s">
        <v>1663</v>
      </c>
      <c r="E84" s="661" t="s">
        <v>1664</v>
      </c>
      <c r="F84" s="664"/>
      <c r="G84" s="664"/>
      <c r="H84" s="677">
        <v>0</v>
      </c>
      <c r="I84" s="664">
        <v>45</v>
      </c>
      <c r="J84" s="664">
        <v>109230</v>
      </c>
      <c r="K84" s="677">
        <v>1</v>
      </c>
      <c r="L84" s="664">
        <v>45</v>
      </c>
      <c r="M84" s="665">
        <v>109230</v>
      </c>
    </row>
    <row r="85" spans="1:13" ht="14.4" customHeight="1" x14ac:dyDescent="0.3">
      <c r="A85" s="660" t="s">
        <v>574</v>
      </c>
      <c r="B85" s="661" t="s">
        <v>1831</v>
      </c>
      <c r="C85" s="661" t="s">
        <v>1666</v>
      </c>
      <c r="D85" s="661" t="s">
        <v>1836</v>
      </c>
      <c r="E85" s="661" t="s">
        <v>1668</v>
      </c>
      <c r="F85" s="664">
        <v>2</v>
      </c>
      <c r="G85" s="664">
        <v>472.32810482826147</v>
      </c>
      <c r="H85" s="677">
        <v>1</v>
      </c>
      <c r="I85" s="664"/>
      <c r="J85" s="664"/>
      <c r="K85" s="677">
        <v>0</v>
      </c>
      <c r="L85" s="664">
        <v>2</v>
      </c>
      <c r="M85" s="665">
        <v>472.32810482826147</v>
      </c>
    </row>
    <row r="86" spans="1:13" ht="14.4" customHeight="1" x14ac:dyDescent="0.3">
      <c r="A86" s="660" t="s">
        <v>574</v>
      </c>
      <c r="B86" s="661" t="s">
        <v>1831</v>
      </c>
      <c r="C86" s="661" t="s">
        <v>1487</v>
      </c>
      <c r="D86" s="661" t="s">
        <v>1488</v>
      </c>
      <c r="E86" s="661" t="s">
        <v>1489</v>
      </c>
      <c r="F86" s="664">
        <v>3.5999999999999996</v>
      </c>
      <c r="G86" s="664">
        <v>3240.0025273364522</v>
      </c>
      <c r="H86" s="677">
        <v>1</v>
      </c>
      <c r="I86" s="664"/>
      <c r="J86" s="664"/>
      <c r="K86" s="677">
        <v>0</v>
      </c>
      <c r="L86" s="664">
        <v>3.5999999999999996</v>
      </c>
      <c r="M86" s="665">
        <v>3240.0025273364522</v>
      </c>
    </row>
    <row r="87" spans="1:13" ht="14.4" customHeight="1" x14ac:dyDescent="0.3">
      <c r="A87" s="660" t="s">
        <v>574</v>
      </c>
      <c r="B87" s="661" t="s">
        <v>1831</v>
      </c>
      <c r="C87" s="661" t="s">
        <v>1630</v>
      </c>
      <c r="D87" s="661" t="s">
        <v>1631</v>
      </c>
      <c r="E87" s="661" t="s">
        <v>1632</v>
      </c>
      <c r="F87" s="664"/>
      <c r="G87" s="664"/>
      <c r="H87" s="677">
        <v>0</v>
      </c>
      <c r="I87" s="664">
        <v>28</v>
      </c>
      <c r="J87" s="664">
        <v>7179.8591334963812</v>
      </c>
      <c r="K87" s="677">
        <v>1</v>
      </c>
      <c r="L87" s="664">
        <v>28</v>
      </c>
      <c r="M87" s="665">
        <v>7179.8591334963812</v>
      </c>
    </row>
    <row r="88" spans="1:13" ht="14.4" customHeight="1" x14ac:dyDescent="0.3">
      <c r="A88" s="660" t="s">
        <v>574</v>
      </c>
      <c r="B88" s="661" t="s">
        <v>1831</v>
      </c>
      <c r="C88" s="661" t="s">
        <v>1634</v>
      </c>
      <c r="D88" s="661" t="s">
        <v>1631</v>
      </c>
      <c r="E88" s="661" t="s">
        <v>1635</v>
      </c>
      <c r="F88" s="664"/>
      <c r="G88" s="664"/>
      <c r="H88" s="677">
        <v>0</v>
      </c>
      <c r="I88" s="664">
        <v>34</v>
      </c>
      <c r="J88" s="664">
        <v>29619.856619248767</v>
      </c>
      <c r="K88" s="677">
        <v>1</v>
      </c>
      <c r="L88" s="664">
        <v>34</v>
      </c>
      <c r="M88" s="665">
        <v>29619.856619248767</v>
      </c>
    </row>
    <row r="89" spans="1:13" ht="14.4" customHeight="1" x14ac:dyDescent="0.3">
      <c r="A89" s="660" t="s">
        <v>574</v>
      </c>
      <c r="B89" s="661" t="s">
        <v>1831</v>
      </c>
      <c r="C89" s="661" t="s">
        <v>1490</v>
      </c>
      <c r="D89" s="661" t="s">
        <v>1832</v>
      </c>
      <c r="E89" s="661" t="s">
        <v>1492</v>
      </c>
      <c r="F89" s="664">
        <v>9</v>
      </c>
      <c r="G89" s="664">
        <v>983.25</v>
      </c>
      <c r="H89" s="677">
        <v>1</v>
      </c>
      <c r="I89" s="664"/>
      <c r="J89" s="664"/>
      <c r="K89" s="677">
        <v>0</v>
      </c>
      <c r="L89" s="664">
        <v>9</v>
      </c>
      <c r="M89" s="665">
        <v>983.25</v>
      </c>
    </row>
    <row r="90" spans="1:13" ht="14.4" customHeight="1" x14ac:dyDescent="0.3">
      <c r="A90" s="660" t="s">
        <v>574</v>
      </c>
      <c r="B90" s="661" t="s">
        <v>1817</v>
      </c>
      <c r="C90" s="661" t="s">
        <v>1622</v>
      </c>
      <c r="D90" s="661" t="s">
        <v>1623</v>
      </c>
      <c r="E90" s="661" t="s">
        <v>1624</v>
      </c>
      <c r="F90" s="664"/>
      <c r="G90" s="664"/>
      <c r="H90" s="677">
        <v>0</v>
      </c>
      <c r="I90" s="664">
        <v>8</v>
      </c>
      <c r="J90" s="664">
        <v>1106</v>
      </c>
      <c r="K90" s="677">
        <v>1</v>
      </c>
      <c r="L90" s="664">
        <v>8</v>
      </c>
      <c r="M90" s="665">
        <v>1106</v>
      </c>
    </row>
    <row r="91" spans="1:13" ht="14.4" customHeight="1" x14ac:dyDescent="0.3">
      <c r="A91" s="660" t="s">
        <v>574</v>
      </c>
      <c r="B91" s="661" t="s">
        <v>1817</v>
      </c>
      <c r="C91" s="661" t="s">
        <v>1637</v>
      </c>
      <c r="D91" s="661" t="s">
        <v>1818</v>
      </c>
      <c r="E91" s="661" t="s">
        <v>1833</v>
      </c>
      <c r="F91" s="664"/>
      <c r="G91" s="664"/>
      <c r="H91" s="677">
        <v>0</v>
      </c>
      <c r="I91" s="664">
        <v>33</v>
      </c>
      <c r="J91" s="664">
        <v>4408.7781721819929</v>
      </c>
      <c r="K91" s="677">
        <v>1</v>
      </c>
      <c r="L91" s="664">
        <v>33</v>
      </c>
      <c r="M91" s="665">
        <v>4408.7781721819929</v>
      </c>
    </row>
    <row r="92" spans="1:13" ht="14.4" customHeight="1" x14ac:dyDescent="0.3">
      <c r="A92" s="660" t="s">
        <v>574</v>
      </c>
      <c r="B92" s="661" t="s">
        <v>1817</v>
      </c>
      <c r="C92" s="661" t="s">
        <v>1227</v>
      </c>
      <c r="D92" s="661" t="s">
        <v>1818</v>
      </c>
      <c r="E92" s="661" t="s">
        <v>1819</v>
      </c>
      <c r="F92" s="664"/>
      <c r="G92" s="664"/>
      <c r="H92" s="677">
        <v>0</v>
      </c>
      <c r="I92" s="664">
        <v>37</v>
      </c>
      <c r="J92" s="664">
        <v>6376.174194906067</v>
      </c>
      <c r="K92" s="677">
        <v>1</v>
      </c>
      <c r="L92" s="664">
        <v>37</v>
      </c>
      <c r="M92" s="665">
        <v>6376.174194906067</v>
      </c>
    </row>
    <row r="93" spans="1:13" ht="14.4" customHeight="1" x14ac:dyDescent="0.3">
      <c r="A93" s="660" t="s">
        <v>574</v>
      </c>
      <c r="B93" s="661" t="s">
        <v>1834</v>
      </c>
      <c r="C93" s="661" t="s">
        <v>1626</v>
      </c>
      <c r="D93" s="661" t="s">
        <v>1627</v>
      </c>
      <c r="E93" s="661" t="s">
        <v>1835</v>
      </c>
      <c r="F93" s="664"/>
      <c r="G93" s="664"/>
      <c r="H93" s="677">
        <v>0</v>
      </c>
      <c r="I93" s="664">
        <v>1</v>
      </c>
      <c r="J93" s="664">
        <v>45.71</v>
      </c>
      <c r="K93" s="677">
        <v>1</v>
      </c>
      <c r="L93" s="664">
        <v>1</v>
      </c>
      <c r="M93" s="665">
        <v>45.71</v>
      </c>
    </row>
    <row r="94" spans="1:13" ht="14.4" customHeight="1" x14ac:dyDescent="0.3">
      <c r="A94" s="660" t="s">
        <v>577</v>
      </c>
      <c r="B94" s="661" t="s">
        <v>1826</v>
      </c>
      <c r="C94" s="661" t="s">
        <v>1640</v>
      </c>
      <c r="D94" s="661" t="s">
        <v>1641</v>
      </c>
      <c r="E94" s="661" t="s">
        <v>1642</v>
      </c>
      <c r="F94" s="664"/>
      <c r="G94" s="664"/>
      <c r="H94" s="677">
        <v>0</v>
      </c>
      <c r="I94" s="664">
        <v>1</v>
      </c>
      <c r="J94" s="664">
        <v>364.67999999999989</v>
      </c>
      <c r="K94" s="677">
        <v>1</v>
      </c>
      <c r="L94" s="664">
        <v>1</v>
      </c>
      <c r="M94" s="665">
        <v>364.67999999999989</v>
      </c>
    </row>
    <row r="95" spans="1:13" ht="14.4" customHeight="1" x14ac:dyDescent="0.3">
      <c r="A95" s="660" t="s">
        <v>577</v>
      </c>
      <c r="B95" s="661" t="s">
        <v>1813</v>
      </c>
      <c r="C95" s="661" t="s">
        <v>1688</v>
      </c>
      <c r="D95" s="661" t="s">
        <v>1689</v>
      </c>
      <c r="E95" s="661" t="s">
        <v>1837</v>
      </c>
      <c r="F95" s="664"/>
      <c r="G95" s="664"/>
      <c r="H95" s="677">
        <v>0</v>
      </c>
      <c r="I95" s="664">
        <v>1</v>
      </c>
      <c r="J95" s="664">
        <v>105.05955147619439</v>
      </c>
      <c r="K95" s="677">
        <v>1</v>
      </c>
      <c r="L95" s="664">
        <v>1</v>
      </c>
      <c r="M95" s="665">
        <v>105.05955147619439</v>
      </c>
    </row>
    <row r="96" spans="1:13" ht="14.4" customHeight="1" x14ac:dyDescent="0.3">
      <c r="A96" s="660" t="s">
        <v>577</v>
      </c>
      <c r="B96" s="661" t="s">
        <v>1834</v>
      </c>
      <c r="C96" s="661" t="s">
        <v>1626</v>
      </c>
      <c r="D96" s="661" t="s">
        <v>1627</v>
      </c>
      <c r="E96" s="661" t="s">
        <v>1835</v>
      </c>
      <c r="F96" s="664"/>
      <c r="G96" s="664"/>
      <c r="H96" s="677">
        <v>0</v>
      </c>
      <c r="I96" s="664">
        <v>2</v>
      </c>
      <c r="J96" s="664">
        <v>100.29000000000002</v>
      </c>
      <c r="K96" s="677">
        <v>1</v>
      </c>
      <c r="L96" s="664">
        <v>2</v>
      </c>
      <c r="M96" s="665">
        <v>100.29000000000002</v>
      </c>
    </row>
    <row r="97" spans="1:13" ht="14.4" customHeight="1" x14ac:dyDescent="0.3">
      <c r="A97" s="660" t="s">
        <v>580</v>
      </c>
      <c r="B97" s="661" t="s">
        <v>1830</v>
      </c>
      <c r="C97" s="661" t="s">
        <v>1692</v>
      </c>
      <c r="D97" s="661" t="s">
        <v>1693</v>
      </c>
      <c r="E97" s="661" t="s">
        <v>1694</v>
      </c>
      <c r="F97" s="664">
        <v>19</v>
      </c>
      <c r="G97" s="664">
        <v>68803.166146907926</v>
      </c>
      <c r="H97" s="677">
        <v>1</v>
      </c>
      <c r="I97" s="664"/>
      <c r="J97" s="664"/>
      <c r="K97" s="677">
        <v>0</v>
      </c>
      <c r="L97" s="664">
        <v>19</v>
      </c>
      <c r="M97" s="665">
        <v>68803.166146907926</v>
      </c>
    </row>
    <row r="98" spans="1:13" ht="14.4" customHeight="1" x14ac:dyDescent="0.3">
      <c r="A98" s="660" t="s">
        <v>580</v>
      </c>
      <c r="B98" s="661" t="s">
        <v>1831</v>
      </c>
      <c r="C98" s="661" t="s">
        <v>1666</v>
      </c>
      <c r="D98" s="661" t="s">
        <v>1836</v>
      </c>
      <c r="E98" s="661" t="s">
        <v>1668</v>
      </c>
      <c r="F98" s="664">
        <v>8</v>
      </c>
      <c r="G98" s="664">
        <v>1889.313333333333</v>
      </c>
      <c r="H98" s="677">
        <v>1</v>
      </c>
      <c r="I98" s="664"/>
      <c r="J98" s="664"/>
      <c r="K98" s="677">
        <v>0</v>
      </c>
      <c r="L98" s="664">
        <v>8</v>
      </c>
      <c r="M98" s="665">
        <v>1889.313333333333</v>
      </c>
    </row>
    <row r="99" spans="1:13" ht="14.4" customHeight="1" x14ac:dyDescent="0.3">
      <c r="A99" s="660" t="s">
        <v>580</v>
      </c>
      <c r="B99" s="661" t="s">
        <v>1831</v>
      </c>
      <c r="C99" s="661" t="s">
        <v>1630</v>
      </c>
      <c r="D99" s="661" t="s">
        <v>1631</v>
      </c>
      <c r="E99" s="661" t="s">
        <v>1632</v>
      </c>
      <c r="F99" s="664"/>
      <c r="G99" s="664"/>
      <c r="H99" s="677">
        <v>0</v>
      </c>
      <c r="I99" s="664">
        <v>6</v>
      </c>
      <c r="J99" s="664">
        <v>1551.7800000000002</v>
      </c>
      <c r="K99" s="677">
        <v>1</v>
      </c>
      <c r="L99" s="664">
        <v>6</v>
      </c>
      <c r="M99" s="665">
        <v>1551.7800000000002</v>
      </c>
    </row>
    <row r="100" spans="1:13" ht="14.4" customHeight="1" x14ac:dyDescent="0.3">
      <c r="A100" s="660" t="s">
        <v>580</v>
      </c>
      <c r="B100" s="661" t="s">
        <v>1831</v>
      </c>
      <c r="C100" s="661" t="s">
        <v>1634</v>
      </c>
      <c r="D100" s="661" t="s">
        <v>1631</v>
      </c>
      <c r="E100" s="661" t="s">
        <v>1635</v>
      </c>
      <c r="F100" s="664"/>
      <c r="G100" s="664"/>
      <c r="H100" s="677">
        <v>0</v>
      </c>
      <c r="I100" s="664">
        <v>6</v>
      </c>
      <c r="J100" s="664">
        <v>5703.2976006668487</v>
      </c>
      <c r="K100" s="677">
        <v>1</v>
      </c>
      <c r="L100" s="664">
        <v>6</v>
      </c>
      <c r="M100" s="665">
        <v>5703.2976006668487</v>
      </c>
    </row>
    <row r="101" spans="1:13" ht="14.4" customHeight="1" x14ac:dyDescent="0.3">
      <c r="A101" s="660" t="s">
        <v>580</v>
      </c>
      <c r="B101" s="661" t="s">
        <v>1817</v>
      </c>
      <c r="C101" s="661" t="s">
        <v>1622</v>
      </c>
      <c r="D101" s="661" t="s">
        <v>1623</v>
      </c>
      <c r="E101" s="661" t="s">
        <v>1624</v>
      </c>
      <c r="F101" s="664"/>
      <c r="G101" s="664"/>
      <c r="H101" s="677">
        <v>0</v>
      </c>
      <c r="I101" s="664">
        <v>2</v>
      </c>
      <c r="J101" s="664">
        <v>276.5</v>
      </c>
      <c r="K101" s="677">
        <v>1</v>
      </c>
      <c r="L101" s="664">
        <v>2</v>
      </c>
      <c r="M101" s="665">
        <v>276.5</v>
      </c>
    </row>
    <row r="102" spans="1:13" ht="14.4" customHeight="1" x14ac:dyDescent="0.3">
      <c r="A102" s="660" t="s">
        <v>580</v>
      </c>
      <c r="B102" s="661" t="s">
        <v>1817</v>
      </c>
      <c r="C102" s="661" t="s">
        <v>1637</v>
      </c>
      <c r="D102" s="661" t="s">
        <v>1818</v>
      </c>
      <c r="E102" s="661" t="s">
        <v>1833</v>
      </c>
      <c r="F102" s="664"/>
      <c r="G102" s="664"/>
      <c r="H102" s="677">
        <v>0</v>
      </c>
      <c r="I102" s="664">
        <v>3</v>
      </c>
      <c r="J102" s="664">
        <v>400.79999999999995</v>
      </c>
      <c r="K102" s="677">
        <v>1</v>
      </c>
      <c r="L102" s="664">
        <v>3</v>
      </c>
      <c r="M102" s="665">
        <v>400.79999999999995</v>
      </c>
    </row>
    <row r="103" spans="1:13" ht="14.4" customHeight="1" x14ac:dyDescent="0.3">
      <c r="A103" s="660" t="s">
        <v>580</v>
      </c>
      <c r="B103" s="661" t="s">
        <v>1817</v>
      </c>
      <c r="C103" s="661" t="s">
        <v>1227</v>
      </c>
      <c r="D103" s="661" t="s">
        <v>1818</v>
      </c>
      <c r="E103" s="661" t="s">
        <v>1819</v>
      </c>
      <c r="F103" s="664"/>
      <c r="G103" s="664"/>
      <c r="H103" s="677">
        <v>0</v>
      </c>
      <c r="I103" s="664">
        <v>2</v>
      </c>
      <c r="J103" s="664">
        <v>340.47894362324388</v>
      </c>
      <c r="K103" s="677">
        <v>1</v>
      </c>
      <c r="L103" s="664">
        <v>2</v>
      </c>
      <c r="M103" s="665">
        <v>340.47894362324388</v>
      </c>
    </row>
    <row r="104" spans="1:13" ht="14.4" customHeight="1" thickBot="1" x14ac:dyDescent="0.35">
      <c r="A104" s="666" t="s">
        <v>580</v>
      </c>
      <c r="B104" s="667" t="s">
        <v>1834</v>
      </c>
      <c r="C104" s="667" t="s">
        <v>1626</v>
      </c>
      <c r="D104" s="667" t="s">
        <v>1627</v>
      </c>
      <c r="E104" s="667" t="s">
        <v>1835</v>
      </c>
      <c r="F104" s="670"/>
      <c r="G104" s="670"/>
      <c r="H104" s="678">
        <v>0</v>
      </c>
      <c r="I104" s="670">
        <v>2</v>
      </c>
      <c r="J104" s="670">
        <v>100.29000000000002</v>
      </c>
      <c r="K104" s="678">
        <v>1</v>
      </c>
      <c r="L104" s="670">
        <v>2</v>
      </c>
      <c r="M104" s="671">
        <v>100.29000000000002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1259</v>
      </c>
      <c r="C3" s="460">
        <f>SUM(C6:C1048576)</f>
        <v>181</v>
      </c>
      <c r="D3" s="460">
        <f>SUM(D6:D1048576)</f>
        <v>103</v>
      </c>
      <c r="E3" s="461">
        <f>SUM(E6:E1048576)</f>
        <v>0</v>
      </c>
      <c r="F3" s="458">
        <f>IF(SUM($B3:$E3)=0,"",B3/SUM($B3:$E3))</f>
        <v>0.81594296824368118</v>
      </c>
      <c r="G3" s="456">
        <f t="shared" ref="G3:I3" si="0">IF(SUM($B3:$E3)=0,"",C3/SUM($B3:$E3))</f>
        <v>0.11730395333765392</v>
      </c>
      <c r="H3" s="456">
        <f t="shared" si="0"/>
        <v>6.6753078418664943E-2</v>
      </c>
      <c r="I3" s="457">
        <f t="shared" si="0"/>
        <v>0</v>
      </c>
      <c r="J3" s="460">
        <f>SUM(J6:J1048576)</f>
        <v>160</v>
      </c>
      <c r="K3" s="460">
        <f>SUM(K6:K1048576)</f>
        <v>58</v>
      </c>
      <c r="L3" s="460">
        <f>SUM(L6:L1048576)</f>
        <v>103</v>
      </c>
      <c r="M3" s="461">
        <f>SUM(M6:M1048576)</f>
        <v>0</v>
      </c>
      <c r="N3" s="458">
        <f>IF(SUM($J3:$M3)=0,"",J3/SUM($J3:$M3))</f>
        <v>0.49844236760124611</v>
      </c>
      <c r="O3" s="456">
        <f t="shared" ref="O3:Q3" si="1">IF(SUM($J3:$M3)=0,"",K3/SUM($J3:$M3))</f>
        <v>0.18068535825545171</v>
      </c>
      <c r="P3" s="456">
        <f t="shared" si="1"/>
        <v>0.32087227414330216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1839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1840</v>
      </c>
      <c r="B7" s="709">
        <v>4</v>
      </c>
      <c r="C7" s="664"/>
      <c r="D7" s="664"/>
      <c r="E7" s="665"/>
      <c r="F7" s="706">
        <v>1</v>
      </c>
      <c r="G7" s="677">
        <v>0</v>
      </c>
      <c r="H7" s="677">
        <v>0</v>
      </c>
      <c r="I7" s="712">
        <v>0</v>
      </c>
      <c r="J7" s="709">
        <v>2</v>
      </c>
      <c r="K7" s="664"/>
      <c r="L7" s="664"/>
      <c r="M7" s="665"/>
      <c r="N7" s="706">
        <v>1</v>
      </c>
      <c r="O7" s="677">
        <v>0</v>
      </c>
      <c r="P7" s="677">
        <v>0</v>
      </c>
      <c r="Q7" s="700">
        <v>0</v>
      </c>
    </row>
    <row r="8" spans="1:17" ht="14.4" customHeight="1" x14ac:dyDescent="0.3">
      <c r="A8" s="703" t="s">
        <v>1841</v>
      </c>
      <c r="B8" s="709">
        <v>313</v>
      </c>
      <c r="C8" s="664">
        <v>161</v>
      </c>
      <c r="D8" s="664">
        <v>103</v>
      </c>
      <c r="E8" s="665"/>
      <c r="F8" s="706">
        <v>0.54246100519930673</v>
      </c>
      <c r="G8" s="677">
        <v>0.27902946273830154</v>
      </c>
      <c r="H8" s="677">
        <v>0.17850953206239167</v>
      </c>
      <c r="I8" s="712">
        <v>0</v>
      </c>
      <c r="J8" s="709">
        <v>31</v>
      </c>
      <c r="K8" s="664">
        <v>54</v>
      </c>
      <c r="L8" s="664">
        <v>103</v>
      </c>
      <c r="M8" s="665"/>
      <c r="N8" s="706">
        <v>0.16489361702127658</v>
      </c>
      <c r="O8" s="677">
        <v>0.28723404255319152</v>
      </c>
      <c r="P8" s="677">
        <v>0.5478723404255319</v>
      </c>
      <c r="Q8" s="700">
        <v>0</v>
      </c>
    </row>
    <row r="9" spans="1:17" ht="14.4" customHeight="1" x14ac:dyDescent="0.3">
      <c r="A9" s="703" t="s">
        <v>1842</v>
      </c>
      <c r="B9" s="709">
        <v>470</v>
      </c>
      <c r="C9" s="664">
        <v>17</v>
      </c>
      <c r="D9" s="664"/>
      <c r="E9" s="665"/>
      <c r="F9" s="706">
        <v>0.96509240246406569</v>
      </c>
      <c r="G9" s="677">
        <v>3.4907597535934289E-2</v>
      </c>
      <c r="H9" s="677">
        <v>0</v>
      </c>
      <c r="I9" s="712">
        <v>0</v>
      </c>
      <c r="J9" s="709">
        <v>44</v>
      </c>
      <c r="K9" s="664">
        <v>1</v>
      </c>
      <c r="L9" s="664"/>
      <c r="M9" s="665"/>
      <c r="N9" s="706">
        <v>0.97777777777777775</v>
      </c>
      <c r="O9" s="677">
        <v>2.2222222222222223E-2</v>
      </c>
      <c r="P9" s="677">
        <v>0</v>
      </c>
      <c r="Q9" s="700">
        <v>0</v>
      </c>
    </row>
    <row r="10" spans="1:17" ht="14.4" customHeight="1" x14ac:dyDescent="0.3">
      <c r="A10" s="703" t="s">
        <v>1843</v>
      </c>
      <c r="B10" s="709">
        <v>331</v>
      </c>
      <c r="C10" s="664">
        <v>1</v>
      </c>
      <c r="D10" s="664"/>
      <c r="E10" s="665"/>
      <c r="F10" s="706">
        <v>0.99698795180722888</v>
      </c>
      <c r="G10" s="677">
        <v>3.0120481927710845E-3</v>
      </c>
      <c r="H10" s="677">
        <v>0</v>
      </c>
      <c r="I10" s="712">
        <v>0</v>
      </c>
      <c r="J10" s="709">
        <v>42</v>
      </c>
      <c r="K10" s="664">
        <v>1</v>
      </c>
      <c r="L10" s="664"/>
      <c r="M10" s="665"/>
      <c r="N10" s="706">
        <v>0.97674418604651159</v>
      </c>
      <c r="O10" s="677">
        <v>2.3255813953488372E-2</v>
      </c>
      <c r="P10" s="677">
        <v>0</v>
      </c>
      <c r="Q10" s="700">
        <v>0</v>
      </c>
    </row>
    <row r="11" spans="1:17" ht="14.4" customHeight="1" x14ac:dyDescent="0.3">
      <c r="A11" s="703" t="s">
        <v>1844</v>
      </c>
      <c r="B11" s="709">
        <v>58</v>
      </c>
      <c r="C11" s="664">
        <v>2</v>
      </c>
      <c r="D11" s="664"/>
      <c r="E11" s="665"/>
      <c r="F11" s="706">
        <v>0.96666666666666667</v>
      </c>
      <c r="G11" s="677">
        <v>3.3333333333333333E-2</v>
      </c>
      <c r="H11" s="677">
        <v>0</v>
      </c>
      <c r="I11" s="712">
        <v>0</v>
      </c>
      <c r="J11" s="709">
        <v>21</v>
      </c>
      <c r="K11" s="664">
        <v>2</v>
      </c>
      <c r="L11" s="664"/>
      <c r="M11" s="665"/>
      <c r="N11" s="706">
        <v>0.91304347826086951</v>
      </c>
      <c r="O11" s="677">
        <v>8.6956521739130432E-2</v>
      </c>
      <c r="P11" s="677">
        <v>0</v>
      </c>
      <c r="Q11" s="700">
        <v>0</v>
      </c>
    </row>
    <row r="12" spans="1:17" ht="14.4" customHeight="1" thickBot="1" x14ac:dyDescent="0.35">
      <c r="A12" s="704" t="s">
        <v>1845</v>
      </c>
      <c r="B12" s="710">
        <v>83</v>
      </c>
      <c r="C12" s="670"/>
      <c r="D12" s="670"/>
      <c r="E12" s="671"/>
      <c r="F12" s="707">
        <v>1</v>
      </c>
      <c r="G12" s="678">
        <v>0</v>
      </c>
      <c r="H12" s="678">
        <v>0</v>
      </c>
      <c r="I12" s="713">
        <v>0</v>
      </c>
      <c r="J12" s="710">
        <v>20</v>
      </c>
      <c r="K12" s="670"/>
      <c r="L12" s="670"/>
      <c r="M12" s="671"/>
      <c r="N12" s="707">
        <v>1</v>
      </c>
      <c r="O12" s="678">
        <v>0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7</v>
      </c>
      <c r="B5" s="645" t="s">
        <v>1703</v>
      </c>
      <c r="C5" s="648">
        <v>1590772.92</v>
      </c>
      <c r="D5" s="648">
        <v>682</v>
      </c>
      <c r="E5" s="648">
        <v>1038424.0299999999</v>
      </c>
      <c r="F5" s="714">
        <v>0.65277954945323058</v>
      </c>
      <c r="G5" s="648">
        <v>429</v>
      </c>
      <c r="H5" s="714">
        <v>0.62903225806451613</v>
      </c>
      <c r="I5" s="648">
        <v>552348.8899999999</v>
      </c>
      <c r="J5" s="714">
        <v>0.34722045054676937</v>
      </c>
      <c r="K5" s="648">
        <v>253</v>
      </c>
      <c r="L5" s="714">
        <v>0.37096774193548387</v>
      </c>
      <c r="M5" s="648" t="s">
        <v>74</v>
      </c>
      <c r="N5" s="277"/>
    </row>
    <row r="6" spans="1:14" ht="14.4" customHeight="1" x14ac:dyDescent="0.3">
      <c r="A6" s="644">
        <v>7</v>
      </c>
      <c r="B6" s="645" t="s">
        <v>1846</v>
      </c>
      <c r="C6" s="648">
        <v>1590772.92</v>
      </c>
      <c r="D6" s="648">
        <v>681</v>
      </c>
      <c r="E6" s="648">
        <v>1038424.0299999999</v>
      </c>
      <c r="F6" s="714">
        <v>0.65277954945323058</v>
      </c>
      <c r="G6" s="648">
        <v>428</v>
      </c>
      <c r="H6" s="714">
        <v>0.62848751835535976</v>
      </c>
      <c r="I6" s="648">
        <v>552348.8899999999</v>
      </c>
      <c r="J6" s="714">
        <v>0.34722045054676937</v>
      </c>
      <c r="K6" s="648">
        <v>253</v>
      </c>
      <c r="L6" s="714">
        <v>0.37151248164464024</v>
      </c>
      <c r="M6" s="648" t="s">
        <v>1</v>
      </c>
      <c r="N6" s="277"/>
    </row>
    <row r="7" spans="1:14" ht="14.4" customHeight="1" x14ac:dyDescent="0.3">
      <c r="A7" s="644">
        <v>7</v>
      </c>
      <c r="B7" s="645" t="s">
        <v>1847</v>
      </c>
      <c r="C7" s="648">
        <v>0</v>
      </c>
      <c r="D7" s="648">
        <v>1</v>
      </c>
      <c r="E7" s="648">
        <v>0</v>
      </c>
      <c r="F7" s="714" t="s">
        <v>560</v>
      </c>
      <c r="G7" s="648">
        <v>1</v>
      </c>
      <c r="H7" s="714">
        <v>1</v>
      </c>
      <c r="I7" s="648" t="s">
        <v>560</v>
      </c>
      <c r="J7" s="714" t="s">
        <v>560</v>
      </c>
      <c r="K7" s="648" t="s">
        <v>560</v>
      </c>
      <c r="L7" s="714">
        <v>0</v>
      </c>
      <c r="M7" s="648" t="s">
        <v>1</v>
      </c>
      <c r="N7" s="277"/>
    </row>
    <row r="8" spans="1:14" ht="14.4" customHeight="1" x14ac:dyDescent="0.3">
      <c r="A8" s="644" t="s">
        <v>1848</v>
      </c>
      <c r="B8" s="645" t="s">
        <v>3</v>
      </c>
      <c r="C8" s="648">
        <v>1590772.92</v>
      </c>
      <c r="D8" s="648">
        <v>682</v>
      </c>
      <c r="E8" s="648">
        <v>1038424.0299999999</v>
      </c>
      <c r="F8" s="714">
        <v>0.65277954945323058</v>
      </c>
      <c r="G8" s="648">
        <v>429</v>
      </c>
      <c r="H8" s="714">
        <v>0.62903225806451613</v>
      </c>
      <c r="I8" s="648">
        <v>552348.8899999999</v>
      </c>
      <c r="J8" s="714">
        <v>0.34722045054676937</v>
      </c>
      <c r="K8" s="648">
        <v>253</v>
      </c>
      <c r="L8" s="714">
        <v>0.37096774193548387</v>
      </c>
      <c r="M8" s="648" t="s">
        <v>562</v>
      </c>
      <c r="N8" s="277"/>
    </row>
    <row r="10" spans="1:14" ht="14.4" customHeight="1" x14ac:dyDescent="0.3">
      <c r="A10" s="644">
        <v>7</v>
      </c>
      <c r="B10" s="645" t="s">
        <v>1703</v>
      </c>
      <c r="C10" s="648" t="s">
        <v>560</v>
      </c>
      <c r="D10" s="648" t="s">
        <v>560</v>
      </c>
      <c r="E10" s="648" t="s">
        <v>560</v>
      </c>
      <c r="F10" s="714" t="s">
        <v>560</v>
      </c>
      <c r="G10" s="648" t="s">
        <v>560</v>
      </c>
      <c r="H10" s="714" t="s">
        <v>560</v>
      </c>
      <c r="I10" s="648" t="s">
        <v>560</v>
      </c>
      <c r="J10" s="714" t="s">
        <v>560</v>
      </c>
      <c r="K10" s="648" t="s">
        <v>560</v>
      </c>
      <c r="L10" s="714" t="s">
        <v>560</v>
      </c>
      <c r="M10" s="648" t="s">
        <v>74</v>
      </c>
      <c r="N10" s="277"/>
    </row>
    <row r="11" spans="1:14" ht="14.4" customHeight="1" x14ac:dyDescent="0.3">
      <c r="A11" s="644">
        <v>89301072</v>
      </c>
      <c r="B11" s="645" t="s">
        <v>1846</v>
      </c>
      <c r="C11" s="648">
        <v>18304.940000000002</v>
      </c>
      <c r="D11" s="648">
        <v>62</v>
      </c>
      <c r="E11" s="648">
        <v>16188.470000000001</v>
      </c>
      <c r="F11" s="714">
        <v>0.88437711350050852</v>
      </c>
      <c r="G11" s="648">
        <v>52</v>
      </c>
      <c r="H11" s="714">
        <v>0.83870967741935487</v>
      </c>
      <c r="I11" s="648">
        <v>2116.4699999999998</v>
      </c>
      <c r="J11" s="714">
        <v>0.11562288649949137</v>
      </c>
      <c r="K11" s="648">
        <v>10</v>
      </c>
      <c r="L11" s="714">
        <v>0.16129032258064516</v>
      </c>
      <c r="M11" s="648" t="s">
        <v>1</v>
      </c>
      <c r="N11" s="277"/>
    </row>
    <row r="12" spans="1:14" ht="14.4" customHeight="1" x14ac:dyDescent="0.3">
      <c r="A12" s="644" t="s">
        <v>1849</v>
      </c>
      <c r="B12" s="645" t="s">
        <v>1850</v>
      </c>
      <c r="C12" s="648">
        <v>18304.940000000002</v>
      </c>
      <c r="D12" s="648">
        <v>62</v>
      </c>
      <c r="E12" s="648">
        <v>16188.470000000001</v>
      </c>
      <c r="F12" s="714">
        <v>0.88437711350050852</v>
      </c>
      <c r="G12" s="648">
        <v>52</v>
      </c>
      <c r="H12" s="714">
        <v>0.83870967741935487</v>
      </c>
      <c r="I12" s="648">
        <v>2116.4699999999998</v>
      </c>
      <c r="J12" s="714">
        <v>0.11562288649949137</v>
      </c>
      <c r="K12" s="648">
        <v>10</v>
      </c>
      <c r="L12" s="714">
        <v>0.16129032258064516</v>
      </c>
      <c r="M12" s="648" t="s">
        <v>566</v>
      </c>
      <c r="N12" s="277"/>
    </row>
    <row r="13" spans="1:14" ht="14.4" customHeight="1" x14ac:dyDescent="0.3">
      <c r="A13" s="644" t="s">
        <v>560</v>
      </c>
      <c r="B13" s="645" t="s">
        <v>560</v>
      </c>
      <c r="C13" s="648" t="s">
        <v>560</v>
      </c>
      <c r="D13" s="648" t="s">
        <v>560</v>
      </c>
      <c r="E13" s="648" t="s">
        <v>560</v>
      </c>
      <c r="F13" s="714" t="s">
        <v>560</v>
      </c>
      <c r="G13" s="648" t="s">
        <v>560</v>
      </c>
      <c r="H13" s="714" t="s">
        <v>560</v>
      </c>
      <c r="I13" s="648" t="s">
        <v>560</v>
      </c>
      <c r="J13" s="714" t="s">
        <v>560</v>
      </c>
      <c r="K13" s="648" t="s">
        <v>560</v>
      </c>
      <c r="L13" s="714" t="s">
        <v>560</v>
      </c>
      <c r="M13" s="648" t="s">
        <v>567</v>
      </c>
      <c r="N13" s="277"/>
    </row>
    <row r="14" spans="1:14" ht="14.4" customHeight="1" x14ac:dyDescent="0.3">
      <c r="A14" s="644">
        <v>89301074</v>
      </c>
      <c r="B14" s="645" t="s">
        <v>1846</v>
      </c>
      <c r="C14" s="648">
        <v>1572467.98</v>
      </c>
      <c r="D14" s="648">
        <v>619</v>
      </c>
      <c r="E14" s="648">
        <v>1022235.56</v>
      </c>
      <c r="F14" s="714">
        <v>0.65008354573935434</v>
      </c>
      <c r="G14" s="648">
        <v>376</v>
      </c>
      <c r="H14" s="714">
        <v>0.60743134087237483</v>
      </c>
      <c r="I14" s="648">
        <v>550232.41999999993</v>
      </c>
      <c r="J14" s="714">
        <v>0.34991645426064572</v>
      </c>
      <c r="K14" s="648">
        <v>243</v>
      </c>
      <c r="L14" s="714">
        <v>0.39256865912762517</v>
      </c>
      <c r="M14" s="648" t="s">
        <v>1</v>
      </c>
      <c r="N14" s="277"/>
    </row>
    <row r="15" spans="1:14" ht="14.4" customHeight="1" x14ac:dyDescent="0.3">
      <c r="A15" s="644">
        <v>89301074</v>
      </c>
      <c r="B15" s="645" t="s">
        <v>1847</v>
      </c>
      <c r="C15" s="648">
        <v>0</v>
      </c>
      <c r="D15" s="648">
        <v>1</v>
      </c>
      <c r="E15" s="648">
        <v>0</v>
      </c>
      <c r="F15" s="714" t="s">
        <v>560</v>
      </c>
      <c r="G15" s="648">
        <v>1</v>
      </c>
      <c r="H15" s="714">
        <v>1</v>
      </c>
      <c r="I15" s="648" t="s">
        <v>560</v>
      </c>
      <c r="J15" s="714" t="s">
        <v>560</v>
      </c>
      <c r="K15" s="648" t="s">
        <v>560</v>
      </c>
      <c r="L15" s="714">
        <v>0</v>
      </c>
      <c r="M15" s="648" t="s">
        <v>1</v>
      </c>
      <c r="N15" s="277"/>
    </row>
    <row r="16" spans="1:14" ht="14.4" customHeight="1" x14ac:dyDescent="0.3">
      <c r="A16" s="644" t="s">
        <v>1851</v>
      </c>
      <c r="B16" s="645" t="s">
        <v>1852</v>
      </c>
      <c r="C16" s="648">
        <v>1572467.98</v>
      </c>
      <c r="D16" s="648">
        <v>620</v>
      </c>
      <c r="E16" s="648">
        <v>1022235.56</v>
      </c>
      <c r="F16" s="714">
        <v>0.65008354573935434</v>
      </c>
      <c r="G16" s="648">
        <v>377</v>
      </c>
      <c r="H16" s="714">
        <v>0.60806451612903223</v>
      </c>
      <c r="I16" s="648">
        <v>550232.41999999993</v>
      </c>
      <c r="J16" s="714">
        <v>0.34991645426064572</v>
      </c>
      <c r="K16" s="648">
        <v>243</v>
      </c>
      <c r="L16" s="714">
        <v>0.39193548387096772</v>
      </c>
      <c r="M16" s="648" t="s">
        <v>566</v>
      </c>
      <c r="N16" s="277"/>
    </row>
    <row r="17" spans="1:14" ht="14.4" customHeight="1" x14ac:dyDescent="0.3">
      <c r="A17" s="644" t="s">
        <v>560</v>
      </c>
      <c r="B17" s="645" t="s">
        <v>560</v>
      </c>
      <c r="C17" s="648" t="s">
        <v>560</v>
      </c>
      <c r="D17" s="648" t="s">
        <v>560</v>
      </c>
      <c r="E17" s="648" t="s">
        <v>560</v>
      </c>
      <c r="F17" s="714" t="s">
        <v>560</v>
      </c>
      <c r="G17" s="648" t="s">
        <v>560</v>
      </c>
      <c r="H17" s="714" t="s">
        <v>560</v>
      </c>
      <c r="I17" s="648" t="s">
        <v>560</v>
      </c>
      <c r="J17" s="714" t="s">
        <v>560</v>
      </c>
      <c r="K17" s="648" t="s">
        <v>560</v>
      </c>
      <c r="L17" s="714" t="s">
        <v>560</v>
      </c>
      <c r="M17" s="648" t="s">
        <v>567</v>
      </c>
      <c r="N17" s="277"/>
    </row>
    <row r="18" spans="1:14" ht="14.4" customHeight="1" x14ac:dyDescent="0.3">
      <c r="A18" s="644" t="s">
        <v>1848</v>
      </c>
      <c r="B18" s="645" t="s">
        <v>1853</v>
      </c>
      <c r="C18" s="648">
        <v>1590772.92</v>
      </c>
      <c r="D18" s="648">
        <v>682</v>
      </c>
      <c r="E18" s="648">
        <v>1038424.03</v>
      </c>
      <c r="F18" s="714">
        <v>0.65277954945323058</v>
      </c>
      <c r="G18" s="648">
        <v>429</v>
      </c>
      <c r="H18" s="714">
        <v>0.62903225806451613</v>
      </c>
      <c r="I18" s="648">
        <v>552348.8899999999</v>
      </c>
      <c r="J18" s="714">
        <v>0.34722045054676937</v>
      </c>
      <c r="K18" s="648">
        <v>253</v>
      </c>
      <c r="L18" s="714">
        <v>0.37096774193548387</v>
      </c>
      <c r="M18" s="648" t="s">
        <v>562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1854</v>
      </c>
      <c r="B5" s="708">
        <v>460.85</v>
      </c>
      <c r="C5" s="655">
        <v>1</v>
      </c>
      <c r="D5" s="719">
        <v>1</v>
      </c>
      <c r="E5" s="722" t="s">
        <v>1854</v>
      </c>
      <c r="F5" s="708"/>
      <c r="G5" s="676">
        <v>0</v>
      </c>
      <c r="H5" s="658"/>
      <c r="I5" s="699">
        <v>0</v>
      </c>
      <c r="J5" s="725">
        <v>460.85</v>
      </c>
      <c r="K5" s="676">
        <v>1</v>
      </c>
      <c r="L5" s="658">
        <v>1</v>
      </c>
      <c r="M5" s="699">
        <v>1</v>
      </c>
    </row>
    <row r="6" spans="1:13" ht="14.4" customHeight="1" x14ac:dyDescent="0.3">
      <c r="A6" s="716" t="s">
        <v>1855</v>
      </c>
      <c r="B6" s="709">
        <v>87.52</v>
      </c>
      <c r="C6" s="661">
        <v>1</v>
      </c>
      <c r="D6" s="720">
        <v>1</v>
      </c>
      <c r="E6" s="723" t="s">
        <v>1855</v>
      </c>
      <c r="F6" s="709">
        <v>87.52</v>
      </c>
      <c r="G6" s="677">
        <v>1</v>
      </c>
      <c r="H6" s="664">
        <v>1</v>
      </c>
      <c r="I6" s="700">
        <v>1</v>
      </c>
      <c r="J6" s="726"/>
      <c r="K6" s="677">
        <v>0</v>
      </c>
      <c r="L6" s="664"/>
      <c r="M6" s="700">
        <v>0</v>
      </c>
    </row>
    <row r="7" spans="1:13" ht="14.4" customHeight="1" x14ac:dyDescent="0.3">
      <c r="A7" s="716" t="s">
        <v>1856</v>
      </c>
      <c r="B7" s="709">
        <v>669.96</v>
      </c>
      <c r="C7" s="661">
        <v>1</v>
      </c>
      <c r="D7" s="720">
        <v>3</v>
      </c>
      <c r="E7" s="723" t="s">
        <v>1856</v>
      </c>
      <c r="F7" s="709">
        <v>669.96</v>
      </c>
      <c r="G7" s="677">
        <v>1</v>
      </c>
      <c r="H7" s="664">
        <v>3</v>
      </c>
      <c r="I7" s="700">
        <v>1</v>
      </c>
      <c r="J7" s="726"/>
      <c r="K7" s="677">
        <v>0</v>
      </c>
      <c r="L7" s="664"/>
      <c r="M7" s="700">
        <v>0</v>
      </c>
    </row>
    <row r="8" spans="1:13" ht="14.4" customHeight="1" x14ac:dyDescent="0.3">
      <c r="A8" s="716" t="s">
        <v>1857</v>
      </c>
      <c r="B8" s="709">
        <v>709</v>
      </c>
      <c r="C8" s="661">
        <v>1</v>
      </c>
      <c r="D8" s="720">
        <v>2</v>
      </c>
      <c r="E8" s="723" t="s">
        <v>1857</v>
      </c>
      <c r="F8" s="709">
        <v>709</v>
      </c>
      <c r="G8" s="677">
        <v>1</v>
      </c>
      <c r="H8" s="664">
        <v>2</v>
      </c>
      <c r="I8" s="700">
        <v>1</v>
      </c>
      <c r="J8" s="726"/>
      <c r="K8" s="677">
        <v>0</v>
      </c>
      <c r="L8" s="664"/>
      <c r="M8" s="700">
        <v>0</v>
      </c>
    </row>
    <row r="9" spans="1:13" ht="14.4" customHeight="1" x14ac:dyDescent="0.3">
      <c r="A9" s="716" t="s">
        <v>1858</v>
      </c>
      <c r="B9" s="709">
        <v>0</v>
      </c>
      <c r="C9" s="661"/>
      <c r="D9" s="720">
        <v>1</v>
      </c>
      <c r="E9" s="723" t="s">
        <v>1858</v>
      </c>
      <c r="F9" s="709">
        <v>0</v>
      </c>
      <c r="G9" s="677"/>
      <c r="H9" s="664">
        <v>1</v>
      </c>
      <c r="I9" s="700">
        <v>1</v>
      </c>
      <c r="J9" s="726"/>
      <c r="K9" s="677"/>
      <c r="L9" s="664"/>
      <c r="M9" s="700">
        <v>0</v>
      </c>
    </row>
    <row r="10" spans="1:13" ht="14.4" customHeight="1" x14ac:dyDescent="0.3">
      <c r="A10" s="716" t="s">
        <v>1859</v>
      </c>
      <c r="B10" s="709">
        <v>35583.5</v>
      </c>
      <c r="C10" s="661">
        <v>1</v>
      </c>
      <c r="D10" s="720">
        <v>12</v>
      </c>
      <c r="E10" s="723" t="s">
        <v>1859</v>
      </c>
      <c r="F10" s="709">
        <v>11454.279999999999</v>
      </c>
      <c r="G10" s="677">
        <v>0.32189863279328901</v>
      </c>
      <c r="H10" s="664">
        <v>4</v>
      </c>
      <c r="I10" s="700">
        <v>0.33333333333333331</v>
      </c>
      <c r="J10" s="726">
        <v>24129.22</v>
      </c>
      <c r="K10" s="677">
        <v>0.67810136720671099</v>
      </c>
      <c r="L10" s="664">
        <v>8</v>
      </c>
      <c r="M10" s="700">
        <v>0.66666666666666663</v>
      </c>
    </row>
    <row r="11" spans="1:13" ht="14.4" customHeight="1" x14ac:dyDescent="0.3">
      <c r="A11" s="716" t="s">
        <v>1860</v>
      </c>
      <c r="B11" s="709">
        <v>34.6</v>
      </c>
      <c r="C11" s="661">
        <v>1</v>
      </c>
      <c r="D11" s="720">
        <v>1</v>
      </c>
      <c r="E11" s="723" t="s">
        <v>1860</v>
      </c>
      <c r="F11" s="709">
        <v>34.6</v>
      </c>
      <c r="G11" s="677">
        <v>1</v>
      </c>
      <c r="H11" s="664">
        <v>1</v>
      </c>
      <c r="I11" s="700">
        <v>1</v>
      </c>
      <c r="J11" s="726"/>
      <c r="K11" s="677">
        <v>0</v>
      </c>
      <c r="L11" s="664"/>
      <c r="M11" s="700">
        <v>0</v>
      </c>
    </row>
    <row r="12" spans="1:13" ht="14.4" customHeight="1" x14ac:dyDescent="0.3">
      <c r="A12" s="716" t="s">
        <v>1861</v>
      </c>
      <c r="B12" s="709">
        <v>273289.31999999995</v>
      </c>
      <c r="C12" s="661">
        <v>1</v>
      </c>
      <c r="D12" s="720">
        <v>118</v>
      </c>
      <c r="E12" s="723" t="s">
        <v>1861</v>
      </c>
      <c r="F12" s="709">
        <v>175498.74</v>
      </c>
      <c r="G12" s="677">
        <v>0.64217196632491902</v>
      </c>
      <c r="H12" s="664">
        <v>75</v>
      </c>
      <c r="I12" s="700">
        <v>0.63559322033898302</v>
      </c>
      <c r="J12" s="726">
        <v>97790.579999999987</v>
      </c>
      <c r="K12" s="677">
        <v>0.35782803367508109</v>
      </c>
      <c r="L12" s="664">
        <v>43</v>
      </c>
      <c r="M12" s="700">
        <v>0.36440677966101692</v>
      </c>
    </row>
    <row r="13" spans="1:13" ht="14.4" customHeight="1" x14ac:dyDescent="0.3">
      <c r="A13" s="716" t="s">
        <v>1862</v>
      </c>
      <c r="B13" s="709">
        <v>167.58</v>
      </c>
      <c r="C13" s="661">
        <v>1</v>
      </c>
      <c r="D13" s="720">
        <v>1</v>
      </c>
      <c r="E13" s="723" t="s">
        <v>1862</v>
      </c>
      <c r="F13" s="709">
        <v>167.58</v>
      </c>
      <c r="G13" s="677">
        <v>1</v>
      </c>
      <c r="H13" s="664">
        <v>1</v>
      </c>
      <c r="I13" s="700">
        <v>1</v>
      </c>
      <c r="J13" s="726"/>
      <c r="K13" s="677">
        <v>0</v>
      </c>
      <c r="L13" s="664"/>
      <c r="M13" s="700">
        <v>0</v>
      </c>
    </row>
    <row r="14" spans="1:13" ht="14.4" customHeight="1" x14ac:dyDescent="0.3">
      <c r="A14" s="716" t="s">
        <v>1863</v>
      </c>
      <c r="B14" s="709">
        <v>502858.14999999991</v>
      </c>
      <c r="C14" s="661">
        <v>1</v>
      </c>
      <c r="D14" s="720">
        <v>168</v>
      </c>
      <c r="E14" s="723" t="s">
        <v>1863</v>
      </c>
      <c r="F14" s="709">
        <v>405260.01999999984</v>
      </c>
      <c r="G14" s="677">
        <v>0.80591319838407693</v>
      </c>
      <c r="H14" s="664">
        <v>114</v>
      </c>
      <c r="I14" s="700">
        <v>0.6785714285714286</v>
      </c>
      <c r="J14" s="726">
        <v>97598.130000000034</v>
      </c>
      <c r="K14" s="677">
        <v>0.19408680161592301</v>
      </c>
      <c r="L14" s="664">
        <v>54</v>
      </c>
      <c r="M14" s="700">
        <v>0.32142857142857145</v>
      </c>
    </row>
    <row r="15" spans="1:13" ht="14.4" customHeight="1" x14ac:dyDescent="0.3">
      <c r="A15" s="716" t="s">
        <v>1864</v>
      </c>
      <c r="B15" s="709">
        <v>0</v>
      </c>
      <c r="C15" s="661"/>
      <c r="D15" s="720">
        <v>2</v>
      </c>
      <c r="E15" s="723" t="s">
        <v>1864</v>
      </c>
      <c r="F15" s="709">
        <v>0</v>
      </c>
      <c r="G15" s="677"/>
      <c r="H15" s="664">
        <v>1</v>
      </c>
      <c r="I15" s="700">
        <v>0.5</v>
      </c>
      <c r="J15" s="726">
        <v>0</v>
      </c>
      <c r="K15" s="677"/>
      <c r="L15" s="664">
        <v>1</v>
      </c>
      <c r="M15" s="700">
        <v>0.5</v>
      </c>
    </row>
    <row r="16" spans="1:13" ht="14.4" customHeight="1" x14ac:dyDescent="0.3">
      <c r="A16" s="716" t="s">
        <v>1865</v>
      </c>
      <c r="B16" s="709">
        <v>358.28000000000003</v>
      </c>
      <c r="C16" s="661">
        <v>1</v>
      </c>
      <c r="D16" s="720">
        <v>7</v>
      </c>
      <c r="E16" s="723" t="s">
        <v>1865</v>
      </c>
      <c r="F16" s="709">
        <v>358.28000000000003</v>
      </c>
      <c r="G16" s="677">
        <v>1</v>
      </c>
      <c r="H16" s="664">
        <v>6</v>
      </c>
      <c r="I16" s="700">
        <v>0.8571428571428571</v>
      </c>
      <c r="J16" s="726">
        <v>0</v>
      </c>
      <c r="K16" s="677">
        <v>0</v>
      </c>
      <c r="L16" s="664">
        <v>1</v>
      </c>
      <c r="M16" s="700">
        <v>0.14285714285714285</v>
      </c>
    </row>
    <row r="17" spans="1:13" ht="14.4" customHeight="1" x14ac:dyDescent="0.3">
      <c r="A17" s="716" t="s">
        <v>1866</v>
      </c>
      <c r="B17" s="709">
        <v>238535.42000000004</v>
      </c>
      <c r="C17" s="661">
        <v>1</v>
      </c>
      <c r="D17" s="720">
        <v>88</v>
      </c>
      <c r="E17" s="723" t="s">
        <v>1866</v>
      </c>
      <c r="F17" s="709">
        <v>125774.25000000001</v>
      </c>
      <c r="G17" s="677">
        <v>0.52727703919191538</v>
      </c>
      <c r="H17" s="664">
        <v>50</v>
      </c>
      <c r="I17" s="700">
        <v>0.56818181818181823</v>
      </c>
      <c r="J17" s="726">
        <v>112761.17000000004</v>
      </c>
      <c r="K17" s="677">
        <v>0.47272296080808468</v>
      </c>
      <c r="L17" s="664">
        <v>38</v>
      </c>
      <c r="M17" s="700">
        <v>0.43181818181818182</v>
      </c>
    </row>
    <row r="18" spans="1:13" ht="14.4" customHeight="1" x14ac:dyDescent="0.3">
      <c r="A18" s="716" t="s">
        <v>1867</v>
      </c>
      <c r="B18" s="709">
        <v>0</v>
      </c>
      <c r="C18" s="661"/>
      <c r="D18" s="720">
        <v>7</v>
      </c>
      <c r="E18" s="723" t="s">
        <v>1867</v>
      </c>
      <c r="F18" s="709">
        <v>0</v>
      </c>
      <c r="G18" s="677"/>
      <c r="H18" s="664">
        <v>7</v>
      </c>
      <c r="I18" s="700">
        <v>1</v>
      </c>
      <c r="J18" s="726"/>
      <c r="K18" s="677"/>
      <c r="L18" s="664"/>
      <c r="M18" s="700">
        <v>0</v>
      </c>
    </row>
    <row r="19" spans="1:13" ht="14.4" customHeight="1" x14ac:dyDescent="0.3">
      <c r="A19" s="716" t="s">
        <v>1868</v>
      </c>
      <c r="B19" s="709">
        <v>1485.04</v>
      </c>
      <c r="C19" s="661">
        <v>1</v>
      </c>
      <c r="D19" s="720">
        <v>6</v>
      </c>
      <c r="E19" s="723" t="s">
        <v>1868</v>
      </c>
      <c r="F19" s="709">
        <v>932.1</v>
      </c>
      <c r="G19" s="677">
        <v>0.62765986101384474</v>
      </c>
      <c r="H19" s="664">
        <v>5</v>
      </c>
      <c r="I19" s="700">
        <v>0.83333333333333337</v>
      </c>
      <c r="J19" s="726">
        <v>552.94000000000005</v>
      </c>
      <c r="K19" s="677">
        <v>0.37234013898615531</v>
      </c>
      <c r="L19" s="664">
        <v>1</v>
      </c>
      <c r="M19" s="700">
        <v>0.16666666666666666</v>
      </c>
    </row>
    <row r="20" spans="1:13" ht="14.4" customHeight="1" x14ac:dyDescent="0.3">
      <c r="A20" s="716" t="s">
        <v>1869</v>
      </c>
      <c r="B20" s="709">
        <v>260</v>
      </c>
      <c r="C20" s="661">
        <v>1</v>
      </c>
      <c r="D20" s="720">
        <v>3</v>
      </c>
      <c r="E20" s="723" t="s">
        <v>1869</v>
      </c>
      <c r="F20" s="709">
        <v>227.73000000000002</v>
      </c>
      <c r="G20" s="677">
        <v>0.87588461538461548</v>
      </c>
      <c r="H20" s="664">
        <v>2</v>
      </c>
      <c r="I20" s="700">
        <v>0.66666666666666663</v>
      </c>
      <c r="J20" s="726">
        <v>32.270000000000003</v>
      </c>
      <c r="K20" s="677">
        <v>0.12411538461538463</v>
      </c>
      <c r="L20" s="664">
        <v>1</v>
      </c>
      <c r="M20" s="700">
        <v>0.33333333333333331</v>
      </c>
    </row>
    <row r="21" spans="1:13" ht="14.4" customHeight="1" x14ac:dyDescent="0.3">
      <c r="A21" s="716" t="s">
        <v>1870</v>
      </c>
      <c r="B21" s="709">
        <v>478095.74999999988</v>
      </c>
      <c r="C21" s="661">
        <v>1</v>
      </c>
      <c r="D21" s="720">
        <v>226</v>
      </c>
      <c r="E21" s="723" t="s">
        <v>1870</v>
      </c>
      <c r="F21" s="709">
        <v>272774.27999999991</v>
      </c>
      <c r="G21" s="677">
        <v>0.57054320185862351</v>
      </c>
      <c r="H21" s="664">
        <v>130</v>
      </c>
      <c r="I21" s="700">
        <v>0.5752212389380531</v>
      </c>
      <c r="J21" s="726">
        <v>205321.47</v>
      </c>
      <c r="K21" s="677">
        <v>0.42945679814137661</v>
      </c>
      <c r="L21" s="664">
        <v>96</v>
      </c>
      <c r="M21" s="700">
        <v>0.4247787610619469</v>
      </c>
    </row>
    <row r="22" spans="1:13" ht="14.4" customHeight="1" x14ac:dyDescent="0.3">
      <c r="A22" s="716" t="s">
        <v>1871</v>
      </c>
      <c r="B22" s="709">
        <v>0</v>
      </c>
      <c r="C22" s="661"/>
      <c r="D22" s="720">
        <v>1</v>
      </c>
      <c r="E22" s="723" t="s">
        <v>1871</v>
      </c>
      <c r="F22" s="709">
        <v>0</v>
      </c>
      <c r="G22" s="677"/>
      <c r="H22" s="664">
        <v>1</v>
      </c>
      <c r="I22" s="700">
        <v>1</v>
      </c>
      <c r="J22" s="726"/>
      <c r="K22" s="677"/>
      <c r="L22" s="664"/>
      <c r="M22" s="700">
        <v>0</v>
      </c>
    </row>
    <row r="23" spans="1:13" ht="14.4" customHeight="1" x14ac:dyDescent="0.3">
      <c r="A23" s="716" t="s">
        <v>1872</v>
      </c>
      <c r="B23" s="709">
        <v>464.71</v>
      </c>
      <c r="C23" s="661">
        <v>1</v>
      </c>
      <c r="D23" s="720">
        <v>2</v>
      </c>
      <c r="E23" s="723" t="s">
        <v>1872</v>
      </c>
      <c r="F23" s="709"/>
      <c r="G23" s="677">
        <v>0</v>
      </c>
      <c r="H23" s="664"/>
      <c r="I23" s="700">
        <v>0</v>
      </c>
      <c r="J23" s="726">
        <v>464.71</v>
      </c>
      <c r="K23" s="677">
        <v>1</v>
      </c>
      <c r="L23" s="664">
        <v>2</v>
      </c>
      <c r="M23" s="700">
        <v>1</v>
      </c>
    </row>
    <row r="24" spans="1:13" ht="14.4" customHeight="1" x14ac:dyDescent="0.3">
      <c r="A24" s="716" t="s">
        <v>1873</v>
      </c>
      <c r="B24" s="709">
        <v>359.1</v>
      </c>
      <c r="C24" s="661">
        <v>1</v>
      </c>
      <c r="D24" s="720">
        <v>2</v>
      </c>
      <c r="E24" s="723" t="s">
        <v>1873</v>
      </c>
      <c r="F24" s="709">
        <v>0</v>
      </c>
      <c r="G24" s="677">
        <v>0</v>
      </c>
      <c r="H24" s="664">
        <v>1</v>
      </c>
      <c r="I24" s="700">
        <v>0.5</v>
      </c>
      <c r="J24" s="726">
        <v>359.1</v>
      </c>
      <c r="K24" s="677">
        <v>1</v>
      </c>
      <c r="L24" s="664">
        <v>1</v>
      </c>
      <c r="M24" s="700">
        <v>0.5</v>
      </c>
    </row>
    <row r="25" spans="1:13" ht="14.4" customHeight="1" x14ac:dyDescent="0.3">
      <c r="A25" s="716" t="s">
        <v>1874</v>
      </c>
      <c r="B25" s="709">
        <v>35.11</v>
      </c>
      <c r="C25" s="661">
        <v>1</v>
      </c>
      <c r="D25" s="720">
        <v>1</v>
      </c>
      <c r="E25" s="723" t="s">
        <v>1874</v>
      </c>
      <c r="F25" s="709">
        <v>35.11</v>
      </c>
      <c r="G25" s="677">
        <v>1</v>
      </c>
      <c r="H25" s="664">
        <v>1</v>
      </c>
      <c r="I25" s="700">
        <v>1</v>
      </c>
      <c r="J25" s="726"/>
      <c r="K25" s="677">
        <v>0</v>
      </c>
      <c r="L25" s="664"/>
      <c r="M25" s="700">
        <v>0</v>
      </c>
    </row>
    <row r="26" spans="1:13" ht="14.4" customHeight="1" x14ac:dyDescent="0.3">
      <c r="A26" s="716" t="s">
        <v>1875</v>
      </c>
      <c r="B26" s="709">
        <v>9444.8100000000013</v>
      </c>
      <c r="C26" s="661">
        <v>1</v>
      </c>
      <c r="D26" s="720">
        <v>5</v>
      </c>
      <c r="E26" s="723" t="s">
        <v>1875</v>
      </c>
      <c r="F26" s="709">
        <v>9198.2100000000009</v>
      </c>
      <c r="G26" s="677">
        <v>0.97389042235894629</v>
      </c>
      <c r="H26" s="664">
        <v>4</v>
      </c>
      <c r="I26" s="700">
        <v>0.8</v>
      </c>
      <c r="J26" s="726">
        <v>246.6</v>
      </c>
      <c r="K26" s="677">
        <v>2.6109577641053653E-2</v>
      </c>
      <c r="L26" s="664">
        <v>1</v>
      </c>
      <c r="M26" s="700">
        <v>0.2</v>
      </c>
    </row>
    <row r="27" spans="1:13" ht="14.4" customHeight="1" x14ac:dyDescent="0.3">
      <c r="A27" s="716" t="s">
        <v>1876</v>
      </c>
      <c r="B27" s="709">
        <v>776.78000000000009</v>
      </c>
      <c r="C27" s="661">
        <v>1</v>
      </c>
      <c r="D27" s="720">
        <v>3</v>
      </c>
      <c r="E27" s="723" t="s">
        <v>1876</v>
      </c>
      <c r="F27" s="709">
        <v>776.78000000000009</v>
      </c>
      <c r="G27" s="677">
        <v>1</v>
      </c>
      <c r="H27" s="664">
        <v>3</v>
      </c>
      <c r="I27" s="700">
        <v>1</v>
      </c>
      <c r="J27" s="726"/>
      <c r="K27" s="677">
        <v>0</v>
      </c>
      <c r="L27" s="664"/>
      <c r="M27" s="700">
        <v>0</v>
      </c>
    </row>
    <row r="28" spans="1:13" ht="14.4" customHeight="1" x14ac:dyDescent="0.3">
      <c r="A28" s="716" t="s">
        <v>1877</v>
      </c>
      <c r="B28" s="709">
        <v>597.96</v>
      </c>
      <c r="C28" s="661">
        <v>1</v>
      </c>
      <c r="D28" s="720">
        <v>2</v>
      </c>
      <c r="E28" s="723" t="s">
        <v>1877</v>
      </c>
      <c r="F28" s="709">
        <v>597.96</v>
      </c>
      <c r="G28" s="677">
        <v>1</v>
      </c>
      <c r="H28" s="664">
        <v>2</v>
      </c>
      <c r="I28" s="700">
        <v>1</v>
      </c>
      <c r="J28" s="726"/>
      <c r="K28" s="677">
        <v>0</v>
      </c>
      <c r="L28" s="664"/>
      <c r="M28" s="700">
        <v>0</v>
      </c>
    </row>
    <row r="29" spans="1:13" ht="14.4" customHeight="1" x14ac:dyDescent="0.3">
      <c r="A29" s="716" t="s">
        <v>1878</v>
      </c>
      <c r="B29" s="709">
        <v>156.77000000000001</v>
      </c>
      <c r="C29" s="661">
        <v>1</v>
      </c>
      <c r="D29" s="720">
        <v>1</v>
      </c>
      <c r="E29" s="723" t="s">
        <v>1878</v>
      </c>
      <c r="F29" s="709">
        <v>156.77000000000001</v>
      </c>
      <c r="G29" s="677">
        <v>1</v>
      </c>
      <c r="H29" s="664">
        <v>1</v>
      </c>
      <c r="I29" s="700">
        <v>1</v>
      </c>
      <c r="J29" s="726"/>
      <c r="K29" s="677">
        <v>0</v>
      </c>
      <c r="L29" s="664"/>
      <c r="M29" s="700">
        <v>0</v>
      </c>
    </row>
    <row r="30" spans="1:13" ht="14.4" customHeight="1" x14ac:dyDescent="0.3">
      <c r="A30" s="716" t="s">
        <v>1879</v>
      </c>
      <c r="B30" s="709">
        <v>703.82999999999993</v>
      </c>
      <c r="C30" s="661">
        <v>1</v>
      </c>
      <c r="D30" s="720">
        <v>2</v>
      </c>
      <c r="E30" s="723" t="s">
        <v>1879</v>
      </c>
      <c r="F30" s="709">
        <v>703.82999999999993</v>
      </c>
      <c r="G30" s="677">
        <v>1</v>
      </c>
      <c r="H30" s="664">
        <v>2</v>
      </c>
      <c r="I30" s="700">
        <v>1</v>
      </c>
      <c r="J30" s="726"/>
      <c r="K30" s="677">
        <v>0</v>
      </c>
      <c r="L30" s="664"/>
      <c r="M30" s="700">
        <v>0</v>
      </c>
    </row>
    <row r="31" spans="1:13" ht="14.4" customHeight="1" x14ac:dyDescent="0.3">
      <c r="A31" s="716" t="s">
        <v>1880</v>
      </c>
      <c r="B31" s="709">
        <v>122.64</v>
      </c>
      <c r="C31" s="661">
        <v>1</v>
      </c>
      <c r="D31" s="720">
        <v>2</v>
      </c>
      <c r="E31" s="723" t="s">
        <v>1880</v>
      </c>
      <c r="F31" s="709">
        <v>122.64</v>
      </c>
      <c r="G31" s="677">
        <v>1</v>
      </c>
      <c r="H31" s="664">
        <v>2</v>
      </c>
      <c r="I31" s="700">
        <v>1</v>
      </c>
      <c r="J31" s="726"/>
      <c r="K31" s="677">
        <v>0</v>
      </c>
      <c r="L31" s="664"/>
      <c r="M31" s="700">
        <v>0</v>
      </c>
    </row>
    <row r="32" spans="1:13" ht="14.4" customHeight="1" x14ac:dyDescent="0.3">
      <c r="A32" s="716" t="s">
        <v>1881</v>
      </c>
      <c r="B32" s="709">
        <v>45516.240000000005</v>
      </c>
      <c r="C32" s="661">
        <v>1</v>
      </c>
      <c r="D32" s="720">
        <v>11</v>
      </c>
      <c r="E32" s="723" t="s">
        <v>1881</v>
      </c>
      <c r="F32" s="709">
        <v>32884.39</v>
      </c>
      <c r="G32" s="677">
        <v>0.72247597780484496</v>
      </c>
      <c r="H32" s="664">
        <v>6</v>
      </c>
      <c r="I32" s="700">
        <v>0.54545454545454541</v>
      </c>
      <c r="J32" s="726">
        <v>12631.850000000002</v>
      </c>
      <c r="K32" s="677">
        <v>0.27752402219515498</v>
      </c>
      <c r="L32" s="664">
        <v>5</v>
      </c>
      <c r="M32" s="700">
        <v>0.45454545454545453</v>
      </c>
    </row>
    <row r="33" spans="1:13" ht="14.4" customHeight="1" thickBot="1" x14ac:dyDescent="0.35">
      <c r="A33" s="717" t="s">
        <v>1882</v>
      </c>
      <c r="B33" s="710">
        <v>0</v>
      </c>
      <c r="C33" s="667"/>
      <c r="D33" s="721">
        <v>3</v>
      </c>
      <c r="E33" s="724" t="s">
        <v>1882</v>
      </c>
      <c r="F33" s="710">
        <v>0</v>
      </c>
      <c r="G33" s="678"/>
      <c r="H33" s="670">
        <v>3</v>
      </c>
      <c r="I33" s="701">
        <v>1</v>
      </c>
      <c r="J33" s="727"/>
      <c r="K33" s="678"/>
      <c r="L33" s="670"/>
      <c r="M33" s="70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2647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1590772.9200000009</v>
      </c>
      <c r="N3" s="70">
        <f>SUBTOTAL(9,N7:N1048576)</f>
        <v>2340</v>
      </c>
      <c r="O3" s="70">
        <f>SUBTOTAL(9,O7:O1048576)</f>
        <v>682</v>
      </c>
      <c r="P3" s="70">
        <f>SUBTOTAL(9,P7:P1048576)</f>
        <v>1038424.0299999998</v>
      </c>
      <c r="Q3" s="71">
        <f>IF(M3=0,0,P3/M3)</f>
        <v>0.65277954945323013</v>
      </c>
      <c r="R3" s="70">
        <f>SUBTOTAL(9,R7:R1048576)</f>
        <v>1377</v>
      </c>
      <c r="S3" s="71">
        <f>IF(N3=0,0,R3/N3)</f>
        <v>0.58846153846153848</v>
      </c>
      <c r="T3" s="70">
        <f>SUBTOTAL(9,T7:T1048576)</f>
        <v>429</v>
      </c>
      <c r="U3" s="72">
        <f>IF(O3=0,0,T3/O3)</f>
        <v>0.62903225806451613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7</v>
      </c>
      <c r="B7" s="734" t="s">
        <v>1703</v>
      </c>
      <c r="C7" s="734">
        <v>89301072</v>
      </c>
      <c r="D7" s="735" t="s">
        <v>2645</v>
      </c>
      <c r="E7" s="736" t="s">
        <v>1854</v>
      </c>
      <c r="F7" s="734" t="s">
        <v>1846</v>
      </c>
      <c r="G7" s="734" t="s">
        <v>1883</v>
      </c>
      <c r="H7" s="734" t="s">
        <v>1168</v>
      </c>
      <c r="I7" s="734" t="s">
        <v>1884</v>
      </c>
      <c r="J7" s="734" t="s">
        <v>1885</v>
      </c>
      <c r="K7" s="734" t="s">
        <v>1886</v>
      </c>
      <c r="L7" s="737">
        <v>460.85</v>
      </c>
      <c r="M7" s="737">
        <v>460.85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7</v>
      </c>
      <c r="B8" s="661" t="s">
        <v>1703</v>
      </c>
      <c r="C8" s="661">
        <v>89301072</v>
      </c>
      <c r="D8" s="740" t="s">
        <v>2645</v>
      </c>
      <c r="E8" s="741" t="s">
        <v>1855</v>
      </c>
      <c r="F8" s="661" t="s">
        <v>1846</v>
      </c>
      <c r="G8" s="661" t="s">
        <v>1887</v>
      </c>
      <c r="H8" s="661" t="s">
        <v>560</v>
      </c>
      <c r="I8" s="661" t="s">
        <v>1888</v>
      </c>
      <c r="J8" s="661" t="s">
        <v>784</v>
      </c>
      <c r="K8" s="661" t="s">
        <v>1889</v>
      </c>
      <c r="L8" s="662">
        <v>43.76</v>
      </c>
      <c r="M8" s="662">
        <v>87.52</v>
      </c>
      <c r="N8" s="661">
        <v>2</v>
      </c>
      <c r="O8" s="742">
        <v>1</v>
      </c>
      <c r="P8" s="662">
        <v>87.52</v>
      </c>
      <c r="Q8" s="677">
        <v>1</v>
      </c>
      <c r="R8" s="661">
        <v>2</v>
      </c>
      <c r="S8" s="677">
        <v>1</v>
      </c>
      <c r="T8" s="742">
        <v>1</v>
      </c>
      <c r="U8" s="700">
        <v>1</v>
      </c>
    </row>
    <row r="9" spans="1:21" ht="14.4" customHeight="1" x14ac:dyDescent="0.3">
      <c r="A9" s="660">
        <v>7</v>
      </c>
      <c r="B9" s="661" t="s">
        <v>1703</v>
      </c>
      <c r="C9" s="661">
        <v>89301072</v>
      </c>
      <c r="D9" s="740" t="s">
        <v>2645</v>
      </c>
      <c r="E9" s="741" t="s">
        <v>1857</v>
      </c>
      <c r="F9" s="661" t="s">
        <v>1846</v>
      </c>
      <c r="G9" s="661" t="s">
        <v>1890</v>
      </c>
      <c r="H9" s="661" t="s">
        <v>560</v>
      </c>
      <c r="I9" s="661" t="s">
        <v>678</v>
      </c>
      <c r="J9" s="661" t="s">
        <v>679</v>
      </c>
      <c r="K9" s="661" t="s">
        <v>1891</v>
      </c>
      <c r="L9" s="662">
        <v>156.77000000000001</v>
      </c>
      <c r="M9" s="662">
        <v>470.31000000000006</v>
      </c>
      <c r="N9" s="661">
        <v>3</v>
      </c>
      <c r="O9" s="742">
        <v>0.5</v>
      </c>
      <c r="P9" s="662">
        <v>470.31000000000006</v>
      </c>
      <c r="Q9" s="677">
        <v>1</v>
      </c>
      <c r="R9" s="661">
        <v>3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7</v>
      </c>
      <c r="B10" s="661" t="s">
        <v>1703</v>
      </c>
      <c r="C10" s="661">
        <v>89301072</v>
      </c>
      <c r="D10" s="740" t="s">
        <v>2645</v>
      </c>
      <c r="E10" s="741" t="s">
        <v>1857</v>
      </c>
      <c r="F10" s="661" t="s">
        <v>1846</v>
      </c>
      <c r="G10" s="661" t="s">
        <v>1892</v>
      </c>
      <c r="H10" s="661" t="s">
        <v>1168</v>
      </c>
      <c r="I10" s="661" t="s">
        <v>1893</v>
      </c>
      <c r="J10" s="661" t="s">
        <v>1894</v>
      </c>
      <c r="K10" s="661" t="s">
        <v>1895</v>
      </c>
      <c r="L10" s="662">
        <v>238.69</v>
      </c>
      <c r="M10" s="662">
        <v>238.69</v>
      </c>
      <c r="N10" s="661">
        <v>1</v>
      </c>
      <c r="O10" s="742">
        <v>0.5</v>
      </c>
      <c r="P10" s="662">
        <v>238.69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7</v>
      </c>
      <c r="B11" s="661" t="s">
        <v>1703</v>
      </c>
      <c r="C11" s="661">
        <v>89301072</v>
      </c>
      <c r="D11" s="740" t="s">
        <v>2645</v>
      </c>
      <c r="E11" s="741" t="s">
        <v>1857</v>
      </c>
      <c r="F11" s="661" t="s">
        <v>1846</v>
      </c>
      <c r="G11" s="661" t="s">
        <v>1896</v>
      </c>
      <c r="H11" s="661" t="s">
        <v>560</v>
      </c>
      <c r="I11" s="661" t="s">
        <v>1897</v>
      </c>
      <c r="J11" s="661" t="s">
        <v>1898</v>
      </c>
      <c r="K11" s="661" t="s">
        <v>1899</v>
      </c>
      <c r="L11" s="662">
        <v>0</v>
      </c>
      <c r="M11" s="662">
        <v>0</v>
      </c>
      <c r="N11" s="661">
        <v>1</v>
      </c>
      <c r="O11" s="742">
        <v>0.5</v>
      </c>
      <c r="P11" s="662">
        <v>0</v>
      </c>
      <c r="Q11" s="677"/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7</v>
      </c>
      <c r="B12" s="661" t="s">
        <v>1703</v>
      </c>
      <c r="C12" s="661">
        <v>89301072</v>
      </c>
      <c r="D12" s="740" t="s">
        <v>2645</v>
      </c>
      <c r="E12" s="741" t="s">
        <v>1857</v>
      </c>
      <c r="F12" s="661" t="s">
        <v>1846</v>
      </c>
      <c r="G12" s="661" t="s">
        <v>1900</v>
      </c>
      <c r="H12" s="661" t="s">
        <v>560</v>
      </c>
      <c r="I12" s="661" t="s">
        <v>1901</v>
      </c>
      <c r="J12" s="661" t="s">
        <v>1902</v>
      </c>
      <c r="K12" s="661" t="s">
        <v>1903</v>
      </c>
      <c r="L12" s="662">
        <v>0</v>
      </c>
      <c r="M12" s="662">
        <v>0</v>
      </c>
      <c r="N12" s="661">
        <v>2</v>
      </c>
      <c r="O12" s="742">
        <v>0.5</v>
      </c>
      <c r="P12" s="662">
        <v>0</v>
      </c>
      <c r="Q12" s="677"/>
      <c r="R12" s="661">
        <v>2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7</v>
      </c>
      <c r="B13" s="661" t="s">
        <v>1703</v>
      </c>
      <c r="C13" s="661">
        <v>89301072</v>
      </c>
      <c r="D13" s="740" t="s">
        <v>2645</v>
      </c>
      <c r="E13" s="741" t="s">
        <v>1860</v>
      </c>
      <c r="F13" s="661" t="s">
        <v>1846</v>
      </c>
      <c r="G13" s="661" t="s">
        <v>1904</v>
      </c>
      <c r="H13" s="661" t="s">
        <v>560</v>
      </c>
      <c r="I13" s="661" t="s">
        <v>1905</v>
      </c>
      <c r="J13" s="661" t="s">
        <v>1906</v>
      </c>
      <c r="K13" s="661" t="s">
        <v>1907</v>
      </c>
      <c r="L13" s="662">
        <v>34.6</v>
      </c>
      <c r="M13" s="662">
        <v>34.6</v>
      </c>
      <c r="N13" s="661">
        <v>1</v>
      </c>
      <c r="O13" s="742">
        <v>1</v>
      </c>
      <c r="P13" s="662">
        <v>34.6</v>
      </c>
      <c r="Q13" s="677">
        <v>1</v>
      </c>
      <c r="R13" s="661">
        <v>1</v>
      </c>
      <c r="S13" s="677">
        <v>1</v>
      </c>
      <c r="T13" s="742">
        <v>1</v>
      </c>
      <c r="U13" s="700">
        <v>1</v>
      </c>
    </row>
    <row r="14" spans="1:21" ht="14.4" customHeight="1" x14ac:dyDescent="0.3">
      <c r="A14" s="660">
        <v>7</v>
      </c>
      <c r="B14" s="661" t="s">
        <v>1703</v>
      </c>
      <c r="C14" s="661">
        <v>89301072</v>
      </c>
      <c r="D14" s="740" t="s">
        <v>2645</v>
      </c>
      <c r="E14" s="741" t="s">
        <v>1861</v>
      </c>
      <c r="F14" s="661" t="s">
        <v>1846</v>
      </c>
      <c r="G14" s="661" t="s">
        <v>1908</v>
      </c>
      <c r="H14" s="661" t="s">
        <v>560</v>
      </c>
      <c r="I14" s="661" t="s">
        <v>1909</v>
      </c>
      <c r="J14" s="661" t="s">
        <v>1910</v>
      </c>
      <c r="K14" s="661" t="s">
        <v>1911</v>
      </c>
      <c r="L14" s="662">
        <v>123.2</v>
      </c>
      <c r="M14" s="662">
        <v>739.2</v>
      </c>
      <c r="N14" s="661">
        <v>6</v>
      </c>
      <c r="O14" s="742">
        <v>1</v>
      </c>
      <c r="P14" s="662">
        <v>739.2</v>
      </c>
      <c r="Q14" s="677">
        <v>1</v>
      </c>
      <c r="R14" s="661">
        <v>6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7</v>
      </c>
      <c r="B15" s="661" t="s">
        <v>1703</v>
      </c>
      <c r="C15" s="661">
        <v>89301072</v>
      </c>
      <c r="D15" s="740" t="s">
        <v>2645</v>
      </c>
      <c r="E15" s="741" t="s">
        <v>1861</v>
      </c>
      <c r="F15" s="661" t="s">
        <v>1846</v>
      </c>
      <c r="G15" s="661" t="s">
        <v>1912</v>
      </c>
      <c r="H15" s="661" t="s">
        <v>560</v>
      </c>
      <c r="I15" s="661" t="s">
        <v>1913</v>
      </c>
      <c r="J15" s="661" t="s">
        <v>1914</v>
      </c>
      <c r="K15" s="661" t="s">
        <v>1915</v>
      </c>
      <c r="L15" s="662">
        <v>0</v>
      </c>
      <c r="M15" s="662">
        <v>0</v>
      </c>
      <c r="N15" s="661">
        <v>1</v>
      </c>
      <c r="O15" s="742">
        <v>0.5</v>
      </c>
      <c r="P15" s="662">
        <v>0</v>
      </c>
      <c r="Q15" s="677"/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7</v>
      </c>
      <c r="B16" s="661" t="s">
        <v>1703</v>
      </c>
      <c r="C16" s="661">
        <v>89301072</v>
      </c>
      <c r="D16" s="740" t="s">
        <v>2645</v>
      </c>
      <c r="E16" s="741" t="s">
        <v>1861</v>
      </c>
      <c r="F16" s="661" t="s">
        <v>1846</v>
      </c>
      <c r="G16" s="661" t="s">
        <v>1916</v>
      </c>
      <c r="H16" s="661" t="s">
        <v>560</v>
      </c>
      <c r="I16" s="661" t="s">
        <v>1917</v>
      </c>
      <c r="J16" s="661" t="s">
        <v>1918</v>
      </c>
      <c r="K16" s="661" t="s">
        <v>1919</v>
      </c>
      <c r="L16" s="662">
        <v>110.28</v>
      </c>
      <c r="M16" s="662">
        <v>220.56</v>
      </c>
      <c r="N16" s="661">
        <v>2</v>
      </c>
      <c r="O16" s="742">
        <v>0.5</v>
      </c>
      <c r="P16" s="662">
        <v>220.56</v>
      </c>
      <c r="Q16" s="677">
        <v>1</v>
      </c>
      <c r="R16" s="661">
        <v>2</v>
      </c>
      <c r="S16" s="677">
        <v>1</v>
      </c>
      <c r="T16" s="742">
        <v>0.5</v>
      </c>
      <c r="U16" s="700">
        <v>1</v>
      </c>
    </row>
    <row r="17" spans="1:21" ht="14.4" customHeight="1" x14ac:dyDescent="0.3">
      <c r="A17" s="660">
        <v>7</v>
      </c>
      <c r="B17" s="661" t="s">
        <v>1703</v>
      </c>
      <c r="C17" s="661">
        <v>89301072</v>
      </c>
      <c r="D17" s="740" t="s">
        <v>2645</v>
      </c>
      <c r="E17" s="741" t="s">
        <v>1861</v>
      </c>
      <c r="F17" s="661" t="s">
        <v>1846</v>
      </c>
      <c r="G17" s="661" t="s">
        <v>1920</v>
      </c>
      <c r="H17" s="661" t="s">
        <v>560</v>
      </c>
      <c r="I17" s="661" t="s">
        <v>1921</v>
      </c>
      <c r="J17" s="661" t="s">
        <v>1922</v>
      </c>
      <c r="K17" s="661" t="s">
        <v>1923</v>
      </c>
      <c r="L17" s="662">
        <v>24.68</v>
      </c>
      <c r="M17" s="662">
        <v>74.039999999999992</v>
      </c>
      <c r="N17" s="661">
        <v>3</v>
      </c>
      <c r="O17" s="742">
        <v>0.5</v>
      </c>
      <c r="P17" s="662">
        <v>74.039999999999992</v>
      </c>
      <c r="Q17" s="677">
        <v>1</v>
      </c>
      <c r="R17" s="661">
        <v>3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7</v>
      </c>
      <c r="B18" s="661" t="s">
        <v>1703</v>
      </c>
      <c r="C18" s="661">
        <v>89301072</v>
      </c>
      <c r="D18" s="740" t="s">
        <v>2645</v>
      </c>
      <c r="E18" s="741" t="s">
        <v>1861</v>
      </c>
      <c r="F18" s="661" t="s">
        <v>1846</v>
      </c>
      <c r="G18" s="661" t="s">
        <v>1924</v>
      </c>
      <c r="H18" s="661" t="s">
        <v>1168</v>
      </c>
      <c r="I18" s="661" t="s">
        <v>1925</v>
      </c>
      <c r="J18" s="661" t="s">
        <v>1926</v>
      </c>
      <c r="K18" s="661" t="s">
        <v>1927</v>
      </c>
      <c r="L18" s="662">
        <v>0</v>
      </c>
      <c r="M18" s="662">
        <v>0</v>
      </c>
      <c r="N18" s="661">
        <v>1</v>
      </c>
      <c r="O18" s="742">
        <v>1</v>
      </c>
      <c r="P18" s="662">
        <v>0</v>
      </c>
      <c r="Q18" s="677"/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7</v>
      </c>
      <c r="B19" s="661" t="s">
        <v>1703</v>
      </c>
      <c r="C19" s="661">
        <v>89301072</v>
      </c>
      <c r="D19" s="740" t="s">
        <v>2645</v>
      </c>
      <c r="E19" s="741" t="s">
        <v>1861</v>
      </c>
      <c r="F19" s="661" t="s">
        <v>1846</v>
      </c>
      <c r="G19" s="661" t="s">
        <v>1928</v>
      </c>
      <c r="H19" s="661" t="s">
        <v>560</v>
      </c>
      <c r="I19" s="661" t="s">
        <v>1929</v>
      </c>
      <c r="J19" s="661" t="s">
        <v>1930</v>
      </c>
      <c r="K19" s="661" t="s">
        <v>1221</v>
      </c>
      <c r="L19" s="662">
        <v>9.2799999999999994</v>
      </c>
      <c r="M19" s="662">
        <v>27.839999999999996</v>
      </c>
      <c r="N19" s="661">
        <v>3</v>
      </c>
      <c r="O19" s="742">
        <v>0.5</v>
      </c>
      <c r="P19" s="662">
        <v>27.839999999999996</v>
      </c>
      <c r="Q19" s="677">
        <v>1</v>
      </c>
      <c r="R19" s="661">
        <v>3</v>
      </c>
      <c r="S19" s="677">
        <v>1</v>
      </c>
      <c r="T19" s="742">
        <v>0.5</v>
      </c>
      <c r="U19" s="700">
        <v>1</v>
      </c>
    </row>
    <row r="20" spans="1:21" ht="14.4" customHeight="1" x14ac:dyDescent="0.3">
      <c r="A20" s="660">
        <v>7</v>
      </c>
      <c r="B20" s="661" t="s">
        <v>1703</v>
      </c>
      <c r="C20" s="661">
        <v>89301072</v>
      </c>
      <c r="D20" s="740" t="s">
        <v>2645</v>
      </c>
      <c r="E20" s="741" t="s">
        <v>1861</v>
      </c>
      <c r="F20" s="661" t="s">
        <v>1846</v>
      </c>
      <c r="G20" s="661" t="s">
        <v>1931</v>
      </c>
      <c r="H20" s="661" t="s">
        <v>560</v>
      </c>
      <c r="I20" s="661" t="s">
        <v>1932</v>
      </c>
      <c r="J20" s="661" t="s">
        <v>1933</v>
      </c>
      <c r="K20" s="661" t="s">
        <v>1934</v>
      </c>
      <c r="L20" s="662">
        <v>55.01</v>
      </c>
      <c r="M20" s="662">
        <v>55.01</v>
      </c>
      <c r="N20" s="661">
        <v>1</v>
      </c>
      <c r="O20" s="742">
        <v>0.5</v>
      </c>
      <c r="P20" s="662">
        <v>55.01</v>
      </c>
      <c r="Q20" s="677">
        <v>1</v>
      </c>
      <c r="R20" s="661">
        <v>1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7</v>
      </c>
      <c r="B21" s="661" t="s">
        <v>1703</v>
      </c>
      <c r="C21" s="661">
        <v>89301072</v>
      </c>
      <c r="D21" s="740" t="s">
        <v>2645</v>
      </c>
      <c r="E21" s="741" t="s">
        <v>1861</v>
      </c>
      <c r="F21" s="661" t="s">
        <v>1846</v>
      </c>
      <c r="G21" s="661" t="s">
        <v>1935</v>
      </c>
      <c r="H21" s="661" t="s">
        <v>560</v>
      </c>
      <c r="I21" s="661" t="s">
        <v>1353</v>
      </c>
      <c r="J21" s="661" t="s">
        <v>1354</v>
      </c>
      <c r="K21" s="661" t="s">
        <v>1936</v>
      </c>
      <c r="L21" s="662">
        <v>36.97</v>
      </c>
      <c r="M21" s="662">
        <v>73.94</v>
      </c>
      <c r="N21" s="661">
        <v>2</v>
      </c>
      <c r="O21" s="742">
        <v>0.5</v>
      </c>
      <c r="P21" s="662">
        <v>73.94</v>
      </c>
      <c r="Q21" s="677">
        <v>1</v>
      </c>
      <c r="R21" s="661">
        <v>2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7</v>
      </c>
      <c r="B22" s="661" t="s">
        <v>1703</v>
      </c>
      <c r="C22" s="661">
        <v>89301072</v>
      </c>
      <c r="D22" s="740" t="s">
        <v>2645</v>
      </c>
      <c r="E22" s="741" t="s">
        <v>1861</v>
      </c>
      <c r="F22" s="661" t="s">
        <v>1846</v>
      </c>
      <c r="G22" s="661" t="s">
        <v>1937</v>
      </c>
      <c r="H22" s="661" t="s">
        <v>1168</v>
      </c>
      <c r="I22" s="661" t="s">
        <v>1938</v>
      </c>
      <c r="J22" s="661" t="s">
        <v>1939</v>
      </c>
      <c r="K22" s="661" t="s">
        <v>1940</v>
      </c>
      <c r="L22" s="662">
        <v>62.24</v>
      </c>
      <c r="M22" s="662">
        <v>62.24</v>
      </c>
      <c r="N22" s="661">
        <v>1</v>
      </c>
      <c r="O22" s="742">
        <v>0.5</v>
      </c>
      <c r="P22" s="662">
        <v>62.24</v>
      </c>
      <c r="Q22" s="677">
        <v>1</v>
      </c>
      <c r="R22" s="661">
        <v>1</v>
      </c>
      <c r="S22" s="677">
        <v>1</v>
      </c>
      <c r="T22" s="742">
        <v>0.5</v>
      </c>
      <c r="U22" s="700">
        <v>1</v>
      </c>
    </row>
    <row r="23" spans="1:21" ht="14.4" customHeight="1" x14ac:dyDescent="0.3">
      <c r="A23" s="660">
        <v>7</v>
      </c>
      <c r="B23" s="661" t="s">
        <v>1703</v>
      </c>
      <c r="C23" s="661">
        <v>89301072</v>
      </c>
      <c r="D23" s="740" t="s">
        <v>2645</v>
      </c>
      <c r="E23" s="741" t="s">
        <v>1861</v>
      </c>
      <c r="F23" s="661" t="s">
        <v>1846</v>
      </c>
      <c r="G23" s="661" t="s">
        <v>1937</v>
      </c>
      <c r="H23" s="661" t="s">
        <v>560</v>
      </c>
      <c r="I23" s="661" t="s">
        <v>1941</v>
      </c>
      <c r="J23" s="661" t="s">
        <v>1942</v>
      </c>
      <c r="K23" s="661" t="s">
        <v>1943</v>
      </c>
      <c r="L23" s="662">
        <v>82.99</v>
      </c>
      <c r="M23" s="662">
        <v>82.99</v>
      </c>
      <c r="N23" s="661">
        <v>1</v>
      </c>
      <c r="O23" s="742">
        <v>0.5</v>
      </c>
      <c r="P23" s="662">
        <v>82.99</v>
      </c>
      <c r="Q23" s="677">
        <v>1</v>
      </c>
      <c r="R23" s="661">
        <v>1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7</v>
      </c>
      <c r="B24" s="661" t="s">
        <v>1703</v>
      </c>
      <c r="C24" s="661">
        <v>89301072</v>
      </c>
      <c r="D24" s="740" t="s">
        <v>2645</v>
      </c>
      <c r="E24" s="741" t="s">
        <v>1861</v>
      </c>
      <c r="F24" s="661" t="s">
        <v>1846</v>
      </c>
      <c r="G24" s="661" t="s">
        <v>1944</v>
      </c>
      <c r="H24" s="661" t="s">
        <v>560</v>
      </c>
      <c r="I24" s="661" t="s">
        <v>1945</v>
      </c>
      <c r="J24" s="661" t="s">
        <v>1032</v>
      </c>
      <c r="K24" s="661" t="s">
        <v>1946</v>
      </c>
      <c r="L24" s="662">
        <v>0</v>
      </c>
      <c r="M24" s="662">
        <v>0</v>
      </c>
      <c r="N24" s="661">
        <v>2</v>
      </c>
      <c r="O24" s="742">
        <v>1</v>
      </c>
      <c r="P24" s="662"/>
      <c r="Q24" s="677"/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7</v>
      </c>
      <c r="B25" s="661" t="s">
        <v>1703</v>
      </c>
      <c r="C25" s="661">
        <v>89301072</v>
      </c>
      <c r="D25" s="740" t="s">
        <v>2645</v>
      </c>
      <c r="E25" s="741" t="s">
        <v>1861</v>
      </c>
      <c r="F25" s="661" t="s">
        <v>1846</v>
      </c>
      <c r="G25" s="661" t="s">
        <v>1947</v>
      </c>
      <c r="H25" s="661" t="s">
        <v>1168</v>
      </c>
      <c r="I25" s="661" t="s">
        <v>1948</v>
      </c>
      <c r="J25" s="661" t="s">
        <v>1191</v>
      </c>
      <c r="K25" s="661" t="s">
        <v>1949</v>
      </c>
      <c r="L25" s="662">
        <v>334.66</v>
      </c>
      <c r="M25" s="662">
        <v>669.32</v>
      </c>
      <c r="N25" s="661">
        <v>2</v>
      </c>
      <c r="O25" s="742">
        <v>0.5</v>
      </c>
      <c r="P25" s="662">
        <v>669.32</v>
      </c>
      <c r="Q25" s="677">
        <v>1</v>
      </c>
      <c r="R25" s="661">
        <v>2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7</v>
      </c>
      <c r="B26" s="661" t="s">
        <v>1703</v>
      </c>
      <c r="C26" s="661">
        <v>89301072</v>
      </c>
      <c r="D26" s="740" t="s">
        <v>2645</v>
      </c>
      <c r="E26" s="741" t="s">
        <v>1861</v>
      </c>
      <c r="F26" s="661" t="s">
        <v>1846</v>
      </c>
      <c r="G26" s="661" t="s">
        <v>1950</v>
      </c>
      <c r="H26" s="661" t="s">
        <v>560</v>
      </c>
      <c r="I26" s="661" t="s">
        <v>1951</v>
      </c>
      <c r="J26" s="661" t="s">
        <v>1952</v>
      </c>
      <c r="K26" s="661" t="s">
        <v>1953</v>
      </c>
      <c r="L26" s="662">
        <v>0</v>
      </c>
      <c r="M26" s="662">
        <v>0</v>
      </c>
      <c r="N26" s="661">
        <v>2</v>
      </c>
      <c r="O26" s="742">
        <v>1</v>
      </c>
      <c r="P26" s="662">
        <v>0</v>
      </c>
      <c r="Q26" s="677"/>
      <c r="R26" s="661">
        <v>2</v>
      </c>
      <c r="S26" s="677">
        <v>1</v>
      </c>
      <c r="T26" s="742">
        <v>1</v>
      </c>
      <c r="U26" s="700">
        <v>1</v>
      </c>
    </row>
    <row r="27" spans="1:21" ht="14.4" customHeight="1" x14ac:dyDescent="0.3">
      <c r="A27" s="660">
        <v>7</v>
      </c>
      <c r="B27" s="661" t="s">
        <v>1703</v>
      </c>
      <c r="C27" s="661">
        <v>89301072</v>
      </c>
      <c r="D27" s="740" t="s">
        <v>2645</v>
      </c>
      <c r="E27" s="741" t="s">
        <v>1861</v>
      </c>
      <c r="F27" s="661" t="s">
        <v>1846</v>
      </c>
      <c r="G27" s="661" t="s">
        <v>1954</v>
      </c>
      <c r="H27" s="661" t="s">
        <v>560</v>
      </c>
      <c r="I27" s="661" t="s">
        <v>1955</v>
      </c>
      <c r="J27" s="661" t="s">
        <v>1956</v>
      </c>
      <c r="K27" s="661" t="s">
        <v>835</v>
      </c>
      <c r="L27" s="662">
        <v>75.22</v>
      </c>
      <c r="M27" s="662">
        <v>75.22</v>
      </c>
      <c r="N27" s="661">
        <v>1</v>
      </c>
      <c r="O27" s="742">
        <v>0.5</v>
      </c>
      <c r="P27" s="662">
        <v>75.22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7</v>
      </c>
      <c r="B28" s="661" t="s">
        <v>1703</v>
      </c>
      <c r="C28" s="661">
        <v>89301072</v>
      </c>
      <c r="D28" s="740" t="s">
        <v>2645</v>
      </c>
      <c r="E28" s="741" t="s">
        <v>1862</v>
      </c>
      <c r="F28" s="661" t="s">
        <v>1846</v>
      </c>
      <c r="G28" s="661" t="s">
        <v>1957</v>
      </c>
      <c r="H28" s="661" t="s">
        <v>560</v>
      </c>
      <c r="I28" s="661" t="s">
        <v>1958</v>
      </c>
      <c r="J28" s="661" t="s">
        <v>1959</v>
      </c>
      <c r="K28" s="661" t="s">
        <v>1960</v>
      </c>
      <c r="L28" s="662">
        <v>167.58</v>
      </c>
      <c r="M28" s="662">
        <v>167.58</v>
      </c>
      <c r="N28" s="661">
        <v>1</v>
      </c>
      <c r="O28" s="742">
        <v>1</v>
      </c>
      <c r="P28" s="662">
        <v>167.58</v>
      </c>
      <c r="Q28" s="677">
        <v>1</v>
      </c>
      <c r="R28" s="661">
        <v>1</v>
      </c>
      <c r="S28" s="677">
        <v>1</v>
      </c>
      <c r="T28" s="742">
        <v>1</v>
      </c>
      <c r="U28" s="700">
        <v>1</v>
      </c>
    </row>
    <row r="29" spans="1:21" ht="14.4" customHeight="1" x14ac:dyDescent="0.3">
      <c r="A29" s="660">
        <v>7</v>
      </c>
      <c r="B29" s="661" t="s">
        <v>1703</v>
      </c>
      <c r="C29" s="661">
        <v>89301072</v>
      </c>
      <c r="D29" s="740" t="s">
        <v>2645</v>
      </c>
      <c r="E29" s="741" t="s">
        <v>1864</v>
      </c>
      <c r="F29" s="661" t="s">
        <v>1846</v>
      </c>
      <c r="G29" s="661" t="s">
        <v>1961</v>
      </c>
      <c r="H29" s="661" t="s">
        <v>560</v>
      </c>
      <c r="I29" s="661" t="s">
        <v>1962</v>
      </c>
      <c r="J29" s="661" t="s">
        <v>1963</v>
      </c>
      <c r="K29" s="661" t="s">
        <v>1964</v>
      </c>
      <c r="L29" s="662">
        <v>0</v>
      </c>
      <c r="M29" s="662">
        <v>0</v>
      </c>
      <c r="N29" s="661">
        <v>2</v>
      </c>
      <c r="O29" s="742">
        <v>2</v>
      </c>
      <c r="P29" s="662">
        <v>0</v>
      </c>
      <c r="Q29" s="677"/>
      <c r="R29" s="661">
        <v>1</v>
      </c>
      <c r="S29" s="677">
        <v>0.5</v>
      </c>
      <c r="T29" s="742">
        <v>1</v>
      </c>
      <c r="U29" s="700">
        <v>0.5</v>
      </c>
    </row>
    <row r="30" spans="1:21" ht="14.4" customHeight="1" x14ac:dyDescent="0.3">
      <c r="A30" s="660">
        <v>7</v>
      </c>
      <c r="B30" s="661" t="s">
        <v>1703</v>
      </c>
      <c r="C30" s="661">
        <v>89301072</v>
      </c>
      <c r="D30" s="740" t="s">
        <v>2645</v>
      </c>
      <c r="E30" s="741" t="s">
        <v>1865</v>
      </c>
      <c r="F30" s="661" t="s">
        <v>1846</v>
      </c>
      <c r="G30" s="661" t="s">
        <v>1965</v>
      </c>
      <c r="H30" s="661" t="s">
        <v>560</v>
      </c>
      <c r="I30" s="661" t="s">
        <v>1966</v>
      </c>
      <c r="J30" s="661" t="s">
        <v>1967</v>
      </c>
      <c r="K30" s="661" t="s">
        <v>1968</v>
      </c>
      <c r="L30" s="662">
        <v>0</v>
      </c>
      <c r="M30" s="662">
        <v>0</v>
      </c>
      <c r="N30" s="661">
        <v>3</v>
      </c>
      <c r="O30" s="742">
        <v>1</v>
      </c>
      <c r="P30" s="662">
        <v>0</v>
      </c>
      <c r="Q30" s="677"/>
      <c r="R30" s="661">
        <v>3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7</v>
      </c>
      <c r="B31" s="661" t="s">
        <v>1703</v>
      </c>
      <c r="C31" s="661">
        <v>89301072</v>
      </c>
      <c r="D31" s="740" t="s">
        <v>2645</v>
      </c>
      <c r="E31" s="741" t="s">
        <v>1865</v>
      </c>
      <c r="F31" s="661" t="s">
        <v>1846</v>
      </c>
      <c r="G31" s="661" t="s">
        <v>1969</v>
      </c>
      <c r="H31" s="661" t="s">
        <v>560</v>
      </c>
      <c r="I31" s="661" t="s">
        <v>1970</v>
      </c>
      <c r="J31" s="661" t="s">
        <v>1971</v>
      </c>
      <c r="K31" s="661" t="s">
        <v>1972</v>
      </c>
      <c r="L31" s="662">
        <v>154.36000000000001</v>
      </c>
      <c r="M31" s="662">
        <v>308.72000000000003</v>
      </c>
      <c r="N31" s="661">
        <v>2</v>
      </c>
      <c r="O31" s="742">
        <v>1</v>
      </c>
      <c r="P31" s="662">
        <v>308.72000000000003</v>
      </c>
      <c r="Q31" s="677">
        <v>1</v>
      </c>
      <c r="R31" s="661">
        <v>2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7</v>
      </c>
      <c r="B32" s="661" t="s">
        <v>1703</v>
      </c>
      <c r="C32" s="661">
        <v>89301072</v>
      </c>
      <c r="D32" s="740" t="s">
        <v>2645</v>
      </c>
      <c r="E32" s="741" t="s">
        <v>1865</v>
      </c>
      <c r="F32" s="661" t="s">
        <v>1846</v>
      </c>
      <c r="G32" s="661" t="s">
        <v>1973</v>
      </c>
      <c r="H32" s="661" t="s">
        <v>560</v>
      </c>
      <c r="I32" s="661" t="s">
        <v>1974</v>
      </c>
      <c r="J32" s="661" t="s">
        <v>1975</v>
      </c>
      <c r="K32" s="661" t="s">
        <v>748</v>
      </c>
      <c r="L32" s="662">
        <v>0</v>
      </c>
      <c r="M32" s="662">
        <v>0</v>
      </c>
      <c r="N32" s="661">
        <v>1</v>
      </c>
      <c r="O32" s="742">
        <v>1</v>
      </c>
      <c r="P32" s="662">
        <v>0</v>
      </c>
      <c r="Q32" s="677"/>
      <c r="R32" s="661">
        <v>1</v>
      </c>
      <c r="S32" s="677">
        <v>1</v>
      </c>
      <c r="T32" s="742">
        <v>1</v>
      </c>
      <c r="U32" s="700">
        <v>1</v>
      </c>
    </row>
    <row r="33" spans="1:21" ht="14.4" customHeight="1" x14ac:dyDescent="0.3">
      <c r="A33" s="660">
        <v>7</v>
      </c>
      <c r="B33" s="661" t="s">
        <v>1703</v>
      </c>
      <c r="C33" s="661">
        <v>89301072</v>
      </c>
      <c r="D33" s="740" t="s">
        <v>2645</v>
      </c>
      <c r="E33" s="741" t="s">
        <v>1865</v>
      </c>
      <c r="F33" s="661" t="s">
        <v>1846</v>
      </c>
      <c r="G33" s="661" t="s">
        <v>1896</v>
      </c>
      <c r="H33" s="661" t="s">
        <v>560</v>
      </c>
      <c r="I33" s="661" t="s">
        <v>1976</v>
      </c>
      <c r="J33" s="661" t="s">
        <v>1977</v>
      </c>
      <c r="K33" s="661" t="s">
        <v>1978</v>
      </c>
      <c r="L33" s="662">
        <v>0</v>
      </c>
      <c r="M33" s="662">
        <v>0</v>
      </c>
      <c r="N33" s="661">
        <v>2</v>
      </c>
      <c r="O33" s="742">
        <v>2</v>
      </c>
      <c r="P33" s="662">
        <v>0</v>
      </c>
      <c r="Q33" s="677"/>
      <c r="R33" s="661">
        <v>1</v>
      </c>
      <c r="S33" s="677">
        <v>0.5</v>
      </c>
      <c r="T33" s="742">
        <v>1</v>
      </c>
      <c r="U33" s="700">
        <v>0.5</v>
      </c>
    </row>
    <row r="34" spans="1:21" ht="14.4" customHeight="1" x14ac:dyDescent="0.3">
      <c r="A34" s="660">
        <v>7</v>
      </c>
      <c r="B34" s="661" t="s">
        <v>1703</v>
      </c>
      <c r="C34" s="661">
        <v>89301072</v>
      </c>
      <c r="D34" s="740" t="s">
        <v>2645</v>
      </c>
      <c r="E34" s="741" t="s">
        <v>1865</v>
      </c>
      <c r="F34" s="661" t="s">
        <v>1846</v>
      </c>
      <c r="G34" s="661" t="s">
        <v>1896</v>
      </c>
      <c r="H34" s="661" t="s">
        <v>560</v>
      </c>
      <c r="I34" s="661" t="s">
        <v>1979</v>
      </c>
      <c r="J34" s="661" t="s">
        <v>1980</v>
      </c>
      <c r="K34" s="661" t="s">
        <v>1981</v>
      </c>
      <c r="L34" s="662">
        <v>0</v>
      </c>
      <c r="M34" s="662">
        <v>0</v>
      </c>
      <c r="N34" s="661">
        <v>1</v>
      </c>
      <c r="O34" s="742">
        <v>1</v>
      </c>
      <c r="P34" s="662">
        <v>0</v>
      </c>
      <c r="Q34" s="677"/>
      <c r="R34" s="661">
        <v>1</v>
      </c>
      <c r="S34" s="677">
        <v>1</v>
      </c>
      <c r="T34" s="742">
        <v>1</v>
      </c>
      <c r="U34" s="700">
        <v>1</v>
      </c>
    </row>
    <row r="35" spans="1:21" ht="14.4" customHeight="1" x14ac:dyDescent="0.3">
      <c r="A35" s="660">
        <v>7</v>
      </c>
      <c r="B35" s="661" t="s">
        <v>1703</v>
      </c>
      <c r="C35" s="661">
        <v>89301072</v>
      </c>
      <c r="D35" s="740" t="s">
        <v>2645</v>
      </c>
      <c r="E35" s="741" t="s">
        <v>1865</v>
      </c>
      <c r="F35" s="661" t="s">
        <v>1846</v>
      </c>
      <c r="G35" s="661" t="s">
        <v>1982</v>
      </c>
      <c r="H35" s="661" t="s">
        <v>560</v>
      </c>
      <c r="I35" s="661" t="s">
        <v>1983</v>
      </c>
      <c r="J35" s="661" t="s">
        <v>1984</v>
      </c>
      <c r="K35" s="661" t="s">
        <v>1985</v>
      </c>
      <c r="L35" s="662">
        <v>24.78</v>
      </c>
      <c r="M35" s="662">
        <v>49.56</v>
      </c>
      <c r="N35" s="661">
        <v>2</v>
      </c>
      <c r="O35" s="742">
        <v>1</v>
      </c>
      <c r="P35" s="662">
        <v>49.56</v>
      </c>
      <c r="Q35" s="677">
        <v>1</v>
      </c>
      <c r="R35" s="661">
        <v>2</v>
      </c>
      <c r="S35" s="677">
        <v>1</v>
      </c>
      <c r="T35" s="742">
        <v>1</v>
      </c>
      <c r="U35" s="700">
        <v>1</v>
      </c>
    </row>
    <row r="36" spans="1:21" ht="14.4" customHeight="1" x14ac:dyDescent="0.3">
      <c r="A36" s="660">
        <v>7</v>
      </c>
      <c r="B36" s="661" t="s">
        <v>1703</v>
      </c>
      <c r="C36" s="661">
        <v>89301072</v>
      </c>
      <c r="D36" s="740" t="s">
        <v>2645</v>
      </c>
      <c r="E36" s="741" t="s">
        <v>1867</v>
      </c>
      <c r="F36" s="661" t="s">
        <v>1846</v>
      </c>
      <c r="G36" s="661" t="s">
        <v>1986</v>
      </c>
      <c r="H36" s="661" t="s">
        <v>560</v>
      </c>
      <c r="I36" s="661" t="s">
        <v>1987</v>
      </c>
      <c r="J36" s="661" t="s">
        <v>1988</v>
      </c>
      <c r="K36" s="661" t="s">
        <v>1989</v>
      </c>
      <c r="L36" s="662">
        <v>0</v>
      </c>
      <c r="M36" s="662">
        <v>0</v>
      </c>
      <c r="N36" s="661">
        <v>4</v>
      </c>
      <c r="O36" s="742">
        <v>2.5</v>
      </c>
      <c r="P36" s="662">
        <v>0</v>
      </c>
      <c r="Q36" s="677"/>
      <c r="R36" s="661">
        <v>4</v>
      </c>
      <c r="S36" s="677">
        <v>1</v>
      </c>
      <c r="T36" s="742">
        <v>2.5</v>
      </c>
      <c r="U36" s="700">
        <v>1</v>
      </c>
    </row>
    <row r="37" spans="1:21" ht="14.4" customHeight="1" x14ac:dyDescent="0.3">
      <c r="A37" s="660">
        <v>7</v>
      </c>
      <c r="B37" s="661" t="s">
        <v>1703</v>
      </c>
      <c r="C37" s="661">
        <v>89301072</v>
      </c>
      <c r="D37" s="740" t="s">
        <v>2645</v>
      </c>
      <c r="E37" s="741" t="s">
        <v>1867</v>
      </c>
      <c r="F37" s="661" t="s">
        <v>1846</v>
      </c>
      <c r="G37" s="661" t="s">
        <v>1990</v>
      </c>
      <c r="H37" s="661" t="s">
        <v>560</v>
      </c>
      <c r="I37" s="661" t="s">
        <v>1991</v>
      </c>
      <c r="J37" s="661" t="s">
        <v>1992</v>
      </c>
      <c r="K37" s="661" t="s">
        <v>1993</v>
      </c>
      <c r="L37" s="662">
        <v>0</v>
      </c>
      <c r="M37" s="662">
        <v>0</v>
      </c>
      <c r="N37" s="661">
        <v>4</v>
      </c>
      <c r="O37" s="742">
        <v>2.5</v>
      </c>
      <c r="P37" s="662">
        <v>0</v>
      </c>
      <c r="Q37" s="677"/>
      <c r="R37" s="661">
        <v>4</v>
      </c>
      <c r="S37" s="677">
        <v>1</v>
      </c>
      <c r="T37" s="742">
        <v>2.5</v>
      </c>
      <c r="U37" s="700">
        <v>1</v>
      </c>
    </row>
    <row r="38" spans="1:21" ht="14.4" customHeight="1" x14ac:dyDescent="0.3">
      <c r="A38" s="660">
        <v>7</v>
      </c>
      <c r="B38" s="661" t="s">
        <v>1703</v>
      </c>
      <c r="C38" s="661">
        <v>89301072</v>
      </c>
      <c r="D38" s="740" t="s">
        <v>2645</v>
      </c>
      <c r="E38" s="741" t="s">
        <v>1868</v>
      </c>
      <c r="F38" s="661" t="s">
        <v>1846</v>
      </c>
      <c r="G38" s="661" t="s">
        <v>1994</v>
      </c>
      <c r="H38" s="661" t="s">
        <v>1168</v>
      </c>
      <c r="I38" s="661" t="s">
        <v>1995</v>
      </c>
      <c r="J38" s="661" t="s">
        <v>1996</v>
      </c>
      <c r="K38" s="661" t="s">
        <v>1997</v>
      </c>
      <c r="L38" s="662">
        <v>119.7</v>
      </c>
      <c r="M38" s="662">
        <v>598.5</v>
      </c>
      <c r="N38" s="661">
        <v>5</v>
      </c>
      <c r="O38" s="742">
        <v>1.5</v>
      </c>
      <c r="P38" s="662">
        <v>359.1</v>
      </c>
      <c r="Q38" s="677">
        <v>0.60000000000000009</v>
      </c>
      <c r="R38" s="661">
        <v>3</v>
      </c>
      <c r="S38" s="677">
        <v>0.6</v>
      </c>
      <c r="T38" s="742">
        <v>1</v>
      </c>
      <c r="U38" s="700">
        <v>0.66666666666666663</v>
      </c>
    </row>
    <row r="39" spans="1:21" ht="14.4" customHeight="1" x14ac:dyDescent="0.3">
      <c r="A39" s="660">
        <v>7</v>
      </c>
      <c r="B39" s="661" t="s">
        <v>1703</v>
      </c>
      <c r="C39" s="661">
        <v>89301072</v>
      </c>
      <c r="D39" s="740" t="s">
        <v>2645</v>
      </c>
      <c r="E39" s="741" t="s">
        <v>1868</v>
      </c>
      <c r="F39" s="661" t="s">
        <v>1846</v>
      </c>
      <c r="G39" s="661" t="s">
        <v>1998</v>
      </c>
      <c r="H39" s="661" t="s">
        <v>560</v>
      </c>
      <c r="I39" s="661" t="s">
        <v>1999</v>
      </c>
      <c r="J39" s="661" t="s">
        <v>2000</v>
      </c>
      <c r="K39" s="661" t="s">
        <v>2001</v>
      </c>
      <c r="L39" s="662">
        <v>37.68</v>
      </c>
      <c r="M39" s="662">
        <v>75.36</v>
      </c>
      <c r="N39" s="661">
        <v>2</v>
      </c>
      <c r="O39" s="742">
        <v>1</v>
      </c>
      <c r="P39" s="662">
        <v>75.36</v>
      </c>
      <c r="Q39" s="677">
        <v>1</v>
      </c>
      <c r="R39" s="661">
        <v>2</v>
      </c>
      <c r="S39" s="677">
        <v>1</v>
      </c>
      <c r="T39" s="742">
        <v>1</v>
      </c>
      <c r="U39" s="700">
        <v>1</v>
      </c>
    </row>
    <row r="40" spans="1:21" ht="14.4" customHeight="1" x14ac:dyDescent="0.3">
      <c r="A40" s="660">
        <v>7</v>
      </c>
      <c r="B40" s="661" t="s">
        <v>1703</v>
      </c>
      <c r="C40" s="661">
        <v>89301072</v>
      </c>
      <c r="D40" s="740" t="s">
        <v>2645</v>
      </c>
      <c r="E40" s="741" t="s">
        <v>1868</v>
      </c>
      <c r="F40" s="661" t="s">
        <v>1846</v>
      </c>
      <c r="G40" s="661" t="s">
        <v>2002</v>
      </c>
      <c r="H40" s="661" t="s">
        <v>560</v>
      </c>
      <c r="I40" s="661" t="s">
        <v>827</v>
      </c>
      <c r="J40" s="661" t="s">
        <v>2003</v>
      </c>
      <c r="K40" s="661" t="s">
        <v>2004</v>
      </c>
      <c r="L40" s="662">
        <v>61.65</v>
      </c>
      <c r="M40" s="662">
        <v>61.65</v>
      </c>
      <c r="N40" s="661">
        <v>1</v>
      </c>
      <c r="O40" s="742">
        <v>0.5</v>
      </c>
      <c r="P40" s="662">
        <v>61.65</v>
      </c>
      <c r="Q40" s="677">
        <v>1</v>
      </c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7</v>
      </c>
      <c r="B41" s="661" t="s">
        <v>1703</v>
      </c>
      <c r="C41" s="661">
        <v>89301072</v>
      </c>
      <c r="D41" s="740" t="s">
        <v>2645</v>
      </c>
      <c r="E41" s="741" t="s">
        <v>1868</v>
      </c>
      <c r="F41" s="661" t="s">
        <v>1846</v>
      </c>
      <c r="G41" s="661" t="s">
        <v>1890</v>
      </c>
      <c r="H41" s="661" t="s">
        <v>560</v>
      </c>
      <c r="I41" s="661" t="s">
        <v>678</v>
      </c>
      <c r="J41" s="661" t="s">
        <v>679</v>
      </c>
      <c r="K41" s="661" t="s">
        <v>1891</v>
      </c>
      <c r="L41" s="662">
        <v>156.77000000000001</v>
      </c>
      <c r="M41" s="662">
        <v>313.54000000000002</v>
      </c>
      <c r="N41" s="661">
        <v>2</v>
      </c>
      <c r="O41" s="742">
        <v>0.5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7</v>
      </c>
      <c r="B42" s="661" t="s">
        <v>1703</v>
      </c>
      <c r="C42" s="661">
        <v>89301072</v>
      </c>
      <c r="D42" s="740" t="s">
        <v>2645</v>
      </c>
      <c r="E42" s="741" t="s">
        <v>1868</v>
      </c>
      <c r="F42" s="661" t="s">
        <v>1846</v>
      </c>
      <c r="G42" s="661" t="s">
        <v>2005</v>
      </c>
      <c r="H42" s="661" t="s">
        <v>560</v>
      </c>
      <c r="I42" s="661" t="s">
        <v>1349</v>
      </c>
      <c r="J42" s="661" t="s">
        <v>1350</v>
      </c>
      <c r="K42" s="661" t="s">
        <v>2006</v>
      </c>
      <c r="L42" s="662">
        <v>48.09</v>
      </c>
      <c r="M42" s="662">
        <v>48.09</v>
      </c>
      <c r="N42" s="661">
        <v>1</v>
      </c>
      <c r="O42" s="742">
        <v>0.5</v>
      </c>
      <c r="P42" s="662">
        <v>48.09</v>
      </c>
      <c r="Q42" s="677">
        <v>1</v>
      </c>
      <c r="R42" s="661">
        <v>1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7</v>
      </c>
      <c r="B43" s="661" t="s">
        <v>1703</v>
      </c>
      <c r="C43" s="661">
        <v>89301072</v>
      </c>
      <c r="D43" s="740" t="s">
        <v>2645</v>
      </c>
      <c r="E43" s="741" t="s">
        <v>1868</v>
      </c>
      <c r="F43" s="661" t="s">
        <v>1846</v>
      </c>
      <c r="G43" s="661" t="s">
        <v>2007</v>
      </c>
      <c r="H43" s="661" t="s">
        <v>560</v>
      </c>
      <c r="I43" s="661" t="s">
        <v>2008</v>
      </c>
      <c r="J43" s="661" t="s">
        <v>2009</v>
      </c>
      <c r="K43" s="661" t="s">
        <v>2010</v>
      </c>
      <c r="L43" s="662">
        <v>94.84</v>
      </c>
      <c r="M43" s="662">
        <v>189.68</v>
      </c>
      <c r="N43" s="661">
        <v>2</v>
      </c>
      <c r="O43" s="742">
        <v>0.5</v>
      </c>
      <c r="P43" s="662">
        <v>189.68</v>
      </c>
      <c r="Q43" s="677">
        <v>1</v>
      </c>
      <c r="R43" s="661">
        <v>2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7</v>
      </c>
      <c r="B44" s="661" t="s">
        <v>1703</v>
      </c>
      <c r="C44" s="661">
        <v>89301072</v>
      </c>
      <c r="D44" s="740" t="s">
        <v>2645</v>
      </c>
      <c r="E44" s="741" t="s">
        <v>1868</v>
      </c>
      <c r="F44" s="661" t="s">
        <v>1846</v>
      </c>
      <c r="G44" s="661" t="s">
        <v>2011</v>
      </c>
      <c r="H44" s="661" t="s">
        <v>560</v>
      </c>
      <c r="I44" s="661" t="s">
        <v>2012</v>
      </c>
      <c r="J44" s="661" t="s">
        <v>2013</v>
      </c>
      <c r="K44" s="661" t="s">
        <v>2014</v>
      </c>
      <c r="L44" s="662">
        <v>0</v>
      </c>
      <c r="M44" s="662">
        <v>0</v>
      </c>
      <c r="N44" s="661">
        <v>1</v>
      </c>
      <c r="O44" s="742">
        <v>0.5</v>
      </c>
      <c r="P44" s="662">
        <v>0</v>
      </c>
      <c r="Q44" s="677"/>
      <c r="R44" s="661">
        <v>1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7</v>
      </c>
      <c r="B45" s="661" t="s">
        <v>1703</v>
      </c>
      <c r="C45" s="661">
        <v>89301072</v>
      </c>
      <c r="D45" s="740" t="s">
        <v>2645</v>
      </c>
      <c r="E45" s="741" t="s">
        <v>1868</v>
      </c>
      <c r="F45" s="661" t="s">
        <v>1846</v>
      </c>
      <c r="G45" s="661" t="s">
        <v>1982</v>
      </c>
      <c r="H45" s="661" t="s">
        <v>560</v>
      </c>
      <c r="I45" s="661" t="s">
        <v>921</v>
      </c>
      <c r="J45" s="661" t="s">
        <v>2015</v>
      </c>
      <c r="K45" s="661" t="s">
        <v>2016</v>
      </c>
      <c r="L45" s="662">
        <v>99.11</v>
      </c>
      <c r="M45" s="662">
        <v>198.22</v>
      </c>
      <c r="N45" s="661">
        <v>2</v>
      </c>
      <c r="O45" s="742">
        <v>1</v>
      </c>
      <c r="P45" s="662">
        <v>198.22</v>
      </c>
      <c r="Q45" s="677">
        <v>1</v>
      </c>
      <c r="R45" s="661">
        <v>2</v>
      </c>
      <c r="S45" s="677">
        <v>1</v>
      </c>
      <c r="T45" s="742">
        <v>1</v>
      </c>
      <c r="U45" s="700">
        <v>1</v>
      </c>
    </row>
    <row r="46" spans="1:21" ht="14.4" customHeight="1" x14ac:dyDescent="0.3">
      <c r="A46" s="660">
        <v>7</v>
      </c>
      <c r="B46" s="661" t="s">
        <v>1703</v>
      </c>
      <c r="C46" s="661">
        <v>89301072</v>
      </c>
      <c r="D46" s="740" t="s">
        <v>2645</v>
      </c>
      <c r="E46" s="741" t="s">
        <v>1869</v>
      </c>
      <c r="F46" s="661" t="s">
        <v>1846</v>
      </c>
      <c r="G46" s="661" t="s">
        <v>2017</v>
      </c>
      <c r="H46" s="661" t="s">
        <v>1168</v>
      </c>
      <c r="I46" s="661" t="s">
        <v>2018</v>
      </c>
      <c r="J46" s="661" t="s">
        <v>2019</v>
      </c>
      <c r="K46" s="661" t="s">
        <v>1221</v>
      </c>
      <c r="L46" s="662">
        <v>62.46</v>
      </c>
      <c r="M46" s="662">
        <v>62.46</v>
      </c>
      <c r="N46" s="661">
        <v>1</v>
      </c>
      <c r="O46" s="742">
        <v>0.5</v>
      </c>
      <c r="P46" s="662">
        <v>62.46</v>
      </c>
      <c r="Q46" s="677">
        <v>1</v>
      </c>
      <c r="R46" s="661">
        <v>1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7</v>
      </c>
      <c r="B47" s="661" t="s">
        <v>1703</v>
      </c>
      <c r="C47" s="661">
        <v>89301072</v>
      </c>
      <c r="D47" s="740" t="s">
        <v>2645</v>
      </c>
      <c r="E47" s="741" t="s">
        <v>1869</v>
      </c>
      <c r="F47" s="661" t="s">
        <v>1846</v>
      </c>
      <c r="G47" s="661" t="s">
        <v>1916</v>
      </c>
      <c r="H47" s="661" t="s">
        <v>560</v>
      </c>
      <c r="I47" s="661" t="s">
        <v>1917</v>
      </c>
      <c r="J47" s="661" t="s">
        <v>1918</v>
      </c>
      <c r="K47" s="661" t="s">
        <v>1919</v>
      </c>
      <c r="L47" s="662">
        <v>110.28</v>
      </c>
      <c r="M47" s="662">
        <v>110.28</v>
      </c>
      <c r="N47" s="661">
        <v>1</v>
      </c>
      <c r="O47" s="742">
        <v>1</v>
      </c>
      <c r="P47" s="662">
        <v>110.28</v>
      </c>
      <c r="Q47" s="677">
        <v>1</v>
      </c>
      <c r="R47" s="661">
        <v>1</v>
      </c>
      <c r="S47" s="677">
        <v>1</v>
      </c>
      <c r="T47" s="742">
        <v>1</v>
      </c>
      <c r="U47" s="700">
        <v>1</v>
      </c>
    </row>
    <row r="48" spans="1:21" ht="14.4" customHeight="1" x14ac:dyDescent="0.3">
      <c r="A48" s="660">
        <v>7</v>
      </c>
      <c r="B48" s="661" t="s">
        <v>1703</v>
      </c>
      <c r="C48" s="661">
        <v>89301072</v>
      </c>
      <c r="D48" s="740" t="s">
        <v>2645</v>
      </c>
      <c r="E48" s="741" t="s">
        <v>1869</v>
      </c>
      <c r="F48" s="661" t="s">
        <v>1846</v>
      </c>
      <c r="G48" s="661" t="s">
        <v>1973</v>
      </c>
      <c r="H48" s="661" t="s">
        <v>560</v>
      </c>
      <c r="I48" s="661" t="s">
        <v>2020</v>
      </c>
      <c r="J48" s="661" t="s">
        <v>1975</v>
      </c>
      <c r="K48" s="661" t="s">
        <v>695</v>
      </c>
      <c r="L48" s="662">
        <v>32.270000000000003</v>
      </c>
      <c r="M48" s="662">
        <v>32.270000000000003</v>
      </c>
      <c r="N48" s="661">
        <v>1</v>
      </c>
      <c r="O48" s="742">
        <v>1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7</v>
      </c>
      <c r="B49" s="661" t="s">
        <v>1703</v>
      </c>
      <c r="C49" s="661">
        <v>89301072</v>
      </c>
      <c r="D49" s="740" t="s">
        <v>2645</v>
      </c>
      <c r="E49" s="741" t="s">
        <v>1869</v>
      </c>
      <c r="F49" s="661" t="s">
        <v>1846</v>
      </c>
      <c r="G49" s="661" t="s">
        <v>2021</v>
      </c>
      <c r="H49" s="661" t="s">
        <v>560</v>
      </c>
      <c r="I49" s="661" t="s">
        <v>2022</v>
      </c>
      <c r="J49" s="661" t="s">
        <v>842</v>
      </c>
      <c r="K49" s="661" t="s">
        <v>843</v>
      </c>
      <c r="L49" s="662">
        <v>54.99</v>
      </c>
      <c r="M49" s="662">
        <v>54.99</v>
      </c>
      <c r="N49" s="661">
        <v>1</v>
      </c>
      <c r="O49" s="742">
        <v>0.5</v>
      </c>
      <c r="P49" s="662">
        <v>54.99</v>
      </c>
      <c r="Q49" s="677">
        <v>1</v>
      </c>
      <c r="R49" s="661">
        <v>1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7</v>
      </c>
      <c r="B50" s="661" t="s">
        <v>1703</v>
      </c>
      <c r="C50" s="661">
        <v>89301072</v>
      </c>
      <c r="D50" s="740" t="s">
        <v>2645</v>
      </c>
      <c r="E50" s="741" t="s">
        <v>1871</v>
      </c>
      <c r="F50" s="661" t="s">
        <v>1846</v>
      </c>
      <c r="G50" s="661" t="s">
        <v>2023</v>
      </c>
      <c r="H50" s="661" t="s">
        <v>560</v>
      </c>
      <c r="I50" s="661" t="s">
        <v>2024</v>
      </c>
      <c r="J50" s="661" t="s">
        <v>2025</v>
      </c>
      <c r="K50" s="661" t="s">
        <v>2026</v>
      </c>
      <c r="L50" s="662">
        <v>0</v>
      </c>
      <c r="M50" s="662">
        <v>0</v>
      </c>
      <c r="N50" s="661">
        <v>1</v>
      </c>
      <c r="O50" s="742">
        <v>1</v>
      </c>
      <c r="P50" s="662">
        <v>0</v>
      </c>
      <c r="Q50" s="677"/>
      <c r="R50" s="661">
        <v>1</v>
      </c>
      <c r="S50" s="677">
        <v>1</v>
      </c>
      <c r="T50" s="742">
        <v>1</v>
      </c>
      <c r="U50" s="700">
        <v>1</v>
      </c>
    </row>
    <row r="51" spans="1:21" ht="14.4" customHeight="1" x14ac:dyDescent="0.3">
      <c r="A51" s="660">
        <v>7</v>
      </c>
      <c r="B51" s="661" t="s">
        <v>1703</v>
      </c>
      <c r="C51" s="661">
        <v>89301072</v>
      </c>
      <c r="D51" s="740" t="s">
        <v>2645</v>
      </c>
      <c r="E51" s="741" t="s">
        <v>1872</v>
      </c>
      <c r="F51" s="661" t="s">
        <v>1846</v>
      </c>
      <c r="G51" s="661" t="s">
        <v>2027</v>
      </c>
      <c r="H51" s="661" t="s">
        <v>560</v>
      </c>
      <c r="I51" s="661" t="s">
        <v>2028</v>
      </c>
      <c r="J51" s="661" t="s">
        <v>2029</v>
      </c>
      <c r="K51" s="661" t="s">
        <v>2030</v>
      </c>
      <c r="L51" s="662">
        <v>75.64</v>
      </c>
      <c r="M51" s="662">
        <v>75.64</v>
      </c>
      <c r="N51" s="661">
        <v>1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7</v>
      </c>
      <c r="B52" s="661" t="s">
        <v>1703</v>
      </c>
      <c r="C52" s="661">
        <v>89301072</v>
      </c>
      <c r="D52" s="740" t="s">
        <v>2645</v>
      </c>
      <c r="E52" s="741" t="s">
        <v>1872</v>
      </c>
      <c r="F52" s="661" t="s">
        <v>1846</v>
      </c>
      <c r="G52" s="661" t="s">
        <v>2031</v>
      </c>
      <c r="H52" s="661" t="s">
        <v>560</v>
      </c>
      <c r="I52" s="661" t="s">
        <v>2032</v>
      </c>
      <c r="J52" s="661" t="s">
        <v>2033</v>
      </c>
      <c r="K52" s="661" t="s">
        <v>695</v>
      </c>
      <c r="L52" s="662">
        <v>129.69</v>
      </c>
      <c r="M52" s="662">
        <v>389.07</v>
      </c>
      <c r="N52" s="661">
        <v>3</v>
      </c>
      <c r="O52" s="742">
        <v>1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7</v>
      </c>
      <c r="B53" s="661" t="s">
        <v>1703</v>
      </c>
      <c r="C53" s="661">
        <v>89301072</v>
      </c>
      <c r="D53" s="740" t="s">
        <v>2645</v>
      </c>
      <c r="E53" s="741" t="s">
        <v>1873</v>
      </c>
      <c r="F53" s="661" t="s">
        <v>1846</v>
      </c>
      <c r="G53" s="661" t="s">
        <v>2034</v>
      </c>
      <c r="H53" s="661" t="s">
        <v>560</v>
      </c>
      <c r="I53" s="661" t="s">
        <v>2035</v>
      </c>
      <c r="J53" s="661" t="s">
        <v>2036</v>
      </c>
      <c r="K53" s="661" t="s">
        <v>2037</v>
      </c>
      <c r="L53" s="662">
        <v>0</v>
      </c>
      <c r="M53" s="662">
        <v>0</v>
      </c>
      <c r="N53" s="661">
        <v>1</v>
      </c>
      <c r="O53" s="742">
        <v>0.5</v>
      </c>
      <c r="P53" s="662"/>
      <c r="Q53" s="677"/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7</v>
      </c>
      <c r="B54" s="661" t="s">
        <v>1703</v>
      </c>
      <c r="C54" s="661">
        <v>89301072</v>
      </c>
      <c r="D54" s="740" t="s">
        <v>2645</v>
      </c>
      <c r="E54" s="741" t="s">
        <v>1873</v>
      </c>
      <c r="F54" s="661" t="s">
        <v>1846</v>
      </c>
      <c r="G54" s="661" t="s">
        <v>1994</v>
      </c>
      <c r="H54" s="661" t="s">
        <v>1168</v>
      </c>
      <c r="I54" s="661" t="s">
        <v>1995</v>
      </c>
      <c r="J54" s="661" t="s">
        <v>1996</v>
      </c>
      <c r="K54" s="661" t="s">
        <v>1997</v>
      </c>
      <c r="L54" s="662">
        <v>119.7</v>
      </c>
      <c r="M54" s="662">
        <v>359.1</v>
      </c>
      <c r="N54" s="661">
        <v>3</v>
      </c>
      <c r="O54" s="742"/>
      <c r="P54" s="662"/>
      <c r="Q54" s="677">
        <v>0</v>
      </c>
      <c r="R54" s="661"/>
      <c r="S54" s="677">
        <v>0</v>
      </c>
      <c r="T54" s="742"/>
      <c r="U54" s="700"/>
    </row>
    <row r="55" spans="1:21" ht="14.4" customHeight="1" x14ac:dyDescent="0.3">
      <c r="A55" s="660">
        <v>7</v>
      </c>
      <c r="B55" s="661" t="s">
        <v>1703</v>
      </c>
      <c r="C55" s="661">
        <v>89301072</v>
      </c>
      <c r="D55" s="740" t="s">
        <v>2645</v>
      </c>
      <c r="E55" s="741" t="s">
        <v>1873</v>
      </c>
      <c r="F55" s="661" t="s">
        <v>1846</v>
      </c>
      <c r="G55" s="661" t="s">
        <v>2038</v>
      </c>
      <c r="H55" s="661" t="s">
        <v>560</v>
      </c>
      <c r="I55" s="661" t="s">
        <v>2039</v>
      </c>
      <c r="J55" s="661" t="s">
        <v>2040</v>
      </c>
      <c r="K55" s="661" t="s">
        <v>2041</v>
      </c>
      <c r="L55" s="662">
        <v>0</v>
      </c>
      <c r="M55" s="662">
        <v>0</v>
      </c>
      <c r="N55" s="661">
        <v>3</v>
      </c>
      <c r="O55" s="742">
        <v>1</v>
      </c>
      <c r="P55" s="662">
        <v>0</v>
      </c>
      <c r="Q55" s="677"/>
      <c r="R55" s="661">
        <v>3</v>
      </c>
      <c r="S55" s="677">
        <v>1</v>
      </c>
      <c r="T55" s="742">
        <v>1</v>
      </c>
      <c r="U55" s="700">
        <v>1</v>
      </c>
    </row>
    <row r="56" spans="1:21" ht="14.4" customHeight="1" x14ac:dyDescent="0.3">
      <c r="A56" s="660">
        <v>7</v>
      </c>
      <c r="B56" s="661" t="s">
        <v>1703</v>
      </c>
      <c r="C56" s="661">
        <v>89301072</v>
      </c>
      <c r="D56" s="740" t="s">
        <v>2645</v>
      </c>
      <c r="E56" s="741" t="s">
        <v>1873</v>
      </c>
      <c r="F56" s="661" t="s">
        <v>1846</v>
      </c>
      <c r="G56" s="661" t="s">
        <v>2042</v>
      </c>
      <c r="H56" s="661" t="s">
        <v>560</v>
      </c>
      <c r="I56" s="661" t="s">
        <v>2043</v>
      </c>
      <c r="J56" s="661" t="s">
        <v>2044</v>
      </c>
      <c r="K56" s="661" t="s">
        <v>2045</v>
      </c>
      <c r="L56" s="662">
        <v>0</v>
      </c>
      <c r="M56" s="662">
        <v>0</v>
      </c>
      <c r="N56" s="661">
        <v>3</v>
      </c>
      <c r="O56" s="742">
        <v>0.5</v>
      </c>
      <c r="P56" s="662"/>
      <c r="Q56" s="677"/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7</v>
      </c>
      <c r="B57" s="661" t="s">
        <v>1703</v>
      </c>
      <c r="C57" s="661">
        <v>89301072</v>
      </c>
      <c r="D57" s="740" t="s">
        <v>2645</v>
      </c>
      <c r="E57" s="741" t="s">
        <v>1873</v>
      </c>
      <c r="F57" s="661" t="s">
        <v>1846</v>
      </c>
      <c r="G57" s="661" t="s">
        <v>1900</v>
      </c>
      <c r="H57" s="661" t="s">
        <v>560</v>
      </c>
      <c r="I57" s="661" t="s">
        <v>2046</v>
      </c>
      <c r="J57" s="661" t="s">
        <v>1902</v>
      </c>
      <c r="K57" s="661" t="s">
        <v>2047</v>
      </c>
      <c r="L57" s="662">
        <v>0</v>
      </c>
      <c r="M57" s="662">
        <v>0</v>
      </c>
      <c r="N57" s="661">
        <v>1</v>
      </c>
      <c r="O57" s="742"/>
      <c r="P57" s="662"/>
      <c r="Q57" s="677"/>
      <c r="R57" s="661"/>
      <c r="S57" s="677">
        <v>0</v>
      </c>
      <c r="T57" s="742"/>
      <c r="U57" s="700"/>
    </row>
    <row r="58" spans="1:21" ht="14.4" customHeight="1" x14ac:dyDescent="0.3">
      <c r="A58" s="660">
        <v>7</v>
      </c>
      <c r="B58" s="661" t="s">
        <v>1703</v>
      </c>
      <c r="C58" s="661">
        <v>89301072</v>
      </c>
      <c r="D58" s="740" t="s">
        <v>2645</v>
      </c>
      <c r="E58" s="741" t="s">
        <v>1874</v>
      </c>
      <c r="F58" s="661" t="s">
        <v>1846</v>
      </c>
      <c r="G58" s="661" t="s">
        <v>2048</v>
      </c>
      <c r="H58" s="661" t="s">
        <v>560</v>
      </c>
      <c r="I58" s="661" t="s">
        <v>686</v>
      </c>
      <c r="J58" s="661" t="s">
        <v>2049</v>
      </c>
      <c r="K58" s="661" t="s">
        <v>2050</v>
      </c>
      <c r="L58" s="662">
        <v>35.11</v>
      </c>
      <c r="M58" s="662">
        <v>35.11</v>
      </c>
      <c r="N58" s="661">
        <v>1</v>
      </c>
      <c r="O58" s="742">
        <v>0.5</v>
      </c>
      <c r="P58" s="662">
        <v>35.11</v>
      </c>
      <c r="Q58" s="677">
        <v>1</v>
      </c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7</v>
      </c>
      <c r="B59" s="661" t="s">
        <v>1703</v>
      </c>
      <c r="C59" s="661">
        <v>89301072</v>
      </c>
      <c r="D59" s="740" t="s">
        <v>2645</v>
      </c>
      <c r="E59" s="741" t="s">
        <v>1874</v>
      </c>
      <c r="F59" s="661" t="s">
        <v>1846</v>
      </c>
      <c r="G59" s="661" t="s">
        <v>2051</v>
      </c>
      <c r="H59" s="661" t="s">
        <v>560</v>
      </c>
      <c r="I59" s="661" t="s">
        <v>989</v>
      </c>
      <c r="J59" s="661" t="s">
        <v>990</v>
      </c>
      <c r="K59" s="661" t="s">
        <v>2052</v>
      </c>
      <c r="L59" s="662">
        <v>0</v>
      </c>
      <c r="M59" s="662">
        <v>0</v>
      </c>
      <c r="N59" s="661">
        <v>1</v>
      </c>
      <c r="O59" s="742">
        <v>0.5</v>
      </c>
      <c r="P59" s="662">
        <v>0</v>
      </c>
      <c r="Q59" s="677"/>
      <c r="R59" s="661">
        <v>1</v>
      </c>
      <c r="S59" s="677">
        <v>1</v>
      </c>
      <c r="T59" s="742">
        <v>0.5</v>
      </c>
      <c r="U59" s="700">
        <v>1</v>
      </c>
    </row>
    <row r="60" spans="1:21" ht="14.4" customHeight="1" x14ac:dyDescent="0.3">
      <c r="A60" s="660">
        <v>7</v>
      </c>
      <c r="B60" s="661" t="s">
        <v>1703</v>
      </c>
      <c r="C60" s="661">
        <v>89301072</v>
      </c>
      <c r="D60" s="740" t="s">
        <v>2645</v>
      </c>
      <c r="E60" s="741" t="s">
        <v>1875</v>
      </c>
      <c r="F60" s="661" t="s">
        <v>1846</v>
      </c>
      <c r="G60" s="661" t="s">
        <v>2053</v>
      </c>
      <c r="H60" s="661" t="s">
        <v>560</v>
      </c>
      <c r="I60" s="661" t="s">
        <v>2054</v>
      </c>
      <c r="J60" s="661" t="s">
        <v>2055</v>
      </c>
      <c r="K60" s="661" t="s">
        <v>2056</v>
      </c>
      <c r="L60" s="662">
        <v>815.1</v>
      </c>
      <c r="M60" s="662">
        <v>7335.9000000000005</v>
      </c>
      <c r="N60" s="661">
        <v>9</v>
      </c>
      <c r="O60" s="742">
        <v>0.5</v>
      </c>
      <c r="P60" s="662">
        <v>7335.9000000000005</v>
      </c>
      <c r="Q60" s="677">
        <v>1</v>
      </c>
      <c r="R60" s="661">
        <v>9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7</v>
      </c>
      <c r="B61" s="661" t="s">
        <v>1703</v>
      </c>
      <c r="C61" s="661">
        <v>89301072</v>
      </c>
      <c r="D61" s="740" t="s">
        <v>2645</v>
      </c>
      <c r="E61" s="741" t="s">
        <v>1875</v>
      </c>
      <c r="F61" s="661" t="s">
        <v>1846</v>
      </c>
      <c r="G61" s="661" t="s">
        <v>2002</v>
      </c>
      <c r="H61" s="661" t="s">
        <v>560</v>
      </c>
      <c r="I61" s="661" t="s">
        <v>2057</v>
      </c>
      <c r="J61" s="661" t="s">
        <v>2003</v>
      </c>
      <c r="K61" s="661" t="s">
        <v>2058</v>
      </c>
      <c r="L61" s="662">
        <v>123.3</v>
      </c>
      <c r="M61" s="662">
        <v>369.9</v>
      </c>
      <c r="N61" s="661">
        <v>3</v>
      </c>
      <c r="O61" s="742">
        <v>1.5</v>
      </c>
      <c r="P61" s="662">
        <v>123.3</v>
      </c>
      <c r="Q61" s="677">
        <v>0.33333333333333337</v>
      </c>
      <c r="R61" s="661">
        <v>1</v>
      </c>
      <c r="S61" s="677">
        <v>0.33333333333333331</v>
      </c>
      <c r="T61" s="742">
        <v>0.5</v>
      </c>
      <c r="U61" s="700">
        <v>0.33333333333333331</v>
      </c>
    </row>
    <row r="62" spans="1:21" ht="14.4" customHeight="1" x14ac:dyDescent="0.3">
      <c r="A62" s="660">
        <v>7</v>
      </c>
      <c r="B62" s="661" t="s">
        <v>1703</v>
      </c>
      <c r="C62" s="661">
        <v>89301072</v>
      </c>
      <c r="D62" s="740" t="s">
        <v>2645</v>
      </c>
      <c r="E62" s="741" t="s">
        <v>1875</v>
      </c>
      <c r="F62" s="661" t="s">
        <v>1846</v>
      </c>
      <c r="G62" s="661" t="s">
        <v>1957</v>
      </c>
      <c r="H62" s="661" t="s">
        <v>560</v>
      </c>
      <c r="I62" s="661" t="s">
        <v>2059</v>
      </c>
      <c r="J62" s="661" t="s">
        <v>1959</v>
      </c>
      <c r="K62" s="661" t="s">
        <v>2060</v>
      </c>
      <c r="L62" s="662">
        <v>0</v>
      </c>
      <c r="M62" s="662">
        <v>0</v>
      </c>
      <c r="N62" s="661">
        <v>1</v>
      </c>
      <c r="O62" s="742">
        <v>0.5</v>
      </c>
      <c r="P62" s="662">
        <v>0</v>
      </c>
      <c r="Q62" s="677"/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7</v>
      </c>
      <c r="B63" s="661" t="s">
        <v>1703</v>
      </c>
      <c r="C63" s="661">
        <v>89301072</v>
      </c>
      <c r="D63" s="740" t="s">
        <v>2645</v>
      </c>
      <c r="E63" s="741" t="s">
        <v>1875</v>
      </c>
      <c r="F63" s="661" t="s">
        <v>1846</v>
      </c>
      <c r="G63" s="661" t="s">
        <v>2061</v>
      </c>
      <c r="H63" s="661" t="s">
        <v>560</v>
      </c>
      <c r="I63" s="661" t="s">
        <v>2062</v>
      </c>
      <c r="J63" s="661" t="s">
        <v>2063</v>
      </c>
      <c r="K63" s="661" t="s">
        <v>2064</v>
      </c>
      <c r="L63" s="662">
        <v>0</v>
      </c>
      <c r="M63" s="662">
        <v>0</v>
      </c>
      <c r="N63" s="661">
        <v>1</v>
      </c>
      <c r="O63" s="742">
        <v>1</v>
      </c>
      <c r="P63" s="662">
        <v>0</v>
      </c>
      <c r="Q63" s="677"/>
      <c r="R63" s="661">
        <v>1</v>
      </c>
      <c r="S63" s="677">
        <v>1</v>
      </c>
      <c r="T63" s="742">
        <v>1</v>
      </c>
      <c r="U63" s="700">
        <v>1</v>
      </c>
    </row>
    <row r="64" spans="1:21" ht="14.4" customHeight="1" x14ac:dyDescent="0.3">
      <c r="A64" s="660">
        <v>7</v>
      </c>
      <c r="B64" s="661" t="s">
        <v>1703</v>
      </c>
      <c r="C64" s="661">
        <v>89301072</v>
      </c>
      <c r="D64" s="740" t="s">
        <v>2645</v>
      </c>
      <c r="E64" s="741" t="s">
        <v>1875</v>
      </c>
      <c r="F64" s="661" t="s">
        <v>1846</v>
      </c>
      <c r="G64" s="661" t="s">
        <v>2065</v>
      </c>
      <c r="H64" s="661" t="s">
        <v>560</v>
      </c>
      <c r="I64" s="661" t="s">
        <v>2066</v>
      </c>
      <c r="J64" s="661" t="s">
        <v>2067</v>
      </c>
      <c r="K64" s="661" t="s">
        <v>2068</v>
      </c>
      <c r="L64" s="662">
        <v>552.41</v>
      </c>
      <c r="M64" s="662">
        <v>1657.23</v>
      </c>
      <c r="N64" s="661">
        <v>3</v>
      </c>
      <c r="O64" s="742">
        <v>0.5</v>
      </c>
      <c r="P64" s="662">
        <v>1657.23</v>
      </c>
      <c r="Q64" s="677">
        <v>1</v>
      </c>
      <c r="R64" s="661">
        <v>3</v>
      </c>
      <c r="S64" s="677">
        <v>1</v>
      </c>
      <c r="T64" s="742">
        <v>0.5</v>
      </c>
      <c r="U64" s="700">
        <v>1</v>
      </c>
    </row>
    <row r="65" spans="1:21" ht="14.4" customHeight="1" x14ac:dyDescent="0.3">
      <c r="A65" s="660">
        <v>7</v>
      </c>
      <c r="B65" s="661" t="s">
        <v>1703</v>
      </c>
      <c r="C65" s="661">
        <v>89301072</v>
      </c>
      <c r="D65" s="740" t="s">
        <v>2645</v>
      </c>
      <c r="E65" s="741" t="s">
        <v>1875</v>
      </c>
      <c r="F65" s="661" t="s">
        <v>1846</v>
      </c>
      <c r="G65" s="661" t="s">
        <v>2069</v>
      </c>
      <c r="H65" s="661" t="s">
        <v>560</v>
      </c>
      <c r="I65" s="661" t="s">
        <v>2070</v>
      </c>
      <c r="J65" s="661" t="s">
        <v>2071</v>
      </c>
      <c r="K65" s="661" t="s">
        <v>2072</v>
      </c>
      <c r="L65" s="662">
        <v>81.78</v>
      </c>
      <c r="M65" s="662">
        <v>81.78</v>
      </c>
      <c r="N65" s="661">
        <v>1</v>
      </c>
      <c r="O65" s="742">
        <v>0.5</v>
      </c>
      <c r="P65" s="662">
        <v>81.78</v>
      </c>
      <c r="Q65" s="677">
        <v>1</v>
      </c>
      <c r="R65" s="661">
        <v>1</v>
      </c>
      <c r="S65" s="677">
        <v>1</v>
      </c>
      <c r="T65" s="742">
        <v>0.5</v>
      </c>
      <c r="U65" s="700">
        <v>1</v>
      </c>
    </row>
    <row r="66" spans="1:21" ht="14.4" customHeight="1" x14ac:dyDescent="0.3">
      <c r="A66" s="660">
        <v>7</v>
      </c>
      <c r="B66" s="661" t="s">
        <v>1703</v>
      </c>
      <c r="C66" s="661">
        <v>89301072</v>
      </c>
      <c r="D66" s="740" t="s">
        <v>2645</v>
      </c>
      <c r="E66" s="741" t="s">
        <v>1875</v>
      </c>
      <c r="F66" s="661" t="s">
        <v>1846</v>
      </c>
      <c r="G66" s="661" t="s">
        <v>2073</v>
      </c>
      <c r="H66" s="661" t="s">
        <v>560</v>
      </c>
      <c r="I66" s="661" t="s">
        <v>2074</v>
      </c>
      <c r="J66" s="661" t="s">
        <v>2075</v>
      </c>
      <c r="K66" s="661" t="s">
        <v>2076</v>
      </c>
      <c r="L66" s="662">
        <v>0</v>
      </c>
      <c r="M66" s="662">
        <v>0</v>
      </c>
      <c r="N66" s="661">
        <v>1</v>
      </c>
      <c r="O66" s="742">
        <v>0.5</v>
      </c>
      <c r="P66" s="662">
        <v>0</v>
      </c>
      <c r="Q66" s="677"/>
      <c r="R66" s="661">
        <v>1</v>
      </c>
      <c r="S66" s="677">
        <v>1</v>
      </c>
      <c r="T66" s="742">
        <v>0.5</v>
      </c>
      <c r="U66" s="700">
        <v>1</v>
      </c>
    </row>
    <row r="67" spans="1:21" ht="14.4" customHeight="1" x14ac:dyDescent="0.3">
      <c r="A67" s="660">
        <v>7</v>
      </c>
      <c r="B67" s="661" t="s">
        <v>1703</v>
      </c>
      <c r="C67" s="661">
        <v>89301072</v>
      </c>
      <c r="D67" s="740" t="s">
        <v>2645</v>
      </c>
      <c r="E67" s="741" t="s">
        <v>1876</v>
      </c>
      <c r="F67" s="661" t="s">
        <v>1846</v>
      </c>
      <c r="G67" s="661" t="s">
        <v>2077</v>
      </c>
      <c r="H67" s="661" t="s">
        <v>560</v>
      </c>
      <c r="I67" s="661" t="s">
        <v>2078</v>
      </c>
      <c r="J67" s="661" t="s">
        <v>2079</v>
      </c>
      <c r="K67" s="661" t="s">
        <v>2080</v>
      </c>
      <c r="L67" s="662">
        <v>340.97</v>
      </c>
      <c r="M67" s="662">
        <v>340.97</v>
      </c>
      <c r="N67" s="661">
        <v>1</v>
      </c>
      <c r="O67" s="742">
        <v>1</v>
      </c>
      <c r="P67" s="662">
        <v>340.97</v>
      </c>
      <c r="Q67" s="677">
        <v>1</v>
      </c>
      <c r="R67" s="661">
        <v>1</v>
      </c>
      <c r="S67" s="677">
        <v>1</v>
      </c>
      <c r="T67" s="742">
        <v>1</v>
      </c>
      <c r="U67" s="700">
        <v>1</v>
      </c>
    </row>
    <row r="68" spans="1:21" ht="14.4" customHeight="1" x14ac:dyDescent="0.3">
      <c r="A68" s="660">
        <v>7</v>
      </c>
      <c r="B68" s="661" t="s">
        <v>1703</v>
      </c>
      <c r="C68" s="661">
        <v>89301072</v>
      </c>
      <c r="D68" s="740" t="s">
        <v>2645</v>
      </c>
      <c r="E68" s="741" t="s">
        <v>1876</v>
      </c>
      <c r="F68" s="661" t="s">
        <v>1846</v>
      </c>
      <c r="G68" s="661" t="s">
        <v>2081</v>
      </c>
      <c r="H68" s="661" t="s">
        <v>560</v>
      </c>
      <c r="I68" s="661" t="s">
        <v>2082</v>
      </c>
      <c r="J68" s="661" t="s">
        <v>2083</v>
      </c>
      <c r="K68" s="661" t="s">
        <v>2084</v>
      </c>
      <c r="L68" s="662">
        <v>340.97</v>
      </c>
      <c r="M68" s="662">
        <v>340.97</v>
      </c>
      <c r="N68" s="661">
        <v>1</v>
      </c>
      <c r="O68" s="742">
        <v>1</v>
      </c>
      <c r="P68" s="662">
        <v>340.97</v>
      </c>
      <c r="Q68" s="677">
        <v>1</v>
      </c>
      <c r="R68" s="661">
        <v>1</v>
      </c>
      <c r="S68" s="677">
        <v>1</v>
      </c>
      <c r="T68" s="742">
        <v>1</v>
      </c>
      <c r="U68" s="700">
        <v>1</v>
      </c>
    </row>
    <row r="69" spans="1:21" ht="14.4" customHeight="1" x14ac:dyDescent="0.3">
      <c r="A69" s="660">
        <v>7</v>
      </c>
      <c r="B69" s="661" t="s">
        <v>1703</v>
      </c>
      <c r="C69" s="661">
        <v>89301072</v>
      </c>
      <c r="D69" s="740" t="s">
        <v>2645</v>
      </c>
      <c r="E69" s="741" t="s">
        <v>1876</v>
      </c>
      <c r="F69" s="661" t="s">
        <v>1846</v>
      </c>
      <c r="G69" s="661" t="s">
        <v>2007</v>
      </c>
      <c r="H69" s="661" t="s">
        <v>560</v>
      </c>
      <c r="I69" s="661" t="s">
        <v>2085</v>
      </c>
      <c r="J69" s="661" t="s">
        <v>2009</v>
      </c>
      <c r="K69" s="661" t="s">
        <v>2086</v>
      </c>
      <c r="L69" s="662">
        <v>94.84</v>
      </c>
      <c r="M69" s="662">
        <v>94.84</v>
      </c>
      <c r="N69" s="661">
        <v>1</v>
      </c>
      <c r="O69" s="742">
        <v>1</v>
      </c>
      <c r="P69" s="662">
        <v>94.84</v>
      </c>
      <c r="Q69" s="677">
        <v>1</v>
      </c>
      <c r="R69" s="661">
        <v>1</v>
      </c>
      <c r="S69" s="677">
        <v>1</v>
      </c>
      <c r="T69" s="742">
        <v>1</v>
      </c>
      <c r="U69" s="700">
        <v>1</v>
      </c>
    </row>
    <row r="70" spans="1:21" ht="14.4" customHeight="1" x14ac:dyDescent="0.3">
      <c r="A70" s="660">
        <v>7</v>
      </c>
      <c r="B70" s="661" t="s">
        <v>1703</v>
      </c>
      <c r="C70" s="661">
        <v>89301072</v>
      </c>
      <c r="D70" s="740" t="s">
        <v>2645</v>
      </c>
      <c r="E70" s="741" t="s">
        <v>1877</v>
      </c>
      <c r="F70" s="661" t="s">
        <v>1846</v>
      </c>
      <c r="G70" s="661" t="s">
        <v>2087</v>
      </c>
      <c r="H70" s="661" t="s">
        <v>1168</v>
      </c>
      <c r="I70" s="661" t="s">
        <v>2088</v>
      </c>
      <c r="J70" s="661" t="s">
        <v>2089</v>
      </c>
      <c r="K70" s="661" t="s">
        <v>2090</v>
      </c>
      <c r="L70" s="662">
        <v>99.66</v>
      </c>
      <c r="M70" s="662">
        <v>597.96</v>
      </c>
      <c r="N70" s="661">
        <v>6</v>
      </c>
      <c r="O70" s="742">
        <v>2</v>
      </c>
      <c r="P70" s="662">
        <v>597.96</v>
      </c>
      <c r="Q70" s="677">
        <v>1</v>
      </c>
      <c r="R70" s="661">
        <v>6</v>
      </c>
      <c r="S70" s="677">
        <v>1</v>
      </c>
      <c r="T70" s="742">
        <v>2</v>
      </c>
      <c r="U70" s="700">
        <v>1</v>
      </c>
    </row>
    <row r="71" spans="1:21" ht="14.4" customHeight="1" x14ac:dyDescent="0.3">
      <c r="A71" s="660">
        <v>7</v>
      </c>
      <c r="B71" s="661" t="s">
        <v>1703</v>
      </c>
      <c r="C71" s="661">
        <v>89301072</v>
      </c>
      <c r="D71" s="740" t="s">
        <v>2645</v>
      </c>
      <c r="E71" s="741" t="s">
        <v>1878</v>
      </c>
      <c r="F71" s="661" t="s">
        <v>1846</v>
      </c>
      <c r="G71" s="661" t="s">
        <v>1890</v>
      </c>
      <c r="H71" s="661" t="s">
        <v>560</v>
      </c>
      <c r="I71" s="661" t="s">
        <v>678</v>
      </c>
      <c r="J71" s="661" t="s">
        <v>679</v>
      </c>
      <c r="K71" s="661" t="s">
        <v>1891</v>
      </c>
      <c r="L71" s="662">
        <v>156.77000000000001</v>
      </c>
      <c r="M71" s="662">
        <v>156.77000000000001</v>
      </c>
      <c r="N71" s="661">
        <v>1</v>
      </c>
      <c r="O71" s="742">
        <v>1</v>
      </c>
      <c r="P71" s="662">
        <v>156.77000000000001</v>
      </c>
      <c r="Q71" s="677">
        <v>1</v>
      </c>
      <c r="R71" s="661">
        <v>1</v>
      </c>
      <c r="S71" s="677">
        <v>1</v>
      </c>
      <c r="T71" s="742">
        <v>1</v>
      </c>
      <c r="U71" s="700">
        <v>1</v>
      </c>
    </row>
    <row r="72" spans="1:21" ht="14.4" customHeight="1" x14ac:dyDescent="0.3">
      <c r="A72" s="660">
        <v>7</v>
      </c>
      <c r="B72" s="661" t="s">
        <v>1703</v>
      </c>
      <c r="C72" s="661">
        <v>89301072</v>
      </c>
      <c r="D72" s="740" t="s">
        <v>2645</v>
      </c>
      <c r="E72" s="741" t="s">
        <v>1879</v>
      </c>
      <c r="F72" s="661" t="s">
        <v>1846</v>
      </c>
      <c r="G72" s="661" t="s">
        <v>1994</v>
      </c>
      <c r="H72" s="661" t="s">
        <v>1168</v>
      </c>
      <c r="I72" s="661" t="s">
        <v>2091</v>
      </c>
      <c r="J72" s="661" t="s">
        <v>1996</v>
      </c>
      <c r="K72" s="661" t="s">
        <v>2092</v>
      </c>
      <c r="L72" s="662">
        <v>425.17</v>
      </c>
      <c r="M72" s="662">
        <v>425.17</v>
      </c>
      <c r="N72" s="661">
        <v>1</v>
      </c>
      <c r="O72" s="742">
        <v>1</v>
      </c>
      <c r="P72" s="662">
        <v>425.17</v>
      </c>
      <c r="Q72" s="677">
        <v>1</v>
      </c>
      <c r="R72" s="661">
        <v>1</v>
      </c>
      <c r="S72" s="677">
        <v>1</v>
      </c>
      <c r="T72" s="742">
        <v>1</v>
      </c>
      <c r="U72" s="700">
        <v>1</v>
      </c>
    </row>
    <row r="73" spans="1:21" ht="14.4" customHeight="1" x14ac:dyDescent="0.3">
      <c r="A73" s="660">
        <v>7</v>
      </c>
      <c r="B73" s="661" t="s">
        <v>1703</v>
      </c>
      <c r="C73" s="661">
        <v>89301072</v>
      </c>
      <c r="D73" s="740" t="s">
        <v>2645</v>
      </c>
      <c r="E73" s="741" t="s">
        <v>1879</v>
      </c>
      <c r="F73" s="661" t="s">
        <v>1846</v>
      </c>
      <c r="G73" s="661" t="s">
        <v>2093</v>
      </c>
      <c r="H73" s="661" t="s">
        <v>560</v>
      </c>
      <c r="I73" s="661" t="s">
        <v>2094</v>
      </c>
      <c r="J73" s="661" t="s">
        <v>2095</v>
      </c>
      <c r="K73" s="661" t="s">
        <v>1129</v>
      </c>
      <c r="L73" s="662">
        <v>0</v>
      </c>
      <c r="M73" s="662">
        <v>0</v>
      </c>
      <c r="N73" s="661">
        <v>1</v>
      </c>
      <c r="O73" s="742">
        <v>0.5</v>
      </c>
      <c r="P73" s="662">
        <v>0</v>
      </c>
      <c r="Q73" s="677"/>
      <c r="R73" s="661">
        <v>1</v>
      </c>
      <c r="S73" s="677">
        <v>1</v>
      </c>
      <c r="T73" s="742">
        <v>0.5</v>
      </c>
      <c r="U73" s="700">
        <v>1</v>
      </c>
    </row>
    <row r="74" spans="1:21" ht="14.4" customHeight="1" x14ac:dyDescent="0.3">
      <c r="A74" s="660">
        <v>7</v>
      </c>
      <c r="B74" s="661" t="s">
        <v>1703</v>
      </c>
      <c r="C74" s="661">
        <v>89301072</v>
      </c>
      <c r="D74" s="740" t="s">
        <v>2645</v>
      </c>
      <c r="E74" s="741" t="s">
        <v>1879</v>
      </c>
      <c r="F74" s="661" t="s">
        <v>1846</v>
      </c>
      <c r="G74" s="661" t="s">
        <v>2096</v>
      </c>
      <c r="H74" s="661" t="s">
        <v>560</v>
      </c>
      <c r="I74" s="661" t="s">
        <v>2097</v>
      </c>
      <c r="J74" s="661" t="s">
        <v>2098</v>
      </c>
      <c r="K74" s="661" t="s">
        <v>2099</v>
      </c>
      <c r="L74" s="662">
        <v>147.31</v>
      </c>
      <c r="M74" s="662">
        <v>147.31</v>
      </c>
      <c r="N74" s="661">
        <v>1</v>
      </c>
      <c r="O74" s="742">
        <v>0.5</v>
      </c>
      <c r="P74" s="662">
        <v>147.31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7</v>
      </c>
      <c r="B75" s="661" t="s">
        <v>1703</v>
      </c>
      <c r="C75" s="661">
        <v>89301072</v>
      </c>
      <c r="D75" s="740" t="s">
        <v>2645</v>
      </c>
      <c r="E75" s="741" t="s">
        <v>1879</v>
      </c>
      <c r="F75" s="661" t="s">
        <v>1846</v>
      </c>
      <c r="G75" s="661" t="s">
        <v>2007</v>
      </c>
      <c r="H75" s="661" t="s">
        <v>560</v>
      </c>
      <c r="I75" s="661" t="s">
        <v>2100</v>
      </c>
      <c r="J75" s="661" t="s">
        <v>2101</v>
      </c>
      <c r="K75" s="661" t="s">
        <v>2102</v>
      </c>
      <c r="L75" s="662">
        <v>131.35</v>
      </c>
      <c r="M75" s="662">
        <v>131.35</v>
      </c>
      <c r="N75" s="661">
        <v>1</v>
      </c>
      <c r="O75" s="742"/>
      <c r="P75" s="662">
        <v>131.35</v>
      </c>
      <c r="Q75" s="677">
        <v>1</v>
      </c>
      <c r="R75" s="661">
        <v>1</v>
      </c>
      <c r="S75" s="677">
        <v>1</v>
      </c>
      <c r="T75" s="742"/>
      <c r="U75" s="700"/>
    </row>
    <row r="76" spans="1:21" ht="14.4" customHeight="1" x14ac:dyDescent="0.3">
      <c r="A76" s="660">
        <v>7</v>
      </c>
      <c r="B76" s="661" t="s">
        <v>1703</v>
      </c>
      <c r="C76" s="661">
        <v>89301072</v>
      </c>
      <c r="D76" s="740" t="s">
        <v>2645</v>
      </c>
      <c r="E76" s="741" t="s">
        <v>1880</v>
      </c>
      <c r="F76" s="661" t="s">
        <v>1846</v>
      </c>
      <c r="G76" s="661" t="s">
        <v>1937</v>
      </c>
      <c r="H76" s="661" t="s">
        <v>1168</v>
      </c>
      <c r="I76" s="661" t="s">
        <v>1938</v>
      </c>
      <c r="J76" s="661" t="s">
        <v>1939</v>
      </c>
      <c r="K76" s="661" t="s">
        <v>1940</v>
      </c>
      <c r="L76" s="662">
        <v>62.24</v>
      </c>
      <c r="M76" s="662">
        <v>62.24</v>
      </c>
      <c r="N76" s="661">
        <v>1</v>
      </c>
      <c r="O76" s="742">
        <v>1</v>
      </c>
      <c r="P76" s="662">
        <v>62.24</v>
      </c>
      <c r="Q76" s="677">
        <v>1</v>
      </c>
      <c r="R76" s="661">
        <v>1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7</v>
      </c>
      <c r="B77" s="661" t="s">
        <v>1703</v>
      </c>
      <c r="C77" s="661">
        <v>89301072</v>
      </c>
      <c r="D77" s="740" t="s">
        <v>2645</v>
      </c>
      <c r="E77" s="741" t="s">
        <v>1880</v>
      </c>
      <c r="F77" s="661" t="s">
        <v>1846</v>
      </c>
      <c r="G77" s="661" t="s">
        <v>2087</v>
      </c>
      <c r="H77" s="661" t="s">
        <v>1168</v>
      </c>
      <c r="I77" s="661" t="s">
        <v>2103</v>
      </c>
      <c r="J77" s="661" t="s">
        <v>2104</v>
      </c>
      <c r="K77" s="661" t="s">
        <v>2105</v>
      </c>
      <c r="L77" s="662">
        <v>30.2</v>
      </c>
      <c r="M77" s="662">
        <v>60.4</v>
      </c>
      <c r="N77" s="661">
        <v>2</v>
      </c>
      <c r="O77" s="742">
        <v>1</v>
      </c>
      <c r="P77" s="662">
        <v>60.4</v>
      </c>
      <c r="Q77" s="677">
        <v>1</v>
      </c>
      <c r="R77" s="661">
        <v>2</v>
      </c>
      <c r="S77" s="677">
        <v>1</v>
      </c>
      <c r="T77" s="742">
        <v>1</v>
      </c>
      <c r="U77" s="700">
        <v>1</v>
      </c>
    </row>
    <row r="78" spans="1:21" ht="14.4" customHeight="1" x14ac:dyDescent="0.3">
      <c r="A78" s="660">
        <v>7</v>
      </c>
      <c r="B78" s="661" t="s">
        <v>1703</v>
      </c>
      <c r="C78" s="661">
        <v>89301072</v>
      </c>
      <c r="D78" s="740" t="s">
        <v>2645</v>
      </c>
      <c r="E78" s="741" t="s">
        <v>1882</v>
      </c>
      <c r="F78" s="661" t="s">
        <v>1846</v>
      </c>
      <c r="G78" s="661" t="s">
        <v>2106</v>
      </c>
      <c r="H78" s="661" t="s">
        <v>560</v>
      </c>
      <c r="I78" s="661" t="s">
        <v>2107</v>
      </c>
      <c r="J78" s="661" t="s">
        <v>2108</v>
      </c>
      <c r="K78" s="661" t="s">
        <v>2109</v>
      </c>
      <c r="L78" s="662">
        <v>0</v>
      </c>
      <c r="M78" s="662">
        <v>0</v>
      </c>
      <c r="N78" s="661">
        <v>1</v>
      </c>
      <c r="O78" s="742">
        <v>1</v>
      </c>
      <c r="P78" s="662">
        <v>0</v>
      </c>
      <c r="Q78" s="677"/>
      <c r="R78" s="661">
        <v>1</v>
      </c>
      <c r="S78" s="677">
        <v>1</v>
      </c>
      <c r="T78" s="742">
        <v>1</v>
      </c>
      <c r="U78" s="700">
        <v>1</v>
      </c>
    </row>
    <row r="79" spans="1:21" ht="14.4" customHeight="1" x14ac:dyDescent="0.3">
      <c r="A79" s="660">
        <v>7</v>
      </c>
      <c r="B79" s="661" t="s">
        <v>1703</v>
      </c>
      <c r="C79" s="661">
        <v>89301072</v>
      </c>
      <c r="D79" s="740" t="s">
        <v>2645</v>
      </c>
      <c r="E79" s="741" t="s">
        <v>1882</v>
      </c>
      <c r="F79" s="661" t="s">
        <v>1846</v>
      </c>
      <c r="G79" s="661" t="s">
        <v>2106</v>
      </c>
      <c r="H79" s="661" t="s">
        <v>560</v>
      </c>
      <c r="I79" s="661" t="s">
        <v>2110</v>
      </c>
      <c r="J79" s="661" t="s">
        <v>2108</v>
      </c>
      <c r="K79" s="661" t="s">
        <v>2111</v>
      </c>
      <c r="L79" s="662">
        <v>0</v>
      </c>
      <c r="M79" s="662">
        <v>0</v>
      </c>
      <c r="N79" s="661">
        <v>1</v>
      </c>
      <c r="O79" s="742">
        <v>1</v>
      </c>
      <c r="P79" s="662">
        <v>0</v>
      </c>
      <c r="Q79" s="677"/>
      <c r="R79" s="661">
        <v>1</v>
      </c>
      <c r="S79" s="677">
        <v>1</v>
      </c>
      <c r="T79" s="742">
        <v>1</v>
      </c>
      <c r="U79" s="700">
        <v>1</v>
      </c>
    </row>
    <row r="80" spans="1:21" ht="14.4" customHeight="1" x14ac:dyDescent="0.3">
      <c r="A80" s="660">
        <v>7</v>
      </c>
      <c r="B80" s="661" t="s">
        <v>1703</v>
      </c>
      <c r="C80" s="661">
        <v>89301072</v>
      </c>
      <c r="D80" s="740" t="s">
        <v>2645</v>
      </c>
      <c r="E80" s="741" t="s">
        <v>1882</v>
      </c>
      <c r="F80" s="661" t="s">
        <v>1846</v>
      </c>
      <c r="G80" s="661" t="s">
        <v>2112</v>
      </c>
      <c r="H80" s="661" t="s">
        <v>560</v>
      </c>
      <c r="I80" s="661" t="s">
        <v>2113</v>
      </c>
      <c r="J80" s="661" t="s">
        <v>2114</v>
      </c>
      <c r="K80" s="661" t="s">
        <v>2115</v>
      </c>
      <c r="L80" s="662">
        <v>0</v>
      </c>
      <c r="M80" s="662">
        <v>0</v>
      </c>
      <c r="N80" s="661">
        <v>1</v>
      </c>
      <c r="O80" s="742">
        <v>1</v>
      </c>
      <c r="P80" s="662">
        <v>0</v>
      </c>
      <c r="Q80" s="677"/>
      <c r="R80" s="661">
        <v>1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7</v>
      </c>
      <c r="B81" s="661" t="s">
        <v>1703</v>
      </c>
      <c r="C81" s="661">
        <v>89301074</v>
      </c>
      <c r="D81" s="740" t="s">
        <v>2646</v>
      </c>
      <c r="E81" s="741" t="s">
        <v>1856</v>
      </c>
      <c r="F81" s="661" t="s">
        <v>1846</v>
      </c>
      <c r="G81" s="661" t="s">
        <v>2002</v>
      </c>
      <c r="H81" s="661" t="s">
        <v>560</v>
      </c>
      <c r="I81" s="661" t="s">
        <v>2116</v>
      </c>
      <c r="J81" s="661" t="s">
        <v>2003</v>
      </c>
      <c r="K81" s="661" t="s">
        <v>2117</v>
      </c>
      <c r="L81" s="662">
        <v>369.91</v>
      </c>
      <c r="M81" s="662">
        <v>369.91</v>
      </c>
      <c r="N81" s="661">
        <v>1</v>
      </c>
      <c r="O81" s="742">
        <v>1</v>
      </c>
      <c r="P81" s="662">
        <v>369.91</v>
      </c>
      <c r="Q81" s="677">
        <v>1</v>
      </c>
      <c r="R81" s="661">
        <v>1</v>
      </c>
      <c r="S81" s="677">
        <v>1</v>
      </c>
      <c r="T81" s="742">
        <v>1</v>
      </c>
      <c r="U81" s="700">
        <v>1</v>
      </c>
    </row>
    <row r="82" spans="1:21" ht="14.4" customHeight="1" x14ac:dyDescent="0.3">
      <c r="A82" s="660">
        <v>7</v>
      </c>
      <c r="B82" s="661" t="s">
        <v>1703</v>
      </c>
      <c r="C82" s="661">
        <v>89301074</v>
      </c>
      <c r="D82" s="740" t="s">
        <v>2646</v>
      </c>
      <c r="E82" s="741" t="s">
        <v>1856</v>
      </c>
      <c r="F82" s="661" t="s">
        <v>1846</v>
      </c>
      <c r="G82" s="661" t="s">
        <v>2118</v>
      </c>
      <c r="H82" s="661" t="s">
        <v>560</v>
      </c>
      <c r="I82" s="661" t="s">
        <v>2119</v>
      </c>
      <c r="J82" s="661" t="s">
        <v>2120</v>
      </c>
      <c r="K82" s="661" t="s">
        <v>2121</v>
      </c>
      <c r="L82" s="662">
        <v>300.05</v>
      </c>
      <c r="M82" s="662">
        <v>300.05</v>
      </c>
      <c r="N82" s="661">
        <v>1</v>
      </c>
      <c r="O82" s="742">
        <v>1</v>
      </c>
      <c r="P82" s="662">
        <v>300.05</v>
      </c>
      <c r="Q82" s="677">
        <v>1</v>
      </c>
      <c r="R82" s="661">
        <v>1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7</v>
      </c>
      <c r="B83" s="661" t="s">
        <v>1703</v>
      </c>
      <c r="C83" s="661">
        <v>89301074</v>
      </c>
      <c r="D83" s="740" t="s">
        <v>2646</v>
      </c>
      <c r="E83" s="741" t="s">
        <v>1856</v>
      </c>
      <c r="F83" s="661" t="s">
        <v>1847</v>
      </c>
      <c r="G83" s="661" t="s">
        <v>2122</v>
      </c>
      <c r="H83" s="661" t="s">
        <v>560</v>
      </c>
      <c r="I83" s="661" t="s">
        <v>2123</v>
      </c>
      <c r="J83" s="661" t="s">
        <v>2124</v>
      </c>
      <c r="K83" s="661"/>
      <c r="L83" s="662">
        <v>0</v>
      </c>
      <c r="M83" s="662">
        <v>0</v>
      </c>
      <c r="N83" s="661">
        <v>1</v>
      </c>
      <c r="O83" s="742">
        <v>1</v>
      </c>
      <c r="P83" s="662">
        <v>0</v>
      </c>
      <c r="Q83" s="677"/>
      <c r="R83" s="661">
        <v>1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7</v>
      </c>
      <c r="B84" s="661" t="s">
        <v>1703</v>
      </c>
      <c r="C84" s="661">
        <v>89301074</v>
      </c>
      <c r="D84" s="740" t="s">
        <v>2646</v>
      </c>
      <c r="E84" s="741" t="s">
        <v>1858</v>
      </c>
      <c r="F84" s="661" t="s">
        <v>1846</v>
      </c>
      <c r="G84" s="661" t="s">
        <v>2125</v>
      </c>
      <c r="H84" s="661" t="s">
        <v>560</v>
      </c>
      <c r="I84" s="661" t="s">
        <v>2126</v>
      </c>
      <c r="J84" s="661" t="s">
        <v>2127</v>
      </c>
      <c r="K84" s="661" t="s">
        <v>2128</v>
      </c>
      <c r="L84" s="662">
        <v>0</v>
      </c>
      <c r="M84" s="662">
        <v>0</v>
      </c>
      <c r="N84" s="661">
        <v>2</v>
      </c>
      <c r="O84" s="742">
        <v>1</v>
      </c>
      <c r="P84" s="662">
        <v>0</v>
      </c>
      <c r="Q84" s="677"/>
      <c r="R84" s="661">
        <v>2</v>
      </c>
      <c r="S84" s="677">
        <v>1</v>
      </c>
      <c r="T84" s="742">
        <v>1</v>
      </c>
      <c r="U84" s="700">
        <v>1</v>
      </c>
    </row>
    <row r="85" spans="1:21" ht="14.4" customHeight="1" x14ac:dyDescent="0.3">
      <c r="A85" s="660">
        <v>7</v>
      </c>
      <c r="B85" s="661" t="s">
        <v>1703</v>
      </c>
      <c r="C85" s="661">
        <v>89301074</v>
      </c>
      <c r="D85" s="740" t="s">
        <v>2646</v>
      </c>
      <c r="E85" s="741" t="s">
        <v>1859</v>
      </c>
      <c r="F85" s="661" t="s">
        <v>1846</v>
      </c>
      <c r="G85" s="661" t="s">
        <v>2129</v>
      </c>
      <c r="H85" s="661" t="s">
        <v>560</v>
      </c>
      <c r="I85" s="661" t="s">
        <v>2130</v>
      </c>
      <c r="J85" s="661" t="s">
        <v>2131</v>
      </c>
      <c r="K85" s="661" t="s">
        <v>2132</v>
      </c>
      <c r="L85" s="662">
        <v>0</v>
      </c>
      <c r="M85" s="662">
        <v>0</v>
      </c>
      <c r="N85" s="661">
        <v>1</v>
      </c>
      <c r="O85" s="742">
        <v>0.5</v>
      </c>
      <c r="P85" s="662"/>
      <c r="Q85" s="677"/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7</v>
      </c>
      <c r="B86" s="661" t="s">
        <v>1703</v>
      </c>
      <c r="C86" s="661">
        <v>89301074</v>
      </c>
      <c r="D86" s="740" t="s">
        <v>2646</v>
      </c>
      <c r="E86" s="741" t="s">
        <v>1859</v>
      </c>
      <c r="F86" s="661" t="s">
        <v>1846</v>
      </c>
      <c r="G86" s="661" t="s">
        <v>1908</v>
      </c>
      <c r="H86" s="661" t="s">
        <v>1168</v>
      </c>
      <c r="I86" s="661" t="s">
        <v>2133</v>
      </c>
      <c r="J86" s="661" t="s">
        <v>2134</v>
      </c>
      <c r="K86" s="661" t="s">
        <v>2135</v>
      </c>
      <c r="L86" s="662">
        <v>132</v>
      </c>
      <c r="M86" s="662">
        <v>264</v>
      </c>
      <c r="N86" s="661">
        <v>2</v>
      </c>
      <c r="O86" s="742">
        <v>0.5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7</v>
      </c>
      <c r="B87" s="661" t="s">
        <v>1703</v>
      </c>
      <c r="C87" s="661">
        <v>89301074</v>
      </c>
      <c r="D87" s="740" t="s">
        <v>2646</v>
      </c>
      <c r="E87" s="741" t="s">
        <v>1859</v>
      </c>
      <c r="F87" s="661" t="s">
        <v>1846</v>
      </c>
      <c r="G87" s="661" t="s">
        <v>1990</v>
      </c>
      <c r="H87" s="661" t="s">
        <v>560</v>
      </c>
      <c r="I87" s="661" t="s">
        <v>1991</v>
      </c>
      <c r="J87" s="661" t="s">
        <v>1992</v>
      </c>
      <c r="K87" s="661" t="s">
        <v>1993</v>
      </c>
      <c r="L87" s="662">
        <v>0</v>
      </c>
      <c r="M87" s="662">
        <v>0</v>
      </c>
      <c r="N87" s="661">
        <v>1</v>
      </c>
      <c r="O87" s="742">
        <v>1</v>
      </c>
      <c r="P87" s="662">
        <v>0</v>
      </c>
      <c r="Q87" s="677"/>
      <c r="R87" s="661">
        <v>1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7</v>
      </c>
      <c r="B88" s="661" t="s">
        <v>1703</v>
      </c>
      <c r="C88" s="661">
        <v>89301074</v>
      </c>
      <c r="D88" s="740" t="s">
        <v>2646</v>
      </c>
      <c r="E88" s="741" t="s">
        <v>1859</v>
      </c>
      <c r="F88" s="661" t="s">
        <v>1846</v>
      </c>
      <c r="G88" s="661" t="s">
        <v>1920</v>
      </c>
      <c r="H88" s="661" t="s">
        <v>560</v>
      </c>
      <c r="I88" s="661" t="s">
        <v>1921</v>
      </c>
      <c r="J88" s="661" t="s">
        <v>1922</v>
      </c>
      <c r="K88" s="661" t="s">
        <v>1923</v>
      </c>
      <c r="L88" s="662">
        <v>24.68</v>
      </c>
      <c r="M88" s="662">
        <v>49.36</v>
      </c>
      <c r="N88" s="661">
        <v>2</v>
      </c>
      <c r="O88" s="742">
        <v>0.5</v>
      </c>
      <c r="P88" s="662">
        <v>49.36</v>
      </c>
      <c r="Q88" s="677">
        <v>1</v>
      </c>
      <c r="R88" s="661">
        <v>2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7</v>
      </c>
      <c r="B89" s="661" t="s">
        <v>1703</v>
      </c>
      <c r="C89" s="661">
        <v>89301074</v>
      </c>
      <c r="D89" s="740" t="s">
        <v>2646</v>
      </c>
      <c r="E89" s="741" t="s">
        <v>1859</v>
      </c>
      <c r="F89" s="661" t="s">
        <v>1846</v>
      </c>
      <c r="G89" s="661" t="s">
        <v>2136</v>
      </c>
      <c r="H89" s="661" t="s">
        <v>560</v>
      </c>
      <c r="I89" s="661" t="s">
        <v>2137</v>
      </c>
      <c r="J89" s="661" t="s">
        <v>2138</v>
      </c>
      <c r="K89" s="661" t="s">
        <v>2139</v>
      </c>
      <c r="L89" s="662">
        <v>1454.23</v>
      </c>
      <c r="M89" s="662">
        <v>5816.92</v>
      </c>
      <c r="N89" s="661">
        <v>4</v>
      </c>
      <c r="O89" s="742"/>
      <c r="P89" s="662"/>
      <c r="Q89" s="677">
        <v>0</v>
      </c>
      <c r="R89" s="661"/>
      <c r="S89" s="677">
        <v>0</v>
      </c>
      <c r="T89" s="742"/>
      <c r="U89" s="700"/>
    </row>
    <row r="90" spans="1:21" ht="14.4" customHeight="1" x14ac:dyDescent="0.3">
      <c r="A90" s="660">
        <v>7</v>
      </c>
      <c r="B90" s="661" t="s">
        <v>1703</v>
      </c>
      <c r="C90" s="661">
        <v>89301074</v>
      </c>
      <c r="D90" s="740" t="s">
        <v>2646</v>
      </c>
      <c r="E90" s="741" t="s">
        <v>1859</v>
      </c>
      <c r="F90" s="661" t="s">
        <v>1846</v>
      </c>
      <c r="G90" s="661" t="s">
        <v>2136</v>
      </c>
      <c r="H90" s="661" t="s">
        <v>560</v>
      </c>
      <c r="I90" s="661" t="s">
        <v>2140</v>
      </c>
      <c r="J90" s="661" t="s">
        <v>2141</v>
      </c>
      <c r="K90" s="661" t="s">
        <v>2142</v>
      </c>
      <c r="L90" s="662">
        <v>1938.97</v>
      </c>
      <c r="M90" s="662">
        <v>7755.88</v>
      </c>
      <c r="N90" s="661">
        <v>4</v>
      </c>
      <c r="O90" s="742"/>
      <c r="P90" s="662"/>
      <c r="Q90" s="677">
        <v>0</v>
      </c>
      <c r="R90" s="661"/>
      <c r="S90" s="677">
        <v>0</v>
      </c>
      <c r="T90" s="742"/>
      <c r="U90" s="700"/>
    </row>
    <row r="91" spans="1:21" ht="14.4" customHeight="1" x14ac:dyDescent="0.3">
      <c r="A91" s="660">
        <v>7</v>
      </c>
      <c r="B91" s="661" t="s">
        <v>1703</v>
      </c>
      <c r="C91" s="661">
        <v>89301074</v>
      </c>
      <c r="D91" s="740" t="s">
        <v>2646</v>
      </c>
      <c r="E91" s="741" t="s">
        <v>1859</v>
      </c>
      <c r="F91" s="661" t="s">
        <v>1846</v>
      </c>
      <c r="G91" s="661" t="s">
        <v>2136</v>
      </c>
      <c r="H91" s="661" t="s">
        <v>560</v>
      </c>
      <c r="I91" s="661" t="s">
        <v>2143</v>
      </c>
      <c r="J91" s="661" t="s">
        <v>2144</v>
      </c>
      <c r="K91" s="661" t="s">
        <v>2145</v>
      </c>
      <c r="L91" s="662">
        <v>1938.97</v>
      </c>
      <c r="M91" s="662">
        <v>7755.88</v>
      </c>
      <c r="N91" s="661">
        <v>4</v>
      </c>
      <c r="O91" s="742"/>
      <c r="P91" s="662">
        <v>7755.88</v>
      </c>
      <c r="Q91" s="677">
        <v>1</v>
      </c>
      <c r="R91" s="661">
        <v>4</v>
      </c>
      <c r="S91" s="677">
        <v>1</v>
      </c>
      <c r="T91" s="742"/>
      <c r="U91" s="700"/>
    </row>
    <row r="92" spans="1:21" ht="14.4" customHeight="1" x14ac:dyDescent="0.3">
      <c r="A92" s="660">
        <v>7</v>
      </c>
      <c r="B92" s="661" t="s">
        <v>1703</v>
      </c>
      <c r="C92" s="661">
        <v>89301074</v>
      </c>
      <c r="D92" s="740" t="s">
        <v>2646</v>
      </c>
      <c r="E92" s="741" t="s">
        <v>1859</v>
      </c>
      <c r="F92" s="661" t="s">
        <v>1846</v>
      </c>
      <c r="G92" s="661" t="s">
        <v>2146</v>
      </c>
      <c r="H92" s="661" t="s">
        <v>1168</v>
      </c>
      <c r="I92" s="661" t="s">
        <v>2147</v>
      </c>
      <c r="J92" s="661" t="s">
        <v>2148</v>
      </c>
      <c r="K92" s="661" t="s">
        <v>2149</v>
      </c>
      <c r="L92" s="662">
        <v>424.24</v>
      </c>
      <c r="M92" s="662">
        <v>6787.84</v>
      </c>
      <c r="N92" s="661">
        <v>16</v>
      </c>
      <c r="O92" s="742">
        <v>2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7</v>
      </c>
      <c r="B93" s="661" t="s">
        <v>1703</v>
      </c>
      <c r="C93" s="661">
        <v>89301074</v>
      </c>
      <c r="D93" s="740" t="s">
        <v>2646</v>
      </c>
      <c r="E93" s="741" t="s">
        <v>1859</v>
      </c>
      <c r="F93" s="661" t="s">
        <v>1846</v>
      </c>
      <c r="G93" s="661" t="s">
        <v>2023</v>
      </c>
      <c r="H93" s="661" t="s">
        <v>1168</v>
      </c>
      <c r="I93" s="661" t="s">
        <v>2150</v>
      </c>
      <c r="J93" s="661" t="s">
        <v>2151</v>
      </c>
      <c r="K93" s="661" t="s">
        <v>2026</v>
      </c>
      <c r="L93" s="662">
        <v>96.84</v>
      </c>
      <c r="M93" s="662">
        <v>193.68</v>
      </c>
      <c r="N93" s="661">
        <v>2</v>
      </c>
      <c r="O93" s="742">
        <v>0.5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7</v>
      </c>
      <c r="B94" s="661" t="s">
        <v>1703</v>
      </c>
      <c r="C94" s="661">
        <v>89301074</v>
      </c>
      <c r="D94" s="740" t="s">
        <v>2646</v>
      </c>
      <c r="E94" s="741" t="s">
        <v>1859</v>
      </c>
      <c r="F94" s="661" t="s">
        <v>1846</v>
      </c>
      <c r="G94" s="661" t="s">
        <v>2152</v>
      </c>
      <c r="H94" s="661" t="s">
        <v>560</v>
      </c>
      <c r="I94" s="661" t="s">
        <v>2153</v>
      </c>
      <c r="J94" s="661" t="s">
        <v>2154</v>
      </c>
      <c r="K94" s="661" t="s">
        <v>2155</v>
      </c>
      <c r="L94" s="662">
        <v>0</v>
      </c>
      <c r="M94" s="662">
        <v>0</v>
      </c>
      <c r="N94" s="661">
        <v>2</v>
      </c>
      <c r="O94" s="742">
        <v>0.5</v>
      </c>
      <c r="P94" s="662"/>
      <c r="Q94" s="677"/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7</v>
      </c>
      <c r="B95" s="661" t="s">
        <v>1703</v>
      </c>
      <c r="C95" s="661">
        <v>89301074</v>
      </c>
      <c r="D95" s="740" t="s">
        <v>2646</v>
      </c>
      <c r="E95" s="741" t="s">
        <v>1859</v>
      </c>
      <c r="F95" s="661" t="s">
        <v>1846</v>
      </c>
      <c r="G95" s="661" t="s">
        <v>2156</v>
      </c>
      <c r="H95" s="661" t="s">
        <v>1168</v>
      </c>
      <c r="I95" s="661" t="s">
        <v>1688</v>
      </c>
      <c r="J95" s="661" t="s">
        <v>1689</v>
      </c>
      <c r="K95" s="661" t="s">
        <v>1837</v>
      </c>
      <c r="L95" s="662">
        <v>48.42</v>
      </c>
      <c r="M95" s="662">
        <v>96.84</v>
      </c>
      <c r="N95" s="661">
        <v>2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7</v>
      </c>
      <c r="B96" s="661" t="s">
        <v>1703</v>
      </c>
      <c r="C96" s="661">
        <v>89301074</v>
      </c>
      <c r="D96" s="740" t="s">
        <v>2646</v>
      </c>
      <c r="E96" s="741" t="s">
        <v>1859</v>
      </c>
      <c r="F96" s="661" t="s">
        <v>1846</v>
      </c>
      <c r="G96" s="661" t="s">
        <v>1944</v>
      </c>
      <c r="H96" s="661" t="s">
        <v>560</v>
      </c>
      <c r="I96" s="661" t="s">
        <v>2157</v>
      </c>
      <c r="J96" s="661" t="s">
        <v>1032</v>
      </c>
      <c r="K96" s="661" t="s">
        <v>1946</v>
      </c>
      <c r="L96" s="662">
        <v>301.2</v>
      </c>
      <c r="M96" s="662">
        <v>301.2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7</v>
      </c>
      <c r="B97" s="661" t="s">
        <v>1703</v>
      </c>
      <c r="C97" s="661">
        <v>89301074</v>
      </c>
      <c r="D97" s="740" t="s">
        <v>2646</v>
      </c>
      <c r="E97" s="741" t="s">
        <v>1859</v>
      </c>
      <c r="F97" s="661" t="s">
        <v>1846</v>
      </c>
      <c r="G97" s="661" t="s">
        <v>2158</v>
      </c>
      <c r="H97" s="661" t="s">
        <v>1168</v>
      </c>
      <c r="I97" s="661" t="s">
        <v>2159</v>
      </c>
      <c r="J97" s="661" t="s">
        <v>2160</v>
      </c>
      <c r="K97" s="661" t="s">
        <v>2161</v>
      </c>
      <c r="L97" s="662">
        <v>1715.48</v>
      </c>
      <c r="M97" s="662">
        <v>3430.96</v>
      </c>
      <c r="N97" s="661">
        <v>2</v>
      </c>
      <c r="O97" s="742">
        <v>0.5</v>
      </c>
      <c r="P97" s="662">
        <v>3430.96</v>
      </c>
      <c r="Q97" s="677">
        <v>1</v>
      </c>
      <c r="R97" s="661">
        <v>2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7</v>
      </c>
      <c r="B98" s="661" t="s">
        <v>1703</v>
      </c>
      <c r="C98" s="661">
        <v>89301074</v>
      </c>
      <c r="D98" s="740" t="s">
        <v>2646</v>
      </c>
      <c r="E98" s="741" t="s">
        <v>1859</v>
      </c>
      <c r="F98" s="661" t="s">
        <v>1846</v>
      </c>
      <c r="G98" s="661" t="s">
        <v>2069</v>
      </c>
      <c r="H98" s="661" t="s">
        <v>560</v>
      </c>
      <c r="I98" s="661" t="s">
        <v>2070</v>
      </c>
      <c r="J98" s="661" t="s">
        <v>2071</v>
      </c>
      <c r="K98" s="661" t="s">
        <v>2072</v>
      </c>
      <c r="L98" s="662">
        <v>77.13</v>
      </c>
      <c r="M98" s="662">
        <v>77.13</v>
      </c>
      <c r="N98" s="661">
        <v>1</v>
      </c>
      <c r="O98" s="742">
        <v>1</v>
      </c>
      <c r="P98" s="662">
        <v>77.13</v>
      </c>
      <c r="Q98" s="677">
        <v>1</v>
      </c>
      <c r="R98" s="661">
        <v>1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7</v>
      </c>
      <c r="B99" s="661" t="s">
        <v>1703</v>
      </c>
      <c r="C99" s="661">
        <v>89301074</v>
      </c>
      <c r="D99" s="740" t="s">
        <v>2646</v>
      </c>
      <c r="E99" s="741" t="s">
        <v>1859</v>
      </c>
      <c r="F99" s="661" t="s">
        <v>1846</v>
      </c>
      <c r="G99" s="661" t="s">
        <v>2162</v>
      </c>
      <c r="H99" s="661" t="s">
        <v>1168</v>
      </c>
      <c r="I99" s="661" t="s">
        <v>2163</v>
      </c>
      <c r="J99" s="661" t="s">
        <v>2164</v>
      </c>
      <c r="K99" s="661" t="s">
        <v>2165</v>
      </c>
      <c r="L99" s="662">
        <v>140.94999999999999</v>
      </c>
      <c r="M99" s="662">
        <v>1550.45</v>
      </c>
      <c r="N99" s="661">
        <v>11</v>
      </c>
      <c r="O99" s="742">
        <v>3</v>
      </c>
      <c r="P99" s="662">
        <v>140.94999999999999</v>
      </c>
      <c r="Q99" s="677">
        <v>9.0909090909090898E-2</v>
      </c>
      <c r="R99" s="661">
        <v>1</v>
      </c>
      <c r="S99" s="677">
        <v>9.0909090909090912E-2</v>
      </c>
      <c r="T99" s="742">
        <v>1</v>
      </c>
      <c r="U99" s="700">
        <v>0.33333333333333331</v>
      </c>
    </row>
    <row r="100" spans="1:21" ht="14.4" customHeight="1" x14ac:dyDescent="0.3">
      <c r="A100" s="660">
        <v>7</v>
      </c>
      <c r="B100" s="661" t="s">
        <v>1703</v>
      </c>
      <c r="C100" s="661">
        <v>89301074</v>
      </c>
      <c r="D100" s="740" t="s">
        <v>2646</v>
      </c>
      <c r="E100" s="741" t="s">
        <v>1859</v>
      </c>
      <c r="F100" s="661" t="s">
        <v>1846</v>
      </c>
      <c r="G100" s="661" t="s">
        <v>2162</v>
      </c>
      <c r="H100" s="661" t="s">
        <v>1168</v>
      </c>
      <c r="I100" s="661" t="s">
        <v>2166</v>
      </c>
      <c r="J100" s="661" t="s">
        <v>2167</v>
      </c>
      <c r="K100" s="661" t="s">
        <v>2168</v>
      </c>
      <c r="L100" s="662">
        <v>187.92</v>
      </c>
      <c r="M100" s="662">
        <v>1503.36</v>
      </c>
      <c r="N100" s="661">
        <v>8</v>
      </c>
      <c r="O100" s="742">
        <v>1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7</v>
      </c>
      <c r="B101" s="661" t="s">
        <v>1703</v>
      </c>
      <c r="C101" s="661">
        <v>89301074</v>
      </c>
      <c r="D101" s="740" t="s">
        <v>2646</v>
      </c>
      <c r="E101" s="741" t="s">
        <v>1861</v>
      </c>
      <c r="F101" s="661" t="s">
        <v>1846</v>
      </c>
      <c r="G101" s="661" t="s">
        <v>2169</v>
      </c>
      <c r="H101" s="661" t="s">
        <v>560</v>
      </c>
      <c r="I101" s="661" t="s">
        <v>2170</v>
      </c>
      <c r="J101" s="661" t="s">
        <v>2171</v>
      </c>
      <c r="K101" s="661" t="s">
        <v>2172</v>
      </c>
      <c r="L101" s="662">
        <v>32.28</v>
      </c>
      <c r="M101" s="662">
        <v>193.68</v>
      </c>
      <c r="N101" s="661">
        <v>6</v>
      </c>
      <c r="O101" s="742">
        <v>1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7</v>
      </c>
      <c r="B102" s="661" t="s">
        <v>1703</v>
      </c>
      <c r="C102" s="661">
        <v>89301074</v>
      </c>
      <c r="D102" s="740" t="s">
        <v>2646</v>
      </c>
      <c r="E102" s="741" t="s">
        <v>1861</v>
      </c>
      <c r="F102" s="661" t="s">
        <v>1846</v>
      </c>
      <c r="G102" s="661" t="s">
        <v>1965</v>
      </c>
      <c r="H102" s="661" t="s">
        <v>560</v>
      </c>
      <c r="I102" s="661" t="s">
        <v>1015</v>
      </c>
      <c r="J102" s="661" t="s">
        <v>1967</v>
      </c>
      <c r="K102" s="661" t="s">
        <v>2173</v>
      </c>
      <c r="L102" s="662">
        <v>51.43</v>
      </c>
      <c r="M102" s="662">
        <v>102.86</v>
      </c>
      <c r="N102" s="661">
        <v>2</v>
      </c>
      <c r="O102" s="742">
        <v>1</v>
      </c>
      <c r="P102" s="662">
        <v>102.86</v>
      </c>
      <c r="Q102" s="677">
        <v>1</v>
      </c>
      <c r="R102" s="661">
        <v>2</v>
      </c>
      <c r="S102" s="677">
        <v>1</v>
      </c>
      <c r="T102" s="742">
        <v>1</v>
      </c>
      <c r="U102" s="700">
        <v>1</v>
      </c>
    </row>
    <row r="103" spans="1:21" ht="14.4" customHeight="1" x14ac:dyDescent="0.3">
      <c r="A103" s="660">
        <v>7</v>
      </c>
      <c r="B103" s="661" t="s">
        <v>1703</v>
      </c>
      <c r="C103" s="661">
        <v>89301074</v>
      </c>
      <c r="D103" s="740" t="s">
        <v>2646</v>
      </c>
      <c r="E103" s="741" t="s">
        <v>1861</v>
      </c>
      <c r="F103" s="661" t="s">
        <v>1846</v>
      </c>
      <c r="G103" s="661" t="s">
        <v>2174</v>
      </c>
      <c r="H103" s="661" t="s">
        <v>560</v>
      </c>
      <c r="I103" s="661" t="s">
        <v>2175</v>
      </c>
      <c r="J103" s="661" t="s">
        <v>2176</v>
      </c>
      <c r="K103" s="661" t="s">
        <v>2177</v>
      </c>
      <c r="L103" s="662">
        <v>969.48</v>
      </c>
      <c r="M103" s="662">
        <v>6786.3600000000006</v>
      </c>
      <c r="N103" s="661">
        <v>7</v>
      </c>
      <c r="O103" s="742">
        <v>1</v>
      </c>
      <c r="P103" s="662">
        <v>6786.3600000000006</v>
      </c>
      <c r="Q103" s="677">
        <v>1</v>
      </c>
      <c r="R103" s="661">
        <v>7</v>
      </c>
      <c r="S103" s="677">
        <v>1</v>
      </c>
      <c r="T103" s="742">
        <v>1</v>
      </c>
      <c r="U103" s="700">
        <v>1</v>
      </c>
    </row>
    <row r="104" spans="1:21" ht="14.4" customHeight="1" x14ac:dyDescent="0.3">
      <c r="A104" s="660">
        <v>7</v>
      </c>
      <c r="B104" s="661" t="s">
        <v>1703</v>
      </c>
      <c r="C104" s="661">
        <v>89301074</v>
      </c>
      <c r="D104" s="740" t="s">
        <v>2646</v>
      </c>
      <c r="E104" s="741" t="s">
        <v>1861</v>
      </c>
      <c r="F104" s="661" t="s">
        <v>1846</v>
      </c>
      <c r="G104" s="661" t="s">
        <v>2174</v>
      </c>
      <c r="H104" s="661" t="s">
        <v>1168</v>
      </c>
      <c r="I104" s="661" t="s">
        <v>2178</v>
      </c>
      <c r="J104" s="661" t="s">
        <v>2179</v>
      </c>
      <c r="K104" s="661" t="s">
        <v>2180</v>
      </c>
      <c r="L104" s="662">
        <v>754.04</v>
      </c>
      <c r="M104" s="662">
        <v>1508.08</v>
      </c>
      <c r="N104" s="661">
        <v>2</v>
      </c>
      <c r="O104" s="742">
        <v>2</v>
      </c>
      <c r="P104" s="662">
        <v>1508.08</v>
      </c>
      <c r="Q104" s="677">
        <v>1</v>
      </c>
      <c r="R104" s="661">
        <v>2</v>
      </c>
      <c r="S104" s="677">
        <v>1</v>
      </c>
      <c r="T104" s="742">
        <v>2</v>
      </c>
      <c r="U104" s="700">
        <v>1</v>
      </c>
    </row>
    <row r="105" spans="1:21" ht="14.4" customHeight="1" x14ac:dyDescent="0.3">
      <c r="A105" s="660">
        <v>7</v>
      </c>
      <c r="B105" s="661" t="s">
        <v>1703</v>
      </c>
      <c r="C105" s="661">
        <v>89301074</v>
      </c>
      <c r="D105" s="740" t="s">
        <v>2646</v>
      </c>
      <c r="E105" s="741" t="s">
        <v>1861</v>
      </c>
      <c r="F105" s="661" t="s">
        <v>1846</v>
      </c>
      <c r="G105" s="661" t="s">
        <v>2174</v>
      </c>
      <c r="H105" s="661" t="s">
        <v>1168</v>
      </c>
      <c r="I105" s="661" t="s">
        <v>2181</v>
      </c>
      <c r="J105" s="661" t="s">
        <v>2182</v>
      </c>
      <c r="K105" s="661" t="s">
        <v>2183</v>
      </c>
      <c r="L105" s="662">
        <v>1131.06</v>
      </c>
      <c r="M105" s="662">
        <v>40718.160000000003</v>
      </c>
      <c r="N105" s="661">
        <v>36</v>
      </c>
      <c r="O105" s="742">
        <v>7</v>
      </c>
      <c r="P105" s="662">
        <v>33931.800000000003</v>
      </c>
      <c r="Q105" s="677">
        <v>0.83333333333333337</v>
      </c>
      <c r="R105" s="661">
        <v>30</v>
      </c>
      <c r="S105" s="677">
        <v>0.83333333333333337</v>
      </c>
      <c r="T105" s="742">
        <v>6</v>
      </c>
      <c r="U105" s="700">
        <v>0.8571428571428571</v>
      </c>
    </row>
    <row r="106" spans="1:21" ht="14.4" customHeight="1" x14ac:dyDescent="0.3">
      <c r="A106" s="660">
        <v>7</v>
      </c>
      <c r="B106" s="661" t="s">
        <v>1703</v>
      </c>
      <c r="C106" s="661">
        <v>89301074</v>
      </c>
      <c r="D106" s="740" t="s">
        <v>2646</v>
      </c>
      <c r="E106" s="741" t="s">
        <v>1861</v>
      </c>
      <c r="F106" s="661" t="s">
        <v>1846</v>
      </c>
      <c r="G106" s="661" t="s">
        <v>2174</v>
      </c>
      <c r="H106" s="661" t="s">
        <v>1168</v>
      </c>
      <c r="I106" s="661" t="s">
        <v>2184</v>
      </c>
      <c r="J106" s="661" t="s">
        <v>2185</v>
      </c>
      <c r="K106" s="661" t="s">
        <v>2186</v>
      </c>
      <c r="L106" s="662">
        <v>1508.08</v>
      </c>
      <c r="M106" s="662">
        <v>10556.56</v>
      </c>
      <c r="N106" s="661">
        <v>7</v>
      </c>
      <c r="O106" s="742">
        <v>2</v>
      </c>
      <c r="P106" s="662">
        <v>10556.56</v>
      </c>
      <c r="Q106" s="677">
        <v>1</v>
      </c>
      <c r="R106" s="661">
        <v>7</v>
      </c>
      <c r="S106" s="677">
        <v>1</v>
      </c>
      <c r="T106" s="742">
        <v>2</v>
      </c>
      <c r="U106" s="700">
        <v>1</v>
      </c>
    </row>
    <row r="107" spans="1:21" ht="14.4" customHeight="1" x14ac:dyDescent="0.3">
      <c r="A107" s="660">
        <v>7</v>
      </c>
      <c r="B107" s="661" t="s">
        <v>1703</v>
      </c>
      <c r="C107" s="661">
        <v>89301074</v>
      </c>
      <c r="D107" s="740" t="s">
        <v>2646</v>
      </c>
      <c r="E107" s="741" t="s">
        <v>1861</v>
      </c>
      <c r="F107" s="661" t="s">
        <v>1846</v>
      </c>
      <c r="G107" s="661" t="s">
        <v>2174</v>
      </c>
      <c r="H107" s="661" t="s">
        <v>560</v>
      </c>
      <c r="I107" s="661" t="s">
        <v>2187</v>
      </c>
      <c r="J107" s="661" t="s">
        <v>2188</v>
      </c>
      <c r="K107" s="661" t="s">
        <v>2189</v>
      </c>
      <c r="L107" s="662">
        <v>646.32000000000005</v>
      </c>
      <c r="M107" s="662">
        <v>3877.92</v>
      </c>
      <c r="N107" s="661">
        <v>6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7</v>
      </c>
      <c r="B108" s="661" t="s">
        <v>1703</v>
      </c>
      <c r="C108" s="661">
        <v>89301074</v>
      </c>
      <c r="D108" s="740" t="s">
        <v>2646</v>
      </c>
      <c r="E108" s="741" t="s">
        <v>1861</v>
      </c>
      <c r="F108" s="661" t="s">
        <v>1846</v>
      </c>
      <c r="G108" s="661" t="s">
        <v>1908</v>
      </c>
      <c r="H108" s="661" t="s">
        <v>1168</v>
      </c>
      <c r="I108" s="661" t="s">
        <v>1204</v>
      </c>
      <c r="J108" s="661" t="s">
        <v>1205</v>
      </c>
      <c r="K108" s="661" t="s">
        <v>1821</v>
      </c>
      <c r="L108" s="662">
        <v>65.989999999999995</v>
      </c>
      <c r="M108" s="662">
        <v>1451.7799999999997</v>
      </c>
      <c r="N108" s="661">
        <v>22</v>
      </c>
      <c r="O108" s="742">
        <v>6</v>
      </c>
      <c r="P108" s="662">
        <v>791.87999999999988</v>
      </c>
      <c r="Q108" s="677">
        <v>0.54545454545454541</v>
      </c>
      <c r="R108" s="661">
        <v>12</v>
      </c>
      <c r="S108" s="677">
        <v>0.54545454545454541</v>
      </c>
      <c r="T108" s="742">
        <v>3.5</v>
      </c>
      <c r="U108" s="700">
        <v>0.58333333333333337</v>
      </c>
    </row>
    <row r="109" spans="1:21" ht="14.4" customHeight="1" x14ac:dyDescent="0.3">
      <c r="A109" s="660">
        <v>7</v>
      </c>
      <c r="B109" s="661" t="s">
        <v>1703</v>
      </c>
      <c r="C109" s="661">
        <v>89301074</v>
      </c>
      <c r="D109" s="740" t="s">
        <v>2646</v>
      </c>
      <c r="E109" s="741" t="s">
        <v>1861</v>
      </c>
      <c r="F109" s="661" t="s">
        <v>1846</v>
      </c>
      <c r="G109" s="661" t="s">
        <v>1908</v>
      </c>
      <c r="H109" s="661" t="s">
        <v>1168</v>
      </c>
      <c r="I109" s="661" t="s">
        <v>2133</v>
      </c>
      <c r="J109" s="661" t="s">
        <v>2134</v>
      </c>
      <c r="K109" s="661" t="s">
        <v>2135</v>
      </c>
      <c r="L109" s="662">
        <v>132</v>
      </c>
      <c r="M109" s="662">
        <v>396</v>
      </c>
      <c r="N109" s="661">
        <v>3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7</v>
      </c>
      <c r="B110" s="661" t="s">
        <v>1703</v>
      </c>
      <c r="C110" s="661">
        <v>89301074</v>
      </c>
      <c r="D110" s="740" t="s">
        <v>2646</v>
      </c>
      <c r="E110" s="741" t="s">
        <v>1861</v>
      </c>
      <c r="F110" s="661" t="s">
        <v>1846</v>
      </c>
      <c r="G110" s="661" t="s">
        <v>1908</v>
      </c>
      <c r="H110" s="661" t="s">
        <v>560</v>
      </c>
      <c r="I110" s="661" t="s">
        <v>1909</v>
      </c>
      <c r="J110" s="661" t="s">
        <v>1910</v>
      </c>
      <c r="K110" s="661" t="s">
        <v>1911</v>
      </c>
      <c r="L110" s="662">
        <v>123.2</v>
      </c>
      <c r="M110" s="662">
        <v>1848.0000000000002</v>
      </c>
      <c r="N110" s="661">
        <v>15</v>
      </c>
      <c r="O110" s="742">
        <v>2.5</v>
      </c>
      <c r="P110" s="662">
        <v>739.2</v>
      </c>
      <c r="Q110" s="677">
        <v>0.39999999999999997</v>
      </c>
      <c r="R110" s="661">
        <v>6</v>
      </c>
      <c r="S110" s="677">
        <v>0.4</v>
      </c>
      <c r="T110" s="742">
        <v>1</v>
      </c>
      <c r="U110" s="700">
        <v>0.4</v>
      </c>
    </row>
    <row r="111" spans="1:21" ht="14.4" customHeight="1" x14ac:dyDescent="0.3">
      <c r="A111" s="660">
        <v>7</v>
      </c>
      <c r="B111" s="661" t="s">
        <v>1703</v>
      </c>
      <c r="C111" s="661">
        <v>89301074</v>
      </c>
      <c r="D111" s="740" t="s">
        <v>2646</v>
      </c>
      <c r="E111" s="741" t="s">
        <v>1861</v>
      </c>
      <c r="F111" s="661" t="s">
        <v>1846</v>
      </c>
      <c r="G111" s="661" t="s">
        <v>1920</v>
      </c>
      <c r="H111" s="661" t="s">
        <v>560</v>
      </c>
      <c r="I111" s="661" t="s">
        <v>1921</v>
      </c>
      <c r="J111" s="661" t="s">
        <v>1922</v>
      </c>
      <c r="K111" s="661" t="s">
        <v>1923</v>
      </c>
      <c r="L111" s="662">
        <v>24.68</v>
      </c>
      <c r="M111" s="662">
        <v>691.04</v>
      </c>
      <c r="N111" s="661">
        <v>28</v>
      </c>
      <c r="O111" s="742">
        <v>7</v>
      </c>
      <c r="P111" s="662">
        <v>370.20000000000005</v>
      </c>
      <c r="Q111" s="677">
        <v>0.53571428571428581</v>
      </c>
      <c r="R111" s="661">
        <v>15</v>
      </c>
      <c r="S111" s="677">
        <v>0.5357142857142857</v>
      </c>
      <c r="T111" s="742">
        <v>4.5</v>
      </c>
      <c r="U111" s="700">
        <v>0.6428571428571429</v>
      </c>
    </row>
    <row r="112" spans="1:21" ht="14.4" customHeight="1" x14ac:dyDescent="0.3">
      <c r="A112" s="660">
        <v>7</v>
      </c>
      <c r="B112" s="661" t="s">
        <v>1703</v>
      </c>
      <c r="C112" s="661">
        <v>89301074</v>
      </c>
      <c r="D112" s="740" t="s">
        <v>2646</v>
      </c>
      <c r="E112" s="741" t="s">
        <v>1861</v>
      </c>
      <c r="F112" s="661" t="s">
        <v>1846</v>
      </c>
      <c r="G112" s="661" t="s">
        <v>1920</v>
      </c>
      <c r="H112" s="661" t="s">
        <v>560</v>
      </c>
      <c r="I112" s="661" t="s">
        <v>2190</v>
      </c>
      <c r="J112" s="661" t="s">
        <v>2191</v>
      </c>
      <c r="K112" s="661" t="s">
        <v>2192</v>
      </c>
      <c r="L112" s="662">
        <v>74.06</v>
      </c>
      <c r="M112" s="662">
        <v>222.18</v>
      </c>
      <c r="N112" s="661">
        <v>3</v>
      </c>
      <c r="O112" s="742">
        <v>0.5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7</v>
      </c>
      <c r="B113" s="661" t="s">
        <v>1703</v>
      </c>
      <c r="C113" s="661">
        <v>89301074</v>
      </c>
      <c r="D113" s="740" t="s">
        <v>2646</v>
      </c>
      <c r="E113" s="741" t="s">
        <v>1861</v>
      </c>
      <c r="F113" s="661" t="s">
        <v>1846</v>
      </c>
      <c r="G113" s="661" t="s">
        <v>2193</v>
      </c>
      <c r="H113" s="661" t="s">
        <v>1168</v>
      </c>
      <c r="I113" s="661" t="s">
        <v>1219</v>
      </c>
      <c r="J113" s="661" t="s">
        <v>1220</v>
      </c>
      <c r="K113" s="661" t="s">
        <v>1221</v>
      </c>
      <c r="L113" s="662">
        <v>132</v>
      </c>
      <c r="M113" s="662">
        <v>396</v>
      </c>
      <c r="N113" s="661">
        <v>3</v>
      </c>
      <c r="O113" s="742">
        <v>0.5</v>
      </c>
      <c r="P113" s="662">
        <v>396</v>
      </c>
      <c r="Q113" s="677">
        <v>1</v>
      </c>
      <c r="R113" s="661">
        <v>3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7</v>
      </c>
      <c r="B114" s="661" t="s">
        <v>1703</v>
      </c>
      <c r="C114" s="661">
        <v>89301074</v>
      </c>
      <c r="D114" s="740" t="s">
        <v>2646</v>
      </c>
      <c r="E114" s="741" t="s">
        <v>1861</v>
      </c>
      <c r="F114" s="661" t="s">
        <v>1846</v>
      </c>
      <c r="G114" s="661" t="s">
        <v>2136</v>
      </c>
      <c r="H114" s="661" t="s">
        <v>560</v>
      </c>
      <c r="I114" s="661" t="s">
        <v>2143</v>
      </c>
      <c r="J114" s="661" t="s">
        <v>2144</v>
      </c>
      <c r="K114" s="661" t="s">
        <v>2145</v>
      </c>
      <c r="L114" s="662">
        <v>1938.97</v>
      </c>
      <c r="M114" s="662">
        <v>7755.88</v>
      </c>
      <c r="N114" s="661">
        <v>4</v>
      </c>
      <c r="O114" s="742">
        <v>1</v>
      </c>
      <c r="P114" s="662">
        <v>7755.88</v>
      </c>
      <c r="Q114" s="677">
        <v>1</v>
      </c>
      <c r="R114" s="661">
        <v>4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7</v>
      </c>
      <c r="B115" s="661" t="s">
        <v>1703</v>
      </c>
      <c r="C115" s="661">
        <v>89301074</v>
      </c>
      <c r="D115" s="740" t="s">
        <v>2646</v>
      </c>
      <c r="E115" s="741" t="s">
        <v>1861</v>
      </c>
      <c r="F115" s="661" t="s">
        <v>1846</v>
      </c>
      <c r="G115" s="661" t="s">
        <v>2136</v>
      </c>
      <c r="H115" s="661" t="s">
        <v>560</v>
      </c>
      <c r="I115" s="661" t="s">
        <v>2194</v>
      </c>
      <c r="J115" s="661" t="s">
        <v>2195</v>
      </c>
      <c r="K115" s="661" t="s">
        <v>2196</v>
      </c>
      <c r="L115" s="662">
        <v>1454.23</v>
      </c>
      <c r="M115" s="662">
        <v>14542.300000000001</v>
      </c>
      <c r="N115" s="661">
        <v>10</v>
      </c>
      <c r="O115" s="742">
        <v>2</v>
      </c>
      <c r="P115" s="662">
        <v>5816.92</v>
      </c>
      <c r="Q115" s="677">
        <v>0.39999999999999997</v>
      </c>
      <c r="R115" s="661">
        <v>4</v>
      </c>
      <c r="S115" s="677">
        <v>0.4</v>
      </c>
      <c r="T115" s="742">
        <v>1</v>
      </c>
      <c r="U115" s="700">
        <v>0.5</v>
      </c>
    </row>
    <row r="116" spans="1:21" ht="14.4" customHeight="1" x14ac:dyDescent="0.3">
      <c r="A116" s="660">
        <v>7</v>
      </c>
      <c r="B116" s="661" t="s">
        <v>1703</v>
      </c>
      <c r="C116" s="661">
        <v>89301074</v>
      </c>
      <c r="D116" s="740" t="s">
        <v>2646</v>
      </c>
      <c r="E116" s="741" t="s">
        <v>1861</v>
      </c>
      <c r="F116" s="661" t="s">
        <v>1846</v>
      </c>
      <c r="G116" s="661" t="s">
        <v>2136</v>
      </c>
      <c r="H116" s="661" t="s">
        <v>560</v>
      </c>
      <c r="I116" s="661" t="s">
        <v>2197</v>
      </c>
      <c r="J116" s="661" t="s">
        <v>2198</v>
      </c>
      <c r="K116" s="661" t="s">
        <v>2199</v>
      </c>
      <c r="L116" s="662">
        <v>484.75</v>
      </c>
      <c r="M116" s="662">
        <v>5817</v>
      </c>
      <c r="N116" s="661">
        <v>12</v>
      </c>
      <c r="O116" s="742">
        <v>2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7</v>
      </c>
      <c r="B117" s="661" t="s">
        <v>1703</v>
      </c>
      <c r="C117" s="661">
        <v>89301074</v>
      </c>
      <c r="D117" s="740" t="s">
        <v>2646</v>
      </c>
      <c r="E117" s="741" t="s">
        <v>1861</v>
      </c>
      <c r="F117" s="661" t="s">
        <v>1846</v>
      </c>
      <c r="G117" s="661" t="s">
        <v>2136</v>
      </c>
      <c r="H117" s="661" t="s">
        <v>560</v>
      </c>
      <c r="I117" s="661" t="s">
        <v>2200</v>
      </c>
      <c r="J117" s="661" t="s">
        <v>2201</v>
      </c>
      <c r="K117" s="661" t="s">
        <v>2202</v>
      </c>
      <c r="L117" s="662">
        <v>969.48</v>
      </c>
      <c r="M117" s="662">
        <v>13572.720000000001</v>
      </c>
      <c r="N117" s="661">
        <v>14</v>
      </c>
      <c r="O117" s="742">
        <v>3</v>
      </c>
      <c r="P117" s="662">
        <v>7755.84</v>
      </c>
      <c r="Q117" s="677">
        <v>0.5714285714285714</v>
      </c>
      <c r="R117" s="661">
        <v>8</v>
      </c>
      <c r="S117" s="677">
        <v>0.5714285714285714</v>
      </c>
      <c r="T117" s="742">
        <v>2</v>
      </c>
      <c r="U117" s="700">
        <v>0.66666666666666663</v>
      </c>
    </row>
    <row r="118" spans="1:21" ht="14.4" customHeight="1" x14ac:dyDescent="0.3">
      <c r="A118" s="660">
        <v>7</v>
      </c>
      <c r="B118" s="661" t="s">
        <v>1703</v>
      </c>
      <c r="C118" s="661">
        <v>89301074</v>
      </c>
      <c r="D118" s="740" t="s">
        <v>2646</v>
      </c>
      <c r="E118" s="741" t="s">
        <v>1861</v>
      </c>
      <c r="F118" s="661" t="s">
        <v>1846</v>
      </c>
      <c r="G118" s="661" t="s">
        <v>2146</v>
      </c>
      <c r="H118" s="661" t="s">
        <v>1168</v>
      </c>
      <c r="I118" s="661" t="s">
        <v>2203</v>
      </c>
      <c r="J118" s="661" t="s">
        <v>2148</v>
      </c>
      <c r="K118" s="661" t="s">
        <v>2204</v>
      </c>
      <c r="L118" s="662">
        <v>848.49</v>
      </c>
      <c r="M118" s="662">
        <v>9333.39</v>
      </c>
      <c r="N118" s="661">
        <v>11</v>
      </c>
      <c r="O118" s="742">
        <v>3.5</v>
      </c>
      <c r="P118" s="662">
        <v>2545.4700000000003</v>
      </c>
      <c r="Q118" s="677">
        <v>0.27272727272727276</v>
      </c>
      <c r="R118" s="661">
        <v>3</v>
      </c>
      <c r="S118" s="677">
        <v>0.27272727272727271</v>
      </c>
      <c r="T118" s="742">
        <v>1</v>
      </c>
      <c r="U118" s="700">
        <v>0.2857142857142857</v>
      </c>
    </row>
    <row r="119" spans="1:21" ht="14.4" customHeight="1" x14ac:dyDescent="0.3">
      <c r="A119" s="660">
        <v>7</v>
      </c>
      <c r="B119" s="661" t="s">
        <v>1703</v>
      </c>
      <c r="C119" s="661">
        <v>89301074</v>
      </c>
      <c r="D119" s="740" t="s">
        <v>2646</v>
      </c>
      <c r="E119" s="741" t="s">
        <v>1861</v>
      </c>
      <c r="F119" s="661" t="s">
        <v>1846</v>
      </c>
      <c r="G119" s="661" t="s">
        <v>2205</v>
      </c>
      <c r="H119" s="661" t="s">
        <v>560</v>
      </c>
      <c r="I119" s="661" t="s">
        <v>2206</v>
      </c>
      <c r="J119" s="661" t="s">
        <v>2207</v>
      </c>
      <c r="K119" s="661" t="s">
        <v>2208</v>
      </c>
      <c r="L119" s="662">
        <v>838.65</v>
      </c>
      <c r="M119" s="662">
        <v>7547.85</v>
      </c>
      <c r="N119" s="661">
        <v>9</v>
      </c>
      <c r="O119" s="742">
        <v>2</v>
      </c>
      <c r="P119" s="662">
        <v>7547.85</v>
      </c>
      <c r="Q119" s="677">
        <v>1</v>
      </c>
      <c r="R119" s="661">
        <v>9</v>
      </c>
      <c r="S119" s="677">
        <v>1</v>
      </c>
      <c r="T119" s="742">
        <v>2</v>
      </c>
      <c r="U119" s="700">
        <v>1</v>
      </c>
    </row>
    <row r="120" spans="1:21" ht="14.4" customHeight="1" x14ac:dyDescent="0.3">
      <c r="A120" s="660">
        <v>7</v>
      </c>
      <c r="B120" s="661" t="s">
        <v>1703</v>
      </c>
      <c r="C120" s="661">
        <v>89301074</v>
      </c>
      <c r="D120" s="740" t="s">
        <v>2646</v>
      </c>
      <c r="E120" s="741" t="s">
        <v>1861</v>
      </c>
      <c r="F120" s="661" t="s">
        <v>1846</v>
      </c>
      <c r="G120" s="661" t="s">
        <v>2205</v>
      </c>
      <c r="H120" s="661" t="s">
        <v>560</v>
      </c>
      <c r="I120" s="661" t="s">
        <v>2209</v>
      </c>
      <c r="J120" s="661" t="s">
        <v>2210</v>
      </c>
      <c r="K120" s="661" t="s">
        <v>2211</v>
      </c>
      <c r="L120" s="662">
        <v>1677.3</v>
      </c>
      <c r="M120" s="662">
        <v>25159.5</v>
      </c>
      <c r="N120" s="661">
        <v>15</v>
      </c>
      <c r="O120" s="742">
        <v>3</v>
      </c>
      <c r="P120" s="662">
        <v>15095.699999999999</v>
      </c>
      <c r="Q120" s="677">
        <v>0.6</v>
      </c>
      <c r="R120" s="661">
        <v>9</v>
      </c>
      <c r="S120" s="677">
        <v>0.6</v>
      </c>
      <c r="T120" s="742">
        <v>2</v>
      </c>
      <c r="U120" s="700">
        <v>0.66666666666666663</v>
      </c>
    </row>
    <row r="121" spans="1:21" ht="14.4" customHeight="1" x14ac:dyDescent="0.3">
      <c r="A121" s="660">
        <v>7</v>
      </c>
      <c r="B121" s="661" t="s">
        <v>1703</v>
      </c>
      <c r="C121" s="661">
        <v>89301074</v>
      </c>
      <c r="D121" s="740" t="s">
        <v>2646</v>
      </c>
      <c r="E121" s="741" t="s">
        <v>1861</v>
      </c>
      <c r="F121" s="661" t="s">
        <v>1846</v>
      </c>
      <c r="G121" s="661" t="s">
        <v>2205</v>
      </c>
      <c r="H121" s="661" t="s">
        <v>560</v>
      </c>
      <c r="I121" s="661" t="s">
        <v>2212</v>
      </c>
      <c r="J121" s="661" t="s">
        <v>2213</v>
      </c>
      <c r="K121" s="661" t="s">
        <v>2214</v>
      </c>
      <c r="L121" s="662">
        <v>454.27</v>
      </c>
      <c r="M121" s="662">
        <v>8631.1299999999992</v>
      </c>
      <c r="N121" s="661">
        <v>19</v>
      </c>
      <c r="O121" s="742">
        <v>4</v>
      </c>
      <c r="P121" s="662">
        <v>6359.78</v>
      </c>
      <c r="Q121" s="677">
        <v>0.73684210526315796</v>
      </c>
      <c r="R121" s="661">
        <v>14</v>
      </c>
      <c r="S121" s="677">
        <v>0.73684210526315785</v>
      </c>
      <c r="T121" s="742">
        <v>3</v>
      </c>
      <c r="U121" s="700">
        <v>0.75</v>
      </c>
    </row>
    <row r="122" spans="1:21" ht="14.4" customHeight="1" x14ac:dyDescent="0.3">
      <c r="A122" s="660">
        <v>7</v>
      </c>
      <c r="B122" s="661" t="s">
        <v>1703</v>
      </c>
      <c r="C122" s="661">
        <v>89301074</v>
      </c>
      <c r="D122" s="740" t="s">
        <v>2646</v>
      </c>
      <c r="E122" s="741" t="s">
        <v>1861</v>
      </c>
      <c r="F122" s="661" t="s">
        <v>1846</v>
      </c>
      <c r="G122" s="661" t="s">
        <v>2205</v>
      </c>
      <c r="H122" s="661" t="s">
        <v>560</v>
      </c>
      <c r="I122" s="661" t="s">
        <v>2215</v>
      </c>
      <c r="J122" s="661" t="s">
        <v>2210</v>
      </c>
      <c r="K122" s="661" t="s">
        <v>2216</v>
      </c>
      <c r="L122" s="662">
        <v>0</v>
      </c>
      <c r="M122" s="662">
        <v>0</v>
      </c>
      <c r="N122" s="661">
        <v>6</v>
      </c>
      <c r="O122" s="742">
        <v>1</v>
      </c>
      <c r="P122" s="662"/>
      <c r="Q122" s="677"/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7</v>
      </c>
      <c r="B123" s="661" t="s">
        <v>1703</v>
      </c>
      <c r="C123" s="661">
        <v>89301074</v>
      </c>
      <c r="D123" s="740" t="s">
        <v>2646</v>
      </c>
      <c r="E123" s="741" t="s">
        <v>1861</v>
      </c>
      <c r="F123" s="661" t="s">
        <v>1846</v>
      </c>
      <c r="G123" s="661" t="s">
        <v>2217</v>
      </c>
      <c r="H123" s="661" t="s">
        <v>560</v>
      </c>
      <c r="I123" s="661" t="s">
        <v>2218</v>
      </c>
      <c r="J123" s="661" t="s">
        <v>2219</v>
      </c>
      <c r="K123" s="661" t="s">
        <v>2220</v>
      </c>
      <c r="L123" s="662">
        <v>60.9</v>
      </c>
      <c r="M123" s="662">
        <v>182.7</v>
      </c>
      <c r="N123" s="661">
        <v>3</v>
      </c>
      <c r="O123" s="742">
        <v>1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7</v>
      </c>
      <c r="B124" s="661" t="s">
        <v>1703</v>
      </c>
      <c r="C124" s="661">
        <v>89301074</v>
      </c>
      <c r="D124" s="740" t="s">
        <v>2646</v>
      </c>
      <c r="E124" s="741" t="s">
        <v>1861</v>
      </c>
      <c r="F124" s="661" t="s">
        <v>1846</v>
      </c>
      <c r="G124" s="661" t="s">
        <v>2221</v>
      </c>
      <c r="H124" s="661" t="s">
        <v>560</v>
      </c>
      <c r="I124" s="661" t="s">
        <v>977</v>
      </c>
      <c r="J124" s="661" t="s">
        <v>978</v>
      </c>
      <c r="K124" s="661" t="s">
        <v>979</v>
      </c>
      <c r="L124" s="662">
        <v>70.05</v>
      </c>
      <c r="M124" s="662">
        <v>140.1</v>
      </c>
      <c r="N124" s="661">
        <v>2</v>
      </c>
      <c r="O124" s="742">
        <v>0.5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7</v>
      </c>
      <c r="B125" s="661" t="s">
        <v>1703</v>
      </c>
      <c r="C125" s="661">
        <v>89301074</v>
      </c>
      <c r="D125" s="740" t="s">
        <v>2646</v>
      </c>
      <c r="E125" s="741" t="s">
        <v>1861</v>
      </c>
      <c r="F125" s="661" t="s">
        <v>1846</v>
      </c>
      <c r="G125" s="661" t="s">
        <v>2222</v>
      </c>
      <c r="H125" s="661" t="s">
        <v>560</v>
      </c>
      <c r="I125" s="661" t="s">
        <v>2223</v>
      </c>
      <c r="J125" s="661" t="s">
        <v>2224</v>
      </c>
      <c r="K125" s="661" t="s">
        <v>2225</v>
      </c>
      <c r="L125" s="662">
        <v>64.56</v>
      </c>
      <c r="M125" s="662">
        <v>129.12</v>
      </c>
      <c r="N125" s="661">
        <v>2</v>
      </c>
      <c r="O125" s="742">
        <v>1</v>
      </c>
      <c r="P125" s="662">
        <v>129.12</v>
      </c>
      <c r="Q125" s="677">
        <v>1</v>
      </c>
      <c r="R125" s="661">
        <v>2</v>
      </c>
      <c r="S125" s="677">
        <v>1</v>
      </c>
      <c r="T125" s="742">
        <v>1</v>
      </c>
      <c r="U125" s="700">
        <v>1</v>
      </c>
    </row>
    <row r="126" spans="1:21" ht="14.4" customHeight="1" x14ac:dyDescent="0.3">
      <c r="A126" s="660">
        <v>7</v>
      </c>
      <c r="B126" s="661" t="s">
        <v>1703</v>
      </c>
      <c r="C126" s="661">
        <v>89301074</v>
      </c>
      <c r="D126" s="740" t="s">
        <v>2646</v>
      </c>
      <c r="E126" s="741" t="s">
        <v>1861</v>
      </c>
      <c r="F126" s="661" t="s">
        <v>1846</v>
      </c>
      <c r="G126" s="661" t="s">
        <v>2226</v>
      </c>
      <c r="H126" s="661" t="s">
        <v>560</v>
      </c>
      <c r="I126" s="661" t="s">
        <v>2227</v>
      </c>
      <c r="J126" s="661" t="s">
        <v>2228</v>
      </c>
      <c r="K126" s="661" t="s">
        <v>2229</v>
      </c>
      <c r="L126" s="662">
        <v>127</v>
      </c>
      <c r="M126" s="662">
        <v>1905</v>
      </c>
      <c r="N126" s="661">
        <v>15</v>
      </c>
      <c r="O126" s="742">
        <v>2</v>
      </c>
      <c r="P126" s="662">
        <v>762</v>
      </c>
      <c r="Q126" s="677">
        <v>0.4</v>
      </c>
      <c r="R126" s="661">
        <v>6</v>
      </c>
      <c r="S126" s="677">
        <v>0.4</v>
      </c>
      <c r="T126" s="742">
        <v>1</v>
      </c>
      <c r="U126" s="700">
        <v>0.5</v>
      </c>
    </row>
    <row r="127" spans="1:21" ht="14.4" customHeight="1" x14ac:dyDescent="0.3">
      <c r="A127" s="660">
        <v>7</v>
      </c>
      <c r="B127" s="661" t="s">
        <v>1703</v>
      </c>
      <c r="C127" s="661">
        <v>89301074</v>
      </c>
      <c r="D127" s="740" t="s">
        <v>2646</v>
      </c>
      <c r="E127" s="741" t="s">
        <v>1861</v>
      </c>
      <c r="F127" s="661" t="s">
        <v>1846</v>
      </c>
      <c r="G127" s="661" t="s">
        <v>2226</v>
      </c>
      <c r="H127" s="661" t="s">
        <v>560</v>
      </c>
      <c r="I127" s="661" t="s">
        <v>2230</v>
      </c>
      <c r="J127" s="661" t="s">
        <v>2231</v>
      </c>
      <c r="K127" s="661" t="s">
        <v>2232</v>
      </c>
      <c r="L127" s="662">
        <v>389.92</v>
      </c>
      <c r="M127" s="662">
        <v>3509.28</v>
      </c>
      <c r="N127" s="661">
        <v>9</v>
      </c>
      <c r="O127" s="742">
        <v>1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7</v>
      </c>
      <c r="B128" s="661" t="s">
        <v>1703</v>
      </c>
      <c r="C128" s="661">
        <v>89301074</v>
      </c>
      <c r="D128" s="740" t="s">
        <v>2646</v>
      </c>
      <c r="E128" s="741" t="s">
        <v>1861</v>
      </c>
      <c r="F128" s="661" t="s">
        <v>1846</v>
      </c>
      <c r="G128" s="661" t="s">
        <v>2226</v>
      </c>
      <c r="H128" s="661" t="s">
        <v>560</v>
      </c>
      <c r="I128" s="661" t="s">
        <v>2233</v>
      </c>
      <c r="J128" s="661" t="s">
        <v>2234</v>
      </c>
      <c r="K128" s="661" t="s">
        <v>2168</v>
      </c>
      <c r="L128" s="662">
        <v>701.65</v>
      </c>
      <c r="M128" s="662">
        <v>5613.2</v>
      </c>
      <c r="N128" s="661">
        <v>8</v>
      </c>
      <c r="O128" s="742">
        <v>1</v>
      </c>
      <c r="P128" s="662">
        <v>5613.2</v>
      </c>
      <c r="Q128" s="677">
        <v>1</v>
      </c>
      <c r="R128" s="661">
        <v>8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7</v>
      </c>
      <c r="B129" s="661" t="s">
        <v>1703</v>
      </c>
      <c r="C129" s="661">
        <v>89301074</v>
      </c>
      <c r="D129" s="740" t="s">
        <v>2646</v>
      </c>
      <c r="E129" s="741" t="s">
        <v>1861</v>
      </c>
      <c r="F129" s="661" t="s">
        <v>1846</v>
      </c>
      <c r="G129" s="661" t="s">
        <v>2156</v>
      </c>
      <c r="H129" s="661" t="s">
        <v>1168</v>
      </c>
      <c r="I129" s="661" t="s">
        <v>1688</v>
      </c>
      <c r="J129" s="661" t="s">
        <v>1689</v>
      </c>
      <c r="K129" s="661" t="s">
        <v>1837</v>
      </c>
      <c r="L129" s="662">
        <v>48.42</v>
      </c>
      <c r="M129" s="662">
        <v>290.52</v>
      </c>
      <c r="N129" s="661">
        <v>6</v>
      </c>
      <c r="O129" s="742">
        <v>2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7</v>
      </c>
      <c r="B130" s="661" t="s">
        <v>1703</v>
      </c>
      <c r="C130" s="661">
        <v>89301074</v>
      </c>
      <c r="D130" s="740" t="s">
        <v>2646</v>
      </c>
      <c r="E130" s="741" t="s">
        <v>1861</v>
      </c>
      <c r="F130" s="661" t="s">
        <v>1846</v>
      </c>
      <c r="G130" s="661" t="s">
        <v>1944</v>
      </c>
      <c r="H130" s="661" t="s">
        <v>560</v>
      </c>
      <c r="I130" s="661" t="s">
        <v>2157</v>
      </c>
      <c r="J130" s="661" t="s">
        <v>1032</v>
      </c>
      <c r="K130" s="661" t="s">
        <v>1946</v>
      </c>
      <c r="L130" s="662">
        <v>301.2</v>
      </c>
      <c r="M130" s="662">
        <v>602.4</v>
      </c>
      <c r="N130" s="661">
        <v>2</v>
      </c>
      <c r="O130" s="742">
        <v>1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7</v>
      </c>
      <c r="B131" s="661" t="s">
        <v>1703</v>
      </c>
      <c r="C131" s="661">
        <v>89301074</v>
      </c>
      <c r="D131" s="740" t="s">
        <v>2646</v>
      </c>
      <c r="E131" s="741" t="s">
        <v>1861</v>
      </c>
      <c r="F131" s="661" t="s">
        <v>1846</v>
      </c>
      <c r="G131" s="661" t="s">
        <v>2235</v>
      </c>
      <c r="H131" s="661" t="s">
        <v>560</v>
      </c>
      <c r="I131" s="661" t="s">
        <v>2236</v>
      </c>
      <c r="J131" s="661" t="s">
        <v>2237</v>
      </c>
      <c r="K131" s="661" t="s">
        <v>2238</v>
      </c>
      <c r="L131" s="662">
        <v>1677.3</v>
      </c>
      <c r="M131" s="662">
        <v>15095.699999999999</v>
      </c>
      <c r="N131" s="661">
        <v>9</v>
      </c>
      <c r="O131" s="742">
        <v>2</v>
      </c>
      <c r="P131" s="662">
        <v>10063.799999999999</v>
      </c>
      <c r="Q131" s="677">
        <v>0.66666666666666663</v>
      </c>
      <c r="R131" s="661">
        <v>6</v>
      </c>
      <c r="S131" s="677">
        <v>0.66666666666666663</v>
      </c>
      <c r="T131" s="742">
        <v>1</v>
      </c>
      <c r="U131" s="700">
        <v>0.5</v>
      </c>
    </row>
    <row r="132" spans="1:21" ht="14.4" customHeight="1" x14ac:dyDescent="0.3">
      <c r="A132" s="660">
        <v>7</v>
      </c>
      <c r="B132" s="661" t="s">
        <v>1703</v>
      </c>
      <c r="C132" s="661">
        <v>89301074</v>
      </c>
      <c r="D132" s="740" t="s">
        <v>2646</v>
      </c>
      <c r="E132" s="741" t="s">
        <v>1861</v>
      </c>
      <c r="F132" s="661" t="s">
        <v>1846</v>
      </c>
      <c r="G132" s="661" t="s">
        <v>2235</v>
      </c>
      <c r="H132" s="661" t="s">
        <v>560</v>
      </c>
      <c r="I132" s="661" t="s">
        <v>2239</v>
      </c>
      <c r="J132" s="661" t="s">
        <v>2240</v>
      </c>
      <c r="K132" s="661" t="s">
        <v>2241</v>
      </c>
      <c r="L132" s="662">
        <v>454.27</v>
      </c>
      <c r="M132" s="662">
        <v>12265.289999999999</v>
      </c>
      <c r="N132" s="661">
        <v>27</v>
      </c>
      <c r="O132" s="742">
        <v>4</v>
      </c>
      <c r="P132" s="662">
        <v>4088.43</v>
      </c>
      <c r="Q132" s="677">
        <v>0.33333333333333337</v>
      </c>
      <c r="R132" s="661">
        <v>9</v>
      </c>
      <c r="S132" s="677">
        <v>0.33333333333333331</v>
      </c>
      <c r="T132" s="742">
        <v>2</v>
      </c>
      <c r="U132" s="700">
        <v>0.5</v>
      </c>
    </row>
    <row r="133" spans="1:21" ht="14.4" customHeight="1" x14ac:dyDescent="0.3">
      <c r="A133" s="660">
        <v>7</v>
      </c>
      <c r="B133" s="661" t="s">
        <v>1703</v>
      </c>
      <c r="C133" s="661">
        <v>89301074</v>
      </c>
      <c r="D133" s="740" t="s">
        <v>2646</v>
      </c>
      <c r="E133" s="741" t="s">
        <v>1861</v>
      </c>
      <c r="F133" s="661" t="s">
        <v>1846</v>
      </c>
      <c r="G133" s="661" t="s">
        <v>2235</v>
      </c>
      <c r="H133" s="661" t="s">
        <v>560</v>
      </c>
      <c r="I133" s="661" t="s">
        <v>2242</v>
      </c>
      <c r="J133" s="661" t="s">
        <v>2243</v>
      </c>
      <c r="K133" s="661" t="s">
        <v>2244</v>
      </c>
      <c r="L133" s="662">
        <v>838.65</v>
      </c>
      <c r="M133" s="662">
        <v>41932.5</v>
      </c>
      <c r="N133" s="661">
        <v>50</v>
      </c>
      <c r="O133" s="742">
        <v>7</v>
      </c>
      <c r="P133" s="662">
        <v>34384.65</v>
      </c>
      <c r="Q133" s="677">
        <v>0.82000000000000006</v>
      </c>
      <c r="R133" s="661">
        <v>41</v>
      </c>
      <c r="S133" s="677">
        <v>0.82</v>
      </c>
      <c r="T133" s="742">
        <v>6</v>
      </c>
      <c r="U133" s="700">
        <v>0.8571428571428571</v>
      </c>
    </row>
    <row r="134" spans="1:21" ht="14.4" customHeight="1" x14ac:dyDescent="0.3">
      <c r="A134" s="660">
        <v>7</v>
      </c>
      <c r="B134" s="661" t="s">
        <v>1703</v>
      </c>
      <c r="C134" s="661">
        <v>89301074</v>
      </c>
      <c r="D134" s="740" t="s">
        <v>2646</v>
      </c>
      <c r="E134" s="741" t="s">
        <v>1861</v>
      </c>
      <c r="F134" s="661" t="s">
        <v>1846</v>
      </c>
      <c r="G134" s="661" t="s">
        <v>2235</v>
      </c>
      <c r="H134" s="661" t="s">
        <v>560</v>
      </c>
      <c r="I134" s="661" t="s">
        <v>2245</v>
      </c>
      <c r="J134" s="661" t="s">
        <v>2246</v>
      </c>
      <c r="K134" s="661" t="s">
        <v>2247</v>
      </c>
      <c r="L134" s="662">
        <v>0</v>
      </c>
      <c r="M134" s="662">
        <v>0</v>
      </c>
      <c r="N134" s="661">
        <v>2</v>
      </c>
      <c r="O134" s="742">
        <v>1</v>
      </c>
      <c r="P134" s="662">
        <v>0</v>
      </c>
      <c r="Q134" s="677"/>
      <c r="R134" s="661">
        <v>2</v>
      </c>
      <c r="S134" s="677">
        <v>1</v>
      </c>
      <c r="T134" s="742">
        <v>1</v>
      </c>
      <c r="U134" s="700">
        <v>1</v>
      </c>
    </row>
    <row r="135" spans="1:21" ht="14.4" customHeight="1" x14ac:dyDescent="0.3">
      <c r="A135" s="660">
        <v>7</v>
      </c>
      <c r="B135" s="661" t="s">
        <v>1703</v>
      </c>
      <c r="C135" s="661">
        <v>89301074</v>
      </c>
      <c r="D135" s="740" t="s">
        <v>2646</v>
      </c>
      <c r="E135" s="741" t="s">
        <v>1861</v>
      </c>
      <c r="F135" s="661" t="s">
        <v>1846</v>
      </c>
      <c r="G135" s="661" t="s">
        <v>2248</v>
      </c>
      <c r="H135" s="661" t="s">
        <v>560</v>
      </c>
      <c r="I135" s="661" t="s">
        <v>2249</v>
      </c>
      <c r="J135" s="661" t="s">
        <v>2250</v>
      </c>
      <c r="K135" s="661" t="s">
        <v>2251</v>
      </c>
      <c r="L135" s="662">
        <v>1112.45</v>
      </c>
      <c r="M135" s="662">
        <v>4449.8</v>
      </c>
      <c r="N135" s="661">
        <v>4</v>
      </c>
      <c r="O135" s="742">
        <v>2</v>
      </c>
      <c r="P135" s="662">
        <v>1112.45</v>
      </c>
      <c r="Q135" s="677">
        <v>0.25</v>
      </c>
      <c r="R135" s="661">
        <v>1</v>
      </c>
      <c r="S135" s="677">
        <v>0.25</v>
      </c>
      <c r="T135" s="742">
        <v>1</v>
      </c>
      <c r="U135" s="700">
        <v>0.5</v>
      </c>
    </row>
    <row r="136" spans="1:21" ht="14.4" customHeight="1" x14ac:dyDescent="0.3">
      <c r="A136" s="660">
        <v>7</v>
      </c>
      <c r="B136" s="661" t="s">
        <v>1703</v>
      </c>
      <c r="C136" s="661">
        <v>89301074</v>
      </c>
      <c r="D136" s="740" t="s">
        <v>2646</v>
      </c>
      <c r="E136" s="741" t="s">
        <v>1861</v>
      </c>
      <c r="F136" s="661" t="s">
        <v>1846</v>
      </c>
      <c r="G136" s="661" t="s">
        <v>2158</v>
      </c>
      <c r="H136" s="661" t="s">
        <v>1168</v>
      </c>
      <c r="I136" s="661" t="s">
        <v>2159</v>
      </c>
      <c r="J136" s="661" t="s">
        <v>2160</v>
      </c>
      <c r="K136" s="661" t="s">
        <v>2161</v>
      </c>
      <c r="L136" s="662">
        <v>1715.48</v>
      </c>
      <c r="M136" s="662">
        <v>18870.28</v>
      </c>
      <c r="N136" s="661">
        <v>11</v>
      </c>
      <c r="O136" s="742">
        <v>4.5</v>
      </c>
      <c r="P136" s="662">
        <v>6861.92</v>
      </c>
      <c r="Q136" s="677">
        <v>0.36363636363636365</v>
      </c>
      <c r="R136" s="661">
        <v>4</v>
      </c>
      <c r="S136" s="677">
        <v>0.36363636363636365</v>
      </c>
      <c r="T136" s="742">
        <v>2</v>
      </c>
      <c r="U136" s="700">
        <v>0.44444444444444442</v>
      </c>
    </row>
    <row r="137" spans="1:21" ht="14.4" customHeight="1" x14ac:dyDescent="0.3">
      <c r="A137" s="660">
        <v>7</v>
      </c>
      <c r="B137" s="661" t="s">
        <v>1703</v>
      </c>
      <c r="C137" s="661">
        <v>89301074</v>
      </c>
      <c r="D137" s="740" t="s">
        <v>2646</v>
      </c>
      <c r="E137" s="741" t="s">
        <v>1861</v>
      </c>
      <c r="F137" s="661" t="s">
        <v>1846</v>
      </c>
      <c r="G137" s="661" t="s">
        <v>2158</v>
      </c>
      <c r="H137" s="661" t="s">
        <v>560</v>
      </c>
      <c r="I137" s="661" t="s">
        <v>2252</v>
      </c>
      <c r="J137" s="661" t="s">
        <v>2160</v>
      </c>
      <c r="K137" s="661" t="s">
        <v>2253</v>
      </c>
      <c r="L137" s="662">
        <v>0</v>
      </c>
      <c r="M137" s="662">
        <v>0</v>
      </c>
      <c r="N137" s="661">
        <v>1</v>
      </c>
      <c r="O137" s="742">
        <v>1</v>
      </c>
      <c r="P137" s="662">
        <v>0</v>
      </c>
      <c r="Q137" s="677"/>
      <c r="R137" s="661">
        <v>1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7</v>
      </c>
      <c r="B138" s="661" t="s">
        <v>1703</v>
      </c>
      <c r="C138" s="661">
        <v>89301074</v>
      </c>
      <c r="D138" s="740" t="s">
        <v>2646</v>
      </c>
      <c r="E138" s="741" t="s">
        <v>1861</v>
      </c>
      <c r="F138" s="661" t="s">
        <v>1846</v>
      </c>
      <c r="G138" s="661" t="s">
        <v>2158</v>
      </c>
      <c r="H138" s="661" t="s">
        <v>1168</v>
      </c>
      <c r="I138" s="661" t="s">
        <v>2254</v>
      </c>
      <c r="J138" s="661" t="s">
        <v>2255</v>
      </c>
      <c r="K138" s="661" t="s">
        <v>2256</v>
      </c>
      <c r="L138" s="662">
        <v>0</v>
      </c>
      <c r="M138" s="662">
        <v>0</v>
      </c>
      <c r="N138" s="661">
        <v>1</v>
      </c>
      <c r="O138" s="742">
        <v>1</v>
      </c>
      <c r="P138" s="662">
        <v>0</v>
      </c>
      <c r="Q138" s="677"/>
      <c r="R138" s="661">
        <v>1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7</v>
      </c>
      <c r="B139" s="661" t="s">
        <v>1703</v>
      </c>
      <c r="C139" s="661">
        <v>89301074</v>
      </c>
      <c r="D139" s="740" t="s">
        <v>2646</v>
      </c>
      <c r="E139" s="741" t="s">
        <v>1861</v>
      </c>
      <c r="F139" s="661" t="s">
        <v>1846</v>
      </c>
      <c r="G139" s="661" t="s">
        <v>2158</v>
      </c>
      <c r="H139" s="661" t="s">
        <v>560</v>
      </c>
      <c r="I139" s="661" t="s">
        <v>2257</v>
      </c>
      <c r="J139" s="661" t="s">
        <v>2160</v>
      </c>
      <c r="K139" s="661" t="s">
        <v>2253</v>
      </c>
      <c r="L139" s="662">
        <v>0</v>
      </c>
      <c r="M139" s="662">
        <v>0</v>
      </c>
      <c r="N139" s="661">
        <v>2</v>
      </c>
      <c r="O139" s="742">
        <v>1</v>
      </c>
      <c r="P139" s="662">
        <v>0</v>
      </c>
      <c r="Q139" s="677"/>
      <c r="R139" s="661">
        <v>2</v>
      </c>
      <c r="S139" s="677">
        <v>1</v>
      </c>
      <c r="T139" s="742">
        <v>1</v>
      </c>
      <c r="U139" s="700">
        <v>1</v>
      </c>
    </row>
    <row r="140" spans="1:21" ht="14.4" customHeight="1" x14ac:dyDescent="0.3">
      <c r="A140" s="660">
        <v>7</v>
      </c>
      <c r="B140" s="661" t="s">
        <v>1703</v>
      </c>
      <c r="C140" s="661">
        <v>89301074</v>
      </c>
      <c r="D140" s="740" t="s">
        <v>2646</v>
      </c>
      <c r="E140" s="741" t="s">
        <v>1861</v>
      </c>
      <c r="F140" s="661" t="s">
        <v>1846</v>
      </c>
      <c r="G140" s="661" t="s">
        <v>2258</v>
      </c>
      <c r="H140" s="661" t="s">
        <v>560</v>
      </c>
      <c r="I140" s="661" t="s">
        <v>666</v>
      </c>
      <c r="J140" s="661" t="s">
        <v>2259</v>
      </c>
      <c r="K140" s="661" t="s">
        <v>2260</v>
      </c>
      <c r="L140" s="662">
        <v>0</v>
      </c>
      <c r="M140" s="662">
        <v>0</v>
      </c>
      <c r="N140" s="661">
        <v>4</v>
      </c>
      <c r="O140" s="742">
        <v>1.5</v>
      </c>
      <c r="P140" s="662">
        <v>0</v>
      </c>
      <c r="Q140" s="677"/>
      <c r="R140" s="661">
        <v>2</v>
      </c>
      <c r="S140" s="677">
        <v>0.5</v>
      </c>
      <c r="T140" s="742">
        <v>1</v>
      </c>
      <c r="U140" s="700">
        <v>0.66666666666666663</v>
      </c>
    </row>
    <row r="141" spans="1:21" ht="14.4" customHeight="1" x14ac:dyDescent="0.3">
      <c r="A141" s="660">
        <v>7</v>
      </c>
      <c r="B141" s="661" t="s">
        <v>1703</v>
      </c>
      <c r="C141" s="661">
        <v>89301074</v>
      </c>
      <c r="D141" s="740" t="s">
        <v>2646</v>
      </c>
      <c r="E141" s="741" t="s">
        <v>1861</v>
      </c>
      <c r="F141" s="661" t="s">
        <v>1846</v>
      </c>
      <c r="G141" s="661" t="s">
        <v>2162</v>
      </c>
      <c r="H141" s="661" t="s">
        <v>1168</v>
      </c>
      <c r="I141" s="661" t="s">
        <v>2261</v>
      </c>
      <c r="J141" s="661" t="s">
        <v>2262</v>
      </c>
      <c r="K141" s="661" t="s">
        <v>2263</v>
      </c>
      <c r="L141" s="662">
        <v>156.61000000000001</v>
      </c>
      <c r="M141" s="662">
        <v>156.61000000000001</v>
      </c>
      <c r="N141" s="661">
        <v>1</v>
      </c>
      <c r="O141" s="742">
        <v>0.5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7</v>
      </c>
      <c r="B142" s="661" t="s">
        <v>1703</v>
      </c>
      <c r="C142" s="661">
        <v>89301074</v>
      </c>
      <c r="D142" s="740" t="s">
        <v>2646</v>
      </c>
      <c r="E142" s="741" t="s">
        <v>1861</v>
      </c>
      <c r="F142" s="661" t="s">
        <v>1846</v>
      </c>
      <c r="G142" s="661" t="s">
        <v>2162</v>
      </c>
      <c r="H142" s="661" t="s">
        <v>1168</v>
      </c>
      <c r="I142" s="661" t="s">
        <v>2264</v>
      </c>
      <c r="J142" s="661" t="s">
        <v>2265</v>
      </c>
      <c r="K142" s="661" t="s">
        <v>2266</v>
      </c>
      <c r="L142" s="662">
        <v>300.68</v>
      </c>
      <c r="M142" s="662">
        <v>1503.4</v>
      </c>
      <c r="N142" s="661">
        <v>5</v>
      </c>
      <c r="O142" s="742">
        <v>1.5</v>
      </c>
      <c r="P142" s="662">
        <v>601.36</v>
      </c>
      <c r="Q142" s="677">
        <v>0.39999999999999997</v>
      </c>
      <c r="R142" s="661">
        <v>2</v>
      </c>
      <c r="S142" s="677">
        <v>0.4</v>
      </c>
      <c r="T142" s="742">
        <v>1</v>
      </c>
      <c r="U142" s="700">
        <v>0.66666666666666663</v>
      </c>
    </row>
    <row r="143" spans="1:21" ht="14.4" customHeight="1" x14ac:dyDescent="0.3">
      <c r="A143" s="660">
        <v>7</v>
      </c>
      <c r="B143" s="661" t="s">
        <v>1703</v>
      </c>
      <c r="C143" s="661">
        <v>89301074</v>
      </c>
      <c r="D143" s="740" t="s">
        <v>2646</v>
      </c>
      <c r="E143" s="741" t="s">
        <v>1861</v>
      </c>
      <c r="F143" s="661" t="s">
        <v>1846</v>
      </c>
      <c r="G143" s="661" t="s">
        <v>2162</v>
      </c>
      <c r="H143" s="661" t="s">
        <v>560</v>
      </c>
      <c r="I143" s="661" t="s">
        <v>2267</v>
      </c>
      <c r="J143" s="661" t="s">
        <v>2167</v>
      </c>
      <c r="K143" s="661" t="s">
        <v>2268</v>
      </c>
      <c r="L143" s="662">
        <v>0</v>
      </c>
      <c r="M143" s="662">
        <v>0</v>
      </c>
      <c r="N143" s="661">
        <v>3</v>
      </c>
      <c r="O143" s="742">
        <v>0.5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7</v>
      </c>
      <c r="B144" s="661" t="s">
        <v>1703</v>
      </c>
      <c r="C144" s="661">
        <v>89301074</v>
      </c>
      <c r="D144" s="740" t="s">
        <v>2646</v>
      </c>
      <c r="E144" s="741" t="s">
        <v>1861</v>
      </c>
      <c r="F144" s="661" t="s">
        <v>1846</v>
      </c>
      <c r="G144" s="661" t="s">
        <v>1954</v>
      </c>
      <c r="H144" s="661" t="s">
        <v>560</v>
      </c>
      <c r="I144" s="661" t="s">
        <v>1955</v>
      </c>
      <c r="J144" s="661" t="s">
        <v>1956</v>
      </c>
      <c r="K144" s="661" t="s">
        <v>835</v>
      </c>
      <c r="L144" s="662">
        <v>75.22</v>
      </c>
      <c r="M144" s="662">
        <v>2331.8200000000006</v>
      </c>
      <c r="N144" s="661">
        <v>31</v>
      </c>
      <c r="O144" s="742">
        <v>11.5</v>
      </c>
      <c r="P144" s="662">
        <v>1429.1800000000003</v>
      </c>
      <c r="Q144" s="677">
        <v>0.61290322580645162</v>
      </c>
      <c r="R144" s="661">
        <v>19</v>
      </c>
      <c r="S144" s="677">
        <v>0.61290322580645162</v>
      </c>
      <c r="T144" s="742">
        <v>7.5</v>
      </c>
      <c r="U144" s="700">
        <v>0.65217391304347827</v>
      </c>
    </row>
    <row r="145" spans="1:21" ht="14.4" customHeight="1" x14ac:dyDescent="0.3">
      <c r="A145" s="660">
        <v>7</v>
      </c>
      <c r="B145" s="661" t="s">
        <v>1703</v>
      </c>
      <c r="C145" s="661">
        <v>89301074</v>
      </c>
      <c r="D145" s="740" t="s">
        <v>2646</v>
      </c>
      <c r="E145" s="741" t="s">
        <v>1861</v>
      </c>
      <c r="F145" s="661" t="s">
        <v>1846</v>
      </c>
      <c r="G145" s="661" t="s">
        <v>1954</v>
      </c>
      <c r="H145" s="661" t="s">
        <v>560</v>
      </c>
      <c r="I145" s="661" t="s">
        <v>2269</v>
      </c>
      <c r="J145" s="661" t="s">
        <v>2270</v>
      </c>
      <c r="K145" s="661" t="s">
        <v>835</v>
      </c>
      <c r="L145" s="662">
        <v>58.32</v>
      </c>
      <c r="M145" s="662">
        <v>174.96</v>
      </c>
      <c r="N145" s="661">
        <v>3</v>
      </c>
      <c r="O145" s="742">
        <v>1</v>
      </c>
      <c r="P145" s="662">
        <v>174.96</v>
      </c>
      <c r="Q145" s="677">
        <v>1</v>
      </c>
      <c r="R145" s="661">
        <v>3</v>
      </c>
      <c r="S145" s="677">
        <v>1</v>
      </c>
      <c r="T145" s="742">
        <v>1</v>
      </c>
      <c r="U145" s="700">
        <v>1</v>
      </c>
    </row>
    <row r="146" spans="1:21" ht="14.4" customHeight="1" x14ac:dyDescent="0.3">
      <c r="A146" s="660">
        <v>7</v>
      </c>
      <c r="B146" s="661" t="s">
        <v>1703</v>
      </c>
      <c r="C146" s="661">
        <v>89301074</v>
      </c>
      <c r="D146" s="740" t="s">
        <v>2646</v>
      </c>
      <c r="E146" s="741" t="s">
        <v>1861</v>
      </c>
      <c r="F146" s="661" t="s">
        <v>1846</v>
      </c>
      <c r="G146" s="661" t="s">
        <v>1954</v>
      </c>
      <c r="H146" s="661" t="s">
        <v>560</v>
      </c>
      <c r="I146" s="661" t="s">
        <v>2271</v>
      </c>
      <c r="J146" s="661" t="s">
        <v>2272</v>
      </c>
      <c r="K146" s="661" t="s">
        <v>835</v>
      </c>
      <c r="L146" s="662">
        <v>136.93</v>
      </c>
      <c r="M146" s="662">
        <v>547.72</v>
      </c>
      <c r="N146" s="661">
        <v>4</v>
      </c>
      <c r="O146" s="742">
        <v>1.5</v>
      </c>
      <c r="P146" s="662">
        <v>136.93</v>
      </c>
      <c r="Q146" s="677">
        <v>0.25</v>
      </c>
      <c r="R146" s="661">
        <v>1</v>
      </c>
      <c r="S146" s="677">
        <v>0.25</v>
      </c>
      <c r="T146" s="742">
        <v>1</v>
      </c>
      <c r="U146" s="700">
        <v>0.66666666666666663</v>
      </c>
    </row>
    <row r="147" spans="1:21" ht="14.4" customHeight="1" x14ac:dyDescent="0.3">
      <c r="A147" s="660">
        <v>7</v>
      </c>
      <c r="B147" s="661" t="s">
        <v>1703</v>
      </c>
      <c r="C147" s="661">
        <v>89301074</v>
      </c>
      <c r="D147" s="740" t="s">
        <v>2646</v>
      </c>
      <c r="E147" s="741" t="s">
        <v>1861</v>
      </c>
      <c r="F147" s="661" t="s">
        <v>1846</v>
      </c>
      <c r="G147" s="661" t="s">
        <v>2273</v>
      </c>
      <c r="H147" s="661" t="s">
        <v>560</v>
      </c>
      <c r="I147" s="661" t="s">
        <v>2274</v>
      </c>
      <c r="J147" s="661" t="s">
        <v>2275</v>
      </c>
      <c r="K147" s="661" t="s">
        <v>2276</v>
      </c>
      <c r="L147" s="662">
        <v>133.38999999999999</v>
      </c>
      <c r="M147" s="662">
        <v>400.16999999999996</v>
      </c>
      <c r="N147" s="661">
        <v>3</v>
      </c>
      <c r="O147" s="742">
        <v>1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7</v>
      </c>
      <c r="B148" s="661" t="s">
        <v>1703</v>
      </c>
      <c r="C148" s="661">
        <v>89301074</v>
      </c>
      <c r="D148" s="740" t="s">
        <v>2646</v>
      </c>
      <c r="E148" s="741" t="s">
        <v>1861</v>
      </c>
      <c r="F148" s="661" t="s">
        <v>1846</v>
      </c>
      <c r="G148" s="661" t="s">
        <v>2073</v>
      </c>
      <c r="H148" s="661" t="s">
        <v>560</v>
      </c>
      <c r="I148" s="661" t="s">
        <v>2277</v>
      </c>
      <c r="J148" s="661" t="s">
        <v>2278</v>
      </c>
      <c r="K148" s="661" t="s">
        <v>2076</v>
      </c>
      <c r="L148" s="662">
        <v>0</v>
      </c>
      <c r="M148" s="662">
        <v>0</v>
      </c>
      <c r="N148" s="661">
        <v>4</v>
      </c>
      <c r="O148" s="742">
        <v>3.5</v>
      </c>
      <c r="P148" s="662">
        <v>0</v>
      </c>
      <c r="Q148" s="677"/>
      <c r="R148" s="661">
        <v>3</v>
      </c>
      <c r="S148" s="677">
        <v>0.75</v>
      </c>
      <c r="T148" s="742">
        <v>3</v>
      </c>
      <c r="U148" s="700">
        <v>0.8571428571428571</v>
      </c>
    </row>
    <row r="149" spans="1:21" ht="14.4" customHeight="1" x14ac:dyDescent="0.3">
      <c r="A149" s="660">
        <v>7</v>
      </c>
      <c r="B149" s="661" t="s">
        <v>1703</v>
      </c>
      <c r="C149" s="661">
        <v>89301074</v>
      </c>
      <c r="D149" s="740" t="s">
        <v>2646</v>
      </c>
      <c r="E149" s="741" t="s">
        <v>1863</v>
      </c>
      <c r="F149" s="661" t="s">
        <v>1846</v>
      </c>
      <c r="G149" s="661" t="s">
        <v>2169</v>
      </c>
      <c r="H149" s="661" t="s">
        <v>560</v>
      </c>
      <c r="I149" s="661" t="s">
        <v>2279</v>
      </c>
      <c r="J149" s="661" t="s">
        <v>2171</v>
      </c>
      <c r="K149" s="661" t="s">
        <v>2280</v>
      </c>
      <c r="L149" s="662">
        <v>96.84</v>
      </c>
      <c r="M149" s="662">
        <v>193.68</v>
      </c>
      <c r="N149" s="661">
        <v>2</v>
      </c>
      <c r="O149" s="742">
        <v>1.5</v>
      </c>
      <c r="P149" s="662">
        <v>96.84</v>
      </c>
      <c r="Q149" s="677">
        <v>0.5</v>
      </c>
      <c r="R149" s="661">
        <v>1</v>
      </c>
      <c r="S149" s="677">
        <v>0.5</v>
      </c>
      <c r="T149" s="742">
        <v>0.5</v>
      </c>
      <c r="U149" s="700">
        <v>0.33333333333333331</v>
      </c>
    </row>
    <row r="150" spans="1:21" ht="14.4" customHeight="1" x14ac:dyDescent="0.3">
      <c r="A150" s="660">
        <v>7</v>
      </c>
      <c r="B150" s="661" t="s">
        <v>1703</v>
      </c>
      <c r="C150" s="661">
        <v>89301074</v>
      </c>
      <c r="D150" s="740" t="s">
        <v>2646</v>
      </c>
      <c r="E150" s="741" t="s">
        <v>1863</v>
      </c>
      <c r="F150" s="661" t="s">
        <v>1846</v>
      </c>
      <c r="G150" s="661" t="s">
        <v>2169</v>
      </c>
      <c r="H150" s="661" t="s">
        <v>560</v>
      </c>
      <c r="I150" s="661" t="s">
        <v>2281</v>
      </c>
      <c r="J150" s="661" t="s">
        <v>2171</v>
      </c>
      <c r="K150" s="661" t="s">
        <v>2280</v>
      </c>
      <c r="L150" s="662">
        <v>96.84</v>
      </c>
      <c r="M150" s="662">
        <v>290.52</v>
      </c>
      <c r="N150" s="661">
        <v>3</v>
      </c>
      <c r="O150" s="742">
        <v>2.5</v>
      </c>
      <c r="P150" s="662">
        <v>290.52</v>
      </c>
      <c r="Q150" s="677">
        <v>1</v>
      </c>
      <c r="R150" s="661">
        <v>3</v>
      </c>
      <c r="S150" s="677">
        <v>1</v>
      </c>
      <c r="T150" s="742">
        <v>2.5</v>
      </c>
      <c r="U150" s="700">
        <v>1</v>
      </c>
    </row>
    <row r="151" spans="1:21" ht="14.4" customHeight="1" x14ac:dyDescent="0.3">
      <c r="A151" s="660">
        <v>7</v>
      </c>
      <c r="B151" s="661" t="s">
        <v>1703</v>
      </c>
      <c r="C151" s="661">
        <v>89301074</v>
      </c>
      <c r="D151" s="740" t="s">
        <v>2646</v>
      </c>
      <c r="E151" s="741" t="s">
        <v>1863</v>
      </c>
      <c r="F151" s="661" t="s">
        <v>1846</v>
      </c>
      <c r="G151" s="661" t="s">
        <v>2282</v>
      </c>
      <c r="H151" s="661" t="s">
        <v>1168</v>
      </c>
      <c r="I151" s="661" t="s">
        <v>851</v>
      </c>
      <c r="J151" s="661" t="s">
        <v>2283</v>
      </c>
      <c r="K151" s="661" t="s">
        <v>2284</v>
      </c>
      <c r="L151" s="662">
        <v>103.8</v>
      </c>
      <c r="M151" s="662">
        <v>103.8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7</v>
      </c>
      <c r="B152" s="661" t="s">
        <v>1703</v>
      </c>
      <c r="C152" s="661">
        <v>89301074</v>
      </c>
      <c r="D152" s="740" t="s">
        <v>2646</v>
      </c>
      <c r="E152" s="741" t="s">
        <v>1863</v>
      </c>
      <c r="F152" s="661" t="s">
        <v>1846</v>
      </c>
      <c r="G152" s="661" t="s">
        <v>2285</v>
      </c>
      <c r="H152" s="661" t="s">
        <v>560</v>
      </c>
      <c r="I152" s="661" t="s">
        <v>2286</v>
      </c>
      <c r="J152" s="661" t="s">
        <v>2287</v>
      </c>
      <c r="K152" s="661" t="s">
        <v>2288</v>
      </c>
      <c r="L152" s="662">
        <v>0</v>
      </c>
      <c r="M152" s="662">
        <v>0</v>
      </c>
      <c r="N152" s="661">
        <v>2</v>
      </c>
      <c r="O152" s="742">
        <v>0.5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7</v>
      </c>
      <c r="B153" s="661" t="s">
        <v>1703</v>
      </c>
      <c r="C153" s="661">
        <v>89301074</v>
      </c>
      <c r="D153" s="740" t="s">
        <v>2646</v>
      </c>
      <c r="E153" s="741" t="s">
        <v>1863</v>
      </c>
      <c r="F153" s="661" t="s">
        <v>1846</v>
      </c>
      <c r="G153" s="661" t="s">
        <v>2174</v>
      </c>
      <c r="H153" s="661" t="s">
        <v>560</v>
      </c>
      <c r="I153" s="661" t="s">
        <v>2175</v>
      </c>
      <c r="J153" s="661" t="s">
        <v>2176</v>
      </c>
      <c r="K153" s="661" t="s">
        <v>2177</v>
      </c>
      <c r="L153" s="662">
        <v>969.48</v>
      </c>
      <c r="M153" s="662">
        <v>11633.76</v>
      </c>
      <c r="N153" s="661">
        <v>12</v>
      </c>
      <c r="O153" s="742">
        <v>2</v>
      </c>
      <c r="P153" s="662">
        <v>11633.76</v>
      </c>
      <c r="Q153" s="677">
        <v>1</v>
      </c>
      <c r="R153" s="661">
        <v>12</v>
      </c>
      <c r="S153" s="677">
        <v>1</v>
      </c>
      <c r="T153" s="742">
        <v>2</v>
      </c>
      <c r="U153" s="700">
        <v>1</v>
      </c>
    </row>
    <row r="154" spans="1:21" ht="14.4" customHeight="1" x14ac:dyDescent="0.3">
      <c r="A154" s="660">
        <v>7</v>
      </c>
      <c r="B154" s="661" t="s">
        <v>1703</v>
      </c>
      <c r="C154" s="661">
        <v>89301074</v>
      </c>
      <c r="D154" s="740" t="s">
        <v>2646</v>
      </c>
      <c r="E154" s="741" t="s">
        <v>1863</v>
      </c>
      <c r="F154" s="661" t="s">
        <v>1846</v>
      </c>
      <c r="G154" s="661" t="s">
        <v>2174</v>
      </c>
      <c r="H154" s="661" t="s">
        <v>1168</v>
      </c>
      <c r="I154" s="661" t="s">
        <v>2178</v>
      </c>
      <c r="J154" s="661" t="s">
        <v>2179</v>
      </c>
      <c r="K154" s="661" t="s">
        <v>2180</v>
      </c>
      <c r="L154" s="662">
        <v>754.04</v>
      </c>
      <c r="M154" s="662">
        <v>16588.879999999997</v>
      </c>
      <c r="N154" s="661">
        <v>22</v>
      </c>
      <c r="O154" s="742">
        <v>4</v>
      </c>
      <c r="P154" s="662">
        <v>13572.72</v>
      </c>
      <c r="Q154" s="677">
        <v>0.81818181818181823</v>
      </c>
      <c r="R154" s="661">
        <v>18</v>
      </c>
      <c r="S154" s="677">
        <v>0.81818181818181823</v>
      </c>
      <c r="T154" s="742">
        <v>3</v>
      </c>
      <c r="U154" s="700">
        <v>0.75</v>
      </c>
    </row>
    <row r="155" spans="1:21" ht="14.4" customHeight="1" x14ac:dyDescent="0.3">
      <c r="A155" s="660">
        <v>7</v>
      </c>
      <c r="B155" s="661" t="s">
        <v>1703</v>
      </c>
      <c r="C155" s="661">
        <v>89301074</v>
      </c>
      <c r="D155" s="740" t="s">
        <v>2646</v>
      </c>
      <c r="E155" s="741" t="s">
        <v>1863</v>
      </c>
      <c r="F155" s="661" t="s">
        <v>1846</v>
      </c>
      <c r="G155" s="661" t="s">
        <v>2174</v>
      </c>
      <c r="H155" s="661" t="s">
        <v>1168</v>
      </c>
      <c r="I155" s="661" t="s">
        <v>2181</v>
      </c>
      <c r="J155" s="661" t="s">
        <v>2182</v>
      </c>
      <c r="K155" s="661" t="s">
        <v>2183</v>
      </c>
      <c r="L155" s="662">
        <v>1131.06</v>
      </c>
      <c r="M155" s="662">
        <v>18096.96</v>
      </c>
      <c r="N155" s="661">
        <v>16</v>
      </c>
      <c r="O155" s="742">
        <v>3</v>
      </c>
      <c r="P155" s="662">
        <v>13572.72</v>
      </c>
      <c r="Q155" s="677">
        <v>0.75</v>
      </c>
      <c r="R155" s="661">
        <v>12</v>
      </c>
      <c r="S155" s="677">
        <v>0.75</v>
      </c>
      <c r="T155" s="742">
        <v>2</v>
      </c>
      <c r="U155" s="700">
        <v>0.66666666666666663</v>
      </c>
    </row>
    <row r="156" spans="1:21" ht="14.4" customHeight="1" x14ac:dyDescent="0.3">
      <c r="A156" s="660">
        <v>7</v>
      </c>
      <c r="B156" s="661" t="s">
        <v>1703</v>
      </c>
      <c r="C156" s="661">
        <v>89301074</v>
      </c>
      <c r="D156" s="740" t="s">
        <v>2646</v>
      </c>
      <c r="E156" s="741" t="s">
        <v>1863</v>
      </c>
      <c r="F156" s="661" t="s">
        <v>1846</v>
      </c>
      <c r="G156" s="661" t="s">
        <v>2174</v>
      </c>
      <c r="H156" s="661" t="s">
        <v>1168</v>
      </c>
      <c r="I156" s="661" t="s">
        <v>2184</v>
      </c>
      <c r="J156" s="661" t="s">
        <v>2185</v>
      </c>
      <c r="K156" s="661" t="s">
        <v>2186</v>
      </c>
      <c r="L156" s="662">
        <v>1508.08</v>
      </c>
      <c r="M156" s="662">
        <v>6032.32</v>
      </c>
      <c r="N156" s="661">
        <v>4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7</v>
      </c>
      <c r="B157" s="661" t="s">
        <v>1703</v>
      </c>
      <c r="C157" s="661">
        <v>89301074</v>
      </c>
      <c r="D157" s="740" t="s">
        <v>2646</v>
      </c>
      <c r="E157" s="741" t="s">
        <v>1863</v>
      </c>
      <c r="F157" s="661" t="s">
        <v>1846</v>
      </c>
      <c r="G157" s="661" t="s">
        <v>2174</v>
      </c>
      <c r="H157" s="661" t="s">
        <v>560</v>
      </c>
      <c r="I157" s="661" t="s">
        <v>2289</v>
      </c>
      <c r="J157" s="661" t="s">
        <v>2290</v>
      </c>
      <c r="K157" s="661" t="s">
        <v>2291</v>
      </c>
      <c r="L157" s="662">
        <v>1292.6500000000001</v>
      </c>
      <c r="M157" s="662">
        <v>7755.9000000000005</v>
      </c>
      <c r="N157" s="661">
        <v>6</v>
      </c>
      <c r="O157" s="742">
        <v>1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7</v>
      </c>
      <c r="B158" s="661" t="s">
        <v>1703</v>
      </c>
      <c r="C158" s="661">
        <v>89301074</v>
      </c>
      <c r="D158" s="740" t="s">
        <v>2646</v>
      </c>
      <c r="E158" s="741" t="s">
        <v>1863</v>
      </c>
      <c r="F158" s="661" t="s">
        <v>1846</v>
      </c>
      <c r="G158" s="661" t="s">
        <v>2174</v>
      </c>
      <c r="H158" s="661" t="s">
        <v>560</v>
      </c>
      <c r="I158" s="661" t="s">
        <v>2187</v>
      </c>
      <c r="J158" s="661" t="s">
        <v>2188</v>
      </c>
      <c r="K158" s="661" t="s">
        <v>2189</v>
      </c>
      <c r="L158" s="662">
        <v>646.32000000000005</v>
      </c>
      <c r="M158" s="662">
        <v>3877.92</v>
      </c>
      <c r="N158" s="661">
        <v>6</v>
      </c>
      <c r="O158" s="742">
        <v>1</v>
      </c>
      <c r="P158" s="662">
        <v>3877.92</v>
      </c>
      <c r="Q158" s="677">
        <v>1</v>
      </c>
      <c r="R158" s="661">
        <v>6</v>
      </c>
      <c r="S158" s="677">
        <v>1</v>
      </c>
      <c r="T158" s="742">
        <v>1</v>
      </c>
      <c r="U158" s="700">
        <v>1</v>
      </c>
    </row>
    <row r="159" spans="1:21" ht="14.4" customHeight="1" x14ac:dyDescent="0.3">
      <c r="A159" s="660">
        <v>7</v>
      </c>
      <c r="B159" s="661" t="s">
        <v>1703</v>
      </c>
      <c r="C159" s="661">
        <v>89301074</v>
      </c>
      <c r="D159" s="740" t="s">
        <v>2646</v>
      </c>
      <c r="E159" s="741" t="s">
        <v>1863</v>
      </c>
      <c r="F159" s="661" t="s">
        <v>1846</v>
      </c>
      <c r="G159" s="661" t="s">
        <v>2129</v>
      </c>
      <c r="H159" s="661" t="s">
        <v>560</v>
      </c>
      <c r="I159" s="661" t="s">
        <v>2292</v>
      </c>
      <c r="J159" s="661" t="s">
        <v>2293</v>
      </c>
      <c r="K159" s="661" t="s">
        <v>2294</v>
      </c>
      <c r="L159" s="662">
        <v>85.27</v>
      </c>
      <c r="M159" s="662">
        <v>85.27</v>
      </c>
      <c r="N159" s="661">
        <v>1</v>
      </c>
      <c r="O159" s="742">
        <v>1</v>
      </c>
      <c r="P159" s="662">
        <v>85.27</v>
      </c>
      <c r="Q159" s="677">
        <v>1</v>
      </c>
      <c r="R159" s="661">
        <v>1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7</v>
      </c>
      <c r="B160" s="661" t="s">
        <v>1703</v>
      </c>
      <c r="C160" s="661">
        <v>89301074</v>
      </c>
      <c r="D160" s="740" t="s">
        <v>2646</v>
      </c>
      <c r="E160" s="741" t="s">
        <v>1863</v>
      </c>
      <c r="F160" s="661" t="s">
        <v>1846</v>
      </c>
      <c r="G160" s="661" t="s">
        <v>2295</v>
      </c>
      <c r="H160" s="661" t="s">
        <v>560</v>
      </c>
      <c r="I160" s="661" t="s">
        <v>2296</v>
      </c>
      <c r="J160" s="661" t="s">
        <v>2297</v>
      </c>
      <c r="K160" s="661" t="s">
        <v>2298</v>
      </c>
      <c r="L160" s="662">
        <v>0</v>
      </c>
      <c r="M160" s="662">
        <v>0</v>
      </c>
      <c r="N160" s="661">
        <v>6</v>
      </c>
      <c r="O160" s="742">
        <v>0.5</v>
      </c>
      <c r="P160" s="662">
        <v>0</v>
      </c>
      <c r="Q160" s="677"/>
      <c r="R160" s="661">
        <v>6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7</v>
      </c>
      <c r="B161" s="661" t="s">
        <v>1703</v>
      </c>
      <c r="C161" s="661">
        <v>89301074</v>
      </c>
      <c r="D161" s="740" t="s">
        <v>2646</v>
      </c>
      <c r="E161" s="741" t="s">
        <v>1863</v>
      </c>
      <c r="F161" s="661" t="s">
        <v>1846</v>
      </c>
      <c r="G161" s="661" t="s">
        <v>1908</v>
      </c>
      <c r="H161" s="661" t="s">
        <v>1168</v>
      </c>
      <c r="I161" s="661" t="s">
        <v>1204</v>
      </c>
      <c r="J161" s="661" t="s">
        <v>1205</v>
      </c>
      <c r="K161" s="661" t="s">
        <v>1821</v>
      </c>
      <c r="L161" s="662">
        <v>65.989999999999995</v>
      </c>
      <c r="M161" s="662">
        <v>593.90999999999985</v>
      </c>
      <c r="N161" s="661">
        <v>9</v>
      </c>
      <c r="O161" s="742">
        <v>2</v>
      </c>
      <c r="P161" s="662">
        <v>593.90999999999985</v>
      </c>
      <c r="Q161" s="677">
        <v>1</v>
      </c>
      <c r="R161" s="661">
        <v>9</v>
      </c>
      <c r="S161" s="677">
        <v>1</v>
      </c>
      <c r="T161" s="742">
        <v>2</v>
      </c>
      <c r="U161" s="700">
        <v>1</v>
      </c>
    </row>
    <row r="162" spans="1:21" ht="14.4" customHeight="1" x14ac:dyDescent="0.3">
      <c r="A162" s="660">
        <v>7</v>
      </c>
      <c r="B162" s="661" t="s">
        <v>1703</v>
      </c>
      <c r="C162" s="661">
        <v>89301074</v>
      </c>
      <c r="D162" s="740" t="s">
        <v>2646</v>
      </c>
      <c r="E162" s="741" t="s">
        <v>1863</v>
      </c>
      <c r="F162" s="661" t="s">
        <v>1846</v>
      </c>
      <c r="G162" s="661" t="s">
        <v>1990</v>
      </c>
      <c r="H162" s="661" t="s">
        <v>560</v>
      </c>
      <c r="I162" s="661" t="s">
        <v>2299</v>
      </c>
      <c r="J162" s="661" t="s">
        <v>2300</v>
      </c>
      <c r="K162" s="661" t="s">
        <v>2301</v>
      </c>
      <c r="L162" s="662">
        <v>140.94999999999999</v>
      </c>
      <c r="M162" s="662">
        <v>140.94999999999999</v>
      </c>
      <c r="N162" s="661">
        <v>1</v>
      </c>
      <c r="O162" s="742">
        <v>1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7</v>
      </c>
      <c r="B163" s="661" t="s">
        <v>1703</v>
      </c>
      <c r="C163" s="661">
        <v>89301074</v>
      </c>
      <c r="D163" s="740" t="s">
        <v>2646</v>
      </c>
      <c r="E163" s="741" t="s">
        <v>1863</v>
      </c>
      <c r="F163" s="661" t="s">
        <v>1846</v>
      </c>
      <c r="G163" s="661" t="s">
        <v>1920</v>
      </c>
      <c r="H163" s="661" t="s">
        <v>560</v>
      </c>
      <c r="I163" s="661" t="s">
        <v>1921</v>
      </c>
      <c r="J163" s="661" t="s">
        <v>1922</v>
      </c>
      <c r="K163" s="661" t="s">
        <v>1923</v>
      </c>
      <c r="L163" s="662">
        <v>24.68</v>
      </c>
      <c r="M163" s="662">
        <v>320.83999999999997</v>
      </c>
      <c r="N163" s="661">
        <v>13</v>
      </c>
      <c r="O163" s="742">
        <v>4</v>
      </c>
      <c r="P163" s="662">
        <v>172.76</v>
      </c>
      <c r="Q163" s="677">
        <v>0.53846153846153844</v>
      </c>
      <c r="R163" s="661">
        <v>7</v>
      </c>
      <c r="S163" s="677">
        <v>0.53846153846153844</v>
      </c>
      <c r="T163" s="742">
        <v>2</v>
      </c>
      <c r="U163" s="700">
        <v>0.5</v>
      </c>
    </row>
    <row r="164" spans="1:21" ht="14.4" customHeight="1" x14ac:dyDescent="0.3">
      <c r="A164" s="660">
        <v>7</v>
      </c>
      <c r="B164" s="661" t="s">
        <v>1703</v>
      </c>
      <c r="C164" s="661">
        <v>89301074</v>
      </c>
      <c r="D164" s="740" t="s">
        <v>2646</v>
      </c>
      <c r="E164" s="741" t="s">
        <v>1863</v>
      </c>
      <c r="F164" s="661" t="s">
        <v>1846</v>
      </c>
      <c r="G164" s="661" t="s">
        <v>1920</v>
      </c>
      <c r="H164" s="661" t="s">
        <v>560</v>
      </c>
      <c r="I164" s="661" t="s">
        <v>2190</v>
      </c>
      <c r="J164" s="661" t="s">
        <v>2191</v>
      </c>
      <c r="K164" s="661" t="s">
        <v>2192</v>
      </c>
      <c r="L164" s="662">
        <v>74.06</v>
      </c>
      <c r="M164" s="662">
        <v>444.36</v>
      </c>
      <c r="N164" s="661">
        <v>6</v>
      </c>
      <c r="O164" s="742">
        <v>2</v>
      </c>
      <c r="P164" s="662">
        <v>444.36</v>
      </c>
      <c r="Q164" s="677">
        <v>1</v>
      </c>
      <c r="R164" s="661">
        <v>6</v>
      </c>
      <c r="S164" s="677">
        <v>1</v>
      </c>
      <c r="T164" s="742">
        <v>2</v>
      </c>
      <c r="U164" s="700">
        <v>1</v>
      </c>
    </row>
    <row r="165" spans="1:21" ht="14.4" customHeight="1" x14ac:dyDescent="0.3">
      <c r="A165" s="660">
        <v>7</v>
      </c>
      <c r="B165" s="661" t="s">
        <v>1703</v>
      </c>
      <c r="C165" s="661">
        <v>89301074</v>
      </c>
      <c r="D165" s="740" t="s">
        <v>2646</v>
      </c>
      <c r="E165" s="741" t="s">
        <v>1863</v>
      </c>
      <c r="F165" s="661" t="s">
        <v>1846</v>
      </c>
      <c r="G165" s="661" t="s">
        <v>2136</v>
      </c>
      <c r="H165" s="661" t="s">
        <v>560</v>
      </c>
      <c r="I165" s="661" t="s">
        <v>2302</v>
      </c>
      <c r="J165" s="661" t="s">
        <v>2303</v>
      </c>
      <c r="K165" s="661" t="s">
        <v>2304</v>
      </c>
      <c r="L165" s="662">
        <v>232.68</v>
      </c>
      <c r="M165" s="662">
        <v>1396.08</v>
      </c>
      <c r="N165" s="661">
        <v>6</v>
      </c>
      <c r="O165" s="742">
        <v>1</v>
      </c>
      <c r="P165" s="662">
        <v>1396.08</v>
      </c>
      <c r="Q165" s="677">
        <v>1</v>
      </c>
      <c r="R165" s="661">
        <v>6</v>
      </c>
      <c r="S165" s="677">
        <v>1</v>
      </c>
      <c r="T165" s="742">
        <v>1</v>
      </c>
      <c r="U165" s="700">
        <v>1</v>
      </c>
    </row>
    <row r="166" spans="1:21" ht="14.4" customHeight="1" x14ac:dyDescent="0.3">
      <c r="A166" s="660">
        <v>7</v>
      </c>
      <c r="B166" s="661" t="s">
        <v>1703</v>
      </c>
      <c r="C166" s="661">
        <v>89301074</v>
      </c>
      <c r="D166" s="740" t="s">
        <v>2646</v>
      </c>
      <c r="E166" s="741" t="s">
        <v>1863</v>
      </c>
      <c r="F166" s="661" t="s">
        <v>1846</v>
      </c>
      <c r="G166" s="661" t="s">
        <v>2136</v>
      </c>
      <c r="H166" s="661" t="s">
        <v>560</v>
      </c>
      <c r="I166" s="661" t="s">
        <v>2305</v>
      </c>
      <c r="J166" s="661" t="s">
        <v>2306</v>
      </c>
      <c r="K166" s="661" t="s">
        <v>2307</v>
      </c>
      <c r="L166" s="662">
        <v>0</v>
      </c>
      <c r="M166" s="662">
        <v>0</v>
      </c>
      <c r="N166" s="661">
        <v>12</v>
      </c>
      <c r="O166" s="742">
        <v>1</v>
      </c>
      <c r="P166" s="662"/>
      <c r="Q166" s="677"/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7</v>
      </c>
      <c r="B167" s="661" t="s">
        <v>1703</v>
      </c>
      <c r="C167" s="661">
        <v>89301074</v>
      </c>
      <c r="D167" s="740" t="s">
        <v>2646</v>
      </c>
      <c r="E167" s="741" t="s">
        <v>1863</v>
      </c>
      <c r="F167" s="661" t="s">
        <v>1846</v>
      </c>
      <c r="G167" s="661" t="s">
        <v>2136</v>
      </c>
      <c r="H167" s="661" t="s">
        <v>560</v>
      </c>
      <c r="I167" s="661" t="s">
        <v>2308</v>
      </c>
      <c r="J167" s="661" t="s">
        <v>2309</v>
      </c>
      <c r="K167" s="661" t="s">
        <v>2310</v>
      </c>
      <c r="L167" s="662">
        <v>7096.12</v>
      </c>
      <c r="M167" s="662">
        <v>14192.24</v>
      </c>
      <c r="N167" s="661">
        <v>2</v>
      </c>
      <c r="O167" s="742">
        <v>1</v>
      </c>
      <c r="P167" s="662">
        <v>14192.24</v>
      </c>
      <c r="Q167" s="677">
        <v>1</v>
      </c>
      <c r="R167" s="661">
        <v>2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7</v>
      </c>
      <c r="B168" s="661" t="s">
        <v>1703</v>
      </c>
      <c r="C168" s="661">
        <v>89301074</v>
      </c>
      <c r="D168" s="740" t="s">
        <v>2646</v>
      </c>
      <c r="E168" s="741" t="s">
        <v>1863</v>
      </c>
      <c r="F168" s="661" t="s">
        <v>1846</v>
      </c>
      <c r="G168" s="661" t="s">
        <v>2136</v>
      </c>
      <c r="H168" s="661" t="s">
        <v>560</v>
      </c>
      <c r="I168" s="661" t="s">
        <v>2311</v>
      </c>
      <c r="J168" s="661" t="s">
        <v>2312</v>
      </c>
      <c r="K168" s="661" t="s">
        <v>2313</v>
      </c>
      <c r="L168" s="662">
        <v>0</v>
      </c>
      <c r="M168" s="662">
        <v>0</v>
      </c>
      <c r="N168" s="661">
        <v>2</v>
      </c>
      <c r="O168" s="742">
        <v>1</v>
      </c>
      <c r="P168" s="662">
        <v>0</v>
      </c>
      <c r="Q168" s="677"/>
      <c r="R168" s="661">
        <v>2</v>
      </c>
      <c r="S168" s="677">
        <v>1</v>
      </c>
      <c r="T168" s="742">
        <v>1</v>
      </c>
      <c r="U168" s="700">
        <v>1</v>
      </c>
    </row>
    <row r="169" spans="1:21" ht="14.4" customHeight="1" x14ac:dyDescent="0.3">
      <c r="A169" s="660">
        <v>7</v>
      </c>
      <c r="B169" s="661" t="s">
        <v>1703</v>
      </c>
      <c r="C169" s="661">
        <v>89301074</v>
      </c>
      <c r="D169" s="740" t="s">
        <v>2646</v>
      </c>
      <c r="E169" s="741" t="s">
        <v>1863</v>
      </c>
      <c r="F169" s="661" t="s">
        <v>1846</v>
      </c>
      <c r="G169" s="661" t="s">
        <v>2136</v>
      </c>
      <c r="H169" s="661" t="s">
        <v>560</v>
      </c>
      <c r="I169" s="661" t="s">
        <v>2314</v>
      </c>
      <c r="J169" s="661" t="s">
        <v>2312</v>
      </c>
      <c r="K169" s="661" t="s">
        <v>2315</v>
      </c>
      <c r="L169" s="662">
        <v>5322.08</v>
      </c>
      <c r="M169" s="662">
        <v>42576.639999999999</v>
      </c>
      <c r="N169" s="661">
        <v>8</v>
      </c>
      <c r="O169" s="742">
        <v>3</v>
      </c>
      <c r="P169" s="662">
        <v>42576.639999999999</v>
      </c>
      <c r="Q169" s="677">
        <v>1</v>
      </c>
      <c r="R169" s="661">
        <v>8</v>
      </c>
      <c r="S169" s="677">
        <v>1</v>
      </c>
      <c r="T169" s="742">
        <v>3</v>
      </c>
      <c r="U169" s="700">
        <v>1</v>
      </c>
    </row>
    <row r="170" spans="1:21" ht="14.4" customHeight="1" x14ac:dyDescent="0.3">
      <c r="A170" s="660">
        <v>7</v>
      </c>
      <c r="B170" s="661" t="s">
        <v>1703</v>
      </c>
      <c r="C170" s="661">
        <v>89301074</v>
      </c>
      <c r="D170" s="740" t="s">
        <v>2646</v>
      </c>
      <c r="E170" s="741" t="s">
        <v>1863</v>
      </c>
      <c r="F170" s="661" t="s">
        <v>1846</v>
      </c>
      <c r="G170" s="661" t="s">
        <v>2136</v>
      </c>
      <c r="H170" s="661" t="s">
        <v>560</v>
      </c>
      <c r="I170" s="661" t="s">
        <v>2316</v>
      </c>
      <c r="J170" s="661" t="s">
        <v>2317</v>
      </c>
      <c r="K170" s="661" t="s">
        <v>2318</v>
      </c>
      <c r="L170" s="662">
        <v>969.48</v>
      </c>
      <c r="M170" s="662">
        <v>2908.44</v>
      </c>
      <c r="N170" s="661">
        <v>3</v>
      </c>
      <c r="O170" s="742">
        <v>1</v>
      </c>
      <c r="P170" s="662">
        <v>2908.44</v>
      </c>
      <c r="Q170" s="677">
        <v>1</v>
      </c>
      <c r="R170" s="661">
        <v>3</v>
      </c>
      <c r="S170" s="677">
        <v>1</v>
      </c>
      <c r="T170" s="742">
        <v>1</v>
      </c>
      <c r="U170" s="700">
        <v>1</v>
      </c>
    </row>
    <row r="171" spans="1:21" ht="14.4" customHeight="1" x14ac:dyDescent="0.3">
      <c r="A171" s="660">
        <v>7</v>
      </c>
      <c r="B171" s="661" t="s">
        <v>1703</v>
      </c>
      <c r="C171" s="661">
        <v>89301074</v>
      </c>
      <c r="D171" s="740" t="s">
        <v>2646</v>
      </c>
      <c r="E171" s="741" t="s">
        <v>1863</v>
      </c>
      <c r="F171" s="661" t="s">
        <v>1846</v>
      </c>
      <c r="G171" s="661" t="s">
        <v>2136</v>
      </c>
      <c r="H171" s="661" t="s">
        <v>560</v>
      </c>
      <c r="I171" s="661" t="s">
        <v>2143</v>
      </c>
      <c r="J171" s="661" t="s">
        <v>2144</v>
      </c>
      <c r="K171" s="661" t="s">
        <v>2145</v>
      </c>
      <c r="L171" s="662">
        <v>1938.97</v>
      </c>
      <c r="M171" s="662">
        <v>52352.189999999995</v>
      </c>
      <c r="N171" s="661">
        <v>27</v>
      </c>
      <c r="O171" s="742">
        <v>4</v>
      </c>
      <c r="P171" s="662">
        <v>40718.369999999995</v>
      </c>
      <c r="Q171" s="677">
        <v>0.77777777777777779</v>
      </c>
      <c r="R171" s="661">
        <v>21</v>
      </c>
      <c r="S171" s="677">
        <v>0.77777777777777779</v>
      </c>
      <c r="T171" s="742">
        <v>3</v>
      </c>
      <c r="U171" s="700">
        <v>0.75</v>
      </c>
    </row>
    <row r="172" spans="1:21" ht="14.4" customHeight="1" x14ac:dyDescent="0.3">
      <c r="A172" s="660">
        <v>7</v>
      </c>
      <c r="B172" s="661" t="s">
        <v>1703</v>
      </c>
      <c r="C172" s="661">
        <v>89301074</v>
      </c>
      <c r="D172" s="740" t="s">
        <v>2646</v>
      </c>
      <c r="E172" s="741" t="s">
        <v>1863</v>
      </c>
      <c r="F172" s="661" t="s">
        <v>1846</v>
      </c>
      <c r="G172" s="661" t="s">
        <v>2136</v>
      </c>
      <c r="H172" s="661" t="s">
        <v>560</v>
      </c>
      <c r="I172" s="661" t="s">
        <v>2194</v>
      </c>
      <c r="J172" s="661" t="s">
        <v>2195</v>
      </c>
      <c r="K172" s="661" t="s">
        <v>2196</v>
      </c>
      <c r="L172" s="662">
        <v>1454.23</v>
      </c>
      <c r="M172" s="662">
        <v>14542.300000000001</v>
      </c>
      <c r="N172" s="661">
        <v>10</v>
      </c>
      <c r="O172" s="742">
        <v>2</v>
      </c>
      <c r="P172" s="662">
        <v>14542.300000000001</v>
      </c>
      <c r="Q172" s="677">
        <v>1</v>
      </c>
      <c r="R172" s="661">
        <v>10</v>
      </c>
      <c r="S172" s="677">
        <v>1</v>
      </c>
      <c r="T172" s="742">
        <v>2</v>
      </c>
      <c r="U172" s="700">
        <v>1</v>
      </c>
    </row>
    <row r="173" spans="1:21" ht="14.4" customHeight="1" x14ac:dyDescent="0.3">
      <c r="A173" s="660">
        <v>7</v>
      </c>
      <c r="B173" s="661" t="s">
        <v>1703</v>
      </c>
      <c r="C173" s="661">
        <v>89301074</v>
      </c>
      <c r="D173" s="740" t="s">
        <v>2646</v>
      </c>
      <c r="E173" s="741" t="s">
        <v>1863</v>
      </c>
      <c r="F173" s="661" t="s">
        <v>1846</v>
      </c>
      <c r="G173" s="661" t="s">
        <v>2136</v>
      </c>
      <c r="H173" s="661" t="s">
        <v>560</v>
      </c>
      <c r="I173" s="661" t="s">
        <v>2197</v>
      </c>
      <c r="J173" s="661" t="s">
        <v>2198</v>
      </c>
      <c r="K173" s="661" t="s">
        <v>2199</v>
      </c>
      <c r="L173" s="662">
        <v>484.75</v>
      </c>
      <c r="M173" s="662">
        <v>2908.5</v>
      </c>
      <c r="N173" s="661">
        <v>6</v>
      </c>
      <c r="O173" s="742">
        <v>1</v>
      </c>
      <c r="P173" s="662">
        <v>2908.5</v>
      </c>
      <c r="Q173" s="677">
        <v>1</v>
      </c>
      <c r="R173" s="661">
        <v>6</v>
      </c>
      <c r="S173" s="677">
        <v>1</v>
      </c>
      <c r="T173" s="742">
        <v>1</v>
      </c>
      <c r="U173" s="700">
        <v>1</v>
      </c>
    </row>
    <row r="174" spans="1:21" ht="14.4" customHeight="1" x14ac:dyDescent="0.3">
      <c r="A174" s="660">
        <v>7</v>
      </c>
      <c r="B174" s="661" t="s">
        <v>1703</v>
      </c>
      <c r="C174" s="661">
        <v>89301074</v>
      </c>
      <c r="D174" s="740" t="s">
        <v>2646</v>
      </c>
      <c r="E174" s="741" t="s">
        <v>1863</v>
      </c>
      <c r="F174" s="661" t="s">
        <v>1846</v>
      </c>
      <c r="G174" s="661" t="s">
        <v>2136</v>
      </c>
      <c r="H174" s="661" t="s">
        <v>560</v>
      </c>
      <c r="I174" s="661" t="s">
        <v>2200</v>
      </c>
      <c r="J174" s="661" t="s">
        <v>2201</v>
      </c>
      <c r="K174" s="661" t="s">
        <v>2202</v>
      </c>
      <c r="L174" s="662">
        <v>969.48</v>
      </c>
      <c r="M174" s="662">
        <v>17450.64</v>
      </c>
      <c r="N174" s="661">
        <v>18</v>
      </c>
      <c r="O174" s="742">
        <v>3</v>
      </c>
      <c r="P174" s="662">
        <v>17450.64</v>
      </c>
      <c r="Q174" s="677">
        <v>1</v>
      </c>
      <c r="R174" s="661">
        <v>18</v>
      </c>
      <c r="S174" s="677">
        <v>1</v>
      </c>
      <c r="T174" s="742">
        <v>3</v>
      </c>
      <c r="U174" s="700">
        <v>1</v>
      </c>
    </row>
    <row r="175" spans="1:21" ht="14.4" customHeight="1" x14ac:dyDescent="0.3">
      <c r="A175" s="660">
        <v>7</v>
      </c>
      <c r="B175" s="661" t="s">
        <v>1703</v>
      </c>
      <c r="C175" s="661">
        <v>89301074</v>
      </c>
      <c r="D175" s="740" t="s">
        <v>2646</v>
      </c>
      <c r="E175" s="741" t="s">
        <v>1863</v>
      </c>
      <c r="F175" s="661" t="s">
        <v>1846</v>
      </c>
      <c r="G175" s="661" t="s">
        <v>2136</v>
      </c>
      <c r="H175" s="661" t="s">
        <v>560</v>
      </c>
      <c r="I175" s="661" t="s">
        <v>2319</v>
      </c>
      <c r="J175" s="661" t="s">
        <v>2320</v>
      </c>
      <c r="K175" s="661" t="s">
        <v>2321</v>
      </c>
      <c r="L175" s="662">
        <v>1938.97</v>
      </c>
      <c r="M175" s="662">
        <v>23267.64</v>
      </c>
      <c r="N175" s="661">
        <v>12</v>
      </c>
      <c r="O175" s="742">
        <v>2</v>
      </c>
      <c r="P175" s="662">
        <v>11633.82</v>
      </c>
      <c r="Q175" s="677">
        <v>0.5</v>
      </c>
      <c r="R175" s="661">
        <v>6</v>
      </c>
      <c r="S175" s="677">
        <v>0.5</v>
      </c>
      <c r="T175" s="742">
        <v>1</v>
      </c>
      <c r="U175" s="700">
        <v>0.5</v>
      </c>
    </row>
    <row r="176" spans="1:21" ht="14.4" customHeight="1" x14ac:dyDescent="0.3">
      <c r="A176" s="660">
        <v>7</v>
      </c>
      <c r="B176" s="661" t="s">
        <v>1703</v>
      </c>
      <c r="C176" s="661">
        <v>89301074</v>
      </c>
      <c r="D176" s="740" t="s">
        <v>2646</v>
      </c>
      <c r="E176" s="741" t="s">
        <v>1863</v>
      </c>
      <c r="F176" s="661" t="s">
        <v>1846</v>
      </c>
      <c r="G176" s="661" t="s">
        <v>2136</v>
      </c>
      <c r="H176" s="661" t="s">
        <v>560</v>
      </c>
      <c r="I176" s="661" t="s">
        <v>2322</v>
      </c>
      <c r="J176" s="661" t="s">
        <v>2323</v>
      </c>
      <c r="K176" s="661" t="s">
        <v>2324</v>
      </c>
      <c r="L176" s="662">
        <v>969.48</v>
      </c>
      <c r="M176" s="662">
        <v>2908.44</v>
      </c>
      <c r="N176" s="661">
        <v>3</v>
      </c>
      <c r="O176" s="742">
        <v>1</v>
      </c>
      <c r="P176" s="662">
        <v>2908.44</v>
      </c>
      <c r="Q176" s="677">
        <v>1</v>
      </c>
      <c r="R176" s="661">
        <v>3</v>
      </c>
      <c r="S176" s="677">
        <v>1</v>
      </c>
      <c r="T176" s="742">
        <v>1</v>
      </c>
      <c r="U176" s="700">
        <v>1</v>
      </c>
    </row>
    <row r="177" spans="1:21" ht="14.4" customHeight="1" x14ac:dyDescent="0.3">
      <c r="A177" s="660">
        <v>7</v>
      </c>
      <c r="B177" s="661" t="s">
        <v>1703</v>
      </c>
      <c r="C177" s="661">
        <v>89301074</v>
      </c>
      <c r="D177" s="740" t="s">
        <v>2646</v>
      </c>
      <c r="E177" s="741" t="s">
        <v>1863</v>
      </c>
      <c r="F177" s="661" t="s">
        <v>1846</v>
      </c>
      <c r="G177" s="661" t="s">
        <v>2136</v>
      </c>
      <c r="H177" s="661" t="s">
        <v>560</v>
      </c>
      <c r="I177" s="661" t="s">
        <v>2325</v>
      </c>
      <c r="J177" s="661" t="s">
        <v>2326</v>
      </c>
      <c r="K177" s="661" t="s">
        <v>2327</v>
      </c>
      <c r="L177" s="662">
        <v>5322.08</v>
      </c>
      <c r="M177" s="662">
        <v>15966.24</v>
      </c>
      <c r="N177" s="661">
        <v>3</v>
      </c>
      <c r="O177" s="742">
        <v>1</v>
      </c>
      <c r="P177" s="662">
        <v>15966.24</v>
      </c>
      <c r="Q177" s="677">
        <v>1</v>
      </c>
      <c r="R177" s="661">
        <v>3</v>
      </c>
      <c r="S177" s="677">
        <v>1</v>
      </c>
      <c r="T177" s="742">
        <v>1</v>
      </c>
      <c r="U177" s="700">
        <v>1</v>
      </c>
    </row>
    <row r="178" spans="1:21" ht="14.4" customHeight="1" x14ac:dyDescent="0.3">
      <c r="A178" s="660">
        <v>7</v>
      </c>
      <c r="B178" s="661" t="s">
        <v>1703</v>
      </c>
      <c r="C178" s="661">
        <v>89301074</v>
      </c>
      <c r="D178" s="740" t="s">
        <v>2646</v>
      </c>
      <c r="E178" s="741" t="s">
        <v>1863</v>
      </c>
      <c r="F178" s="661" t="s">
        <v>1846</v>
      </c>
      <c r="G178" s="661" t="s">
        <v>2136</v>
      </c>
      <c r="H178" s="661" t="s">
        <v>560</v>
      </c>
      <c r="I178" s="661" t="s">
        <v>2328</v>
      </c>
      <c r="J178" s="661" t="s">
        <v>2329</v>
      </c>
      <c r="K178" s="661" t="s">
        <v>2330</v>
      </c>
      <c r="L178" s="662">
        <v>969.48</v>
      </c>
      <c r="M178" s="662">
        <v>5816.88</v>
      </c>
      <c r="N178" s="661">
        <v>6</v>
      </c>
      <c r="O178" s="742">
        <v>1</v>
      </c>
      <c r="P178" s="662">
        <v>5816.88</v>
      </c>
      <c r="Q178" s="677">
        <v>1</v>
      </c>
      <c r="R178" s="661">
        <v>6</v>
      </c>
      <c r="S178" s="677">
        <v>1</v>
      </c>
      <c r="T178" s="742">
        <v>1</v>
      </c>
      <c r="U178" s="700">
        <v>1</v>
      </c>
    </row>
    <row r="179" spans="1:21" ht="14.4" customHeight="1" x14ac:dyDescent="0.3">
      <c r="A179" s="660">
        <v>7</v>
      </c>
      <c r="B179" s="661" t="s">
        <v>1703</v>
      </c>
      <c r="C179" s="661">
        <v>89301074</v>
      </c>
      <c r="D179" s="740" t="s">
        <v>2646</v>
      </c>
      <c r="E179" s="741" t="s">
        <v>1863</v>
      </c>
      <c r="F179" s="661" t="s">
        <v>1846</v>
      </c>
      <c r="G179" s="661" t="s">
        <v>2136</v>
      </c>
      <c r="H179" s="661" t="s">
        <v>560</v>
      </c>
      <c r="I179" s="661" t="s">
        <v>2331</v>
      </c>
      <c r="J179" s="661" t="s">
        <v>2332</v>
      </c>
      <c r="K179" s="661" t="s">
        <v>2333</v>
      </c>
      <c r="L179" s="662">
        <v>484.75</v>
      </c>
      <c r="M179" s="662">
        <v>2908.5</v>
      </c>
      <c r="N179" s="661">
        <v>6</v>
      </c>
      <c r="O179" s="742">
        <v>1</v>
      </c>
      <c r="P179" s="662">
        <v>2908.5</v>
      </c>
      <c r="Q179" s="677">
        <v>1</v>
      </c>
      <c r="R179" s="661">
        <v>6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7</v>
      </c>
      <c r="B180" s="661" t="s">
        <v>1703</v>
      </c>
      <c r="C180" s="661">
        <v>89301074</v>
      </c>
      <c r="D180" s="740" t="s">
        <v>2646</v>
      </c>
      <c r="E180" s="741" t="s">
        <v>1863</v>
      </c>
      <c r="F180" s="661" t="s">
        <v>1846</v>
      </c>
      <c r="G180" s="661" t="s">
        <v>2334</v>
      </c>
      <c r="H180" s="661" t="s">
        <v>1168</v>
      </c>
      <c r="I180" s="661" t="s">
        <v>2335</v>
      </c>
      <c r="J180" s="661" t="s">
        <v>2336</v>
      </c>
      <c r="K180" s="661" t="s">
        <v>2337</v>
      </c>
      <c r="L180" s="662">
        <v>0</v>
      </c>
      <c r="M180" s="662">
        <v>0</v>
      </c>
      <c r="N180" s="661">
        <v>2</v>
      </c>
      <c r="O180" s="742">
        <v>0.5</v>
      </c>
      <c r="P180" s="662"/>
      <c r="Q180" s="677"/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7</v>
      </c>
      <c r="B181" s="661" t="s">
        <v>1703</v>
      </c>
      <c r="C181" s="661">
        <v>89301074</v>
      </c>
      <c r="D181" s="740" t="s">
        <v>2646</v>
      </c>
      <c r="E181" s="741" t="s">
        <v>1863</v>
      </c>
      <c r="F181" s="661" t="s">
        <v>1846</v>
      </c>
      <c r="G181" s="661" t="s">
        <v>2146</v>
      </c>
      <c r="H181" s="661" t="s">
        <v>1168</v>
      </c>
      <c r="I181" s="661" t="s">
        <v>2338</v>
      </c>
      <c r="J181" s="661" t="s">
        <v>2339</v>
      </c>
      <c r="K181" s="661" t="s">
        <v>2340</v>
      </c>
      <c r="L181" s="662">
        <v>565.94000000000005</v>
      </c>
      <c r="M181" s="662">
        <v>2263.7600000000002</v>
      </c>
      <c r="N181" s="661">
        <v>4</v>
      </c>
      <c r="O181" s="742">
        <v>1</v>
      </c>
      <c r="P181" s="662">
        <v>1131.8800000000001</v>
      </c>
      <c r="Q181" s="677">
        <v>0.5</v>
      </c>
      <c r="R181" s="661">
        <v>2</v>
      </c>
      <c r="S181" s="677">
        <v>0.5</v>
      </c>
      <c r="T181" s="742">
        <v>0.5</v>
      </c>
      <c r="U181" s="700">
        <v>0.5</v>
      </c>
    </row>
    <row r="182" spans="1:21" ht="14.4" customHeight="1" x14ac:dyDescent="0.3">
      <c r="A182" s="660">
        <v>7</v>
      </c>
      <c r="B182" s="661" t="s">
        <v>1703</v>
      </c>
      <c r="C182" s="661">
        <v>89301074</v>
      </c>
      <c r="D182" s="740" t="s">
        <v>2646</v>
      </c>
      <c r="E182" s="741" t="s">
        <v>1863</v>
      </c>
      <c r="F182" s="661" t="s">
        <v>1846</v>
      </c>
      <c r="G182" s="661" t="s">
        <v>2146</v>
      </c>
      <c r="H182" s="661" t="s">
        <v>1168</v>
      </c>
      <c r="I182" s="661" t="s">
        <v>2341</v>
      </c>
      <c r="J182" s="661" t="s">
        <v>2342</v>
      </c>
      <c r="K182" s="661" t="s">
        <v>2343</v>
      </c>
      <c r="L182" s="662">
        <v>107.42</v>
      </c>
      <c r="M182" s="662">
        <v>107.42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7</v>
      </c>
      <c r="B183" s="661" t="s">
        <v>1703</v>
      </c>
      <c r="C183" s="661">
        <v>89301074</v>
      </c>
      <c r="D183" s="740" t="s">
        <v>2646</v>
      </c>
      <c r="E183" s="741" t="s">
        <v>1863</v>
      </c>
      <c r="F183" s="661" t="s">
        <v>1846</v>
      </c>
      <c r="G183" s="661" t="s">
        <v>2146</v>
      </c>
      <c r="H183" s="661" t="s">
        <v>1168</v>
      </c>
      <c r="I183" s="661" t="s">
        <v>2344</v>
      </c>
      <c r="J183" s="661" t="s">
        <v>2342</v>
      </c>
      <c r="K183" s="661" t="s">
        <v>2345</v>
      </c>
      <c r="L183" s="662">
        <v>537.12</v>
      </c>
      <c r="M183" s="662">
        <v>537.12</v>
      </c>
      <c r="N183" s="661">
        <v>1</v>
      </c>
      <c r="O183" s="742">
        <v>0.5</v>
      </c>
      <c r="P183" s="662">
        <v>537.12</v>
      </c>
      <c r="Q183" s="677">
        <v>1</v>
      </c>
      <c r="R183" s="661">
        <v>1</v>
      </c>
      <c r="S183" s="677">
        <v>1</v>
      </c>
      <c r="T183" s="742">
        <v>0.5</v>
      </c>
      <c r="U183" s="700">
        <v>1</v>
      </c>
    </row>
    <row r="184" spans="1:21" ht="14.4" customHeight="1" x14ac:dyDescent="0.3">
      <c r="A184" s="660">
        <v>7</v>
      </c>
      <c r="B184" s="661" t="s">
        <v>1703</v>
      </c>
      <c r="C184" s="661">
        <v>89301074</v>
      </c>
      <c r="D184" s="740" t="s">
        <v>2646</v>
      </c>
      <c r="E184" s="741" t="s">
        <v>1863</v>
      </c>
      <c r="F184" s="661" t="s">
        <v>1846</v>
      </c>
      <c r="G184" s="661" t="s">
        <v>2146</v>
      </c>
      <c r="H184" s="661" t="s">
        <v>1168</v>
      </c>
      <c r="I184" s="661" t="s">
        <v>2203</v>
      </c>
      <c r="J184" s="661" t="s">
        <v>2148</v>
      </c>
      <c r="K184" s="661" t="s">
        <v>2204</v>
      </c>
      <c r="L184" s="662">
        <v>848.49</v>
      </c>
      <c r="M184" s="662">
        <v>24606.210000000003</v>
      </c>
      <c r="N184" s="661">
        <v>29</v>
      </c>
      <c r="O184" s="742">
        <v>9.5</v>
      </c>
      <c r="P184" s="662">
        <v>16969.800000000003</v>
      </c>
      <c r="Q184" s="677">
        <v>0.68965517241379315</v>
      </c>
      <c r="R184" s="661">
        <v>20</v>
      </c>
      <c r="S184" s="677">
        <v>0.68965517241379315</v>
      </c>
      <c r="T184" s="742">
        <v>6</v>
      </c>
      <c r="U184" s="700">
        <v>0.63157894736842102</v>
      </c>
    </row>
    <row r="185" spans="1:21" ht="14.4" customHeight="1" x14ac:dyDescent="0.3">
      <c r="A185" s="660">
        <v>7</v>
      </c>
      <c r="B185" s="661" t="s">
        <v>1703</v>
      </c>
      <c r="C185" s="661">
        <v>89301074</v>
      </c>
      <c r="D185" s="740" t="s">
        <v>2646</v>
      </c>
      <c r="E185" s="741" t="s">
        <v>1863</v>
      </c>
      <c r="F185" s="661" t="s">
        <v>1846</v>
      </c>
      <c r="G185" s="661" t="s">
        <v>2146</v>
      </c>
      <c r="H185" s="661" t="s">
        <v>1168</v>
      </c>
      <c r="I185" s="661" t="s">
        <v>2346</v>
      </c>
      <c r="J185" s="661" t="s">
        <v>2347</v>
      </c>
      <c r="K185" s="661" t="s">
        <v>2348</v>
      </c>
      <c r="L185" s="662">
        <v>478.07</v>
      </c>
      <c r="M185" s="662">
        <v>1912.28</v>
      </c>
      <c r="N185" s="661">
        <v>4</v>
      </c>
      <c r="O185" s="742">
        <v>0.5</v>
      </c>
      <c r="P185" s="662">
        <v>1912.28</v>
      </c>
      <c r="Q185" s="677">
        <v>1</v>
      </c>
      <c r="R185" s="661">
        <v>4</v>
      </c>
      <c r="S185" s="677">
        <v>1</v>
      </c>
      <c r="T185" s="742">
        <v>0.5</v>
      </c>
      <c r="U185" s="700">
        <v>1</v>
      </c>
    </row>
    <row r="186" spans="1:21" ht="14.4" customHeight="1" x14ac:dyDescent="0.3">
      <c r="A186" s="660">
        <v>7</v>
      </c>
      <c r="B186" s="661" t="s">
        <v>1703</v>
      </c>
      <c r="C186" s="661">
        <v>89301074</v>
      </c>
      <c r="D186" s="740" t="s">
        <v>2646</v>
      </c>
      <c r="E186" s="741" t="s">
        <v>1863</v>
      </c>
      <c r="F186" s="661" t="s">
        <v>1846</v>
      </c>
      <c r="G186" s="661" t="s">
        <v>1890</v>
      </c>
      <c r="H186" s="661" t="s">
        <v>560</v>
      </c>
      <c r="I186" s="661" t="s">
        <v>678</v>
      </c>
      <c r="J186" s="661" t="s">
        <v>679</v>
      </c>
      <c r="K186" s="661" t="s">
        <v>1891</v>
      </c>
      <c r="L186" s="662">
        <v>156.77000000000001</v>
      </c>
      <c r="M186" s="662">
        <v>470.31000000000006</v>
      </c>
      <c r="N186" s="661">
        <v>3</v>
      </c>
      <c r="O186" s="742">
        <v>0.5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7</v>
      </c>
      <c r="B187" s="661" t="s">
        <v>1703</v>
      </c>
      <c r="C187" s="661">
        <v>89301074</v>
      </c>
      <c r="D187" s="740" t="s">
        <v>2646</v>
      </c>
      <c r="E187" s="741" t="s">
        <v>1863</v>
      </c>
      <c r="F187" s="661" t="s">
        <v>1846</v>
      </c>
      <c r="G187" s="661" t="s">
        <v>2349</v>
      </c>
      <c r="H187" s="661" t="s">
        <v>560</v>
      </c>
      <c r="I187" s="661" t="s">
        <v>2350</v>
      </c>
      <c r="J187" s="661" t="s">
        <v>2351</v>
      </c>
      <c r="K187" s="661" t="s">
        <v>2352</v>
      </c>
      <c r="L187" s="662">
        <v>72.22</v>
      </c>
      <c r="M187" s="662">
        <v>288.88</v>
      </c>
      <c r="N187" s="661">
        <v>4</v>
      </c>
      <c r="O187" s="742">
        <v>2.5</v>
      </c>
      <c r="P187" s="662">
        <v>72.22</v>
      </c>
      <c r="Q187" s="677">
        <v>0.25</v>
      </c>
      <c r="R187" s="661">
        <v>1</v>
      </c>
      <c r="S187" s="677">
        <v>0.25</v>
      </c>
      <c r="T187" s="742">
        <v>0.5</v>
      </c>
      <c r="U187" s="700">
        <v>0.2</v>
      </c>
    </row>
    <row r="188" spans="1:21" ht="14.4" customHeight="1" x14ac:dyDescent="0.3">
      <c r="A188" s="660">
        <v>7</v>
      </c>
      <c r="B188" s="661" t="s">
        <v>1703</v>
      </c>
      <c r="C188" s="661">
        <v>89301074</v>
      </c>
      <c r="D188" s="740" t="s">
        <v>2646</v>
      </c>
      <c r="E188" s="741" t="s">
        <v>1863</v>
      </c>
      <c r="F188" s="661" t="s">
        <v>1846</v>
      </c>
      <c r="G188" s="661" t="s">
        <v>2205</v>
      </c>
      <c r="H188" s="661" t="s">
        <v>560</v>
      </c>
      <c r="I188" s="661" t="s">
        <v>2353</v>
      </c>
      <c r="J188" s="661" t="s">
        <v>2207</v>
      </c>
      <c r="K188" s="661" t="s">
        <v>2354</v>
      </c>
      <c r="L188" s="662">
        <v>1677.3</v>
      </c>
      <c r="M188" s="662">
        <v>5031.8999999999996</v>
      </c>
      <c r="N188" s="661">
        <v>3</v>
      </c>
      <c r="O188" s="742">
        <v>1</v>
      </c>
      <c r="P188" s="662">
        <v>5031.8999999999996</v>
      </c>
      <c r="Q188" s="677">
        <v>1</v>
      </c>
      <c r="R188" s="661">
        <v>3</v>
      </c>
      <c r="S188" s="677">
        <v>1</v>
      </c>
      <c r="T188" s="742">
        <v>1</v>
      </c>
      <c r="U188" s="700">
        <v>1</v>
      </c>
    </row>
    <row r="189" spans="1:21" ht="14.4" customHeight="1" x14ac:dyDescent="0.3">
      <c r="A189" s="660">
        <v>7</v>
      </c>
      <c r="B189" s="661" t="s">
        <v>1703</v>
      </c>
      <c r="C189" s="661">
        <v>89301074</v>
      </c>
      <c r="D189" s="740" t="s">
        <v>2646</v>
      </c>
      <c r="E189" s="741" t="s">
        <v>1863</v>
      </c>
      <c r="F189" s="661" t="s">
        <v>1846</v>
      </c>
      <c r="G189" s="661" t="s">
        <v>2217</v>
      </c>
      <c r="H189" s="661" t="s">
        <v>560</v>
      </c>
      <c r="I189" s="661" t="s">
        <v>2218</v>
      </c>
      <c r="J189" s="661" t="s">
        <v>2219</v>
      </c>
      <c r="K189" s="661" t="s">
        <v>2220</v>
      </c>
      <c r="L189" s="662">
        <v>60.9</v>
      </c>
      <c r="M189" s="662">
        <v>426.29999999999995</v>
      </c>
      <c r="N189" s="661">
        <v>7</v>
      </c>
      <c r="O189" s="742">
        <v>2</v>
      </c>
      <c r="P189" s="662">
        <v>426.29999999999995</v>
      </c>
      <c r="Q189" s="677">
        <v>1</v>
      </c>
      <c r="R189" s="661">
        <v>7</v>
      </c>
      <c r="S189" s="677">
        <v>1</v>
      </c>
      <c r="T189" s="742">
        <v>2</v>
      </c>
      <c r="U189" s="700">
        <v>1</v>
      </c>
    </row>
    <row r="190" spans="1:21" ht="14.4" customHeight="1" x14ac:dyDescent="0.3">
      <c r="A190" s="660">
        <v>7</v>
      </c>
      <c r="B190" s="661" t="s">
        <v>1703</v>
      </c>
      <c r="C190" s="661">
        <v>89301074</v>
      </c>
      <c r="D190" s="740" t="s">
        <v>2646</v>
      </c>
      <c r="E190" s="741" t="s">
        <v>1863</v>
      </c>
      <c r="F190" s="661" t="s">
        <v>1846</v>
      </c>
      <c r="G190" s="661" t="s">
        <v>2355</v>
      </c>
      <c r="H190" s="661" t="s">
        <v>560</v>
      </c>
      <c r="I190" s="661" t="s">
        <v>2356</v>
      </c>
      <c r="J190" s="661" t="s">
        <v>2357</v>
      </c>
      <c r="K190" s="661" t="s">
        <v>2358</v>
      </c>
      <c r="L190" s="662">
        <v>0</v>
      </c>
      <c r="M190" s="662">
        <v>0</v>
      </c>
      <c r="N190" s="661">
        <v>1</v>
      </c>
      <c r="O190" s="742">
        <v>0.5</v>
      </c>
      <c r="P190" s="662">
        <v>0</v>
      </c>
      <c r="Q190" s="677"/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7</v>
      </c>
      <c r="B191" s="661" t="s">
        <v>1703</v>
      </c>
      <c r="C191" s="661">
        <v>89301074</v>
      </c>
      <c r="D191" s="740" t="s">
        <v>2646</v>
      </c>
      <c r="E191" s="741" t="s">
        <v>1863</v>
      </c>
      <c r="F191" s="661" t="s">
        <v>1846</v>
      </c>
      <c r="G191" s="661" t="s">
        <v>2359</v>
      </c>
      <c r="H191" s="661" t="s">
        <v>560</v>
      </c>
      <c r="I191" s="661" t="s">
        <v>2360</v>
      </c>
      <c r="J191" s="661" t="s">
        <v>2361</v>
      </c>
      <c r="K191" s="661" t="s">
        <v>695</v>
      </c>
      <c r="L191" s="662">
        <v>0</v>
      </c>
      <c r="M191" s="662">
        <v>0</v>
      </c>
      <c r="N191" s="661">
        <v>4</v>
      </c>
      <c r="O191" s="742">
        <v>1.5</v>
      </c>
      <c r="P191" s="662">
        <v>0</v>
      </c>
      <c r="Q191" s="677"/>
      <c r="R191" s="661">
        <v>3</v>
      </c>
      <c r="S191" s="677">
        <v>0.75</v>
      </c>
      <c r="T191" s="742">
        <v>1</v>
      </c>
      <c r="U191" s="700">
        <v>0.66666666666666663</v>
      </c>
    </row>
    <row r="192" spans="1:21" ht="14.4" customHeight="1" x14ac:dyDescent="0.3">
      <c r="A192" s="660">
        <v>7</v>
      </c>
      <c r="B192" s="661" t="s">
        <v>1703</v>
      </c>
      <c r="C192" s="661">
        <v>89301074</v>
      </c>
      <c r="D192" s="740" t="s">
        <v>2646</v>
      </c>
      <c r="E192" s="741" t="s">
        <v>1863</v>
      </c>
      <c r="F192" s="661" t="s">
        <v>1846</v>
      </c>
      <c r="G192" s="661" t="s">
        <v>2362</v>
      </c>
      <c r="H192" s="661" t="s">
        <v>560</v>
      </c>
      <c r="I192" s="661" t="s">
        <v>2363</v>
      </c>
      <c r="J192" s="661" t="s">
        <v>2364</v>
      </c>
      <c r="K192" s="661" t="s">
        <v>2365</v>
      </c>
      <c r="L192" s="662">
        <v>1567.35</v>
      </c>
      <c r="M192" s="662">
        <v>10971.449999999999</v>
      </c>
      <c r="N192" s="661">
        <v>7</v>
      </c>
      <c r="O192" s="742">
        <v>2</v>
      </c>
      <c r="P192" s="662">
        <v>4702.0499999999993</v>
      </c>
      <c r="Q192" s="677">
        <v>0.42857142857142855</v>
      </c>
      <c r="R192" s="661">
        <v>3</v>
      </c>
      <c r="S192" s="677">
        <v>0.42857142857142855</v>
      </c>
      <c r="T192" s="742">
        <v>1</v>
      </c>
      <c r="U192" s="700">
        <v>0.5</v>
      </c>
    </row>
    <row r="193" spans="1:21" ht="14.4" customHeight="1" x14ac:dyDescent="0.3">
      <c r="A193" s="660">
        <v>7</v>
      </c>
      <c r="B193" s="661" t="s">
        <v>1703</v>
      </c>
      <c r="C193" s="661">
        <v>89301074</v>
      </c>
      <c r="D193" s="740" t="s">
        <v>2646</v>
      </c>
      <c r="E193" s="741" t="s">
        <v>1863</v>
      </c>
      <c r="F193" s="661" t="s">
        <v>1846</v>
      </c>
      <c r="G193" s="661" t="s">
        <v>2366</v>
      </c>
      <c r="H193" s="661" t="s">
        <v>560</v>
      </c>
      <c r="I193" s="661" t="s">
        <v>2367</v>
      </c>
      <c r="J193" s="661" t="s">
        <v>2368</v>
      </c>
      <c r="K193" s="661" t="s">
        <v>2369</v>
      </c>
      <c r="L193" s="662">
        <v>66.97</v>
      </c>
      <c r="M193" s="662">
        <v>133.94</v>
      </c>
      <c r="N193" s="661">
        <v>2</v>
      </c>
      <c r="O193" s="742">
        <v>0.5</v>
      </c>
      <c r="P193" s="662">
        <v>133.94</v>
      </c>
      <c r="Q193" s="677">
        <v>1</v>
      </c>
      <c r="R193" s="661">
        <v>2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7</v>
      </c>
      <c r="B194" s="661" t="s">
        <v>1703</v>
      </c>
      <c r="C194" s="661">
        <v>89301074</v>
      </c>
      <c r="D194" s="740" t="s">
        <v>2646</v>
      </c>
      <c r="E194" s="741" t="s">
        <v>1863</v>
      </c>
      <c r="F194" s="661" t="s">
        <v>1846</v>
      </c>
      <c r="G194" s="661" t="s">
        <v>2366</v>
      </c>
      <c r="H194" s="661" t="s">
        <v>560</v>
      </c>
      <c r="I194" s="661" t="s">
        <v>2370</v>
      </c>
      <c r="J194" s="661" t="s">
        <v>2371</v>
      </c>
      <c r="K194" s="661" t="s">
        <v>2372</v>
      </c>
      <c r="L194" s="662">
        <v>53.57</v>
      </c>
      <c r="M194" s="662">
        <v>53.57</v>
      </c>
      <c r="N194" s="661">
        <v>1</v>
      </c>
      <c r="O194" s="742">
        <v>1</v>
      </c>
      <c r="P194" s="662">
        <v>53.57</v>
      </c>
      <c r="Q194" s="677">
        <v>1</v>
      </c>
      <c r="R194" s="661">
        <v>1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7</v>
      </c>
      <c r="B195" s="661" t="s">
        <v>1703</v>
      </c>
      <c r="C195" s="661">
        <v>89301074</v>
      </c>
      <c r="D195" s="740" t="s">
        <v>2646</v>
      </c>
      <c r="E195" s="741" t="s">
        <v>1863</v>
      </c>
      <c r="F195" s="661" t="s">
        <v>1846</v>
      </c>
      <c r="G195" s="661" t="s">
        <v>2226</v>
      </c>
      <c r="H195" s="661" t="s">
        <v>560</v>
      </c>
      <c r="I195" s="661" t="s">
        <v>2373</v>
      </c>
      <c r="J195" s="661" t="s">
        <v>2228</v>
      </c>
      <c r="K195" s="661" t="s">
        <v>2229</v>
      </c>
      <c r="L195" s="662">
        <v>127</v>
      </c>
      <c r="M195" s="662">
        <v>889</v>
      </c>
      <c r="N195" s="661">
        <v>7</v>
      </c>
      <c r="O195" s="742">
        <v>3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7</v>
      </c>
      <c r="B196" s="661" t="s">
        <v>1703</v>
      </c>
      <c r="C196" s="661">
        <v>89301074</v>
      </c>
      <c r="D196" s="740" t="s">
        <v>2646</v>
      </c>
      <c r="E196" s="741" t="s">
        <v>1863</v>
      </c>
      <c r="F196" s="661" t="s">
        <v>1846</v>
      </c>
      <c r="G196" s="661" t="s">
        <v>2226</v>
      </c>
      <c r="H196" s="661" t="s">
        <v>560</v>
      </c>
      <c r="I196" s="661" t="s">
        <v>2374</v>
      </c>
      <c r="J196" s="661" t="s">
        <v>2375</v>
      </c>
      <c r="K196" s="661" t="s">
        <v>727</v>
      </c>
      <c r="L196" s="662">
        <v>383.18</v>
      </c>
      <c r="M196" s="662">
        <v>6130.88</v>
      </c>
      <c r="N196" s="661">
        <v>16</v>
      </c>
      <c r="O196" s="742">
        <v>5</v>
      </c>
      <c r="P196" s="662">
        <v>3831.8</v>
      </c>
      <c r="Q196" s="677">
        <v>0.625</v>
      </c>
      <c r="R196" s="661">
        <v>10</v>
      </c>
      <c r="S196" s="677">
        <v>0.625</v>
      </c>
      <c r="T196" s="742">
        <v>3</v>
      </c>
      <c r="U196" s="700">
        <v>0.6</v>
      </c>
    </row>
    <row r="197" spans="1:21" ht="14.4" customHeight="1" x14ac:dyDescent="0.3">
      <c r="A197" s="660">
        <v>7</v>
      </c>
      <c r="B197" s="661" t="s">
        <v>1703</v>
      </c>
      <c r="C197" s="661">
        <v>89301074</v>
      </c>
      <c r="D197" s="740" t="s">
        <v>2646</v>
      </c>
      <c r="E197" s="741" t="s">
        <v>1863</v>
      </c>
      <c r="F197" s="661" t="s">
        <v>1846</v>
      </c>
      <c r="G197" s="661" t="s">
        <v>2226</v>
      </c>
      <c r="H197" s="661" t="s">
        <v>560</v>
      </c>
      <c r="I197" s="661" t="s">
        <v>2376</v>
      </c>
      <c r="J197" s="661" t="s">
        <v>2377</v>
      </c>
      <c r="K197" s="661" t="s">
        <v>2378</v>
      </c>
      <c r="L197" s="662">
        <v>233.95</v>
      </c>
      <c r="M197" s="662">
        <v>1637.6499999999999</v>
      </c>
      <c r="N197" s="661">
        <v>7</v>
      </c>
      <c r="O197" s="742">
        <v>2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7</v>
      </c>
      <c r="B198" s="661" t="s">
        <v>1703</v>
      </c>
      <c r="C198" s="661">
        <v>89301074</v>
      </c>
      <c r="D198" s="740" t="s">
        <v>2646</v>
      </c>
      <c r="E198" s="741" t="s">
        <v>1863</v>
      </c>
      <c r="F198" s="661" t="s">
        <v>1846</v>
      </c>
      <c r="G198" s="661" t="s">
        <v>2226</v>
      </c>
      <c r="H198" s="661" t="s">
        <v>560</v>
      </c>
      <c r="I198" s="661" t="s">
        <v>2379</v>
      </c>
      <c r="J198" s="661" t="s">
        <v>2377</v>
      </c>
      <c r="K198" s="661" t="s">
        <v>2378</v>
      </c>
      <c r="L198" s="662">
        <v>233.95</v>
      </c>
      <c r="M198" s="662">
        <v>2105.5499999999997</v>
      </c>
      <c r="N198" s="661">
        <v>9</v>
      </c>
      <c r="O198" s="742">
        <v>1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7</v>
      </c>
      <c r="B199" s="661" t="s">
        <v>1703</v>
      </c>
      <c r="C199" s="661">
        <v>89301074</v>
      </c>
      <c r="D199" s="740" t="s">
        <v>2646</v>
      </c>
      <c r="E199" s="741" t="s">
        <v>1863</v>
      </c>
      <c r="F199" s="661" t="s">
        <v>1846</v>
      </c>
      <c r="G199" s="661" t="s">
        <v>2226</v>
      </c>
      <c r="H199" s="661" t="s">
        <v>560</v>
      </c>
      <c r="I199" s="661" t="s">
        <v>2380</v>
      </c>
      <c r="J199" s="661" t="s">
        <v>2375</v>
      </c>
      <c r="K199" s="661" t="s">
        <v>2381</v>
      </c>
      <c r="L199" s="662">
        <v>0</v>
      </c>
      <c r="M199" s="662">
        <v>0</v>
      </c>
      <c r="N199" s="661">
        <v>1</v>
      </c>
      <c r="O199" s="742">
        <v>1</v>
      </c>
      <c r="P199" s="662">
        <v>0</v>
      </c>
      <c r="Q199" s="677"/>
      <c r="R199" s="661">
        <v>1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7</v>
      </c>
      <c r="B200" s="661" t="s">
        <v>1703</v>
      </c>
      <c r="C200" s="661">
        <v>89301074</v>
      </c>
      <c r="D200" s="740" t="s">
        <v>2646</v>
      </c>
      <c r="E200" s="741" t="s">
        <v>1863</v>
      </c>
      <c r="F200" s="661" t="s">
        <v>1846</v>
      </c>
      <c r="G200" s="661" t="s">
        <v>2156</v>
      </c>
      <c r="H200" s="661" t="s">
        <v>560</v>
      </c>
      <c r="I200" s="661" t="s">
        <v>2382</v>
      </c>
      <c r="J200" s="661" t="s">
        <v>1689</v>
      </c>
      <c r="K200" s="661" t="s">
        <v>2383</v>
      </c>
      <c r="L200" s="662">
        <v>48.42</v>
      </c>
      <c r="M200" s="662">
        <v>145.26</v>
      </c>
      <c r="N200" s="661">
        <v>3</v>
      </c>
      <c r="O200" s="742">
        <v>1</v>
      </c>
      <c r="P200" s="662">
        <v>145.26</v>
      </c>
      <c r="Q200" s="677">
        <v>1</v>
      </c>
      <c r="R200" s="661">
        <v>3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7</v>
      </c>
      <c r="B201" s="661" t="s">
        <v>1703</v>
      </c>
      <c r="C201" s="661">
        <v>89301074</v>
      </c>
      <c r="D201" s="740" t="s">
        <v>2646</v>
      </c>
      <c r="E201" s="741" t="s">
        <v>1863</v>
      </c>
      <c r="F201" s="661" t="s">
        <v>1846</v>
      </c>
      <c r="G201" s="661" t="s">
        <v>2384</v>
      </c>
      <c r="H201" s="661" t="s">
        <v>1168</v>
      </c>
      <c r="I201" s="661" t="s">
        <v>2385</v>
      </c>
      <c r="J201" s="661" t="s">
        <v>2386</v>
      </c>
      <c r="K201" s="661" t="s">
        <v>2387</v>
      </c>
      <c r="L201" s="662">
        <v>974.8</v>
      </c>
      <c r="M201" s="662">
        <v>974.8</v>
      </c>
      <c r="N201" s="661">
        <v>1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7</v>
      </c>
      <c r="B202" s="661" t="s">
        <v>1703</v>
      </c>
      <c r="C202" s="661">
        <v>89301074</v>
      </c>
      <c r="D202" s="740" t="s">
        <v>2646</v>
      </c>
      <c r="E202" s="741" t="s">
        <v>1863</v>
      </c>
      <c r="F202" s="661" t="s">
        <v>1846</v>
      </c>
      <c r="G202" s="661" t="s">
        <v>2235</v>
      </c>
      <c r="H202" s="661" t="s">
        <v>560</v>
      </c>
      <c r="I202" s="661" t="s">
        <v>2388</v>
      </c>
      <c r="J202" s="661" t="s">
        <v>2237</v>
      </c>
      <c r="K202" s="661" t="s">
        <v>2389</v>
      </c>
      <c r="L202" s="662">
        <v>3354.59</v>
      </c>
      <c r="M202" s="662">
        <v>53673.440000000002</v>
      </c>
      <c r="N202" s="661">
        <v>16</v>
      </c>
      <c r="O202" s="742">
        <v>4</v>
      </c>
      <c r="P202" s="662">
        <v>53673.440000000002</v>
      </c>
      <c r="Q202" s="677">
        <v>1</v>
      </c>
      <c r="R202" s="661">
        <v>16</v>
      </c>
      <c r="S202" s="677">
        <v>1</v>
      </c>
      <c r="T202" s="742">
        <v>4</v>
      </c>
      <c r="U202" s="700">
        <v>1</v>
      </c>
    </row>
    <row r="203" spans="1:21" ht="14.4" customHeight="1" x14ac:dyDescent="0.3">
      <c r="A203" s="660">
        <v>7</v>
      </c>
      <c r="B203" s="661" t="s">
        <v>1703</v>
      </c>
      <c r="C203" s="661">
        <v>89301074</v>
      </c>
      <c r="D203" s="740" t="s">
        <v>2646</v>
      </c>
      <c r="E203" s="741" t="s">
        <v>1863</v>
      </c>
      <c r="F203" s="661" t="s">
        <v>1846</v>
      </c>
      <c r="G203" s="661" t="s">
        <v>2235</v>
      </c>
      <c r="H203" s="661" t="s">
        <v>560</v>
      </c>
      <c r="I203" s="661" t="s">
        <v>2390</v>
      </c>
      <c r="J203" s="661" t="s">
        <v>2240</v>
      </c>
      <c r="K203" s="661" t="s">
        <v>2391</v>
      </c>
      <c r="L203" s="662">
        <v>908.53</v>
      </c>
      <c r="M203" s="662">
        <v>21804.719999999998</v>
      </c>
      <c r="N203" s="661">
        <v>24</v>
      </c>
      <c r="O203" s="742">
        <v>7</v>
      </c>
      <c r="P203" s="662">
        <v>19079.129999999997</v>
      </c>
      <c r="Q203" s="677">
        <v>0.875</v>
      </c>
      <c r="R203" s="661">
        <v>21</v>
      </c>
      <c r="S203" s="677">
        <v>0.875</v>
      </c>
      <c r="T203" s="742">
        <v>6</v>
      </c>
      <c r="U203" s="700">
        <v>0.8571428571428571</v>
      </c>
    </row>
    <row r="204" spans="1:21" ht="14.4" customHeight="1" x14ac:dyDescent="0.3">
      <c r="A204" s="660">
        <v>7</v>
      </c>
      <c r="B204" s="661" t="s">
        <v>1703</v>
      </c>
      <c r="C204" s="661">
        <v>89301074</v>
      </c>
      <c r="D204" s="740" t="s">
        <v>2646</v>
      </c>
      <c r="E204" s="741" t="s">
        <v>1863</v>
      </c>
      <c r="F204" s="661" t="s">
        <v>1846</v>
      </c>
      <c r="G204" s="661" t="s">
        <v>2235</v>
      </c>
      <c r="H204" s="661" t="s">
        <v>560</v>
      </c>
      <c r="I204" s="661" t="s">
        <v>2392</v>
      </c>
      <c r="J204" s="661" t="s">
        <v>2246</v>
      </c>
      <c r="K204" s="661" t="s">
        <v>2393</v>
      </c>
      <c r="L204" s="662">
        <v>583.70000000000005</v>
      </c>
      <c r="M204" s="662">
        <v>1751.1000000000001</v>
      </c>
      <c r="N204" s="661">
        <v>3</v>
      </c>
      <c r="O204" s="742">
        <v>2</v>
      </c>
      <c r="P204" s="662">
        <v>583.70000000000005</v>
      </c>
      <c r="Q204" s="677">
        <v>0.33333333333333331</v>
      </c>
      <c r="R204" s="661">
        <v>1</v>
      </c>
      <c r="S204" s="677">
        <v>0.33333333333333331</v>
      </c>
      <c r="T204" s="742">
        <v>1</v>
      </c>
      <c r="U204" s="700">
        <v>0.5</v>
      </c>
    </row>
    <row r="205" spans="1:21" ht="14.4" customHeight="1" x14ac:dyDescent="0.3">
      <c r="A205" s="660">
        <v>7</v>
      </c>
      <c r="B205" s="661" t="s">
        <v>1703</v>
      </c>
      <c r="C205" s="661">
        <v>89301074</v>
      </c>
      <c r="D205" s="740" t="s">
        <v>2646</v>
      </c>
      <c r="E205" s="741" t="s">
        <v>1863</v>
      </c>
      <c r="F205" s="661" t="s">
        <v>1846</v>
      </c>
      <c r="G205" s="661" t="s">
        <v>2235</v>
      </c>
      <c r="H205" s="661" t="s">
        <v>560</v>
      </c>
      <c r="I205" s="661" t="s">
        <v>2394</v>
      </c>
      <c r="J205" s="661" t="s">
        <v>2243</v>
      </c>
      <c r="K205" s="661" t="s">
        <v>2395</v>
      </c>
      <c r="L205" s="662">
        <v>1677.3</v>
      </c>
      <c r="M205" s="662">
        <v>8386.5</v>
      </c>
      <c r="N205" s="661">
        <v>5</v>
      </c>
      <c r="O205" s="742">
        <v>2</v>
      </c>
      <c r="P205" s="662">
        <v>5031.8999999999996</v>
      </c>
      <c r="Q205" s="677">
        <v>0.6</v>
      </c>
      <c r="R205" s="661">
        <v>3</v>
      </c>
      <c r="S205" s="677">
        <v>0.6</v>
      </c>
      <c r="T205" s="742">
        <v>1</v>
      </c>
      <c r="U205" s="700">
        <v>0.5</v>
      </c>
    </row>
    <row r="206" spans="1:21" ht="14.4" customHeight="1" x14ac:dyDescent="0.3">
      <c r="A206" s="660">
        <v>7</v>
      </c>
      <c r="B206" s="661" t="s">
        <v>1703</v>
      </c>
      <c r="C206" s="661">
        <v>89301074</v>
      </c>
      <c r="D206" s="740" t="s">
        <v>2646</v>
      </c>
      <c r="E206" s="741" t="s">
        <v>1863</v>
      </c>
      <c r="F206" s="661" t="s">
        <v>1846</v>
      </c>
      <c r="G206" s="661" t="s">
        <v>2235</v>
      </c>
      <c r="H206" s="661" t="s">
        <v>560</v>
      </c>
      <c r="I206" s="661" t="s">
        <v>2396</v>
      </c>
      <c r="J206" s="661" t="s">
        <v>2397</v>
      </c>
      <c r="K206" s="661" t="s">
        <v>2395</v>
      </c>
      <c r="L206" s="662">
        <v>1677.3</v>
      </c>
      <c r="M206" s="662">
        <v>5031.8999999999996</v>
      </c>
      <c r="N206" s="661">
        <v>3</v>
      </c>
      <c r="O206" s="742">
        <v>1</v>
      </c>
      <c r="P206" s="662">
        <v>5031.8999999999996</v>
      </c>
      <c r="Q206" s="677">
        <v>1</v>
      </c>
      <c r="R206" s="661">
        <v>3</v>
      </c>
      <c r="S206" s="677">
        <v>1</v>
      </c>
      <c r="T206" s="742">
        <v>1</v>
      </c>
      <c r="U206" s="700">
        <v>1</v>
      </c>
    </row>
    <row r="207" spans="1:21" ht="14.4" customHeight="1" x14ac:dyDescent="0.3">
      <c r="A207" s="660">
        <v>7</v>
      </c>
      <c r="B207" s="661" t="s">
        <v>1703</v>
      </c>
      <c r="C207" s="661">
        <v>89301074</v>
      </c>
      <c r="D207" s="740" t="s">
        <v>2646</v>
      </c>
      <c r="E207" s="741" t="s">
        <v>1863</v>
      </c>
      <c r="F207" s="661" t="s">
        <v>1846</v>
      </c>
      <c r="G207" s="661" t="s">
        <v>2248</v>
      </c>
      <c r="H207" s="661" t="s">
        <v>560</v>
      </c>
      <c r="I207" s="661" t="s">
        <v>2249</v>
      </c>
      <c r="J207" s="661" t="s">
        <v>2250</v>
      </c>
      <c r="K207" s="661" t="s">
        <v>2251</v>
      </c>
      <c r="L207" s="662">
        <v>1112.45</v>
      </c>
      <c r="M207" s="662">
        <v>3337.3500000000004</v>
      </c>
      <c r="N207" s="661">
        <v>3</v>
      </c>
      <c r="O207" s="742">
        <v>1</v>
      </c>
      <c r="P207" s="662">
        <v>3337.3500000000004</v>
      </c>
      <c r="Q207" s="677">
        <v>1</v>
      </c>
      <c r="R207" s="661">
        <v>3</v>
      </c>
      <c r="S207" s="677">
        <v>1</v>
      </c>
      <c r="T207" s="742">
        <v>1</v>
      </c>
      <c r="U207" s="700">
        <v>1</v>
      </c>
    </row>
    <row r="208" spans="1:21" ht="14.4" customHeight="1" x14ac:dyDescent="0.3">
      <c r="A208" s="660">
        <v>7</v>
      </c>
      <c r="B208" s="661" t="s">
        <v>1703</v>
      </c>
      <c r="C208" s="661">
        <v>89301074</v>
      </c>
      <c r="D208" s="740" t="s">
        <v>2646</v>
      </c>
      <c r="E208" s="741" t="s">
        <v>1863</v>
      </c>
      <c r="F208" s="661" t="s">
        <v>1846</v>
      </c>
      <c r="G208" s="661" t="s">
        <v>2248</v>
      </c>
      <c r="H208" s="661" t="s">
        <v>560</v>
      </c>
      <c r="I208" s="661" t="s">
        <v>2398</v>
      </c>
      <c r="J208" s="661" t="s">
        <v>2399</v>
      </c>
      <c r="K208" s="661" t="s">
        <v>2400</v>
      </c>
      <c r="L208" s="662">
        <v>3690.52</v>
      </c>
      <c r="M208" s="662">
        <v>25833.64</v>
      </c>
      <c r="N208" s="661">
        <v>7</v>
      </c>
      <c r="O208" s="742">
        <v>2</v>
      </c>
      <c r="P208" s="662">
        <v>14762.08</v>
      </c>
      <c r="Q208" s="677">
        <v>0.5714285714285714</v>
      </c>
      <c r="R208" s="661">
        <v>4</v>
      </c>
      <c r="S208" s="677">
        <v>0.5714285714285714</v>
      </c>
      <c r="T208" s="742">
        <v>1</v>
      </c>
      <c r="U208" s="700">
        <v>0.5</v>
      </c>
    </row>
    <row r="209" spans="1:21" ht="14.4" customHeight="1" x14ac:dyDescent="0.3">
      <c r="A209" s="660">
        <v>7</v>
      </c>
      <c r="B209" s="661" t="s">
        <v>1703</v>
      </c>
      <c r="C209" s="661">
        <v>89301074</v>
      </c>
      <c r="D209" s="740" t="s">
        <v>2646</v>
      </c>
      <c r="E209" s="741" t="s">
        <v>1863</v>
      </c>
      <c r="F209" s="661" t="s">
        <v>1846</v>
      </c>
      <c r="G209" s="661" t="s">
        <v>1947</v>
      </c>
      <c r="H209" s="661" t="s">
        <v>1168</v>
      </c>
      <c r="I209" s="661" t="s">
        <v>2401</v>
      </c>
      <c r="J209" s="661" t="s">
        <v>1191</v>
      </c>
      <c r="K209" s="661" t="s">
        <v>2402</v>
      </c>
      <c r="L209" s="662">
        <v>0</v>
      </c>
      <c r="M209" s="662">
        <v>0</v>
      </c>
      <c r="N209" s="661">
        <v>1</v>
      </c>
      <c r="O209" s="742">
        <v>0.5</v>
      </c>
      <c r="P209" s="662">
        <v>0</v>
      </c>
      <c r="Q209" s="677"/>
      <c r="R209" s="661">
        <v>1</v>
      </c>
      <c r="S209" s="677">
        <v>1</v>
      </c>
      <c r="T209" s="742">
        <v>0.5</v>
      </c>
      <c r="U209" s="700">
        <v>1</v>
      </c>
    </row>
    <row r="210" spans="1:21" ht="14.4" customHeight="1" x14ac:dyDescent="0.3">
      <c r="A210" s="660">
        <v>7</v>
      </c>
      <c r="B210" s="661" t="s">
        <v>1703</v>
      </c>
      <c r="C210" s="661">
        <v>89301074</v>
      </c>
      <c r="D210" s="740" t="s">
        <v>2646</v>
      </c>
      <c r="E210" s="741" t="s">
        <v>1863</v>
      </c>
      <c r="F210" s="661" t="s">
        <v>1846</v>
      </c>
      <c r="G210" s="661" t="s">
        <v>2403</v>
      </c>
      <c r="H210" s="661" t="s">
        <v>560</v>
      </c>
      <c r="I210" s="661" t="s">
        <v>1130</v>
      </c>
      <c r="J210" s="661" t="s">
        <v>1131</v>
      </c>
      <c r="K210" s="661" t="s">
        <v>1132</v>
      </c>
      <c r="L210" s="662">
        <v>108.44</v>
      </c>
      <c r="M210" s="662">
        <v>433.76</v>
      </c>
      <c r="N210" s="661">
        <v>4</v>
      </c>
      <c r="O210" s="742">
        <v>2</v>
      </c>
      <c r="P210" s="662">
        <v>325.32</v>
      </c>
      <c r="Q210" s="677">
        <v>0.75</v>
      </c>
      <c r="R210" s="661">
        <v>3</v>
      </c>
      <c r="S210" s="677">
        <v>0.75</v>
      </c>
      <c r="T210" s="742">
        <v>1.5</v>
      </c>
      <c r="U210" s="700">
        <v>0.75</v>
      </c>
    </row>
    <row r="211" spans="1:21" ht="14.4" customHeight="1" x14ac:dyDescent="0.3">
      <c r="A211" s="660">
        <v>7</v>
      </c>
      <c r="B211" s="661" t="s">
        <v>1703</v>
      </c>
      <c r="C211" s="661">
        <v>89301074</v>
      </c>
      <c r="D211" s="740" t="s">
        <v>2646</v>
      </c>
      <c r="E211" s="741" t="s">
        <v>1863</v>
      </c>
      <c r="F211" s="661" t="s">
        <v>1846</v>
      </c>
      <c r="G211" s="661" t="s">
        <v>2403</v>
      </c>
      <c r="H211" s="661" t="s">
        <v>560</v>
      </c>
      <c r="I211" s="661" t="s">
        <v>2404</v>
      </c>
      <c r="J211" s="661" t="s">
        <v>1131</v>
      </c>
      <c r="K211" s="661" t="s">
        <v>2405</v>
      </c>
      <c r="L211" s="662">
        <v>54.23</v>
      </c>
      <c r="M211" s="662">
        <v>108.46</v>
      </c>
      <c r="N211" s="661">
        <v>2</v>
      </c>
      <c r="O211" s="742">
        <v>1</v>
      </c>
      <c r="P211" s="662">
        <v>108.46</v>
      </c>
      <c r="Q211" s="677">
        <v>1</v>
      </c>
      <c r="R211" s="661">
        <v>2</v>
      </c>
      <c r="S211" s="677">
        <v>1</v>
      </c>
      <c r="T211" s="742">
        <v>1</v>
      </c>
      <c r="U211" s="700">
        <v>1</v>
      </c>
    </row>
    <row r="212" spans="1:21" ht="14.4" customHeight="1" x14ac:dyDescent="0.3">
      <c r="A212" s="660">
        <v>7</v>
      </c>
      <c r="B212" s="661" t="s">
        <v>1703</v>
      </c>
      <c r="C212" s="661">
        <v>89301074</v>
      </c>
      <c r="D212" s="740" t="s">
        <v>2646</v>
      </c>
      <c r="E212" s="741" t="s">
        <v>1863</v>
      </c>
      <c r="F212" s="661" t="s">
        <v>1846</v>
      </c>
      <c r="G212" s="661" t="s">
        <v>1982</v>
      </c>
      <c r="H212" s="661" t="s">
        <v>560</v>
      </c>
      <c r="I212" s="661" t="s">
        <v>1983</v>
      </c>
      <c r="J212" s="661" t="s">
        <v>1984</v>
      </c>
      <c r="K212" s="661" t="s">
        <v>1985</v>
      </c>
      <c r="L212" s="662">
        <v>24.78</v>
      </c>
      <c r="M212" s="662">
        <v>223.02</v>
      </c>
      <c r="N212" s="661">
        <v>9</v>
      </c>
      <c r="O212" s="742">
        <v>1</v>
      </c>
      <c r="P212" s="662">
        <v>74.34</v>
      </c>
      <c r="Q212" s="677">
        <v>0.33333333333333331</v>
      </c>
      <c r="R212" s="661">
        <v>3</v>
      </c>
      <c r="S212" s="677">
        <v>0.33333333333333331</v>
      </c>
      <c r="T212" s="742">
        <v>0.5</v>
      </c>
      <c r="U212" s="700">
        <v>0.5</v>
      </c>
    </row>
    <row r="213" spans="1:21" ht="14.4" customHeight="1" x14ac:dyDescent="0.3">
      <c r="A213" s="660">
        <v>7</v>
      </c>
      <c r="B213" s="661" t="s">
        <v>1703</v>
      </c>
      <c r="C213" s="661">
        <v>89301074</v>
      </c>
      <c r="D213" s="740" t="s">
        <v>2646</v>
      </c>
      <c r="E213" s="741" t="s">
        <v>1863</v>
      </c>
      <c r="F213" s="661" t="s">
        <v>1846</v>
      </c>
      <c r="G213" s="661" t="s">
        <v>1982</v>
      </c>
      <c r="H213" s="661" t="s">
        <v>560</v>
      </c>
      <c r="I213" s="661" t="s">
        <v>921</v>
      </c>
      <c r="J213" s="661" t="s">
        <v>2015</v>
      </c>
      <c r="K213" s="661" t="s">
        <v>2016</v>
      </c>
      <c r="L213" s="662">
        <v>99.11</v>
      </c>
      <c r="M213" s="662">
        <v>1189.32</v>
      </c>
      <c r="N213" s="661">
        <v>12</v>
      </c>
      <c r="O213" s="742">
        <v>1.5</v>
      </c>
      <c r="P213" s="662">
        <v>891.99</v>
      </c>
      <c r="Q213" s="677">
        <v>0.75</v>
      </c>
      <c r="R213" s="661">
        <v>9</v>
      </c>
      <c r="S213" s="677">
        <v>0.75</v>
      </c>
      <c r="T213" s="742">
        <v>1</v>
      </c>
      <c r="U213" s="700">
        <v>0.66666666666666663</v>
      </c>
    </row>
    <row r="214" spans="1:21" ht="14.4" customHeight="1" x14ac:dyDescent="0.3">
      <c r="A214" s="660">
        <v>7</v>
      </c>
      <c r="B214" s="661" t="s">
        <v>1703</v>
      </c>
      <c r="C214" s="661">
        <v>89301074</v>
      </c>
      <c r="D214" s="740" t="s">
        <v>2646</v>
      </c>
      <c r="E214" s="741" t="s">
        <v>1863</v>
      </c>
      <c r="F214" s="661" t="s">
        <v>1846</v>
      </c>
      <c r="G214" s="661" t="s">
        <v>2158</v>
      </c>
      <c r="H214" s="661" t="s">
        <v>1168</v>
      </c>
      <c r="I214" s="661" t="s">
        <v>2406</v>
      </c>
      <c r="J214" s="661" t="s">
        <v>2407</v>
      </c>
      <c r="K214" s="661" t="s">
        <v>2408</v>
      </c>
      <c r="L214" s="662">
        <v>1286.2</v>
      </c>
      <c r="M214" s="662">
        <v>2572.4</v>
      </c>
      <c r="N214" s="661">
        <v>2</v>
      </c>
      <c r="O214" s="742">
        <v>0.5</v>
      </c>
      <c r="P214" s="662">
        <v>2572.4</v>
      </c>
      <c r="Q214" s="677">
        <v>1</v>
      </c>
      <c r="R214" s="661">
        <v>2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7</v>
      </c>
      <c r="B215" s="661" t="s">
        <v>1703</v>
      </c>
      <c r="C215" s="661">
        <v>89301074</v>
      </c>
      <c r="D215" s="740" t="s">
        <v>2646</v>
      </c>
      <c r="E215" s="741" t="s">
        <v>1863</v>
      </c>
      <c r="F215" s="661" t="s">
        <v>1846</v>
      </c>
      <c r="G215" s="661" t="s">
        <v>2158</v>
      </c>
      <c r="H215" s="661" t="s">
        <v>1168</v>
      </c>
      <c r="I215" s="661" t="s">
        <v>2159</v>
      </c>
      <c r="J215" s="661" t="s">
        <v>2160</v>
      </c>
      <c r="K215" s="661" t="s">
        <v>2161</v>
      </c>
      <c r="L215" s="662">
        <v>1715.48</v>
      </c>
      <c r="M215" s="662">
        <v>32594.12000000001</v>
      </c>
      <c r="N215" s="661">
        <v>19</v>
      </c>
      <c r="O215" s="742">
        <v>4</v>
      </c>
      <c r="P215" s="662">
        <v>27447.680000000008</v>
      </c>
      <c r="Q215" s="677">
        <v>0.84210526315789469</v>
      </c>
      <c r="R215" s="661">
        <v>16</v>
      </c>
      <c r="S215" s="677">
        <v>0.84210526315789469</v>
      </c>
      <c r="T215" s="742">
        <v>3.5</v>
      </c>
      <c r="U215" s="700">
        <v>0.875</v>
      </c>
    </row>
    <row r="216" spans="1:21" ht="14.4" customHeight="1" x14ac:dyDescent="0.3">
      <c r="A216" s="660">
        <v>7</v>
      </c>
      <c r="B216" s="661" t="s">
        <v>1703</v>
      </c>
      <c r="C216" s="661">
        <v>89301074</v>
      </c>
      <c r="D216" s="740" t="s">
        <v>2646</v>
      </c>
      <c r="E216" s="741" t="s">
        <v>1863</v>
      </c>
      <c r="F216" s="661" t="s">
        <v>1846</v>
      </c>
      <c r="G216" s="661" t="s">
        <v>2258</v>
      </c>
      <c r="H216" s="661" t="s">
        <v>560</v>
      </c>
      <c r="I216" s="661" t="s">
        <v>666</v>
      </c>
      <c r="J216" s="661" t="s">
        <v>2259</v>
      </c>
      <c r="K216" s="661" t="s">
        <v>2260</v>
      </c>
      <c r="L216" s="662">
        <v>0</v>
      </c>
      <c r="M216" s="662">
        <v>0</v>
      </c>
      <c r="N216" s="661">
        <v>15</v>
      </c>
      <c r="O216" s="742">
        <v>5</v>
      </c>
      <c r="P216" s="662">
        <v>0</v>
      </c>
      <c r="Q216" s="677"/>
      <c r="R216" s="661">
        <v>10</v>
      </c>
      <c r="S216" s="677">
        <v>0.66666666666666663</v>
      </c>
      <c r="T216" s="742">
        <v>2.5</v>
      </c>
      <c r="U216" s="700">
        <v>0.5</v>
      </c>
    </row>
    <row r="217" spans="1:21" ht="14.4" customHeight="1" x14ac:dyDescent="0.3">
      <c r="A217" s="660">
        <v>7</v>
      </c>
      <c r="B217" s="661" t="s">
        <v>1703</v>
      </c>
      <c r="C217" s="661">
        <v>89301074</v>
      </c>
      <c r="D217" s="740" t="s">
        <v>2646</v>
      </c>
      <c r="E217" s="741" t="s">
        <v>1863</v>
      </c>
      <c r="F217" s="661" t="s">
        <v>1846</v>
      </c>
      <c r="G217" s="661" t="s">
        <v>2258</v>
      </c>
      <c r="H217" s="661" t="s">
        <v>560</v>
      </c>
      <c r="I217" s="661" t="s">
        <v>2409</v>
      </c>
      <c r="J217" s="661" t="s">
        <v>2410</v>
      </c>
      <c r="K217" s="661" t="s">
        <v>2411</v>
      </c>
      <c r="L217" s="662">
        <v>16.440000000000001</v>
      </c>
      <c r="M217" s="662">
        <v>65.760000000000005</v>
      </c>
      <c r="N217" s="661">
        <v>4</v>
      </c>
      <c r="O217" s="742">
        <v>1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7</v>
      </c>
      <c r="B218" s="661" t="s">
        <v>1703</v>
      </c>
      <c r="C218" s="661">
        <v>89301074</v>
      </c>
      <c r="D218" s="740" t="s">
        <v>2646</v>
      </c>
      <c r="E218" s="741" t="s">
        <v>1863</v>
      </c>
      <c r="F218" s="661" t="s">
        <v>1846</v>
      </c>
      <c r="G218" s="661" t="s">
        <v>2087</v>
      </c>
      <c r="H218" s="661" t="s">
        <v>560</v>
      </c>
      <c r="I218" s="661" t="s">
        <v>2412</v>
      </c>
      <c r="J218" s="661" t="s">
        <v>2413</v>
      </c>
      <c r="K218" s="661" t="s">
        <v>2414</v>
      </c>
      <c r="L218" s="662">
        <v>0</v>
      </c>
      <c r="M218" s="662">
        <v>0</v>
      </c>
      <c r="N218" s="661">
        <v>3</v>
      </c>
      <c r="O218" s="742">
        <v>0.5</v>
      </c>
      <c r="P218" s="662">
        <v>0</v>
      </c>
      <c r="Q218" s="677"/>
      <c r="R218" s="661">
        <v>3</v>
      </c>
      <c r="S218" s="677">
        <v>1</v>
      </c>
      <c r="T218" s="742">
        <v>0.5</v>
      </c>
      <c r="U218" s="700">
        <v>1</v>
      </c>
    </row>
    <row r="219" spans="1:21" ht="14.4" customHeight="1" x14ac:dyDescent="0.3">
      <c r="A219" s="660">
        <v>7</v>
      </c>
      <c r="B219" s="661" t="s">
        <v>1703</v>
      </c>
      <c r="C219" s="661">
        <v>89301074</v>
      </c>
      <c r="D219" s="740" t="s">
        <v>2646</v>
      </c>
      <c r="E219" s="741" t="s">
        <v>1863</v>
      </c>
      <c r="F219" s="661" t="s">
        <v>1846</v>
      </c>
      <c r="G219" s="661" t="s">
        <v>2415</v>
      </c>
      <c r="H219" s="661" t="s">
        <v>560</v>
      </c>
      <c r="I219" s="661" t="s">
        <v>2416</v>
      </c>
      <c r="J219" s="661" t="s">
        <v>2124</v>
      </c>
      <c r="K219" s="661"/>
      <c r="L219" s="662">
        <v>583.70000000000005</v>
      </c>
      <c r="M219" s="662">
        <v>1167.4000000000001</v>
      </c>
      <c r="N219" s="661">
        <v>2</v>
      </c>
      <c r="O219" s="742">
        <v>1</v>
      </c>
      <c r="P219" s="662">
        <v>1167.4000000000001</v>
      </c>
      <c r="Q219" s="677">
        <v>1</v>
      </c>
      <c r="R219" s="661">
        <v>2</v>
      </c>
      <c r="S219" s="677">
        <v>1</v>
      </c>
      <c r="T219" s="742">
        <v>1</v>
      </c>
      <c r="U219" s="700">
        <v>1</v>
      </c>
    </row>
    <row r="220" spans="1:21" ht="14.4" customHeight="1" x14ac:dyDescent="0.3">
      <c r="A220" s="660">
        <v>7</v>
      </c>
      <c r="B220" s="661" t="s">
        <v>1703</v>
      </c>
      <c r="C220" s="661">
        <v>89301074</v>
      </c>
      <c r="D220" s="740" t="s">
        <v>2646</v>
      </c>
      <c r="E220" s="741" t="s">
        <v>1863</v>
      </c>
      <c r="F220" s="661" t="s">
        <v>1846</v>
      </c>
      <c r="G220" s="661" t="s">
        <v>2415</v>
      </c>
      <c r="H220" s="661" t="s">
        <v>560</v>
      </c>
      <c r="I220" s="661" t="s">
        <v>2417</v>
      </c>
      <c r="J220" s="661" t="s">
        <v>2124</v>
      </c>
      <c r="K220" s="661"/>
      <c r="L220" s="662">
        <v>0</v>
      </c>
      <c r="M220" s="662">
        <v>0</v>
      </c>
      <c r="N220" s="661">
        <v>3</v>
      </c>
      <c r="O220" s="742">
        <v>1</v>
      </c>
      <c r="P220" s="662">
        <v>0</v>
      </c>
      <c r="Q220" s="677"/>
      <c r="R220" s="661">
        <v>3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7</v>
      </c>
      <c r="B221" s="661" t="s">
        <v>1703</v>
      </c>
      <c r="C221" s="661">
        <v>89301074</v>
      </c>
      <c r="D221" s="740" t="s">
        <v>2646</v>
      </c>
      <c r="E221" s="741" t="s">
        <v>1863</v>
      </c>
      <c r="F221" s="661" t="s">
        <v>1846</v>
      </c>
      <c r="G221" s="661" t="s">
        <v>2415</v>
      </c>
      <c r="H221" s="661" t="s">
        <v>560</v>
      </c>
      <c r="I221" s="661" t="s">
        <v>2418</v>
      </c>
      <c r="J221" s="661" t="s">
        <v>2124</v>
      </c>
      <c r="K221" s="661"/>
      <c r="L221" s="662">
        <v>2096.62</v>
      </c>
      <c r="M221" s="662">
        <v>6289.86</v>
      </c>
      <c r="N221" s="661">
        <v>3</v>
      </c>
      <c r="O221" s="742">
        <v>1</v>
      </c>
      <c r="P221" s="662">
        <v>6289.86</v>
      </c>
      <c r="Q221" s="677">
        <v>1</v>
      </c>
      <c r="R221" s="661">
        <v>3</v>
      </c>
      <c r="S221" s="677">
        <v>1</v>
      </c>
      <c r="T221" s="742">
        <v>1</v>
      </c>
      <c r="U221" s="700">
        <v>1</v>
      </c>
    </row>
    <row r="222" spans="1:21" ht="14.4" customHeight="1" x14ac:dyDescent="0.3">
      <c r="A222" s="660">
        <v>7</v>
      </c>
      <c r="B222" s="661" t="s">
        <v>1703</v>
      </c>
      <c r="C222" s="661">
        <v>89301074</v>
      </c>
      <c r="D222" s="740" t="s">
        <v>2646</v>
      </c>
      <c r="E222" s="741" t="s">
        <v>1863</v>
      </c>
      <c r="F222" s="661" t="s">
        <v>1846</v>
      </c>
      <c r="G222" s="661" t="s">
        <v>2415</v>
      </c>
      <c r="H222" s="661" t="s">
        <v>560</v>
      </c>
      <c r="I222" s="661" t="s">
        <v>2419</v>
      </c>
      <c r="J222" s="661" t="s">
        <v>2124</v>
      </c>
      <c r="K222" s="661"/>
      <c r="L222" s="662">
        <v>151.43</v>
      </c>
      <c r="M222" s="662">
        <v>605.72</v>
      </c>
      <c r="N222" s="661">
        <v>4</v>
      </c>
      <c r="O222" s="742">
        <v>1</v>
      </c>
      <c r="P222" s="662">
        <v>605.72</v>
      </c>
      <c r="Q222" s="677">
        <v>1</v>
      </c>
      <c r="R222" s="661">
        <v>4</v>
      </c>
      <c r="S222" s="677">
        <v>1</v>
      </c>
      <c r="T222" s="742">
        <v>1</v>
      </c>
      <c r="U222" s="700">
        <v>1</v>
      </c>
    </row>
    <row r="223" spans="1:21" ht="14.4" customHeight="1" x14ac:dyDescent="0.3">
      <c r="A223" s="660">
        <v>7</v>
      </c>
      <c r="B223" s="661" t="s">
        <v>1703</v>
      </c>
      <c r="C223" s="661">
        <v>89301074</v>
      </c>
      <c r="D223" s="740" t="s">
        <v>2646</v>
      </c>
      <c r="E223" s="741" t="s">
        <v>1863</v>
      </c>
      <c r="F223" s="661" t="s">
        <v>1846</v>
      </c>
      <c r="G223" s="661" t="s">
        <v>2415</v>
      </c>
      <c r="H223" s="661" t="s">
        <v>560</v>
      </c>
      <c r="I223" s="661" t="s">
        <v>2420</v>
      </c>
      <c r="J223" s="661" t="s">
        <v>2124</v>
      </c>
      <c r="K223" s="661"/>
      <c r="L223" s="662">
        <v>0</v>
      </c>
      <c r="M223" s="662">
        <v>0</v>
      </c>
      <c r="N223" s="661">
        <v>6</v>
      </c>
      <c r="O223" s="742">
        <v>1</v>
      </c>
      <c r="P223" s="662">
        <v>0</v>
      </c>
      <c r="Q223" s="677"/>
      <c r="R223" s="661">
        <v>6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7</v>
      </c>
      <c r="B224" s="661" t="s">
        <v>1703</v>
      </c>
      <c r="C224" s="661">
        <v>89301074</v>
      </c>
      <c r="D224" s="740" t="s">
        <v>2646</v>
      </c>
      <c r="E224" s="741" t="s">
        <v>1863</v>
      </c>
      <c r="F224" s="661" t="s">
        <v>1846</v>
      </c>
      <c r="G224" s="661" t="s">
        <v>2415</v>
      </c>
      <c r="H224" s="661" t="s">
        <v>560</v>
      </c>
      <c r="I224" s="661" t="s">
        <v>2421</v>
      </c>
      <c r="J224" s="661" t="s">
        <v>2124</v>
      </c>
      <c r="K224" s="661"/>
      <c r="L224" s="662">
        <v>0</v>
      </c>
      <c r="M224" s="662">
        <v>0</v>
      </c>
      <c r="N224" s="661">
        <v>7</v>
      </c>
      <c r="O224" s="742">
        <v>2</v>
      </c>
      <c r="P224" s="662">
        <v>0</v>
      </c>
      <c r="Q224" s="677"/>
      <c r="R224" s="661">
        <v>7</v>
      </c>
      <c r="S224" s="677">
        <v>1</v>
      </c>
      <c r="T224" s="742">
        <v>2</v>
      </c>
      <c r="U224" s="700">
        <v>1</v>
      </c>
    </row>
    <row r="225" spans="1:21" ht="14.4" customHeight="1" x14ac:dyDescent="0.3">
      <c r="A225" s="660">
        <v>7</v>
      </c>
      <c r="B225" s="661" t="s">
        <v>1703</v>
      </c>
      <c r="C225" s="661">
        <v>89301074</v>
      </c>
      <c r="D225" s="740" t="s">
        <v>2646</v>
      </c>
      <c r="E225" s="741" t="s">
        <v>1863</v>
      </c>
      <c r="F225" s="661" t="s">
        <v>1846</v>
      </c>
      <c r="G225" s="661" t="s">
        <v>2415</v>
      </c>
      <c r="H225" s="661" t="s">
        <v>560</v>
      </c>
      <c r="I225" s="661" t="s">
        <v>2422</v>
      </c>
      <c r="J225" s="661" t="s">
        <v>2124</v>
      </c>
      <c r="K225" s="661"/>
      <c r="L225" s="662">
        <v>0</v>
      </c>
      <c r="M225" s="662">
        <v>0</v>
      </c>
      <c r="N225" s="661">
        <v>2</v>
      </c>
      <c r="O225" s="742">
        <v>1</v>
      </c>
      <c r="P225" s="662">
        <v>0</v>
      </c>
      <c r="Q225" s="677"/>
      <c r="R225" s="661">
        <v>2</v>
      </c>
      <c r="S225" s="677">
        <v>1</v>
      </c>
      <c r="T225" s="742">
        <v>1</v>
      </c>
      <c r="U225" s="700">
        <v>1</v>
      </c>
    </row>
    <row r="226" spans="1:21" ht="14.4" customHeight="1" x14ac:dyDescent="0.3">
      <c r="A226" s="660">
        <v>7</v>
      </c>
      <c r="B226" s="661" t="s">
        <v>1703</v>
      </c>
      <c r="C226" s="661">
        <v>89301074</v>
      </c>
      <c r="D226" s="740" t="s">
        <v>2646</v>
      </c>
      <c r="E226" s="741" t="s">
        <v>1863</v>
      </c>
      <c r="F226" s="661" t="s">
        <v>1846</v>
      </c>
      <c r="G226" s="661" t="s">
        <v>2423</v>
      </c>
      <c r="H226" s="661" t="s">
        <v>560</v>
      </c>
      <c r="I226" s="661" t="s">
        <v>2424</v>
      </c>
      <c r="J226" s="661" t="s">
        <v>2425</v>
      </c>
      <c r="K226" s="661" t="s">
        <v>2426</v>
      </c>
      <c r="L226" s="662">
        <v>55.16</v>
      </c>
      <c r="M226" s="662">
        <v>165.48</v>
      </c>
      <c r="N226" s="661">
        <v>3</v>
      </c>
      <c r="O226" s="742">
        <v>0.5</v>
      </c>
      <c r="P226" s="662">
        <v>165.48</v>
      </c>
      <c r="Q226" s="677">
        <v>1</v>
      </c>
      <c r="R226" s="661">
        <v>3</v>
      </c>
      <c r="S226" s="677">
        <v>1</v>
      </c>
      <c r="T226" s="742">
        <v>0.5</v>
      </c>
      <c r="U226" s="700">
        <v>1</v>
      </c>
    </row>
    <row r="227" spans="1:21" ht="14.4" customHeight="1" x14ac:dyDescent="0.3">
      <c r="A227" s="660">
        <v>7</v>
      </c>
      <c r="B227" s="661" t="s">
        <v>1703</v>
      </c>
      <c r="C227" s="661">
        <v>89301074</v>
      </c>
      <c r="D227" s="740" t="s">
        <v>2646</v>
      </c>
      <c r="E227" s="741" t="s">
        <v>1863</v>
      </c>
      <c r="F227" s="661" t="s">
        <v>1846</v>
      </c>
      <c r="G227" s="661" t="s">
        <v>2162</v>
      </c>
      <c r="H227" s="661" t="s">
        <v>1168</v>
      </c>
      <c r="I227" s="661" t="s">
        <v>2163</v>
      </c>
      <c r="J227" s="661" t="s">
        <v>2164</v>
      </c>
      <c r="K227" s="661" t="s">
        <v>2165</v>
      </c>
      <c r="L227" s="662">
        <v>140.94999999999999</v>
      </c>
      <c r="M227" s="662">
        <v>422.84999999999997</v>
      </c>
      <c r="N227" s="661">
        <v>3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7</v>
      </c>
      <c r="B228" s="661" t="s">
        <v>1703</v>
      </c>
      <c r="C228" s="661">
        <v>89301074</v>
      </c>
      <c r="D228" s="740" t="s">
        <v>2646</v>
      </c>
      <c r="E228" s="741" t="s">
        <v>1863</v>
      </c>
      <c r="F228" s="661" t="s">
        <v>1846</v>
      </c>
      <c r="G228" s="661" t="s">
        <v>2162</v>
      </c>
      <c r="H228" s="661" t="s">
        <v>1168</v>
      </c>
      <c r="I228" s="661" t="s">
        <v>2166</v>
      </c>
      <c r="J228" s="661" t="s">
        <v>2167</v>
      </c>
      <c r="K228" s="661" t="s">
        <v>2168</v>
      </c>
      <c r="L228" s="662">
        <v>187.92</v>
      </c>
      <c r="M228" s="662">
        <v>751.68</v>
      </c>
      <c r="N228" s="661">
        <v>4</v>
      </c>
      <c r="O228" s="742">
        <v>0.5</v>
      </c>
      <c r="P228" s="662">
        <v>751.68</v>
      </c>
      <c r="Q228" s="677">
        <v>1</v>
      </c>
      <c r="R228" s="661">
        <v>4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7</v>
      </c>
      <c r="B229" s="661" t="s">
        <v>1703</v>
      </c>
      <c r="C229" s="661">
        <v>89301074</v>
      </c>
      <c r="D229" s="740" t="s">
        <v>2646</v>
      </c>
      <c r="E229" s="741" t="s">
        <v>1863</v>
      </c>
      <c r="F229" s="661" t="s">
        <v>1846</v>
      </c>
      <c r="G229" s="661" t="s">
        <v>2162</v>
      </c>
      <c r="H229" s="661" t="s">
        <v>1168</v>
      </c>
      <c r="I229" s="661" t="s">
        <v>2427</v>
      </c>
      <c r="J229" s="661" t="s">
        <v>2262</v>
      </c>
      <c r="K229" s="661" t="s">
        <v>2232</v>
      </c>
      <c r="L229" s="662">
        <v>93.96</v>
      </c>
      <c r="M229" s="662">
        <v>1033.56</v>
      </c>
      <c r="N229" s="661">
        <v>11</v>
      </c>
      <c r="O229" s="742">
        <v>2</v>
      </c>
      <c r="P229" s="662">
        <v>563.76</v>
      </c>
      <c r="Q229" s="677">
        <v>0.54545454545454553</v>
      </c>
      <c r="R229" s="661">
        <v>6</v>
      </c>
      <c r="S229" s="677">
        <v>0.54545454545454541</v>
      </c>
      <c r="T229" s="742">
        <v>1</v>
      </c>
      <c r="U229" s="700">
        <v>0.5</v>
      </c>
    </row>
    <row r="230" spans="1:21" ht="14.4" customHeight="1" x14ac:dyDescent="0.3">
      <c r="A230" s="660">
        <v>7</v>
      </c>
      <c r="B230" s="661" t="s">
        <v>1703</v>
      </c>
      <c r="C230" s="661">
        <v>89301074</v>
      </c>
      <c r="D230" s="740" t="s">
        <v>2646</v>
      </c>
      <c r="E230" s="741" t="s">
        <v>1863</v>
      </c>
      <c r="F230" s="661" t="s">
        <v>1846</v>
      </c>
      <c r="G230" s="661" t="s">
        <v>2162</v>
      </c>
      <c r="H230" s="661" t="s">
        <v>1168</v>
      </c>
      <c r="I230" s="661" t="s">
        <v>2261</v>
      </c>
      <c r="J230" s="661" t="s">
        <v>2262</v>
      </c>
      <c r="K230" s="661" t="s">
        <v>2263</v>
      </c>
      <c r="L230" s="662">
        <v>156.61000000000001</v>
      </c>
      <c r="M230" s="662">
        <v>626.44000000000005</v>
      </c>
      <c r="N230" s="661">
        <v>4</v>
      </c>
      <c r="O230" s="742">
        <v>1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7</v>
      </c>
      <c r="B231" s="661" t="s">
        <v>1703</v>
      </c>
      <c r="C231" s="661">
        <v>89301074</v>
      </c>
      <c r="D231" s="740" t="s">
        <v>2646</v>
      </c>
      <c r="E231" s="741" t="s">
        <v>1863</v>
      </c>
      <c r="F231" s="661" t="s">
        <v>1846</v>
      </c>
      <c r="G231" s="661" t="s">
        <v>2162</v>
      </c>
      <c r="H231" s="661" t="s">
        <v>1168</v>
      </c>
      <c r="I231" s="661" t="s">
        <v>2264</v>
      </c>
      <c r="J231" s="661" t="s">
        <v>2265</v>
      </c>
      <c r="K231" s="661" t="s">
        <v>2266</v>
      </c>
      <c r="L231" s="662">
        <v>300.68</v>
      </c>
      <c r="M231" s="662">
        <v>1804.08</v>
      </c>
      <c r="N231" s="661">
        <v>6</v>
      </c>
      <c r="O231" s="742">
        <v>1.5</v>
      </c>
      <c r="P231" s="662">
        <v>902.04</v>
      </c>
      <c r="Q231" s="677">
        <v>0.5</v>
      </c>
      <c r="R231" s="661">
        <v>3</v>
      </c>
      <c r="S231" s="677">
        <v>0.5</v>
      </c>
      <c r="T231" s="742">
        <v>0.5</v>
      </c>
      <c r="U231" s="700">
        <v>0.33333333333333331</v>
      </c>
    </row>
    <row r="232" spans="1:21" ht="14.4" customHeight="1" x14ac:dyDescent="0.3">
      <c r="A232" s="660">
        <v>7</v>
      </c>
      <c r="B232" s="661" t="s">
        <v>1703</v>
      </c>
      <c r="C232" s="661">
        <v>89301074</v>
      </c>
      <c r="D232" s="740" t="s">
        <v>2646</v>
      </c>
      <c r="E232" s="741" t="s">
        <v>1863</v>
      </c>
      <c r="F232" s="661" t="s">
        <v>1846</v>
      </c>
      <c r="G232" s="661" t="s">
        <v>2162</v>
      </c>
      <c r="H232" s="661" t="s">
        <v>560</v>
      </c>
      <c r="I232" s="661" t="s">
        <v>2428</v>
      </c>
      <c r="J232" s="661" t="s">
        <v>2429</v>
      </c>
      <c r="K232" s="661" t="s">
        <v>2232</v>
      </c>
      <c r="L232" s="662">
        <v>0</v>
      </c>
      <c r="M232" s="662">
        <v>0</v>
      </c>
      <c r="N232" s="661">
        <v>2</v>
      </c>
      <c r="O232" s="742">
        <v>1</v>
      </c>
      <c r="P232" s="662">
        <v>0</v>
      </c>
      <c r="Q232" s="677"/>
      <c r="R232" s="661">
        <v>1</v>
      </c>
      <c r="S232" s="677">
        <v>0.5</v>
      </c>
      <c r="T232" s="742">
        <v>0.5</v>
      </c>
      <c r="U232" s="700">
        <v>0.5</v>
      </c>
    </row>
    <row r="233" spans="1:21" ht="14.4" customHeight="1" x14ac:dyDescent="0.3">
      <c r="A233" s="660">
        <v>7</v>
      </c>
      <c r="B233" s="661" t="s">
        <v>1703</v>
      </c>
      <c r="C233" s="661">
        <v>89301074</v>
      </c>
      <c r="D233" s="740" t="s">
        <v>2646</v>
      </c>
      <c r="E233" s="741" t="s">
        <v>1863</v>
      </c>
      <c r="F233" s="661" t="s">
        <v>1846</v>
      </c>
      <c r="G233" s="661" t="s">
        <v>1954</v>
      </c>
      <c r="H233" s="661" t="s">
        <v>560</v>
      </c>
      <c r="I233" s="661" t="s">
        <v>2430</v>
      </c>
      <c r="J233" s="661" t="s">
        <v>2431</v>
      </c>
      <c r="K233" s="661" t="s">
        <v>2432</v>
      </c>
      <c r="L233" s="662">
        <v>25.08</v>
      </c>
      <c r="M233" s="662">
        <v>225.71999999999997</v>
      </c>
      <c r="N233" s="661">
        <v>9</v>
      </c>
      <c r="O233" s="742">
        <v>1.5</v>
      </c>
      <c r="P233" s="662">
        <v>25.08</v>
      </c>
      <c r="Q233" s="677">
        <v>0.11111111111111112</v>
      </c>
      <c r="R233" s="661">
        <v>1</v>
      </c>
      <c r="S233" s="677">
        <v>0.1111111111111111</v>
      </c>
      <c r="T233" s="742">
        <v>0.5</v>
      </c>
      <c r="U233" s="700">
        <v>0.33333333333333331</v>
      </c>
    </row>
    <row r="234" spans="1:21" ht="14.4" customHeight="1" x14ac:dyDescent="0.3">
      <c r="A234" s="660">
        <v>7</v>
      </c>
      <c r="B234" s="661" t="s">
        <v>1703</v>
      </c>
      <c r="C234" s="661">
        <v>89301074</v>
      </c>
      <c r="D234" s="740" t="s">
        <v>2646</v>
      </c>
      <c r="E234" s="741" t="s">
        <v>1863</v>
      </c>
      <c r="F234" s="661" t="s">
        <v>1846</v>
      </c>
      <c r="G234" s="661" t="s">
        <v>1954</v>
      </c>
      <c r="H234" s="661" t="s">
        <v>560</v>
      </c>
      <c r="I234" s="661" t="s">
        <v>1955</v>
      </c>
      <c r="J234" s="661" t="s">
        <v>1956</v>
      </c>
      <c r="K234" s="661" t="s">
        <v>835</v>
      </c>
      <c r="L234" s="662">
        <v>75.22</v>
      </c>
      <c r="M234" s="662">
        <v>5114.96</v>
      </c>
      <c r="N234" s="661">
        <v>68</v>
      </c>
      <c r="O234" s="742">
        <v>18.5</v>
      </c>
      <c r="P234" s="662">
        <v>3535.3399999999997</v>
      </c>
      <c r="Q234" s="677">
        <v>0.69117647058823528</v>
      </c>
      <c r="R234" s="661">
        <v>47</v>
      </c>
      <c r="S234" s="677">
        <v>0.69117647058823528</v>
      </c>
      <c r="T234" s="742">
        <v>12</v>
      </c>
      <c r="U234" s="700">
        <v>0.64864864864864868</v>
      </c>
    </row>
    <row r="235" spans="1:21" ht="14.4" customHeight="1" x14ac:dyDescent="0.3">
      <c r="A235" s="660">
        <v>7</v>
      </c>
      <c r="B235" s="661" t="s">
        <v>1703</v>
      </c>
      <c r="C235" s="661">
        <v>89301074</v>
      </c>
      <c r="D235" s="740" t="s">
        <v>2646</v>
      </c>
      <c r="E235" s="741" t="s">
        <v>1863</v>
      </c>
      <c r="F235" s="661" t="s">
        <v>1846</v>
      </c>
      <c r="G235" s="661" t="s">
        <v>1954</v>
      </c>
      <c r="H235" s="661" t="s">
        <v>560</v>
      </c>
      <c r="I235" s="661" t="s">
        <v>2269</v>
      </c>
      <c r="J235" s="661" t="s">
        <v>2270</v>
      </c>
      <c r="K235" s="661" t="s">
        <v>835</v>
      </c>
      <c r="L235" s="662">
        <v>58.32</v>
      </c>
      <c r="M235" s="662">
        <v>349.92</v>
      </c>
      <c r="N235" s="661">
        <v>6</v>
      </c>
      <c r="O235" s="742">
        <v>1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7</v>
      </c>
      <c r="B236" s="661" t="s">
        <v>1703</v>
      </c>
      <c r="C236" s="661">
        <v>89301074</v>
      </c>
      <c r="D236" s="740" t="s">
        <v>2646</v>
      </c>
      <c r="E236" s="741" t="s">
        <v>1863</v>
      </c>
      <c r="F236" s="661" t="s">
        <v>1846</v>
      </c>
      <c r="G236" s="661" t="s">
        <v>1954</v>
      </c>
      <c r="H236" s="661" t="s">
        <v>560</v>
      </c>
      <c r="I236" s="661" t="s">
        <v>2433</v>
      </c>
      <c r="J236" s="661" t="s">
        <v>2431</v>
      </c>
      <c r="K236" s="661" t="s">
        <v>2434</v>
      </c>
      <c r="L236" s="662">
        <v>0</v>
      </c>
      <c r="M236" s="662">
        <v>0</v>
      </c>
      <c r="N236" s="661">
        <v>1</v>
      </c>
      <c r="O236" s="742">
        <v>0.5</v>
      </c>
      <c r="P236" s="662">
        <v>0</v>
      </c>
      <c r="Q236" s="677"/>
      <c r="R236" s="661">
        <v>1</v>
      </c>
      <c r="S236" s="677">
        <v>1</v>
      </c>
      <c r="T236" s="742">
        <v>0.5</v>
      </c>
      <c r="U236" s="700">
        <v>1</v>
      </c>
    </row>
    <row r="237" spans="1:21" ht="14.4" customHeight="1" x14ac:dyDescent="0.3">
      <c r="A237" s="660">
        <v>7</v>
      </c>
      <c r="B237" s="661" t="s">
        <v>1703</v>
      </c>
      <c r="C237" s="661">
        <v>89301074</v>
      </c>
      <c r="D237" s="740" t="s">
        <v>2646</v>
      </c>
      <c r="E237" s="741" t="s">
        <v>1863</v>
      </c>
      <c r="F237" s="661" t="s">
        <v>1846</v>
      </c>
      <c r="G237" s="661" t="s">
        <v>1954</v>
      </c>
      <c r="H237" s="661" t="s">
        <v>560</v>
      </c>
      <c r="I237" s="661" t="s">
        <v>2435</v>
      </c>
      <c r="J237" s="661" t="s">
        <v>2436</v>
      </c>
      <c r="K237" s="661" t="s">
        <v>835</v>
      </c>
      <c r="L237" s="662">
        <v>147.63</v>
      </c>
      <c r="M237" s="662">
        <v>885.78</v>
      </c>
      <c r="N237" s="661">
        <v>6</v>
      </c>
      <c r="O237" s="742">
        <v>0.5</v>
      </c>
      <c r="P237" s="662">
        <v>885.78</v>
      </c>
      <c r="Q237" s="677">
        <v>1</v>
      </c>
      <c r="R237" s="661">
        <v>6</v>
      </c>
      <c r="S237" s="677">
        <v>1</v>
      </c>
      <c r="T237" s="742">
        <v>0.5</v>
      </c>
      <c r="U237" s="700">
        <v>1</v>
      </c>
    </row>
    <row r="238" spans="1:21" ht="14.4" customHeight="1" x14ac:dyDescent="0.3">
      <c r="A238" s="660">
        <v>7</v>
      </c>
      <c r="B238" s="661" t="s">
        <v>1703</v>
      </c>
      <c r="C238" s="661">
        <v>89301074</v>
      </c>
      <c r="D238" s="740" t="s">
        <v>2646</v>
      </c>
      <c r="E238" s="741" t="s">
        <v>1863</v>
      </c>
      <c r="F238" s="661" t="s">
        <v>1846</v>
      </c>
      <c r="G238" s="661" t="s">
        <v>1954</v>
      </c>
      <c r="H238" s="661" t="s">
        <v>560</v>
      </c>
      <c r="I238" s="661" t="s">
        <v>2271</v>
      </c>
      <c r="J238" s="661" t="s">
        <v>2272</v>
      </c>
      <c r="K238" s="661" t="s">
        <v>835</v>
      </c>
      <c r="L238" s="662">
        <v>136.93</v>
      </c>
      <c r="M238" s="662">
        <v>1643.16</v>
      </c>
      <c r="N238" s="661">
        <v>12</v>
      </c>
      <c r="O238" s="742">
        <v>1.5</v>
      </c>
      <c r="P238" s="662">
        <v>1506.23</v>
      </c>
      <c r="Q238" s="677">
        <v>0.91666666666666663</v>
      </c>
      <c r="R238" s="661">
        <v>11</v>
      </c>
      <c r="S238" s="677">
        <v>0.91666666666666663</v>
      </c>
      <c r="T238" s="742">
        <v>1</v>
      </c>
      <c r="U238" s="700">
        <v>0.66666666666666663</v>
      </c>
    </row>
    <row r="239" spans="1:21" ht="14.4" customHeight="1" x14ac:dyDescent="0.3">
      <c r="A239" s="660">
        <v>7</v>
      </c>
      <c r="B239" s="661" t="s">
        <v>1703</v>
      </c>
      <c r="C239" s="661">
        <v>89301074</v>
      </c>
      <c r="D239" s="740" t="s">
        <v>2646</v>
      </c>
      <c r="E239" s="741" t="s">
        <v>1863</v>
      </c>
      <c r="F239" s="661" t="s">
        <v>1846</v>
      </c>
      <c r="G239" s="661" t="s">
        <v>2437</v>
      </c>
      <c r="H239" s="661" t="s">
        <v>560</v>
      </c>
      <c r="I239" s="661" t="s">
        <v>2438</v>
      </c>
      <c r="J239" s="661" t="s">
        <v>2439</v>
      </c>
      <c r="K239" s="661" t="s">
        <v>2440</v>
      </c>
      <c r="L239" s="662">
        <v>264</v>
      </c>
      <c r="M239" s="662">
        <v>528</v>
      </c>
      <c r="N239" s="661">
        <v>2</v>
      </c>
      <c r="O239" s="742">
        <v>0.5</v>
      </c>
      <c r="P239" s="662">
        <v>528</v>
      </c>
      <c r="Q239" s="677">
        <v>1</v>
      </c>
      <c r="R239" s="661">
        <v>2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7</v>
      </c>
      <c r="B240" s="661" t="s">
        <v>1703</v>
      </c>
      <c r="C240" s="661">
        <v>89301074</v>
      </c>
      <c r="D240" s="740" t="s">
        <v>2646</v>
      </c>
      <c r="E240" s="741" t="s">
        <v>1863</v>
      </c>
      <c r="F240" s="661" t="s">
        <v>1846</v>
      </c>
      <c r="G240" s="661" t="s">
        <v>2437</v>
      </c>
      <c r="H240" s="661" t="s">
        <v>560</v>
      </c>
      <c r="I240" s="661" t="s">
        <v>2441</v>
      </c>
      <c r="J240" s="661" t="s">
        <v>2442</v>
      </c>
      <c r="K240" s="661" t="s">
        <v>2443</v>
      </c>
      <c r="L240" s="662">
        <v>65.989999999999995</v>
      </c>
      <c r="M240" s="662">
        <v>197.96999999999997</v>
      </c>
      <c r="N240" s="661">
        <v>3</v>
      </c>
      <c r="O240" s="742">
        <v>0.5</v>
      </c>
      <c r="P240" s="662">
        <v>197.96999999999997</v>
      </c>
      <c r="Q240" s="677">
        <v>1</v>
      </c>
      <c r="R240" s="661">
        <v>3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7</v>
      </c>
      <c r="B241" s="661" t="s">
        <v>1703</v>
      </c>
      <c r="C241" s="661">
        <v>89301074</v>
      </c>
      <c r="D241" s="740" t="s">
        <v>2646</v>
      </c>
      <c r="E241" s="741" t="s">
        <v>1863</v>
      </c>
      <c r="F241" s="661" t="s">
        <v>1846</v>
      </c>
      <c r="G241" s="661" t="s">
        <v>2273</v>
      </c>
      <c r="H241" s="661" t="s">
        <v>560</v>
      </c>
      <c r="I241" s="661" t="s">
        <v>2444</v>
      </c>
      <c r="J241" s="661" t="s">
        <v>2445</v>
      </c>
      <c r="K241" s="661" t="s">
        <v>2446</v>
      </c>
      <c r="L241" s="662">
        <v>0</v>
      </c>
      <c r="M241" s="662">
        <v>0</v>
      </c>
      <c r="N241" s="661">
        <v>1</v>
      </c>
      <c r="O241" s="742">
        <v>0.5</v>
      </c>
      <c r="P241" s="662">
        <v>0</v>
      </c>
      <c r="Q241" s="677"/>
      <c r="R241" s="661">
        <v>1</v>
      </c>
      <c r="S241" s="677">
        <v>1</v>
      </c>
      <c r="T241" s="742">
        <v>0.5</v>
      </c>
      <c r="U241" s="700">
        <v>1</v>
      </c>
    </row>
    <row r="242" spans="1:21" ht="14.4" customHeight="1" x14ac:dyDescent="0.3">
      <c r="A242" s="660">
        <v>7</v>
      </c>
      <c r="B242" s="661" t="s">
        <v>1703</v>
      </c>
      <c r="C242" s="661">
        <v>89301074</v>
      </c>
      <c r="D242" s="740" t="s">
        <v>2646</v>
      </c>
      <c r="E242" s="741" t="s">
        <v>1863</v>
      </c>
      <c r="F242" s="661" t="s">
        <v>1846</v>
      </c>
      <c r="G242" s="661" t="s">
        <v>2073</v>
      </c>
      <c r="H242" s="661" t="s">
        <v>560</v>
      </c>
      <c r="I242" s="661" t="s">
        <v>2447</v>
      </c>
      <c r="J242" s="661" t="s">
        <v>2448</v>
      </c>
      <c r="K242" s="661" t="s">
        <v>2449</v>
      </c>
      <c r="L242" s="662">
        <v>0</v>
      </c>
      <c r="M242" s="662">
        <v>0</v>
      </c>
      <c r="N242" s="661">
        <v>2</v>
      </c>
      <c r="O242" s="742">
        <v>1</v>
      </c>
      <c r="P242" s="662"/>
      <c r="Q242" s="677"/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7</v>
      </c>
      <c r="B243" s="661" t="s">
        <v>1703</v>
      </c>
      <c r="C243" s="661">
        <v>89301074</v>
      </c>
      <c r="D243" s="740" t="s">
        <v>2646</v>
      </c>
      <c r="E243" s="741" t="s">
        <v>1863</v>
      </c>
      <c r="F243" s="661" t="s">
        <v>1846</v>
      </c>
      <c r="G243" s="661" t="s">
        <v>2073</v>
      </c>
      <c r="H243" s="661" t="s">
        <v>560</v>
      </c>
      <c r="I243" s="661" t="s">
        <v>2277</v>
      </c>
      <c r="J243" s="661" t="s">
        <v>2278</v>
      </c>
      <c r="K243" s="661" t="s">
        <v>2076</v>
      </c>
      <c r="L243" s="662">
        <v>0</v>
      </c>
      <c r="M243" s="662">
        <v>0</v>
      </c>
      <c r="N243" s="661">
        <v>2</v>
      </c>
      <c r="O243" s="742">
        <v>1</v>
      </c>
      <c r="P243" s="662">
        <v>0</v>
      </c>
      <c r="Q243" s="677"/>
      <c r="R243" s="661">
        <v>2</v>
      </c>
      <c r="S243" s="677">
        <v>1</v>
      </c>
      <c r="T243" s="742">
        <v>1</v>
      </c>
      <c r="U243" s="700">
        <v>1</v>
      </c>
    </row>
    <row r="244" spans="1:21" ht="14.4" customHeight="1" x14ac:dyDescent="0.3">
      <c r="A244" s="660">
        <v>7</v>
      </c>
      <c r="B244" s="661" t="s">
        <v>1703</v>
      </c>
      <c r="C244" s="661">
        <v>89301074</v>
      </c>
      <c r="D244" s="740" t="s">
        <v>2646</v>
      </c>
      <c r="E244" s="741" t="s">
        <v>1863</v>
      </c>
      <c r="F244" s="661" t="s">
        <v>1846</v>
      </c>
      <c r="G244" s="661" t="s">
        <v>2073</v>
      </c>
      <c r="H244" s="661" t="s">
        <v>560</v>
      </c>
      <c r="I244" s="661" t="s">
        <v>2450</v>
      </c>
      <c r="J244" s="661" t="s">
        <v>2278</v>
      </c>
      <c r="K244" s="661" t="s">
        <v>2449</v>
      </c>
      <c r="L244" s="662">
        <v>0</v>
      </c>
      <c r="M244" s="662">
        <v>0</v>
      </c>
      <c r="N244" s="661">
        <v>1</v>
      </c>
      <c r="O244" s="742">
        <v>0.5</v>
      </c>
      <c r="P244" s="662"/>
      <c r="Q244" s="677"/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7</v>
      </c>
      <c r="B245" s="661" t="s">
        <v>1703</v>
      </c>
      <c r="C245" s="661">
        <v>89301074</v>
      </c>
      <c r="D245" s="740" t="s">
        <v>2646</v>
      </c>
      <c r="E245" s="741" t="s">
        <v>1866</v>
      </c>
      <c r="F245" s="661" t="s">
        <v>1846</v>
      </c>
      <c r="G245" s="661" t="s">
        <v>2169</v>
      </c>
      <c r="H245" s="661" t="s">
        <v>560</v>
      </c>
      <c r="I245" s="661" t="s">
        <v>2279</v>
      </c>
      <c r="J245" s="661" t="s">
        <v>2171</v>
      </c>
      <c r="K245" s="661" t="s">
        <v>2280</v>
      </c>
      <c r="L245" s="662">
        <v>96.84</v>
      </c>
      <c r="M245" s="662">
        <v>871.56000000000006</v>
      </c>
      <c r="N245" s="661">
        <v>9</v>
      </c>
      <c r="O245" s="742">
        <v>4</v>
      </c>
      <c r="P245" s="662">
        <v>774.72</v>
      </c>
      <c r="Q245" s="677">
        <v>0.88888888888888884</v>
      </c>
      <c r="R245" s="661">
        <v>8</v>
      </c>
      <c r="S245" s="677">
        <v>0.88888888888888884</v>
      </c>
      <c r="T245" s="742">
        <v>3</v>
      </c>
      <c r="U245" s="700">
        <v>0.75</v>
      </c>
    </row>
    <row r="246" spans="1:21" ht="14.4" customHeight="1" x14ac:dyDescent="0.3">
      <c r="A246" s="660">
        <v>7</v>
      </c>
      <c r="B246" s="661" t="s">
        <v>1703</v>
      </c>
      <c r="C246" s="661">
        <v>89301074</v>
      </c>
      <c r="D246" s="740" t="s">
        <v>2646</v>
      </c>
      <c r="E246" s="741" t="s">
        <v>1866</v>
      </c>
      <c r="F246" s="661" t="s">
        <v>1846</v>
      </c>
      <c r="G246" s="661" t="s">
        <v>2169</v>
      </c>
      <c r="H246" s="661" t="s">
        <v>560</v>
      </c>
      <c r="I246" s="661" t="s">
        <v>2281</v>
      </c>
      <c r="J246" s="661" t="s">
        <v>2171</v>
      </c>
      <c r="K246" s="661" t="s">
        <v>2280</v>
      </c>
      <c r="L246" s="662">
        <v>96.84</v>
      </c>
      <c r="M246" s="662">
        <v>387.36</v>
      </c>
      <c r="N246" s="661">
        <v>4</v>
      </c>
      <c r="O246" s="742">
        <v>2</v>
      </c>
      <c r="P246" s="662">
        <v>96.84</v>
      </c>
      <c r="Q246" s="677">
        <v>0.25</v>
      </c>
      <c r="R246" s="661">
        <v>1</v>
      </c>
      <c r="S246" s="677">
        <v>0.25</v>
      </c>
      <c r="T246" s="742">
        <v>1</v>
      </c>
      <c r="U246" s="700">
        <v>0.5</v>
      </c>
    </row>
    <row r="247" spans="1:21" ht="14.4" customHeight="1" x14ac:dyDescent="0.3">
      <c r="A247" s="660">
        <v>7</v>
      </c>
      <c r="B247" s="661" t="s">
        <v>1703</v>
      </c>
      <c r="C247" s="661">
        <v>89301074</v>
      </c>
      <c r="D247" s="740" t="s">
        <v>2646</v>
      </c>
      <c r="E247" s="741" t="s">
        <v>1866</v>
      </c>
      <c r="F247" s="661" t="s">
        <v>1846</v>
      </c>
      <c r="G247" s="661" t="s">
        <v>2169</v>
      </c>
      <c r="H247" s="661" t="s">
        <v>560</v>
      </c>
      <c r="I247" s="661" t="s">
        <v>2451</v>
      </c>
      <c r="J247" s="661" t="s">
        <v>2452</v>
      </c>
      <c r="K247" s="661" t="s">
        <v>2453</v>
      </c>
      <c r="L247" s="662">
        <v>0</v>
      </c>
      <c r="M247" s="662">
        <v>0</v>
      </c>
      <c r="N247" s="661">
        <v>2</v>
      </c>
      <c r="O247" s="742">
        <v>0.5</v>
      </c>
      <c r="P247" s="662">
        <v>0</v>
      </c>
      <c r="Q247" s="677"/>
      <c r="R247" s="661">
        <v>2</v>
      </c>
      <c r="S247" s="677">
        <v>1</v>
      </c>
      <c r="T247" s="742">
        <v>0.5</v>
      </c>
      <c r="U247" s="700">
        <v>1</v>
      </c>
    </row>
    <row r="248" spans="1:21" ht="14.4" customHeight="1" x14ac:dyDescent="0.3">
      <c r="A248" s="660">
        <v>7</v>
      </c>
      <c r="B248" s="661" t="s">
        <v>1703</v>
      </c>
      <c r="C248" s="661">
        <v>89301074</v>
      </c>
      <c r="D248" s="740" t="s">
        <v>2646</v>
      </c>
      <c r="E248" s="741" t="s">
        <v>1866</v>
      </c>
      <c r="F248" s="661" t="s">
        <v>1846</v>
      </c>
      <c r="G248" s="661" t="s">
        <v>2454</v>
      </c>
      <c r="H248" s="661" t="s">
        <v>560</v>
      </c>
      <c r="I248" s="661" t="s">
        <v>2455</v>
      </c>
      <c r="J248" s="661" t="s">
        <v>2456</v>
      </c>
      <c r="K248" s="661" t="s">
        <v>2457</v>
      </c>
      <c r="L248" s="662">
        <v>136.29</v>
      </c>
      <c r="M248" s="662">
        <v>681.44999999999993</v>
      </c>
      <c r="N248" s="661">
        <v>5</v>
      </c>
      <c r="O248" s="742">
        <v>0.5</v>
      </c>
      <c r="P248" s="662">
        <v>681.44999999999993</v>
      </c>
      <c r="Q248" s="677">
        <v>1</v>
      </c>
      <c r="R248" s="661">
        <v>5</v>
      </c>
      <c r="S248" s="677">
        <v>1</v>
      </c>
      <c r="T248" s="742">
        <v>0.5</v>
      </c>
      <c r="U248" s="700">
        <v>1</v>
      </c>
    </row>
    <row r="249" spans="1:21" ht="14.4" customHeight="1" x14ac:dyDescent="0.3">
      <c r="A249" s="660">
        <v>7</v>
      </c>
      <c r="B249" s="661" t="s">
        <v>1703</v>
      </c>
      <c r="C249" s="661">
        <v>89301074</v>
      </c>
      <c r="D249" s="740" t="s">
        <v>2646</v>
      </c>
      <c r="E249" s="741" t="s">
        <v>1866</v>
      </c>
      <c r="F249" s="661" t="s">
        <v>1846</v>
      </c>
      <c r="G249" s="661" t="s">
        <v>2174</v>
      </c>
      <c r="H249" s="661" t="s">
        <v>560</v>
      </c>
      <c r="I249" s="661" t="s">
        <v>2175</v>
      </c>
      <c r="J249" s="661" t="s">
        <v>2176</v>
      </c>
      <c r="K249" s="661" t="s">
        <v>2177</v>
      </c>
      <c r="L249" s="662">
        <v>969.48</v>
      </c>
      <c r="M249" s="662">
        <v>3877.92</v>
      </c>
      <c r="N249" s="661">
        <v>4</v>
      </c>
      <c r="O249" s="742">
        <v>1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7</v>
      </c>
      <c r="B250" s="661" t="s">
        <v>1703</v>
      </c>
      <c r="C250" s="661">
        <v>89301074</v>
      </c>
      <c r="D250" s="740" t="s">
        <v>2646</v>
      </c>
      <c r="E250" s="741" t="s">
        <v>1866</v>
      </c>
      <c r="F250" s="661" t="s">
        <v>1846</v>
      </c>
      <c r="G250" s="661" t="s">
        <v>2174</v>
      </c>
      <c r="H250" s="661" t="s">
        <v>1168</v>
      </c>
      <c r="I250" s="661" t="s">
        <v>2178</v>
      </c>
      <c r="J250" s="661" t="s">
        <v>2179</v>
      </c>
      <c r="K250" s="661" t="s">
        <v>2180</v>
      </c>
      <c r="L250" s="662">
        <v>754.04</v>
      </c>
      <c r="M250" s="662">
        <v>3016.16</v>
      </c>
      <c r="N250" s="661">
        <v>4</v>
      </c>
      <c r="O250" s="742">
        <v>1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7</v>
      </c>
      <c r="B251" s="661" t="s">
        <v>1703</v>
      </c>
      <c r="C251" s="661">
        <v>89301074</v>
      </c>
      <c r="D251" s="740" t="s">
        <v>2646</v>
      </c>
      <c r="E251" s="741" t="s">
        <v>1866</v>
      </c>
      <c r="F251" s="661" t="s">
        <v>1846</v>
      </c>
      <c r="G251" s="661" t="s">
        <v>2295</v>
      </c>
      <c r="H251" s="661" t="s">
        <v>560</v>
      </c>
      <c r="I251" s="661" t="s">
        <v>2458</v>
      </c>
      <c r="J251" s="661" t="s">
        <v>2297</v>
      </c>
      <c r="K251" s="661" t="s">
        <v>2459</v>
      </c>
      <c r="L251" s="662">
        <v>508.75</v>
      </c>
      <c r="M251" s="662">
        <v>3052.5</v>
      </c>
      <c r="N251" s="661">
        <v>6</v>
      </c>
      <c r="O251" s="742">
        <v>0.5</v>
      </c>
      <c r="P251" s="662">
        <v>3052.5</v>
      </c>
      <c r="Q251" s="677">
        <v>1</v>
      </c>
      <c r="R251" s="661">
        <v>6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7</v>
      </c>
      <c r="B252" s="661" t="s">
        <v>1703</v>
      </c>
      <c r="C252" s="661">
        <v>89301074</v>
      </c>
      <c r="D252" s="740" t="s">
        <v>2646</v>
      </c>
      <c r="E252" s="741" t="s">
        <v>1866</v>
      </c>
      <c r="F252" s="661" t="s">
        <v>1846</v>
      </c>
      <c r="G252" s="661" t="s">
        <v>1908</v>
      </c>
      <c r="H252" s="661" t="s">
        <v>1168</v>
      </c>
      <c r="I252" s="661" t="s">
        <v>1204</v>
      </c>
      <c r="J252" s="661" t="s">
        <v>1205</v>
      </c>
      <c r="K252" s="661" t="s">
        <v>1821</v>
      </c>
      <c r="L252" s="662">
        <v>65.989999999999995</v>
      </c>
      <c r="M252" s="662">
        <v>329.94999999999993</v>
      </c>
      <c r="N252" s="661">
        <v>5</v>
      </c>
      <c r="O252" s="742">
        <v>1</v>
      </c>
      <c r="P252" s="662">
        <v>197.96999999999997</v>
      </c>
      <c r="Q252" s="677">
        <v>0.60000000000000009</v>
      </c>
      <c r="R252" s="661">
        <v>3</v>
      </c>
      <c r="S252" s="677">
        <v>0.6</v>
      </c>
      <c r="T252" s="742">
        <v>0.5</v>
      </c>
      <c r="U252" s="700">
        <v>0.5</v>
      </c>
    </row>
    <row r="253" spans="1:21" ht="14.4" customHeight="1" x14ac:dyDescent="0.3">
      <c r="A253" s="660">
        <v>7</v>
      </c>
      <c r="B253" s="661" t="s">
        <v>1703</v>
      </c>
      <c r="C253" s="661">
        <v>89301074</v>
      </c>
      <c r="D253" s="740" t="s">
        <v>2646</v>
      </c>
      <c r="E253" s="741" t="s">
        <v>1866</v>
      </c>
      <c r="F253" s="661" t="s">
        <v>1846</v>
      </c>
      <c r="G253" s="661" t="s">
        <v>1990</v>
      </c>
      <c r="H253" s="661" t="s">
        <v>560</v>
      </c>
      <c r="I253" s="661" t="s">
        <v>1991</v>
      </c>
      <c r="J253" s="661" t="s">
        <v>1992</v>
      </c>
      <c r="K253" s="661" t="s">
        <v>1993</v>
      </c>
      <c r="L253" s="662">
        <v>0</v>
      </c>
      <c r="M253" s="662">
        <v>0</v>
      </c>
      <c r="N253" s="661">
        <v>5</v>
      </c>
      <c r="O253" s="742">
        <v>1</v>
      </c>
      <c r="P253" s="662">
        <v>0</v>
      </c>
      <c r="Q253" s="677"/>
      <c r="R253" s="661">
        <v>3</v>
      </c>
      <c r="S253" s="677">
        <v>0.6</v>
      </c>
      <c r="T253" s="742">
        <v>0.5</v>
      </c>
      <c r="U253" s="700">
        <v>0.5</v>
      </c>
    </row>
    <row r="254" spans="1:21" ht="14.4" customHeight="1" x14ac:dyDescent="0.3">
      <c r="A254" s="660">
        <v>7</v>
      </c>
      <c r="B254" s="661" t="s">
        <v>1703</v>
      </c>
      <c r="C254" s="661">
        <v>89301074</v>
      </c>
      <c r="D254" s="740" t="s">
        <v>2646</v>
      </c>
      <c r="E254" s="741" t="s">
        <v>1866</v>
      </c>
      <c r="F254" s="661" t="s">
        <v>1846</v>
      </c>
      <c r="G254" s="661" t="s">
        <v>1920</v>
      </c>
      <c r="H254" s="661" t="s">
        <v>560</v>
      </c>
      <c r="I254" s="661" t="s">
        <v>1921</v>
      </c>
      <c r="J254" s="661" t="s">
        <v>1922</v>
      </c>
      <c r="K254" s="661" t="s">
        <v>1923</v>
      </c>
      <c r="L254" s="662">
        <v>24.68</v>
      </c>
      <c r="M254" s="662">
        <v>49.36</v>
      </c>
      <c r="N254" s="661">
        <v>2</v>
      </c>
      <c r="O254" s="742">
        <v>0.5</v>
      </c>
      <c r="P254" s="662">
        <v>49.36</v>
      </c>
      <c r="Q254" s="677">
        <v>1</v>
      </c>
      <c r="R254" s="661">
        <v>2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7</v>
      </c>
      <c r="B255" s="661" t="s">
        <v>1703</v>
      </c>
      <c r="C255" s="661">
        <v>89301074</v>
      </c>
      <c r="D255" s="740" t="s">
        <v>2646</v>
      </c>
      <c r="E255" s="741" t="s">
        <v>1866</v>
      </c>
      <c r="F255" s="661" t="s">
        <v>1846</v>
      </c>
      <c r="G255" s="661" t="s">
        <v>1920</v>
      </c>
      <c r="H255" s="661" t="s">
        <v>560</v>
      </c>
      <c r="I255" s="661" t="s">
        <v>2190</v>
      </c>
      <c r="J255" s="661" t="s">
        <v>2191</v>
      </c>
      <c r="K255" s="661" t="s">
        <v>2192</v>
      </c>
      <c r="L255" s="662">
        <v>74.06</v>
      </c>
      <c r="M255" s="662">
        <v>444.36</v>
      </c>
      <c r="N255" s="661">
        <v>6</v>
      </c>
      <c r="O255" s="742">
        <v>1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7</v>
      </c>
      <c r="B256" s="661" t="s">
        <v>1703</v>
      </c>
      <c r="C256" s="661">
        <v>89301074</v>
      </c>
      <c r="D256" s="740" t="s">
        <v>2646</v>
      </c>
      <c r="E256" s="741" t="s">
        <v>1866</v>
      </c>
      <c r="F256" s="661" t="s">
        <v>1846</v>
      </c>
      <c r="G256" s="661" t="s">
        <v>2136</v>
      </c>
      <c r="H256" s="661" t="s">
        <v>560</v>
      </c>
      <c r="I256" s="661" t="s">
        <v>2302</v>
      </c>
      <c r="J256" s="661" t="s">
        <v>2303</v>
      </c>
      <c r="K256" s="661" t="s">
        <v>2304</v>
      </c>
      <c r="L256" s="662">
        <v>232.68</v>
      </c>
      <c r="M256" s="662">
        <v>2094.12</v>
      </c>
      <c r="N256" s="661">
        <v>9</v>
      </c>
      <c r="O256" s="742">
        <v>2</v>
      </c>
      <c r="P256" s="662">
        <v>698.04</v>
      </c>
      <c r="Q256" s="677">
        <v>0.33333333333333331</v>
      </c>
      <c r="R256" s="661">
        <v>3</v>
      </c>
      <c r="S256" s="677">
        <v>0.33333333333333331</v>
      </c>
      <c r="T256" s="742">
        <v>1</v>
      </c>
      <c r="U256" s="700">
        <v>0.5</v>
      </c>
    </row>
    <row r="257" spans="1:21" ht="14.4" customHeight="1" x14ac:dyDescent="0.3">
      <c r="A257" s="660">
        <v>7</v>
      </c>
      <c r="B257" s="661" t="s">
        <v>1703</v>
      </c>
      <c r="C257" s="661">
        <v>89301074</v>
      </c>
      <c r="D257" s="740" t="s">
        <v>2646</v>
      </c>
      <c r="E257" s="741" t="s">
        <v>1866</v>
      </c>
      <c r="F257" s="661" t="s">
        <v>1846</v>
      </c>
      <c r="G257" s="661" t="s">
        <v>2136</v>
      </c>
      <c r="H257" s="661" t="s">
        <v>560</v>
      </c>
      <c r="I257" s="661" t="s">
        <v>2460</v>
      </c>
      <c r="J257" s="661" t="s">
        <v>2461</v>
      </c>
      <c r="K257" s="661" t="s">
        <v>2462</v>
      </c>
      <c r="L257" s="662">
        <v>1454.23</v>
      </c>
      <c r="M257" s="662">
        <v>8725.380000000001</v>
      </c>
      <c r="N257" s="661">
        <v>6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7</v>
      </c>
      <c r="B258" s="661" t="s">
        <v>1703</v>
      </c>
      <c r="C258" s="661">
        <v>89301074</v>
      </c>
      <c r="D258" s="740" t="s">
        <v>2646</v>
      </c>
      <c r="E258" s="741" t="s">
        <v>1866</v>
      </c>
      <c r="F258" s="661" t="s">
        <v>1846</v>
      </c>
      <c r="G258" s="661" t="s">
        <v>2136</v>
      </c>
      <c r="H258" s="661" t="s">
        <v>560</v>
      </c>
      <c r="I258" s="661" t="s">
        <v>2463</v>
      </c>
      <c r="J258" s="661" t="s">
        <v>2464</v>
      </c>
      <c r="K258" s="661" t="s">
        <v>2465</v>
      </c>
      <c r="L258" s="662">
        <v>1938.97</v>
      </c>
      <c r="M258" s="662">
        <v>11633.82</v>
      </c>
      <c r="N258" s="661">
        <v>6</v>
      </c>
      <c r="O258" s="742">
        <v>1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7</v>
      </c>
      <c r="B259" s="661" t="s">
        <v>1703</v>
      </c>
      <c r="C259" s="661">
        <v>89301074</v>
      </c>
      <c r="D259" s="740" t="s">
        <v>2646</v>
      </c>
      <c r="E259" s="741" t="s">
        <v>1866</v>
      </c>
      <c r="F259" s="661" t="s">
        <v>1846</v>
      </c>
      <c r="G259" s="661" t="s">
        <v>2136</v>
      </c>
      <c r="H259" s="661" t="s">
        <v>560</v>
      </c>
      <c r="I259" s="661" t="s">
        <v>2143</v>
      </c>
      <c r="J259" s="661" t="s">
        <v>2144</v>
      </c>
      <c r="K259" s="661" t="s">
        <v>2145</v>
      </c>
      <c r="L259" s="662">
        <v>1938.97</v>
      </c>
      <c r="M259" s="662">
        <v>27145.58</v>
      </c>
      <c r="N259" s="661">
        <v>14</v>
      </c>
      <c r="O259" s="742">
        <v>2</v>
      </c>
      <c r="P259" s="662">
        <v>27145.58</v>
      </c>
      <c r="Q259" s="677">
        <v>1</v>
      </c>
      <c r="R259" s="661">
        <v>14</v>
      </c>
      <c r="S259" s="677">
        <v>1</v>
      </c>
      <c r="T259" s="742">
        <v>2</v>
      </c>
      <c r="U259" s="700">
        <v>1</v>
      </c>
    </row>
    <row r="260" spans="1:21" ht="14.4" customHeight="1" x14ac:dyDescent="0.3">
      <c r="A260" s="660">
        <v>7</v>
      </c>
      <c r="B260" s="661" t="s">
        <v>1703</v>
      </c>
      <c r="C260" s="661">
        <v>89301074</v>
      </c>
      <c r="D260" s="740" t="s">
        <v>2646</v>
      </c>
      <c r="E260" s="741" t="s">
        <v>1866</v>
      </c>
      <c r="F260" s="661" t="s">
        <v>1846</v>
      </c>
      <c r="G260" s="661" t="s">
        <v>2136</v>
      </c>
      <c r="H260" s="661" t="s">
        <v>560</v>
      </c>
      <c r="I260" s="661" t="s">
        <v>2194</v>
      </c>
      <c r="J260" s="661" t="s">
        <v>2195</v>
      </c>
      <c r="K260" s="661" t="s">
        <v>2196</v>
      </c>
      <c r="L260" s="662">
        <v>1454.23</v>
      </c>
      <c r="M260" s="662">
        <v>26176.140000000003</v>
      </c>
      <c r="N260" s="661">
        <v>18</v>
      </c>
      <c r="O260" s="742">
        <v>3</v>
      </c>
      <c r="P260" s="662">
        <v>17450.760000000002</v>
      </c>
      <c r="Q260" s="677">
        <v>0.66666666666666663</v>
      </c>
      <c r="R260" s="661">
        <v>12</v>
      </c>
      <c r="S260" s="677">
        <v>0.66666666666666663</v>
      </c>
      <c r="T260" s="742">
        <v>2</v>
      </c>
      <c r="U260" s="700">
        <v>0.66666666666666663</v>
      </c>
    </row>
    <row r="261" spans="1:21" ht="14.4" customHeight="1" x14ac:dyDescent="0.3">
      <c r="A261" s="660">
        <v>7</v>
      </c>
      <c r="B261" s="661" t="s">
        <v>1703</v>
      </c>
      <c r="C261" s="661">
        <v>89301074</v>
      </c>
      <c r="D261" s="740" t="s">
        <v>2646</v>
      </c>
      <c r="E261" s="741" t="s">
        <v>1866</v>
      </c>
      <c r="F261" s="661" t="s">
        <v>1846</v>
      </c>
      <c r="G261" s="661" t="s">
        <v>2136</v>
      </c>
      <c r="H261" s="661" t="s">
        <v>560</v>
      </c>
      <c r="I261" s="661" t="s">
        <v>2197</v>
      </c>
      <c r="J261" s="661" t="s">
        <v>2198</v>
      </c>
      <c r="K261" s="661" t="s">
        <v>2199</v>
      </c>
      <c r="L261" s="662">
        <v>484.75</v>
      </c>
      <c r="M261" s="662">
        <v>11149.25</v>
      </c>
      <c r="N261" s="661">
        <v>23</v>
      </c>
      <c r="O261" s="742">
        <v>4</v>
      </c>
      <c r="P261" s="662">
        <v>3878</v>
      </c>
      <c r="Q261" s="677">
        <v>0.34782608695652173</v>
      </c>
      <c r="R261" s="661">
        <v>8</v>
      </c>
      <c r="S261" s="677">
        <v>0.34782608695652173</v>
      </c>
      <c r="T261" s="742">
        <v>2</v>
      </c>
      <c r="U261" s="700">
        <v>0.5</v>
      </c>
    </row>
    <row r="262" spans="1:21" ht="14.4" customHeight="1" x14ac:dyDescent="0.3">
      <c r="A262" s="660">
        <v>7</v>
      </c>
      <c r="B262" s="661" t="s">
        <v>1703</v>
      </c>
      <c r="C262" s="661">
        <v>89301074</v>
      </c>
      <c r="D262" s="740" t="s">
        <v>2646</v>
      </c>
      <c r="E262" s="741" t="s">
        <v>1866</v>
      </c>
      <c r="F262" s="661" t="s">
        <v>1846</v>
      </c>
      <c r="G262" s="661" t="s">
        <v>2136</v>
      </c>
      <c r="H262" s="661" t="s">
        <v>560</v>
      </c>
      <c r="I262" s="661" t="s">
        <v>2200</v>
      </c>
      <c r="J262" s="661" t="s">
        <v>2201</v>
      </c>
      <c r="K262" s="661" t="s">
        <v>2202</v>
      </c>
      <c r="L262" s="662">
        <v>969.48</v>
      </c>
      <c r="M262" s="662">
        <v>5816.88</v>
      </c>
      <c r="N262" s="661">
        <v>6</v>
      </c>
      <c r="O262" s="742">
        <v>1</v>
      </c>
      <c r="P262" s="662">
        <v>5816.88</v>
      </c>
      <c r="Q262" s="677">
        <v>1</v>
      </c>
      <c r="R262" s="661">
        <v>6</v>
      </c>
      <c r="S262" s="677">
        <v>1</v>
      </c>
      <c r="T262" s="742">
        <v>1</v>
      </c>
      <c r="U262" s="700">
        <v>1</v>
      </c>
    </row>
    <row r="263" spans="1:21" ht="14.4" customHeight="1" x14ac:dyDescent="0.3">
      <c r="A263" s="660">
        <v>7</v>
      </c>
      <c r="B263" s="661" t="s">
        <v>1703</v>
      </c>
      <c r="C263" s="661">
        <v>89301074</v>
      </c>
      <c r="D263" s="740" t="s">
        <v>2646</v>
      </c>
      <c r="E263" s="741" t="s">
        <v>1866</v>
      </c>
      <c r="F263" s="661" t="s">
        <v>1846</v>
      </c>
      <c r="G263" s="661" t="s">
        <v>2136</v>
      </c>
      <c r="H263" s="661" t="s">
        <v>560</v>
      </c>
      <c r="I263" s="661" t="s">
        <v>2466</v>
      </c>
      <c r="J263" s="661" t="s">
        <v>2467</v>
      </c>
      <c r="K263" s="661" t="s">
        <v>2468</v>
      </c>
      <c r="L263" s="662">
        <v>484.75</v>
      </c>
      <c r="M263" s="662">
        <v>2908.5</v>
      </c>
      <c r="N263" s="661">
        <v>6</v>
      </c>
      <c r="O263" s="742">
        <v>1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7</v>
      </c>
      <c r="B264" s="661" t="s">
        <v>1703</v>
      </c>
      <c r="C264" s="661">
        <v>89301074</v>
      </c>
      <c r="D264" s="740" t="s">
        <v>2646</v>
      </c>
      <c r="E264" s="741" t="s">
        <v>1866</v>
      </c>
      <c r="F264" s="661" t="s">
        <v>1846</v>
      </c>
      <c r="G264" s="661" t="s">
        <v>2136</v>
      </c>
      <c r="H264" s="661" t="s">
        <v>560</v>
      </c>
      <c r="I264" s="661" t="s">
        <v>2328</v>
      </c>
      <c r="J264" s="661" t="s">
        <v>2329</v>
      </c>
      <c r="K264" s="661" t="s">
        <v>2330</v>
      </c>
      <c r="L264" s="662">
        <v>969.48</v>
      </c>
      <c r="M264" s="662">
        <v>5816.88</v>
      </c>
      <c r="N264" s="661">
        <v>6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7</v>
      </c>
      <c r="B265" s="661" t="s">
        <v>1703</v>
      </c>
      <c r="C265" s="661">
        <v>89301074</v>
      </c>
      <c r="D265" s="740" t="s">
        <v>2646</v>
      </c>
      <c r="E265" s="741" t="s">
        <v>1866</v>
      </c>
      <c r="F265" s="661" t="s">
        <v>1846</v>
      </c>
      <c r="G265" s="661" t="s">
        <v>2136</v>
      </c>
      <c r="H265" s="661" t="s">
        <v>560</v>
      </c>
      <c r="I265" s="661" t="s">
        <v>2469</v>
      </c>
      <c r="J265" s="661" t="s">
        <v>2329</v>
      </c>
      <c r="K265" s="661" t="s">
        <v>2330</v>
      </c>
      <c r="L265" s="662">
        <v>969.48</v>
      </c>
      <c r="M265" s="662">
        <v>5816.88</v>
      </c>
      <c r="N265" s="661">
        <v>6</v>
      </c>
      <c r="O265" s="742">
        <v>1</v>
      </c>
      <c r="P265" s="662">
        <v>5816.88</v>
      </c>
      <c r="Q265" s="677">
        <v>1</v>
      </c>
      <c r="R265" s="661">
        <v>6</v>
      </c>
      <c r="S265" s="677">
        <v>1</v>
      </c>
      <c r="T265" s="742">
        <v>1</v>
      </c>
      <c r="U265" s="700">
        <v>1</v>
      </c>
    </row>
    <row r="266" spans="1:21" ht="14.4" customHeight="1" x14ac:dyDescent="0.3">
      <c r="A266" s="660">
        <v>7</v>
      </c>
      <c r="B266" s="661" t="s">
        <v>1703</v>
      </c>
      <c r="C266" s="661">
        <v>89301074</v>
      </c>
      <c r="D266" s="740" t="s">
        <v>2646</v>
      </c>
      <c r="E266" s="741" t="s">
        <v>1866</v>
      </c>
      <c r="F266" s="661" t="s">
        <v>1846</v>
      </c>
      <c r="G266" s="661" t="s">
        <v>2146</v>
      </c>
      <c r="H266" s="661" t="s">
        <v>560</v>
      </c>
      <c r="I266" s="661" t="s">
        <v>2470</v>
      </c>
      <c r="J266" s="661" t="s">
        <v>2471</v>
      </c>
      <c r="K266" s="661" t="s">
        <v>2204</v>
      </c>
      <c r="L266" s="662">
        <v>848.49</v>
      </c>
      <c r="M266" s="662">
        <v>848.49</v>
      </c>
      <c r="N266" s="661">
        <v>1</v>
      </c>
      <c r="O266" s="742">
        <v>1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7</v>
      </c>
      <c r="B267" s="661" t="s">
        <v>1703</v>
      </c>
      <c r="C267" s="661">
        <v>89301074</v>
      </c>
      <c r="D267" s="740" t="s">
        <v>2646</v>
      </c>
      <c r="E267" s="741" t="s">
        <v>1866</v>
      </c>
      <c r="F267" s="661" t="s">
        <v>1846</v>
      </c>
      <c r="G267" s="661" t="s">
        <v>2146</v>
      </c>
      <c r="H267" s="661" t="s">
        <v>1168</v>
      </c>
      <c r="I267" s="661" t="s">
        <v>2344</v>
      </c>
      <c r="J267" s="661" t="s">
        <v>2342</v>
      </c>
      <c r="K267" s="661" t="s">
        <v>2345</v>
      </c>
      <c r="L267" s="662">
        <v>537.12</v>
      </c>
      <c r="M267" s="662">
        <v>1611.3600000000001</v>
      </c>
      <c r="N267" s="661">
        <v>3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7</v>
      </c>
      <c r="B268" s="661" t="s">
        <v>1703</v>
      </c>
      <c r="C268" s="661">
        <v>89301074</v>
      </c>
      <c r="D268" s="740" t="s">
        <v>2646</v>
      </c>
      <c r="E268" s="741" t="s">
        <v>1866</v>
      </c>
      <c r="F268" s="661" t="s">
        <v>1846</v>
      </c>
      <c r="G268" s="661" t="s">
        <v>2146</v>
      </c>
      <c r="H268" s="661" t="s">
        <v>1168</v>
      </c>
      <c r="I268" s="661" t="s">
        <v>2147</v>
      </c>
      <c r="J268" s="661" t="s">
        <v>2148</v>
      </c>
      <c r="K268" s="661" t="s">
        <v>2149</v>
      </c>
      <c r="L268" s="662">
        <v>424.24</v>
      </c>
      <c r="M268" s="662">
        <v>424.24</v>
      </c>
      <c r="N268" s="661">
        <v>1</v>
      </c>
      <c r="O268" s="742">
        <v>0.5</v>
      </c>
      <c r="P268" s="662">
        <v>424.24</v>
      </c>
      <c r="Q268" s="677">
        <v>1</v>
      </c>
      <c r="R268" s="661">
        <v>1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7</v>
      </c>
      <c r="B269" s="661" t="s">
        <v>1703</v>
      </c>
      <c r="C269" s="661">
        <v>89301074</v>
      </c>
      <c r="D269" s="740" t="s">
        <v>2646</v>
      </c>
      <c r="E269" s="741" t="s">
        <v>1866</v>
      </c>
      <c r="F269" s="661" t="s">
        <v>1846</v>
      </c>
      <c r="G269" s="661" t="s">
        <v>2146</v>
      </c>
      <c r="H269" s="661" t="s">
        <v>1168</v>
      </c>
      <c r="I269" s="661" t="s">
        <v>2203</v>
      </c>
      <c r="J269" s="661" t="s">
        <v>2148</v>
      </c>
      <c r="K269" s="661" t="s">
        <v>2204</v>
      </c>
      <c r="L269" s="662">
        <v>848.49</v>
      </c>
      <c r="M269" s="662">
        <v>8484.9000000000015</v>
      </c>
      <c r="N269" s="661">
        <v>10</v>
      </c>
      <c r="O269" s="742">
        <v>4.5</v>
      </c>
      <c r="P269" s="662">
        <v>848.49</v>
      </c>
      <c r="Q269" s="677">
        <v>9.9999999999999978E-2</v>
      </c>
      <c r="R269" s="661">
        <v>1</v>
      </c>
      <c r="S269" s="677">
        <v>0.1</v>
      </c>
      <c r="T269" s="742">
        <v>1</v>
      </c>
      <c r="U269" s="700">
        <v>0.22222222222222221</v>
      </c>
    </row>
    <row r="270" spans="1:21" ht="14.4" customHeight="1" x14ac:dyDescent="0.3">
      <c r="A270" s="660">
        <v>7</v>
      </c>
      <c r="B270" s="661" t="s">
        <v>1703</v>
      </c>
      <c r="C270" s="661">
        <v>89301074</v>
      </c>
      <c r="D270" s="740" t="s">
        <v>2646</v>
      </c>
      <c r="E270" s="741" t="s">
        <v>1866</v>
      </c>
      <c r="F270" s="661" t="s">
        <v>1846</v>
      </c>
      <c r="G270" s="661" t="s">
        <v>2217</v>
      </c>
      <c r="H270" s="661" t="s">
        <v>560</v>
      </c>
      <c r="I270" s="661" t="s">
        <v>2218</v>
      </c>
      <c r="J270" s="661" t="s">
        <v>2219</v>
      </c>
      <c r="K270" s="661" t="s">
        <v>2220</v>
      </c>
      <c r="L270" s="662">
        <v>60.9</v>
      </c>
      <c r="M270" s="662">
        <v>548.09999999999991</v>
      </c>
      <c r="N270" s="661">
        <v>9</v>
      </c>
      <c r="O270" s="742">
        <v>2.5</v>
      </c>
      <c r="P270" s="662">
        <v>548.09999999999991</v>
      </c>
      <c r="Q270" s="677">
        <v>1</v>
      </c>
      <c r="R270" s="661">
        <v>9</v>
      </c>
      <c r="S270" s="677">
        <v>1</v>
      </c>
      <c r="T270" s="742">
        <v>2.5</v>
      </c>
      <c r="U270" s="700">
        <v>1</v>
      </c>
    </row>
    <row r="271" spans="1:21" ht="14.4" customHeight="1" x14ac:dyDescent="0.3">
      <c r="A271" s="660">
        <v>7</v>
      </c>
      <c r="B271" s="661" t="s">
        <v>1703</v>
      </c>
      <c r="C271" s="661">
        <v>89301074</v>
      </c>
      <c r="D271" s="740" t="s">
        <v>2646</v>
      </c>
      <c r="E271" s="741" t="s">
        <v>1866</v>
      </c>
      <c r="F271" s="661" t="s">
        <v>1846</v>
      </c>
      <c r="G271" s="661" t="s">
        <v>2472</v>
      </c>
      <c r="H271" s="661" t="s">
        <v>560</v>
      </c>
      <c r="I271" s="661" t="s">
        <v>2473</v>
      </c>
      <c r="J271" s="661" t="s">
        <v>2474</v>
      </c>
      <c r="K271" s="661" t="s">
        <v>2475</v>
      </c>
      <c r="L271" s="662">
        <v>0</v>
      </c>
      <c r="M271" s="662">
        <v>0</v>
      </c>
      <c r="N271" s="661">
        <v>1</v>
      </c>
      <c r="O271" s="742">
        <v>1</v>
      </c>
      <c r="P271" s="662"/>
      <c r="Q271" s="677"/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7</v>
      </c>
      <c r="B272" s="661" t="s">
        <v>1703</v>
      </c>
      <c r="C272" s="661">
        <v>89301074</v>
      </c>
      <c r="D272" s="740" t="s">
        <v>2646</v>
      </c>
      <c r="E272" s="741" t="s">
        <v>1866</v>
      </c>
      <c r="F272" s="661" t="s">
        <v>1846</v>
      </c>
      <c r="G272" s="661" t="s">
        <v>2355</v>
      </c>
      <c r="H272" s="661" t="s">
        <v>560</v>
      </c>
      <c r="I272" s="661" t="s">
        <v>2476</v>
      </c>
      <c r="J272" s="661" t="s">
        <v>2357</v>
      </c>
      <c r="K272" s="661" t="s">
        <v>2477</v>
      </c>
      <c r="L272" s="662">
        <v>37.369999999999997</v>
      </c>
      <c r="M272" s="662">
        <v>37.369999999999997</v>
      </c>
      <c r="N272" s="661">
        <v>1</v>
      </c>
      <c r="O272" s="742">
        <v>0.5</v>
      </c>
      <c r="P272" s="662">
        <v>37.369999999999997</v>
      </c>
      <c r="Q272" s="677">
        <v>1</v>
      </c>
      <c r="R272" s="661">
        <v>1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7</v>
      </c>
      <c r="B273" s="661" t="s">
        <v>1703</v>
      </c>
      <c r="C273" s="661">
        <v>89301074</v>
      </c>
      <c r="D273" s="740" t="s">
        <v>2646</v>
      </c>
      <c r="E273" s="741" t="s">
        <v>1866</v>
      </c>
      <c r="F273" s="661" t="s">
        <v>1846</v>
      </c>
      <c r="G273" s="661" t="s">
        <v>2359</v>
      </c>
      <c r="H273" s="661" t="s">
        <v>560</v>
      </c>
      <c r="I273" s="661" t="s">
        <v>2360</v>
      </c>
      <c r="J273" s="661" t="s">
        <v>2361</v>
      </c>
      <c r="K273" s="661" t="s">
        <v>695</v>
      </c>
      <c r="L273" s="662">
        <v>0</v>
      </c>
      <c r="M273" s="662">
        <v>0</v>
      </c>
      <c r="N273" s="661">
        <v>6</v>
      </c>
      <c r="O273" s="742">
        <v>1</v>
      </c>
      <c r="P273" s="662">
        <v>0</v>
      </c>
      <c r="Q273" s="677"/>
      <c r="R273" s="661">
        <v>6</v>
      </c>
      <c r="S273" s="677">
        <v>1</v>
      </c>
      <c r="T273" s="742">
        <v>1</v>
      </c>
      <c r="U273" s="700">
        <v>1</v>
      </c>
    </row>
    <row r="274" spans="1:21" ht="14.4" customHeight="1" x14ac:dyDescent="0.3">
      <c r="A274" s="660">
        <v>7</v>
      </c>
      <c r="B274" s="661" t="s">
        <v>1703</v>
      </c>
      <c r="C274" s="661">
        <v>89301074</v>
      </c>
      <c r="D274" s="740" t="s">
        <v>2646</v>
      </c>
      <c r="E274" s="741" t="s">
        <v>1866</v>
      </c>
      <c r="F274" s="661" t="s">
        <v>1846</v>
      </c>
      <c r="G274" s="661" t="s">
        <v>2359</v>
      </c>
      <c r="H274" s="661" t="s">
        <v>560</v>
      </c>
      <c r="I274" s="661" t="s">
        <v>2478</v>
      </c>
      <c r="J274" s="661" t="s">
        <v>2361</v>
      </c>
      <c r="K274" s="661" t="s">
        <v>2479</v>
      </c>
      <c r="L274" s="662">
        <v>0</v>
      </c>
      <c r="M274" s="662">
        <v>0</v>
      </c>
      <c r="N274" s="661">
        <v>1</v>
      </c>
      <c r="O274" s="742">
        <v>0.5</v>
      </c>
      <c r="P274" s="662"/>
      <c r="Q274" s="677"/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7</v>
      </c>
      <c r="B275" s="661" t="s">
        <v>1703</v>
      </c>
      <c r="C275" s="661">
        <v>89301074</v>
      </c>
      <c r="D275" s="740" t="s">
        <v>2646</v>
      </c>
      <c r="E275" s="741" t="s">
        <v>1866</v>
      </c>
      <c r="F275" s="661" t="s">
        <v>1846</v>
      </c>
      <c r="G275" s="661" t="s">
        <v>2480</v>
      </c>
      <c r="H275" s="661" t="s">
        <v>560</v>
      </c>
      <c r="I275" s="661" t="s">
        <v>2481</v>
      </c>
      <c r="J275" s="661" t="s">
        <v>2482</v>
      </c>
      <c r="K275" s="661" t="s">
        <v>2483</v>
      </c>
      <c r="L275" s="662">
        <v>30.17</v>
      </c>
      <c r="M275" s="662">
        <v>30.17</v>
      </c>
      <c r="N275" s="661">
        <v>1</v>
      </c>
      <c r="O275" s="742">
        <v>0.5</v>
      </c>
      <c r="P275" s="662">
        <v>30.17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7</v>
      </c>
      <c r="B276" s="661" t="s">
        <v>1703</v>
      </c>
      <c r="C276" s="661">
        <v>89301074</v>
      </c>
      <c r="D276" s="740" t="s">
        <v>2646</v>
      </c>
      <c r="E276" s="741" t="s">
        <v>1866</v>
      </c>
      <c r="F276" s="661" t="s">
        <v>1846</v>
      </c>
      <c r="G276" s="661" t="s">
        <v>2226</v>
      </c>
      <c r="H276" s="661" t="s">
        <v>560</v>
      </c>
      <c r="I276" s="661" t="s">
        <v>2373</v>
      </c>
      <c r="J276" s="661" t="s">
        <v>2228</v>
      </c>
      <c r="K276" s="661" t="s">
        <v>2229</v>
      </c>
      <c r="L276" s="662">
        <v>127</v>
      </c>
      <c r="M276" s="662">
        <v>381</v>
      </c>
      <c r="N276" s="661">
        <v>3</v>
      </c>
      <c r="O276" s="742">
        <v>1</v>
      </c>
      <c r="P276" s="662">
        <v>381</v>
      </c>
      <c r="Q276" s="677">
        <v>1</v>
      </c>
      <c r="R276" s="661">
        <v>3</v>
      </c>
      <c r="S276" s="677">
        <v>1</v>
      </c>
      <c r="T276" s="742">
        <v>1</v>
      </c>
      <c r="U276" s="700">
        <v>1</v>
      </c>
    </row>
    <row r="277" spans="1:21" ht="14.4" customHeight="1" x14ac:dyDescent="0.3">
      <c r="A277" s="660">
        <v>7</v>
      </c>
      <c r="B277" s="661" t="s">
        <v>1703</v>
      </c>
      <c r="C277" s="661">
        <v>89301074</v>
      </c>
      <c r="D277" s="740" t="s">
        <v>2646</v>
      </c>
      <c r="E277" s="741" t="s">
        <v>1866</v>
      </c>
      <c r="F277" s="661" t="s">
        <v>1846</v>
      </c>
      <c r="G277" s="661" t="s">
        <v>2226</v>
      </c>
      <c r="H277" s="661" t="s">
        <v>560</v>
      </c>
      <c r="I277" s="661" t="s">
        <v>2484</v>
      </c>
      <c r="J277" s="661" t="s">
        <v>2231</v>
      </c>
      <c r="K277" s="661" t="s">
        <v>2232</v>
      </c>
      <c r="L277" s="662">
        <v>389.92</v>
      </c>
      <c r="M277" s="662">
        <v>2339.52</v>
      </c>
      <c r="N277" s="661">
        <v>6</v>
      </c>
      <c r="O277" s="742">
        <v>1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7</v>
      </c>
      <c r="B278" s="661" t="s">
        <v>1703</v>
      </c>
      <c r="C278" s="661">
        <v>89301074</v>
      </c>
      <c r="D278" s="740" t="s">
        <v>2646</v>
      </c>
      <c r="E278" s="741" t="s">
        <v>1866</v>
      </c>
      <c r="F278" s="661" t="s">
        <v>1846</v>
      </c>
      <c r="G278" s="661" t="s">
        <v>2226</v>
      </c>
      <c r="H278" s="661" t="s">
        <v>560</v>
      </c>
      <c r="I278" s="661" t="s">
        <v>2485</v>
      </c>
      <c r="J278" s="661" t="s">
        <v>2486</v>
      </c>
      <c r="K278" s="661" t="s">
        <v>2487</v>
      </c>
      <c r="L278" s="662">
        <v>0</v>
      </c>
      <c r="M278" s="662">
        <v>0</v>
      </c>
      <c r="N278" s="661">
        <v>1</v>
      </c>
      <c r="O278" s="742">
        <v>1</v>
      </c>
      <c r="P278" s="662">
        <v>0</v>
      </c>
      <c r="Q278" s="677"/>
      <c r="R278" s="661">
        <v>1</v>
      </c>
      <c r="S278" s="677">
        <v>1</v>
      </c>
      <c r="T278" s="742">
        <v>1</v>
      </c>
      <c r="U278" s="700">
        <v>1</v>
      </c>
    </row>
    <row r="279" spans="1:21" ht="14.4" customHeight="1" x14ac:dyDescent="0.3">
      <c r="A279" s="660">
        <v>7</v>
      </c>
      <c r="B279" s="661" t="s">
        <v>1703</v>
      </c>
      <c r="C279" s="661">
        <v>89301074</v>
      </c>
      <c r="D279" s="740" t="s">
        <v>2646</v>
      </c>
      <c r="E279" s="741" t="s">
        <v>1866</v>
      </c>
      <c r="F279" s="661" t="s">
        <v>1846</v>
      </c>
      <c r="G279" s="661" t="s">
        <v>2226</v>
      </c>
      <c r="H279" s="661" t="s">
        <v>560</v>
      </c>
      <c r="I279" s="661" t="s">
        <v>2374</v>
      </c>
      <c r="J279" s="661" t="s">
        <v>2375</v>
      </c>
      <c r="K279" s="661" t="s">
        <v>727</v>
      </c>
      <c r="L279" s="662">
        <v>383.18</v>
      </c>
      <c r="M279" s="662">
        <v>1149.54</v>
      </c>
      <c r="N279" s="661">
        <v>3</v>
      </c>
      <c r="O279" s="742">
        <v>1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7</v>
      </c>
      <c r="B280" s="661" t="s">
        <v>1703</v>
      </c>
      <c r="C280" s="661">
        <v>89301074</v>
      </c>
      <c r="D280" s="740" t="s">
        <v>2646</v>
      </c>
      <c r="E280" s="741" t="s">
        <v>1866</v>
      </c>
      <c r="F280" s="661" t="s">
        <v>1846</v>
      </c>
      <c r="G280" s="661" t="s">
        <v>2226</v>
      </c>
      <c r="H280" s="661" t="s">
        <v>560</v>
      </c>
      <c r="I280" s="661" t="s">
        <v>2376</v>
      </c>
      <c r="J280" s="661" t="s">
        <v>2377</v>
      </c>
      <c r="K280" s="661" t="s">
        <v>2378</v>
      </c>
      <c r="L280" s="662">
        <v>233.95</v>
      </c>
      <c r="M280" s="662">
        <v>2105.5499999999997</v>
      </c>
      <c r="N280" s="661">
        <v>9</v>
      </c>
      <c r="O280" s="742">
        <v>2</v>
      </c>
      <c r="P280" s="662">
        <v>1403.6999999999998</v>
      </c>
      <c r="Q280" s="677">
        <v>0.66666666666666663</v>
      </c>
      <c r="R280" s="661">
        <v>6</v>
      </c>
      <c r="S280" s="677">
        <v>0.66666666666666663</v>
      </c>
      <c r="T280" s="742">
        <v>1</v>
      </c>
      <c r="U280" s="700">
        <v>0.5</v>
      </c>
    </row>
    <row r="281" spans="1:21" ht="14.4" customHeight="1" x14ac:dyDescent="0.3">
      <c r="A281" s="660">
        <v>7</v>
      </c>
      <c r="B281" s="661" t="s">
        <v>1703</v>
      </c>
      <c r="C281" s="661">
        <v>89301074</v>
      </c>
      <c r="D281" s="740" t="s">
        <v>2646</v>
      </c>
      <c r="E281" s="741" t="s">
        <v>1866</v>
      </c>
      <c r="F281" s="661" t="s">
        <v>1846</v>
      </c>
      <c r="G281" s="661" t="s">
        <v>2156</v>
      </c>
      <c r="H281" s="661" t="s">
        <v>560</v>
      </c>
      <c r="I281" s="661" t="s">
        <v>2382</v>
      </c>
      <c r="J281" s="661" t="s">
        <v>1689</v>
      </c>
      <c r="K281" s="661" t="s">
        <v>2383</v>
      </c>
      <c r="L281" s="662">
        <v>48.42</v>
      </c>
      <c r="M281" s="662">
        <v>96.84</v>
      </c>
      <c r="N281" s="661">
        <v>2</v>
      </c>
      <c r="O281" s="742">
        <v>1</v>
      </c>
      <c r="P281" s="662">
        <v>96.84</v>
      </c>
      <c r="Q281" s="677">
        <v>1</v>
      </c>
      <c r="R281" s="661">
        <v>2</v>
      </c>
      <c r="S281" s="677">
        <v>1</v>
      </c>
      <c r="T281" s="742">
        <v>1</v>
      </c>
      <c r="U281" s="700">
        <v>1</v>
      </c>
    </row>
    <row r="282" spans="1:21" ht="14.4" customHeight="1" x14ac:dyDescent="0.3">
      <c r="A282" s="660">
        <v>7</v>
      </c>
      <c r="B282" s="661" t="s">
        <v>1703</v>
      </c>
      <c r="C282" s="661">
        <v>89301074</v>
      </c>
      <c r="D282" s="740" t="s">
        <v>2646</v>
      </c>
      <c r="E282" s="741" t="s">
        <v>1866</v>
      </c>
      <c r="F282" s="661" t="s">
        <v>1846</v>
      </c>
      <c r="G282" s="661" t="s">
        <v>2235</v>
      </c>
      <c r="H282" s="661" t="s">
        <v>560</v>
      </c>
      <c r="I282" s="661" t="s">
        <v>2388</v>
      </c>
      <c r="J282" s="661" t="s">
        <v>2237</v>
      </c>
      <c r="K282" s="661" t="s">
        <v>2389</v>
      </c>
      <c r="L282" s="662">
        <v>3354.59</v>
      </c>
      <c r="M282" s="662">
        <v>13418.36</v>
      </c>
      <c r="N282" s="661">
        <v>4</v>
      </c>
      <c r="O282" s="742">
        <v>1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7</v>
      </c>
      <c r="B283" s="661" t="s">
        <v>1703</v>
      </c>
      <c r="C283" s="661">
        <v>89301074</v>
      </c>
      <c r="D283" s="740" t="s">
        <v>2646</v>
      </c>
      <c r="E283" s="741" t="s">
        <v>1866</v>
      </c>
      <c r="F283" s="661" t="s">
        <v>1846</v>
      </c>
      <c r="G283" s="661" t="s">
        <v>2235</v>
      </c>
      <c r="H283" s="661" t="s">
        <v>560</v>
      </c>
      <c r="I283" s="661" t="s">
        <v>2390</v>
      </c>
      <c r="J283" s="661" t="s">
        <v>2240</v>
      </c>
      <c r="K283" s="661" t="s">
        <v>2391</v>
      </c>
      <c r="L283" s="662">
        <v>908.53</v>
      </c>
      <c r="M283" s="662">
        <v>20896.189999999999</v>
      </c>
      <c r="N283" s="661">
        <v>23</v>
      </c>
      <c r="O283" s="742">
        <v>8</v>
      </c>
      <c r="P283" s="662">
        <v>18170.599999999999</v>
      </c>
      <c r="Q283" s="677">
        <v>0.86956521739130432</v>
      </c>
      <c r="R283" s="661">
        <v>20</v>
      </c>
      <c r="S283" s="677">
        <v>0.86956521739130432</v>
      </c>
      <c r="T283" s="742">
        <v>7</v>
      </c>
      <c r="U283" s="700">
        <v>0.875</v>
      </c>
    </row>
    <row r="284" spans="1:21" ht="14.4" customHeight="1" x14ac:dyDescent="0.3">
      <c r="A284" s="660">
        <v>7</v>
      </c>
      <c r="B284" s="661" t="s">
        <v>1703</v>
      </c>
      <c r="C284" s="661">
        <v>89301074</v>
      </c>
      <c r="D284" s="740" t="s">
        <v>2646</v>
      </c>
      <c r="E284" s="741" t="s">
        <v>1866</v>
      </c>
      <c r="F284" s="661" t="s">
        <v>1846</v>
      </c>
      <c r="G284" s="661" t="s">
        <v>2235</v>
      </c>
      <c r="H284" s="661" t="s">
        <v>560</v>
      </c>
      <c r="I284" s="661" t="s">
        <v>2488</v>
      </c>
      <c r="J284" s="661" t="s">
        <v>2246</v>
      </c>
      <c r="K284" s="661" t="s">
        <v>2489</v>
      </c>
      <c r="L284" s="662">
        <v>291.85000000000002</v>
      </c>
      <c r="M284" s="662">
        <v>2042.9500000000003</v>
      </c>
      <c r="N284" s="661">
        <v>7</v>
      </c>
      <c r="O284" s="742">
        <v>3</v>
      </c>
      <c r="P284" s="662">
        <v>2042.9500000000003</v>
      </c>
      <c r="Q284" s="677">
        <v>1</v>
      </c>
      <c r="R284" s="661">
        <v>7</v>
      </c>
      <c r="S284" s="677">
        <v>1</v>
      </c>
      <c r="T284" s="742">
        <v>3</v>
      </c>
      <c r="U284" s="700">
        <v>1</v>
      </c>
    </row>
    <row r="285" spans="1:21" ht="14.4" customHeight="1" x14ac:dyDescent="0.3">
      <c r="A285" s="660">
        <v>7</v>
      </c>
      <c r="B285" s="661" t="s">
        <v>1703</v>
      </c>
      <c r="C285" s="661">
        <v>89301074</v>
      </c>
      <c r="D285" s="740" t="s">
        <v>2646</v>
      </c>
      <c r="E285" s="741" t="s">
        <v>1866</v>
      </c>
      <c r="F285" s="661" t="s">
        <v>1846</v>
      </c>
      <c r="G285" s="661" t="s">
        <v>2235</v>
      </c>
      <c r="H285" s="661" t="s">
        <v>560</v>
      </c>
      <c r="I285" s="661" t="s">
        <v>2392</v>
      </c>
      <c r="J285" s="661" t="s">
        <v>2246</v>
      </c>
      <c r="K285" s="661" t="s">
        <v>2393</v>
      </c>
      <c r="L285" s="662">
        <v>583.70000000000005</v>
      </c>
      <c r="M285" s="662">
        <v>5253.3</v>
      </c>
      <c r="N285" s="661">
        <v>9</v>
      </c>
      <c r="O285" s="742">
        <v>3</v>
      </c>
      <c r="P285" s="662">
        <v>5253.3</v>
      </c>
      <c r="Q285" s="677">
        <v>1</v>
      </c>
      <c r="R285" s="661">
        <v>9</v>
      </c>
      <c r="S285" s="677">
        <v>1</v>
      </c>
      <c r="T285" s="742">
        <v>3</v>
      </c>
      <c r="U285" s="700">
        <v>1</v>
      </c>
    </row>
    <row r="286" spans="1:21" ht="14.4" customHeight="1" x14ac:dyDescent="0.3">
      <c r="A286" s="660">
        <v>7</v>
      </c>
      <c r="B286" s="661" t="s">
        <v>1703</v>
      </c>
      <c r="C286" s="661">
        <v>89301074</v>
      </c>
      <c r="D286" s="740" t="s">
        <v>2646</v>
      </c>
      <c r="E286" s="741" t="s">
        <v>1866</v>
      </c>
      <c r="F286" s="661" t="s">
        <v>1846</v>
      </c>
      <c r="G286" s="661" t="s">
        <v>2235</v>
      </c>
      <c r="H286" s="661" t="s">
        <v>560</v>
      </c>
      <c r="I286" s="661" t="s">
        <v>2394</v>
      </c>
      <c r="J286" s="661" t="s">
        <v>2243</v>
      </c>
      <c r="K286" s="661" t="s">
        <v>2395</v>
      </c>
      <c r="L286" s="662">
        <v>1677.3</v>
      </c>
      <c r="M286" s="662">
        <v>6709.2</v>
      </c>
      <c r="N286" s="661">
        <v>4</v>
      </c>
      <c r="O286" s="742">
        <v>1</v>
      </c>
      <c r="P286" s="662">
        <v>6709.2</v>
      </c>
      <c r="Q286" s="677">
        <v>1</v>
      </c>
      <c r="R286" s="661">
        <v>4</v>
      </c>
      <c r="S286" s="677">
        <v>1</v>
      </c>
      <c r="T286" s="742">
        <v>1</v>
      </c>
      <c r="U286" s="700">
        <v>1</v>
      </c>
    </row>
    <row r="287" spans="1:21" ht="14.4" customHeight="1" x14ac:dyDescent="0.3">
      <c r="A287" s="660">
        <v>7</v>
      </c>
      <c r="B287" s="661" t="s">
        <v>1703</v>
      </c>
      <c r="C287" s="661">
        <v>89301074</v>
      </c>
      <c r="D287" s="740" t="s">
        <v>2646</v>
      </c>
      <c r="E287" s="741" t="s">
        <v>1866</v>
      </c>
      <c r="F287" s="661" t="s">
        <v>1846</v>
      </c>
      <c r="G287" s="661" t="s">
        <v>2235</v>
      </c>
      <c r="H287" s="661" t="s">
        <v>560</v>
      </c>
      <c r="I287" s="661" t="s">
        <v>2490</v>
      </c>
      <c r="J287" s="661" t="s">
        <v>2491</v>
      </c>
      <c r="K287" s="661" t="s">
        <v>2391</v>
      </c>
      <c r="L287" s="662">
        <v>908.53</v>
      </c>
      <c r="M287" s="662">
        <v>3634.12</v>
      </c>
      <c r="N287" s="661">
        <v>4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7</v>
      </c>
      <c r="B288" s="661" t="s">
        <v>1703</v>
      </c>
      <c r="C288" s="661">
        <v>89301074</v>
      </c>
      <c r="D288" s="740" t="s">
        <v>2646</v>
      </c>
      <c r="E288" s="741" t="s">
        <v>1866</v>
      </c>
      <c r="F288" s="661" t="s">
        <v>1846</v>
      </c>
      <c r="G288" s="661" t="s">
        <v>2248</v>
      </c>
      <c r="H288" s="661" t="s">
        <v>560</v>
      </c>
      <c r="I288" s="661" t="s">
        <v>2249</v>
      </c>
      <c r="J288" s="661" t="s">
        <v>2250</v>
      </c>
      <c r="K288" s="661" t="s">
        <v>2251</v>
      </c>
      <c r="L288" s="662">
        <v>1112.45</v>
      </c>
      <c r="M288" s="662">
        <v>4449.8</v>
      </c>
      <c r="N288" s="661">
        <v>4</v>
      </c>
      <c r="O288" s="742">
        <v>1</v>
      </c>
      <c r="P288" s="662">
        <v>4449.8</v>
      </c>
      <c r="Q288" s="677">
        <v>1</v>
      </c>
      <c r="R288" s="661">
        <v>4</v>
      </c>
      <c r="S288" s="677">
        <v>1</v>
      </c>
      <c r="T288" s="742">
        <v>1</v>
      </c>
      <c r="U288" s="700">
        <v>1</v>
      </c>
    </row>
    <row r="289" spans="1:21" ht="14.4" customHeight="1" x14ac:dyDescent="0.3">
      <c r="A289" s="660">
        <v>7</v>
      </c>
      <c r="B289" s="661" t="s">
        <v>1703</v>
      </c>
      <c r="C289" s="661">
        <v>89301074</v>
      </c>
      <c r="D289" s="740" t="s">
        <v>2646</v>
      </c>
      <c r="E289" s="741" t="s">
        <v>1866</v>
      </c>
      <c r="F289" s="661" t="s">
        <v>1846</v>
      </c>
      <c r="G289" s="661" t="s">
        <v>2248</v>
      </c>
      <c r="H289" s="661" t="s">
        <v>560</v>
      </c>
      <c r="I289" s="661" t="s">
        <v>2492</v>
      </c>
      <c r="J289" s="661" t="s">
        <v>2493</v>
      </c>
      <c r="K289" s="661" t="s">
        <v>2494</v>
      </c>
      <c r="L289" s="662">
        <v>2146.12</v>
      </c>
      <c r="M289" s="662">
        <v>6438.36</v>
      </c>
      <c r="N289" s="661">
        <v>3</v>
      </c>
      <c r="O289" s="742">
        <v>1</v>
      </c>
      <c r="P289" s="662">
        <v>6438.36</v>
      </c>
      <c r="Q289" s="677">
        <v>1</v>
      </c>
      <c r="R289" s="661">
        <v>3</v>
      </c>
      <c r="S289" s="677">
        <v>1</v>
      </c>
      <c r="T289" s="742">
        <v>1</v>
      </c>
      <c r="U289" s="700">
        <v>1</v>
      </c>
    </row>
    <row r="290" spans="1:21" ht="14.4" customHeight="1" x14ac:dyDescent="0.3">
      <c r="A290" s="660">
        <v>7</v>
      </c>
      <c r="B290" s="661" t="s">
        <v>1703</v>
      </c>
      <c r="C290" s="661">
        <v>89301074</v>
      </c>
      <c r="D290" s="740" t="s">
        <v>2646</v>
      </c>
      <c r="E290" s="741" t="s">
        <v>1866</v>
      </c>
      <c r="F290" s="661" t="s">
        <v>1846</v>
      </c>
      <c r="G290" s="661" t="s">
        <v>2248</v>
      </c>
      <c r="H290" s="661" t="s">
        <v>560</v>
      </c>
      <c r="I290" s="661" t="s">
        <v>2398</v>
      </c>
      <c r="J290" s="661" t="s">
        <v>2399</v>
      </c>
      <c r="K290" s="661" t="s">
        <v>2400</v>
      </c>
      <c r="L290" s="662">
        <v>3690.52</v>
      </c>
      <c r="M290" s="662">
        <v>14762.08</v>
      </c>
      <c r="N290" s="661">
        <v>4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7</v>
      </c>
      <c r="B291" s="661" t="s">
        <v>1703</v>
      </c>
      <c r="C291" s="661">
        <v>89301074</v>
      </c>
      <c r="D291" s="740" t="s">
        <v>2646</v>
      </c>
      <c r="E291" s="741" t="s">
        <v>1866</v>
      </c>
      <c r="F291" s="661" t="s">
        <v>1846</v>
      </c>
      <c r="G291" s="661" t="s">
        <v>2248</v>
      </c>
      <c r="H291" s="661" t="s">
        <v>560</v>
      </c>
      <c r="I291" s="661" t="s">
        <v>2495</v>
      </c>
      <c r="J291" s="661" t="s">
        <v>2250</v>
      </c>
      <c r="K291" s="661" t="s">
        <v>2496</v>
      </c>
      <c r="L291" s="662">
        <v>0</v>
      </c>
      <c r="M291" s="662">
        <v>0</v>
      </c>
      <c r="N291" s="661">
        <v>1</v>
      </c>
      <c r="O291" s="742">
        <v>1</v>
      </c>
      <c r="P291" s="662">
        <v>0</v>
      </c>
      <c r="Q291" s="677"/>
      <c r="R291" s="661">
        <v>1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7</v>
      </c>
      <c r="B292" s="661" t="s">
        <v>1703</v>
      </c>
      <c r="C292" s="661">
        <v>89301074</v>
      </c>
      <c r="D292" s="740" t="s">
        <v>2646</v>
      </c>
      <c r="E292" s="741" t="s">
        <v>1866</v>
      </c>
      <c r="F292" s="661" t="s">
        <v>1846</v>
      </c>
      <c r="G292" s="661" t="s">
        <v>2403</v>
      </c>
      <c r="H292" s="661" t="s">
        <v>560</v>
      </c>
      <c r="I292" s="661" t="s">
        <v>1130</v>
      </c>
      <c r="J292" s="661" t="s">
        <v>1131</v>
      </c>
      <c r="K292" s="661" t="s">
        <v>1132</v>
      </c>
      <c r="L292" s="662">
        <v>108.44</v>
      </c>
      <c r="M292" s="662">
        <v>325.32</v>
      </c>
      <c r="N292" s="661">
        <v>3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7</v>
      </c>
      <c r="B293" s="661" t="s">
        <v>1703</v>
      </c>
      <c r="C293" s="661">
        <v>89301074</v>
      </c>
      <c r="D293" s="740" t="s">
        <v>2646</v>
      </c>
      <c r="E293" s="741" t="s">
        <v>1866</v>
      </c>
      <c r="F293" s="661" t="s">
        <v>1846</v>
      </c>
      <c r="G293" s="661" t="s">
        <v>1982</v>
      </c>
      <c r="H293" s="661" t="s">
        <v>560</v>
      </c>
      <c r="I293" s="661" t="s">
        <v>2497</v>
      </c>
      <c r="J293" s="661" t="s">
        <v>2498</v>
      </c>
      <c r="K293" s="661" t="s">
        <v>2499</v>
      </c>
      <c r="L293" s="662">
        <v>0</v>
      </c>
      <c r="M293" s="662">
        <v>0</v>
      </c>
      <c r="N293" s="661">
        <v>1</v>
      </c>
      <c r="O293" s="742">
        <v>1</v>
      </c>
      <c r="P293" s="662"/>
      <c r="Q293" s="677"/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7</v>
      </c>
      <c r="B294" s="661" t="s">
        <v>1703</v>
      </c>
      <c r="C294" s="661">
        <v>89301074</v>
      </c>
      <c r="D294" s="740" t="s">
        <v>2646</v>
      </c>
      <c r="E294" s="741" t="s">
        <v>1866</v>
      </c>
      <c r="F294" s="661" t="s">
        <v>1846</v>
      </c>
      <c r="G294" s="661" t="s">
        <v>2158</v>
      </c>
      <c r="H294" s="661" t="s">
        <v>1168</v>
      </c>
      <c r="I294" s="661" t="s">
        <v>2159</v>
      </c>
      <c r="J294" s="661" t="s">
        <v>2160</v>
      </c>
      <c r="K294" s="661" t="s">
        <v>2161</v>
      </c>
      <c r="L294" s="662">
        <v>1715.48</v>
      </c>
      <c r="M294" s="662">
        <v>17154.800000000003</v>
      </c>
      <c r="N294" s="661">
        <v>10</v>
      </c>
      <c r="O294" s="742">
        <v>2</v>
      </c>
      <c r="P294" s="662">
        <v>12008.36</v>
      </c>
      <c r="Q294" s="677">
        <v>0.7</v>
      </c>
      <c r="R294" s="661">
        <v>7</v>
      </c>
      <c r="S294" s="677">
        <v>0.7</v>
      </c>
      <c r="T294" s="742">
        <v>1</v>
      </c>
      <c r="U294" s="700">
        <v>0.5</v>
      </c>
    </row>
    <row r="295" spans="1:21" ht="14.4" customHeight="1" x14ac:dyDescent="0.3">
      <c r="A295" s="660">
        <v>7</v>
      </c>
      <c r="B295" s="661" t="s">
        <v>1703</v>
      </c>
      <c r="C295" s="661">
        <v>89301074</v>
      </c>
      <c r="D295" s="740" t="s">
        <v>2646</v>
      </c>
      <c r="E295" s="741" t="s">
        <v>1866</v>
      </c>
      <c r="F295" s="661" t="s">
        <v>1846</v>
      </c>
      <c r="G295" s="661" t="s">
        <v>2415</v>
      </c>
      <c r="H295" s="661" t="s">
        <v>560</v>
      </c>
      <c r="I295" s="661" t="s">
        <v>2416</v>
      </c>
      <c r="J295" s="661" t="s">
        <v>2124</v>
      </c>
      <c r="K295" s="661"/>
      <c r="L295" s="662">
        <v>583.70000000000005</v>
      </c>
      <c r="M295" s="662">
        <v>1751.1000000000001</v>
      </c>
      <c r="N295" s="661">
        <v>3</v>
      </c>
      <c r="O295" s="742">
        <v>1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7</v>
      </c>
      <c r="B296" s="661" t="s">
        <v>1703</v>
      </c>
      <c r="C296" s="661">
        <v>89301074</v>
      </c>
      <c r="D296" s="740" t="s">
        <v>2646</v>
      </c>
      <c r="E296" s="741" t="s">
        <v>1866</v>
      </c>
      <c r="F296" s="661" t="s">
        <v>1846</v>
      </c>
      <c r="G296" s="661" t="s">
        <v>2415</v>
      </c>
      <c r="H296" s="661" t="s">
        <v>560</v>
      </c>
      <c r="I296" s="661" t="s">
        <v>2500</v>
      </c>
      <c r="J296" s="661" t="s">
        <v>2124</v>
      </c>
      <c r="K296" s="661"/>
      <c r="L296" s="662">
        <v>0</v>
      </c>
      <c r="M296" s="662">
        <v>0</v>
      </c>
      <c r="N296" s="661">
        <v>1</v>
      </c>
      <c r="O296" s="742">
        <v>1</v>
      </c>
      <c r="P296" s="662">
        <v>0</v>
      </c>
      <c r="Q296" s="677"/>
      <c r="R296" s="661">
        <v>1</v>
      </c>
      <c r="S296" s="677">
        <v>1</v>
      </c>
      <c r="T296" s="742">
        <v>1</v>
      </c>
      <c r="U296" s="700">
        <v>1</v>
      </c>
    </row>
    <row r="297" spans="1:21" ht="14.4" customHeight="1" x14ac:dyDescent="0.3">
      <c r="A297" s="660">
        <v>7</v>
      </c>
      <c r="B297" s="661" t="s">
        <v>1703</v>
      </c>
      <c r="C297" s="661">
        <v>89301074</v>
      </c>
      <c r="D297" s="740" t="s">
        <v>2646</v>
      </c>
      <c r="E297" s="741" t="s">
        <v>1866</v>
      </c>
      <c r="F297" s="661" t="s">
        <v>1846</v>
      </c>
      <c r="G297" s="661" t="s">
        <v>2415</v>
      </c>
      <c r="H297" s="661" t="s">
        <v>560</v>
      </c>
      <c r="I297" s="661" t="s">
        <v>2501</v>
      </c>
      <c r="J297" s="661" t="s">
        <v>2124</v>
      </c>
      <c r="K297" s="661"/>
      <c r="L297" s="662">
        <v>0</v>
      </c>
      <c r="M297" s="662">
        <v>0</v>
      </c>
      <c r="N297" s="661">
        <v>1</v>
      </c>
      <c r="O297" s="742">
        <v>1</v>
      </c>
      <c r="P297" s="662">
        <v>0</v>
      </c>
      <c r="Q297" s="677"/>
      <c r="R297" s="661">
        <v>1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7</v>
      </c>
      <c r="B298" s="661" t="s">
        <v>1703</v>
      </c>
      <c r="C298" s="661">
        <v>89301074</v>
      </c>
      <c r="D298" s="740" t="s">
        <v>2646</v>
      </c>
      <c r="E298" s="741" t="s">
        <v>1866</v>
      </c>
      <c r="F298" s="661" t="s">
        <v>1846</v>
      </c>
      <c r="G298" s="661" t="s">
        <v>2162</v>
      </c>
      <c r="H298" s="661" t="s">
        <v>1168</v>
      </c>
      <c r="I298" s="661" t="s">
        <v>2163</v>
      </c>
      <c r="J298" s="661" t="s">
        <v>2164</v>
      </c>
      <c r="K298" s="661" t="s">
        <v>2165</v>
      </c>
      <c r="L298" s="662">
        <v>140.94999999999999</v>
      </c>
      <c r="M298" s="662">
        <v>563.79999999999995</v>
      </c>
      <c r="N298" s="661">
        <v>4</v>
      </c>
      <c r="O298" s="742">
        <v>0.5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7</v>
      </c>
      <c r="B299" s="661" t="s">
        <v>1703</v>
      </c>
      <c r="C299" s="661">
        <v>89301074</v>
      </c>
      <c r="D299" s="740" t="s">
        <v>2646</v>
      </c>
      <c r="E299" s="741" t="s">
        <v>1866</v>
      </c>
      <c r="F299" s="661" t="s">
        <v>1846</v>
      </c>
      <c r="G299" s="661" t="s">
        <v>2162</v>
      </c>
      <c r="H299" s="661" t="s">
        <v>1168</v>
      </c>
      <c r="I299" s="661" t="s">
        <v>2166</v>
      </c>
      <c r="J299" s="661" t="s">
        <v>2167</v>
      </c>
      <c r="K299" s="661" t="s">
        <v>2168</v>
      </c>
      <c r="L299" s="662">
        <v>187.92</v>
      </c>
      <c r="M299" s="662">
        <v>1127.52</v>
      </c>
      <c r="N299" s="661">
        <v>6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7</v>
      </c>
      <c r="B300" s="661" t="s">
        <v>1703</v>
      </c>
      <c r="C300" s="661">
        <v>89301074</v>
      </c>
      <c r="D300" s="740" t="s">
        <v>2646</v>
      </c>
      <c r="E300" s="741" t="s">
        <v>1866</v>
      </c>
      <c r="F300" s="661" t="s">
        <v>1846</v>
      </c>
      <c r="G300" s="661" t="s">
        <v>2162</v>
      </c>
      <c r="H300" s="661" t="s">
        <v>560</v>
      </c>
      <c r="I300" s="661" t="s">
        <v>2428</v>
      </c>
      <c r="J300" s="661" t="s">
        <v>2429</v>
      </c>
      <c r="K300" s="661" t="s">
        <v>2232</v>
      </c>
      <c r="L300" s="662">
        <v>0</v>
      </c>
      <c r="M300" s="662">
        <v>0</v>
      </c>
      <c r="N300" s="661">
        <v>5</v>
      </c>
      <c r="O300" s="742">
        <v>1.5</v>
      </c>
      <c r="P300" s="662"/>
      <c r="Q300" s="677"/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7</v>
      </c>
      <c r="B301" s="661" t="s">
        <v>1703</v>
      </c>
      <c r="C301" s="661">
        <v>89301074</v>
      </c>
      <c r="D301" s="740" t="s">
        <v>2646</v>
      </c>
      <c r="E301" s="741" t="s">
        <v>1866</v>
      </c>
      <c r="F301" s="661" t="s">
        <v>1846</v>
      </c>
      <c r="G301" s="661" t="s">
        <v>1954</v>
      </c>
      <c r="H301" s="661" t="s">
        <v>560</v>
      </c>
      <c r="I301" s="661" t="s">
        <v>1955</v>
      </c>
      <c r="J301" s="661" t="s">
        <v>1956</v>
      </c>
      <c r="K301" s="661" t="s">
        <v>835</v>
      </c>
      <c r="L301" s="662">
        <v>75.22</v>
      </c>
      <c r="M301" s="662">
        <v>451.32</v>
      </c>
      <c r="N301" s="661">
        <v>6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7</v>
      </c>
      <c r="B302" s="661" t="s">
        <v>1703</v>
      </c>
      <c r="C302" s="661">
        <v>89301074</v>
      </c>
      <c r="D302" s="740" t="s">
        <v>2646</v>
      </c>
      <c r="E302" s="741" t="s">
        <v>1866</v>
      </c>
      <c r="F302" s="661" t="s">
        <v>1846</v>
      </c>
      <c r="G302" s="661" t="s">
        <v>1954</v>
      </c>
      <c r="H302" s="661" t="s">
        <v>560</v>
      </c>
      <c r="I302" s="661" t="s">
        <v>2502</v>
      </c>
      <c r="J302" s="661" t="s">
        <v>1956</v>
      </c>
      <c r="K302" s="661" t="s">
        <v>2503</v>
      </c>
      <c r="L302" s="662">
        <v>150.43</v>
      </c>
      <c r="M302" s="662">
        <v>752.15000000000009</v>
      </c>
      <c r="N302" s="661">
        <v>5</v>
      </c>
      <c r="O302" s="742">
        <v>1.5</v>
      </c>
      <c r="P302" s="662">
        <v>752.15000000000009</v>
      </c>
      <c r="Q302" s="677">
        <v>1</v>
      </c>
      <c r="R302" s="661">
        <v>5</v>
      </c>
      <c r="S302" s="677">
        <v>1</v>
      </c>
      <c r="T302" s="742">
        <v>1.5</v>
      </c>
      <c r="U302" s="700">
        <v>1</v>
      </c>
    </row>
    <row r="303" spans="1:21" ht="14.4" customHeight="1" x14ac:dyDescent="0.3">
      <c r="A303" s="660">
        <v>7</v>
      </c>
      <c r="B303" s="661" t="s">
        <v>1703</v>
      </c>
      <c r="C303" s="661">
        <v>89301074</v>
      </c>
      <c r="D303" s="740" t="s">
        <v>2646</v>
      </c>
      <c r="E303" s="741" t="s">
        <v>1866</v>
      </c>
      <c r="F303" s="661" t="s">
        <v>1846</v>
      </c>
      <c r="G303" s="661" t="s">
        <v>1954</v>
      </c>
      <c r="H303" s="661" t="s">
        <v>560</v>
      </c>
      <c r="I303" s="661" t="s">
        <v>2504</v>
      </c>
      <c r="J303" s="661" t="s">
        <v>2505</v>
      </c>
      <c r="K303" s="661" t="s">
        <v>1895</v>
      </c>
      <c r="L303" s="662">
        <v>0</v>
      </c>
      <c r="M303" s="662">
        <v>0</v>
      </c>
      <c r="N303" s="661">
        <v>3</v>
      </c>
      <c r="O303" s="742">
        <v>0.5</v>
      </c>
      <c r="P303" s="662"/>
      <c r="Q303" s="677"/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7</v>
      </c>
      <c r="B304" s="661" t="s">
        <v>1703</v>
      </c>
      <c r="C304" s="661">
        <v>89301074</v>
      </c>
      <c r="D304" s="740" t="s">
        <v>2646</v>
      </c>
      <c r="E304" s="741" t="s">
        <v>1866</v>
      </c>
      <c r="F304" s="661" t="s">
        <v>1846</v>
      </c>
      <c r="G304" s="661" t="s">
        <v>1954</v>
      </c>
      <c r="H304" s="661" t="s">
        <v>560</v>
      </c>
      <c r="I304" s="661" t="s">
        <v>2506</v>
      </c>
      <c r="J304" s="661" t="s">
        <v>1956</v>
      </c>
      <c r="K304" s="661" t="s">
        <v>2503</v>
      </c>
      <c r="L304" s="662">
        <v>150.43</v>
      </c>
      <c r="M304" s="662">
        <v>150.43</v>
      </c>
      <c r="N304" s="661">
        <v>1</v>
      </c>
      <c r="O304" s="742">
        <v>1</v>
      </c>
      <c r="P304" s="662">
        <v>150.43</v>
      </c>
      <c r="Q304" s="677">
        <v>1</v>
      </c>
      <c r="R304" s="661">
        <v>1</v>
      </c>
      <c r="S304" s="677">
        <v>1</v>
      </c>
      <c r="T304" s="742">
        <v>1</v>
      </c>
      <c r="U304" s="700">
        <v>1</v>
      </c>
    </row>
    <row r="305" spans="1:21" ht="14.4" customHeight="1" x14ac:dyDescent="0.3">
      <c r="A305" s="660">
        <v>7</v>
      </c>
      <c r="B305" s="661" t="s">
        <v>1703</v>
      </c>
      <c r="C305" s="661">
        <v>89301074</v>
      </c>
      <c r="D305" s="740" t="s">
        <v>2646</v>
      </c>
      <c r="E305" s="741" t="s">
        <v>1866</v>
      </c>
      <c r="F305" s="661" t="s">
        <v>1846</v>
      </c>
      <c r="G305" s="661" t="s">
        <v>1954</v>
      </c>
      <c r="H305" s="661" t="s">
        <v>560</v>
      </c>
      <c r="I305" s="661" t="s">
        <v>2507</v>
      </c>
      <c r="J305" s="661" t="s">
        <v>2436</v>
      </c>
      <c r="K305" s="661" t="s">
        <v>2508</v>
      </c>
      <c r="L305" s="662">
        <v>0</v>
      </c>
      <c r="M305" s="662">
        <v>0</v>
      </c>
      <c r="N305" s="661">
        <v>5</v>
      </c>
      <c r="O305" s="742">
        <v>1.5</v>
      </c>
      <c r="P305" s="662"/>
      <c r="Q305" s="677"/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7</v>
      </c>
      <c r="B306" s="661" t="s">
        <v>1703</v>
      </c>
      <c r="C306" s="661">
        <v>89301074</v>
      </c>
      <c r="D306" s="740" t="s">
        <v>2646</v>
      </c>
      <c r="E306" s="741" t="s">
        <v>1866</v>
      </c>
      <c r="F306" s="661" t="s">
        <v>1846</v>
      </c>
      <c r="G306" s="661" t="s">
        <v>1954</v>
      </c>
      <c r="H306" s="661" t="s">
        <v>560</v>
      </c>
      <c r="I306" s="661" t="s">
        <v>2509</v>
      </c>
      <c r="J306" s="661" t="s">
        <v>2436</v>
      </c>
      <c r="K306" s="661" t="s">
        <v>2503</v>
      </c>
      <c r="L306" s="662">
        <v>116.64</v>
      </c>
      <c r="M306" s="662">
        <v>466.56</v>
      </c>
      <c r="N306" s="661">
        <v>4</v>
      </c>
      <c r="O306" s="742">
        <v>1.5</v>
      </c>
      <c r="P306" s="662">
        <v>233.28</v>
      </c>
      <c r="Q306" s="677">
        <v>0.5</v>
      </c>
      <c r="R306" s="661">
        <v>2</v>
      </c>
      <c r="S306" s="677">
        <v>0.5</v>
      </c>
      <c r="T306" s="742">
        <v>0.5</v>
      </c>
      <c r="U306" s="700">
        <v>0.33333333333333331</v>
      </c>
    </row>
    <row r="307" spans="1:21" ht="14.4" customHeight="1" x14ac:dyDescent="0.3">
      <c r="A307" s="660">
        <v>7</v>
      </c>
      <c r="B307" s="661" t="s">
        <v>1703</v>
      </c>
      <c r="C307" s="661">
        <v>89301074</v>
      </c>
      <c r="D307" s="740" t="s">
        <v>2646</v>
      </c>
      <c r="E307" s="741" t="s">
        <v>1866</v>
      </c>
      <c r="F307" s="661" t="s">
        <v>1846</v>
      </c>
      <c r="G307" s="661" t="s">
        <v>1954</v>
      </c>
      <c r="H307" s="661" t="s">
        <v>560</v>
      </c>
      <c r="I307" s="661" t="s">
        <v>2271</v>
      </c>
      <c r="J307" s="661" t="s">
        <v>2272</v>
      </c>
      <c r="K307" s="661" t="s">
        <v>835</v>
      </c>
      <c r="L307" s="662">
        <v>136.93</v>
      </c>
      <c r="M307" s="662">
        <v>136.93</v>
      </c>
      <c r="N307" s="661">
        <v>1</v>
      </c>
      <c r="O307" s="742">
        <v>0.5</v>
      </c>
      <c r="P307" s="662">
        <v>136.93</v>
      </c>
      <c r="Q307" s="677">
        <v>1</v>
      </c>
      <c r="R307" s="661">
        <v>1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7</v>
      </c>
      <c r="B308" s="661" t="s">
        <v>1703</v>
      </c>
      <c r="C308" s="661">
        <v>89301074</v>
      </c>
      <c r="D308" s="740" t="s">
        <v>2646</v>
      </c>
      <c r="E308" s="741" t="s">
        <v>1866</v>
      </c>
      <c r="F308" s="661" t="s">
        <v>1846</v>
      </c>
      <c r="G308" s="661" t="s">
        <v>2073</v>
      </c>
      <c r="H308" s="661" t="s">
        <v>560</v>
      </c>
      <c r="I308" s="661" t="s">
        <v>2510</v>
      </c>
      <c r="J308" s="661" t="s">
        <v>2511</v>
      </c>
      <c r="K308" s="661" t="s">
        <v>1221</v>
      </c>
      <c r="L308" s="662">
        <v>0</v>
      </c>
      <c r="M308" s="662">
        <v>0</v>
      </c>
      <c r="N308" s="661">
        <v>3</v>
      </c>
      <c r="O308" s="742">
        <v>1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7</v>
      </c>
      <c r="B309" s="661" t="s">
        <v>1703</v>
      </c>
      <c r="C309" s="661">
        <v>89301074</v>
      </c>
      <c r="D309" s="740" t="s">
        <v>2646</v>
      </c>
      <c r="E309" s="741" t="s">
        <v>1866</v>
      </c>
      <c r="F309" s="661" t="s">
        <v>1846</v>
      </c>
      <c r="G309" s="661" t="s">
        <v>2073</v>
      </c>
      <c r="H309" s="661" t="s">
        <v>560</v>
      </c>
      <c r="I309" s="661" t="s">
        <v>2277</v>
      </c>
      <c r="J309" s="661" t="s">
        <v>2278</v>
      </c>
      <c r="K309" s="661" t="s">
        <v>2076</v>
      </c>
      <c r="L309" s="662">
        <v>0</v>
      </c>
      <c r="M309" s="662">
        <v>0</v>
      </c>
      <c r="N309" s="661">
        <v>1</v>
      </c>
      <c r="O309" s="742">
        <v>0.5</v>
      </c>
      <c r="P309" s="662">
        <v>0</v>
      </c>
      <c r="Q309" s="677"/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7</v>
      </c>
      <c r="B310" s="661" t="s">
        <v>1703</v>
      </c>
      <c r="C310" s="661">
        <v>89301074</v>
      </c>
      <c r="D310" s="740" t="s">
        <v>2646</v>
      </c>
      <c r="E310" s="741" t="s">
        <v>1867</v>
      </c>
      <c r="F310" s="661" t="s">
        <v>1846</v>
      </c>
      <c r="G310" s="661" t="s">
        <v>1986</v>
      </c>
      <c r="H310" s="661" t="s">
        <v>560</v>
      </c>
      <c r="I310" s="661" t="s">
        <v>1987</v>
      </c>
      <c r="J310" s="661" t="s">
        <v>1988</v>
      </c>
      <c r="K310" s="661" t="s">
        <v>1989</v>
      </c>
      <c r="L310" s="662">
        <v>0</v>
      </c>
      <c r="M310" s="662">
        <v>0</v>
      </c>
      <c r="N310" s="661">
        <v>1</v>
      </c>
      <c r="O310" s="742">
        <v>0.5</v>
      </c>
      <c r="P310" s="662">
        <v>0</v>
      </c>
      <c r="Q310" s="677"/>
      <c r="R310" s="661">
        <v>1</v>
      </c>
      <c r="S310" s="677">
        <v>1</v>
      </c>
      <c r="T310" s="742">
        <v>0.5</v>
      </c>
      <c r="U310" s="700">
        <v>1</v>
      </c>
    </row>
    <row r="311" spans="1:21" ht="14.4" customHeight="1" x14ac:dyDescent="0.3">
      <c r="A311" s="660">
        <v>7</v>
      </c>
      <c r="B311" s="661" t="s">
        <v>1703</v>
      </c>
      <c r="C311" s="661">
        <v>89301074</v>
      </c>
      <c r="D311" s="740" t="s">
        <v>2646</v>
      </c>
      <c r="E311" s="741" t="s">
        <v>1867</v>
      </c>
      <c r="F311" s="661" t="s">
        <v>1846</v>
      </c>
      <c r="G311" s="661" t="s">
        <v>1990</v>
      </c>
      <c r="H311" s="661" t="s">
        <v>560</v>
      </c>
      <c r="I311" s="661" t="s">
        <v>1991</v>
      </c>
      <c r="J311" s="661" t="s">
        <v>1992</v>
      </c>
      <c r="K311" s="661" t="s">
        <v>1993</v>
      </c>
      <c r="L311" s="662">
        <v>0</v>
      </c>
      <c r="M311" s="662">
        <v>0</v>
      </c>
      <c r="N311" s="661">
        <v>2</v>
      </c>
      <c r="O311" s="742">
        <v>1.5</v>
      </c>
      <c r="P311" s="662">
        <v>0</v>
      </c>
      <c r="Q311" s="677"/>
      <c r="R311" s="661">
        <v>2</v>
      </c>
      <c r="S311" s="677">
        <v>1</v>
      </c>
      <c r="T311" s="742">
        <v>1.5</v>
      </c>
      <c r="U311" s="700">
        <v>1</v>
      </c>
    </row>
    <row r="312" spans="1:21" ht="14.4" customHeight="1" x14ac:dyDescent="0.3">
      <c r="A312" s="660">
        <v>7</v>
      </c>
      <c r="B312" s="661" t="s">
        <v>1703</v>
      </c>
      <c r="C312" s="661">
        <v>89301074</v>
      </c>
      <c r="D312" s="740" t="s">
        <v>2646</v>
      </c>
      <c r="E312" s="741" t="s">
        <v>1870</v>
      </c>
      <c r="F312" s="661" t="s">
        <v>1846</v>
      </c>
      <c r="G312" s="661" t="s">
        <v>2169</v>
      </c>
      <c r="H312" s="661" t="s">
        <v>560</v>
      </c>
      <c r="I312" s="661" t="s">
        <v>2170</v>
      </c>
      <c r="J312" s="661" t="s">
        <v>2171</v>
      </c>
      <c r="K312" s="661" t="s">
        <v>2172</v>
      </c>
      <c r="L312" s="662">
        <v>32.28</v>
      </c>
      <c r="M312" s="662">
        <v>64.56</v>
      </c>
      <c r="N312" s="661">
        <v>2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7</v>
      </c>
      <c r="B313" s="661" t="s">
        <v>1703</v>
      </c>
      <c r="C313" s="661">
        <v>89301074</v>
      </c>
      <c r="D313" s="740" t="s">
        <v>2646</v>
      </c>
      <c r="E313" s="741" t="s">
        <v>1870</v>
      </c>
      <c r="F313" s="661" t="s">
        <v>1846</v>
      </c>
      <c r="G313" s="661" t="s">
        <v>2169</v>
      </c>
      <c r="H313" s="661" t="s">
        <v>560</v>
      </c>
      <c r="I313" s="661" t="s">
        <v>2279</v>
      </c>
      <c r="J313" s="661" t="s">
        <v>2171</v>
      </c>
      <c r="K313" s="661" t="s">
        <v>2280</v>
      </c>
      <c r="L313" s="662">
        <v>96.84</v>
      </c>
      <c r="M313" s="662">
        <v>96.84</v>
      </c>
      <c r="N313" s="661">
        <v>1</v>
      </c>
      <c r="O313" s="742">
        <v>0.5</v>
      </c>
      <c r="P313" s="662">
        <v>96.84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7</v>
      </c>
      <c r="B314" s="661" t="s">
        <v>1703</v>
      </c>
      <c r="C314" s="661">
        <v>89301074</v>
      </c>
      <c r="D314" s="740" t="s">
        <v>2646</v>
      </c>
      <c r="E314" s="741" t="s">
        <v>1870</v>
      </c>
      <c r="F314" s="661" t="s">
        <v>1846</v>
      </c>
      <c r="G314" s="661" t="s">
        <v>2169</v>
      </c>
      <c r="H314" s="661" t="s">
        <v>560</v>
      </c>
      <c r="I314" s="661" t="s">
        <v>2512</v>
      </c>
      <c r="J314" s="661" t="s">
        <v>2171</v>
      </c>
      <c r="K314" s="661" t="s">
        <v>2172</v>
      </c>
      <c r="L314" s="662">
        <v>32.28</v>
      </c>
      <c r="M314" s="662">
        <v>32.28</v>
      </c>
      <c r="N314" s="661">
        <v>1</v>
      </c>
      <c r="O314" s="742">
        <v>0.5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7</v>
      </c>
      <c r="B315" s="661" t="s">
        <v>1703</v>
      </c>
      <c r="C315" s="661">
        <v>89301074</v>
      </c>
      <c r="D315" s="740" t="s">
        <v>2646</v>
      </c>
      <c r="E315" s="741" t="s">
        <v>1870</v>
      </c>
      <c r="F315" s="661" t="s">
        <v>1846</v>
      </c>
      <c r="G315" s="661" t="s">
        <v>2169</v>
      </c>
      <c r="H315" s="661" t="s">
        <v>560</v>
      </c>
      <c r="I315" s="661" t="s">
        <v>2451</v>
      </c>
      <c r="J315" s="661" t="s">
        <v>2452</v>
      </c>
      <c r="K315" s="661" t="s">
        <v>2453</v>
      </c>
      <c r="L315" s="662">
        <v>0</v>
      </c>
      <c r="M315" s="662">
        <v>0</v>
      </c>
      <c r="N315" s="661">
        <v>4</v>
      </c>
      <c r="O315" s="742">
        <v>3</v>
      </c>
      <c r="P315" s="662">
        <v>0</v>
      </c>
      <c r="Q315" s="677"/>
      <c r="R315" s="661">
        <v>3</v>
      </c>
      <c r="S315" s="677">
        <v>0.75</v>
      </c>
      <c r="T315" s="742">
        <v>2</v>
      </c>
      <c r="U315" s="700">
        <v>0.66666666666666663</v>
      </c>
    </row>
    <row r="316" spans="1:21" ht="14.4" customHeight="1" x14ac:dyDescent="0.3">
      <c r="A316" s="660">
        <v>7</v>
      </c>
      <c r="B316" s="661" t="s">
        <v>1703</v>
      </c>
      <c r="C316" s="661">
        <v>89301074</v>
      </c>
      <c r="D316" s="740" t="s">
        <v>2646</v>
      </c>
      <c r="E316" s="741" t="s">
        <v>1870</v>
      </c>
      <c r="F316" s="661" t="s">
        <v>1846</v>
      </c>
      <c r="G316" s="661" t="s">
        <v>2169</v>
      </c>
      <c r="H316" s="661" t="s">
        <v>560</v>
      </c>
      <c r="I316" s="661" t="s">
        <v>2513</v>
      </c>
      <c r="J316" s="661" t="s">
        <v>2514</v>
      </c>
      <c r="K316" s="661" t="s">
        <v>2453</v>
      </c>
      <c r="L316" s="662">
        <v>0</v>
      </c>
      <c r="M316" s="662">
        <v>0</v>
      </c>
      <c r="N316" s="661">
        <v>3</v>
      </c>
      <c r="O316" s="742">
        <v>1.5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7</v>
      </c>
      <c r="B317" s="661" t="s">
        <v>1703</v>
      </c>
      <c r="C317" s="661">
        <v>89301074</v>
      </c>
      <c r="D317" s="740" t="s">
        <v>2646</v>
      </c>
      <c r="E317" s="741" t="s">
        <v>1870</v>
      </c>
      <c r="F317" s="661" t="s">
        <v>1846</v>
      </c>
      <c r="G317" s="661" t="s">
        <v>1965</v>
      </c>
      <c r="H317" s="661" t="s">
        <v>560</v>
      </c>
      <c r="I317" s="661" t="s">
        <v>1015</v>
      </c>
      <c r="J317" s="661" t="s">
        <v>1967</v>
      </c>
      <c r="K317" s="661" t="s">
        <v>2173</v>
      </c>
      <c r="L317" s="662">
        <v>51.43</v>
      </c>
      <c r="M317" s="662">
        <v>617.16</v>
      </c>
      <c r="N317" s="661">
        <v>12</v>
      </c>
      <c r="O317" s="742">
        <v>5.5</v>
      </c>
      <c r="P317" s="662">
        <v>257.14999999999998</v>
      </c>
      <c r="Q317" s="677">
        <v>0.41666666666666663</v>
      </c>
      <c r="R317" s="661">
        <v>5</v>
      </c>
      <c r="S317" s="677">
        <v>0.41666666666666669</v>
      </c>
      <c r="T317" s="742">
        <v>3.5</v>
      </c>
      <c r="U317" s="700">
        <v>0.63636363636363635</v>
      </c>
    </row>
    <row r="318" spans="1:21" ht="14.4" customHeight="1" x14ac:dyDescent="0.3">
      <c r="A318" s="660">
        <v>7</v>
      </c>
      <c r="B318" s="661" t="s">
        <v>1703</v>
      </c>
      <c r="C318" s="661">
        <v>89301074</v>
      </c>
      <c r="D318" s="740" t="s">
        <v>2646</v>
      </c>
      <c r="E318" s="741" t="s">
        <v>1870</v>
      </c>
      <c r="F318" s="661" t="s">
        <v>1846</v>
      </c>
      <c r="G318" s="661" t="s">
        <v>2454</v>
      </c>
      <c r="H318" s="661" t="s">
        <v>560</v>
      </c>
      <c r="I318" s="661" t="s">
        <v>2515</v>
      </c>
      <c r="J318" s="661" t="s">
        <v>2516</v>
      </c>
      <c r="K318" s="661" t="s">
        <v>2369</v>
      </c>
      <c r="L318" s="662">
        <v>93.18</v>
      </c>
      <c r="M318" s="662">
        <v>465.90000000000003</v>
      </c>
      <c r="N318" s="661">
        <v>5</v>
      </c>
      <c r="O318" s="742">
        <v>1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7</v>
      </c>
      <c r="B319" s="661" t="s">
        <v>1703</v>
      </c>
      <c r="C319" s="661">
        <v>89301074</v>
      </c>
      <c r="D319" s="740" t="s">
        <v>2646</v>
      </c>
      <c r="E319" s="741" t="s">
        <v>1870</v>
      </c>
      <c r="F319" s="661" t="s">
        <v>1846</v>
      </c>
      <c r="G319" s="661" t="s">
        <v>1986</v>
      </c>
      <c r="H319" s="661" t="s">
        <v>560</v>
      </c>
      <c r="I319" s="661" t="s">
        <v>2517</v>
      </c>
      <c r="J319" s="661" t="s">
        <v>2518</v>
      </c>
      <c r="K319" s="661" t="s">
        <v>2519</v>
      </c>
      <c r="L319" s="662">
        <v>0</v>
      </c>
      <c r="M319" s="662">
        <v>0</v>
      </c>
      <c r="N319" s="661">
        <v>1</v>
      </c>
      <c r="O319" s="742">
        <v>0.5</v>
      </c>
      <c r="P319" s="662">
        <v>0</v>
      </c>
      <c r="Q319" s="677"/>
      <c r="R319" s="661">
        <v>1</v>
      </c>
      <c r="S319" s="677">
        <v>1</v>
      </c>
      <c r="T319" s="742">
        <v>0.5</v>
      </c>
      <c r="U319" s="700">
        <v>1</v>
      </c>
    </row>
    <row r="320" spans="1:21" ht="14.4" customHeight="1" x14ac:dyDescent="0.3">
      <c r="A320" s="660">
        <v>7</v>
      </c>
      <c r="B320" s="661" t="s">
        <v>1703</v>
      </c>
      <c r="C320" s="661">
        <v>89301074</v>
      </c>
      <c r="D320" s="740" t="s">
        <v>2646</v>
      </c>
      <c r="E320" s="741" t="s">
        <v>1870</v>
      </c>
      <c r="F320" s="661" t="s">
        <v>1846</v>
      </c>
      <c r="G320" s="661" t="s">
        <v>2174</v>
      </c>
      <c r="H320" s="661" t="s">
        <v>1168</v>
      </c>
      <c r="I320" s="661" t="s">
        <v>2178</v>
      </c>
      <c r="J320" s="661" t="s">
        <v>2179</v>
      </c>
      <c r="K320" s="661" t="s">
        <v>2180</v>
      </c>
      <c r="L320" s="662">
        <v>754.04</v>
      </c>
      <c r="M320" s="662">
        <v>11310.599999999999</v>
      </c>
      <c r="N320" s="661">
        <v>15</v>
      </c>
      <c r="O320" s="742">
        <v>3</v>
      </c>
      <c r="P320" s="662">
        <v>3016.16</v>
      </c>
      <c r="Q320" s="677">
        <v>0.26666666666666666</v>
      </c>
      <c r="R320" s="661">
        <v>4</v>
      </c>
      <c r="S320" s="677">
        <v>0.26666666666666666</v>
      </c>
      <c r="T320" s="742">
        <v>1</v>
      </c>
      <c r="U320" s="700">
        <v>0.33333333333333331</v>
      </c>
    </row>
    <row r="321" spans="1:21" ht="14.4" customHeight="1" x14ac:dyDescent="0.3">
      <c r="A321" s="660">
        <v>7</v>
      </c>
      <c r="B321" s="661" t="s">
        <v>1703</v>
      </c>
      <c r="C321" s="661">
        <v>89301074</v>
      </c>
      <c r="D321" s="740" t="s">
        <v>2646</v>
      </c>
      <c r="E321" s="741" t="s">
        <v>1870</v>
      </c>
      <c r="F321" s="661" t="s">
        <v>1846</v>
      </c>
      <c r="G321" s="661" t="s">
        <v>2174</v>
      </c>
      <c r="H321" s="661" t="s">
        <v>1168</v>
      </c>
      <c r="I321" s="661" t="s">
        <v>2181</v>
      </c>
      <c r="J321" s="661" t="s">
        <v>2182</v>
      </c>
      <c r="K321" s="661" t="s">
        <v>2183</v>
      </c>
      <c r="L321" s="662">
        <v>1131.06</v>
      </c>
      <c r="M321" s="662">
        <v>6786.36</v>
      </c>
      <c r="N321" s="661">
        <v>6</v>
      </c>
      <c r="O321" s="742">
        <v>1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7</v>
      </c>
      <c r="B322" s="661" t="s">
        <v>1703</v>
      </c>
      <c r="C322" s="661">
        <v>89301074</v>
      </c>
      <c r="D322" s="740" t="s">
        <v>2646</v>
      </c>
      <c r="E322" s="741" t="s">
        <v>1870</v>
      </c>
      <c r="F322" s="661" t="s">
        <v>1846</v>
      </c>
      <c r="G322" s="661" t="s">
        <v>2174</v>
      </c>
      <c r="H322" s="661" t="s">
        <v>1168</v>
      </c>
      <c r="I322" s="661" t="s">
        <v>2184</v>
      </c>
      <c r="J322" s="661" t="s">
        <v>2185</v>
      </c>
      <c r="K322" s="661" t="s">
        <v>2186</v>
      </c>
      <c r="L322" s="662">
        <v>1508.08</v>
      </c>
      <c r="M322" s="662">
        <v>9048.48</v>
      </c>
      <c r="N322" s="661">
        <v>6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7</v>
      </c>
      <c r="B323" s="661" t="s">
        <v>1703</v>
      </c>
      <c r="C323" s="661">
        <v>89301074</v>
      </c>
      <c r="D323" s="740" t="s">
        <v>2646</v>
      </c>
      <c r="E323" s="741" t="s">
        <v>1870</v>
      </c>
      <c r="F323" s="661" t="s">
        <v>1846</v>
      </c>
      <c r="G323" s="661" t="s">
        <v>2174</v>
      </c>
      <c r="H323" s="661" t="s">
        <v>560</v>
      </c>
      <c r="I323" s="661" t="s">
        <v>2187</v>
      </c>
      <c r="J323" s="661" t="s">
        <v>2188</v>
      </c>
      <c r="K323" s="661" t="s">
        <v>2189</v>
      </c>
      <c r="L323" s="662">
        <v>646.32000000000005</v>
      </c>
      <c r="M323" s="662">
        <v>7755.84</v>
      </c>
      <c r="N323" s="661">
        <v>12</v>
      </c>
      <c r="O323" s="742">
        <v>2</v>
      </c>
      <c r="P323" s="662">
        <v>3877.92</v>
      </c>
      <c r="Q323" s="677">
        <v>0.5</v>
      </c>
      <c r="R323" s="661">
        <v>6</v>
      </c>
      <c r="S323" s="677">
        <v>0.5</v>
      </c>
      <c r="T323" s="742">
        <v>1</v>
      </c>
      <c r="U323" s="700">
        <v>0.5</v>
      </c>
    </row>
    <row r="324" spans="1:21" ht="14.4" customHeight="1" x14ac:dyDescent="0.3">
      <c r="A324" s="660">
        <v>7</v>
      </c>
      <c r="B324" s="661" t="s">
        <v>1703</v>
      </c>
      <c r="C324" s="661">
        <v>89301074</v>
      </c>
      <c r="D324" s="740" t="s">
        <v>2646</v>
      </c>
      <c r="E324" s="741" t="s">
        <v>1870</v>
      </c>
      <c r="F324" s="661" t="s">
        <v>1846</v>
      </c>
      <c r="G324" s="661" t="s">
        <v>1990</v>
      </c>
      <c r="H324" s="661" t="s">
        <v>560</v>
      </c>
      <c r="I324" s="661" t="s">
        <v>2520</v>
      </c>
      <c r="J324" s="661" t="s">
        <v>2300</v>
      </c>
      <c r="K324" s="661" t="s">
        <v>2521</v>
      </c>
      <c r="L324" s="662">
        <v>0</v>
      </c>
      <c r="M324" s="662">
        <v>0</v>
      </c>
      <c r="N324" s="661">
        <v>2</v>
      </c>
      <c r="O324" s="742">
        <v>1</v>
      </c>
      <c r="P324" s="662"/>
      <c r="Q324" s="677"/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7</v>
      </c>
      <c r="B325" s="661" t="s">
        <v>1703</v>
      </c>
      <c r="C325" s="661">
        <v>89301074</v>
      </c>
      <c r="D325" s="740" t="s">
        <v>2646</v>
      </c>
      <c r="E325" s="741" t="s">
        <v>1870</v>
      </c>
      <c r="F325" s="661" t="s">
        <v>1846</v>
      </c>
      <c r="G325" s="661" t="s">
        <v>1990</v>
      </c>
      <c r="H325" s="661" t="s">
        <v>560</v>
      </c>
      <c r="I325" s="661" t="s">
        <v>2522</v>
      </c>
      <c r="J325" s="661" t="s">
        <v>2523</v>
      </c>
      <c r="K325" s="661" t="s">
        <v>2524</v>
      </c>
      <c r="L325" s="662">
        <v>211.42</v>
      </c>
      <c r="M325" s="662">
        <v>211.42</v>
      </c>
      <c r="N325" s="661">
        <v>1</v>
      </c>
      <c r="O325" s="742">
        <v>1</v>
      </c>
      <c r="P325" s="662">
        <v>211.42</v>
      </c>
      <c r="Q325" s="677">
        <v>1</v>
      </c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7</v>
      </c>
      <c r="B326" s="661" t="s">
        <v>1703</v>
      </c>
      <c r="C326" s="661">
        <v>89301074</v>
      </c>
      <c r="D326" s="740" t="s">
        <v>2646</v>
      </c>
      <c r="E326" s="741" t="s">
        <v>1870</v>
      </c>
      <c r="F326" s="661" t="s">
        <v>1846</v>
      </c>
      <c r="G326" s="661" t="s">
        <v>1990</v>
      </c>
      <c r="H326" s="661" t="s">
        <v>560</v>
      </c>
      <c r="I326" s="661" t="s">
        <v>2525</v>
      </c>
      <c r="J326" s="661" t="s">
        <v>2523</v>
      </c>
      <c r="K326" s="661" t="s">
        <v>2526</v>
      </c>
      <c r="L326" s="662">
        <v>0</v>
      </c>
      <c r="M326" s="662">
        <v>0</v>
      </c>
      <c r="N326" s="661">
        <v>1</v>
      </c>
      <c r="O326" s="742">
        <v>0.5</v>
      </c>
      <c r="P326" s="662"/>
      <c r="Q326" s="677"/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7</v>
      </c>
      <c r="B327" s="661" t="s">
        <v>1703</v>
      </c>
      <c r="C327" s="661">
        <v>89301074</v>
      </c>
      <c r="D327" s="740" t="s">
        <v>2646</v>
      </c>
      <c r="E327" s="741" t="s">
        <v>1870</v>
      </c>
      <c r="F327" s="661" t="s">
        <v>1846</v>
      </c>
      <c r="G327" s="661" t="s">
        <v>2527</v>
      </c>
      <c r="H327" s="661" t="s">
        <v>560</v>
      </c>
      <c r="I327" s="661" t="s">
        <v>2528</v>
      </c>
      <c r="J327" s="661" t="s">
        <v>2529</v>
      </c>
      <c r="K327" s="661" t="s">
        <v>2530</v>
      </c>
      <c r="L327" s="662">
        <v>64.56</v>
      </c>
      <c r="M327" s="662">
        <v>64.56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7</v>
      </c>
      <c r="B328" s="661" t="s">
        <v>1703</v>
      </c>
      <c r="C328" s="661">
        <v>89301074</v>
      </c>
      <c r="D328" s="740" t="s">
        <v>2646</v>
      </c>
      <c r="E328" s="741" t="s">
        <v>1870</v>
      </c>
      <c r="F328" s="661" t="s">
        <v>1846</v>
      </c>
      <c r="G328" s="661" t="s">
        <v>1920</v>
      </c>
      <c r="H328" s="661" t="s">
        <v>560</v>
      </c>
      <c r="I328" s="661" t="s">
        <v>1921</v>
      </c>
      <c r="J328" s="661" t="s">
        <v>1922</v>
      </c>
      <c r="K328" s="661" t="s">
        <v>1923</v>
      </c>
      <c r="L328" s="662">
        <v>24.68</v>
      </c>
      <c r="M328" s="662">
        <v>271.48</v>
      </c>
      <c r="N328" s="661">
        <v>11</v>
      </c>
      <c r="O328" s="742">
        <v>3</v>
      </c>
      <c r="P328" s="662">
        <v>222.12</v>
      </c>
      <c r="Q328" s="677">
        <v>0.81818181818181812</v>
      </c>
      <c r="R328" s="661">
        <v>9</v>
      </c>
      <c r="S328" s="677">
        <v>0.81818181818181823</v>
      </c>
      <c r="T328" s="742">
        <v>2.5</v>
      </c>
      <c r="U328" s="700">
        <v>0.83333333333333337</v>
      </c>
    </row>
    <row r="329" spans="1:21" ht="14.4" customHeight="1" x14ac:dyDescent="0.3">
      <c r="A329" s="660">
        <v>7</v>
      </c>
      <c r="B329" s="661" t="s">
        <v>1703</v>
      </c>
      <c r="C329" s="661">
        <v>89301074</v>
      </c>
      <c r="D329" s="740" t="s">
        <v>2646</v>
      </c>
      <c r="E329" s="741" t="s">
        <v>1870</v>
      </c>
      <c r="F329" s="661" t="s">
        <v>1846</v>
      </c>
      <c r="G329" s="661" t="s">
        <v>1920</v>
      </c>
      <c r="H329" s="661" t="s">
        <v>560</v>
      </c>
      <c r="I329" s="661" t="s">
        <v>2190</v>
      </c>
      <c r="J329" s="661" t="s">
        <v>2191</v>
      </c>
      <c r="K329" s="661" t="s">
        <v>2192</v>
      </c>
      <c r="L329" s="662">
        <v>74.06</v>
      </c>
      <c r="M329" s="662">
        <v>370.3</v>
      </c>
      <c r="N329" s="661">
        <v>5</v>
      </c>
      <c r="O329" s="742">
        <v>1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7</v>
      </c>
      <c r="B330" s="661" t="s">
        <v>1703</v>
      </c>
      <c r="C330" s="661">
        <v>89301074</v>
      </c>
      <c r="D330" s="740" t="s">
        <v>2646</v>
      </c>
      <c r="E330" s="741" t="s">
        <v>1870</v>
      </c>
      <c r="F330" s="661" t="s">
        <v>1846</v>
      </c>
      <c r="G330" s="661" t="s">
        <v>2531</v>
      </c>
      <c r="H330" s="661" t="s">
        <v>560</v>
      </c>
      <c r="I330" s="661" t="s">
        <v>2532</v>
      </c>
      <c r="J330" s="661" t="s">
        <v>2533</v>
      </c>
      <c r="K330" s="661" t="s">
        <v>2534</v>
      </c>
      <c r="L330" s="662">
        <v>44.28</v>
      </c>
      <c r="M330" s="662">
        <v>44.28</v>
      </c>
      <c r="N330" s="661">
        <v>1</v>
      </c>
      <c r="O330" s="742">
        <v>1</v>
      </c>
      <c r="P330" s="662">
        <v>44.28</v>
      </c>
      <c r="Q330" s="677">
        <v>1</v>
      </c>
      <c r="R330" s="661">
        <v>1</v>
      </c>
      <c r="S330" s="677">
        <v>1</v>
      </c>
      <c r="T330" s="742">
        <v>1</v>
      </c>
      <c r="U330" s="700">
        <v>1</v>
      </c>
    </row>
    <row r="331" spans="1:21" ht="14.4" customHeight="1" x14ac:dyDescent="0.3">
      <c r="A331" s="660">
        <v>7</v>
      </c>
      <c r="B331" s="661" t="s">
        <v>1703</v>
      </c>
      <c r="C331" s="661">
        <v>89301074</v>
      </c>
      <c r="D331" s="740" t="s">
        <v>2646</v>
      </c>
      <c r="E331" s="741" t="s">
        <v>1870</v>
      </c>
      <c r="F331" s="661" t="s">
        <v>1846</v>
      </c>
      <c r="G331" s="661" t="s">
        <v>2136</v>
      </c>
      <c r="H331" s="661" t="s">
        <v>560</v>
      </c>
      <c r="I331" s="661" t="s">
        <v>2302</v>
      </c>
      <c r="J331" s="661" t="s">
        <v>2303</v>
      </c>
      <c r="K331" s="661" t="s">
        <v>2304</v>
      </c>
      <c r="L331" s="662">
        <v>232.68</v>
      </c>
      <c r="M331" s="662">
        <v>2094.12</v>
      </c>
      <c r="N331" s="661">
        <v>9</v>
      </c>
      <c r="O331" s="742">
        <v>2</v>
      </c>
      <c r="P331" s="662">
        <v>2094.12</v>
      </c>
      <c r="Q331" s="677">
        <v>1</v>
      </c>
      <c r="R331" s="661">
        <v>9</v>
      </c>
      <c r="S331" s="677">
        <v>1</v>
      </c>
      <c r="T331" s="742">
        <v>2</v>
      </c>
      <c r="U331" s="700">
        <v>1</v>
      </c>
    </row>
    <row r="332" spans="1:21" ht="14.4" customHeight="1" x14ac:dyDescent="0.3">
      <c r="A332" s="660">
        <v>7</v>
      </c>
      <c r="B332" s="661" t="s">
        <v>1703</v>
      </c>
      <c r="C332" s="661">
        <v>89301074</v>
      </c>
      <c r="D332" s="740" t="s">
        <v>2646</v>
      </c>
      <c r="E332" s="741" t="s">
        <v>1870</v>
      </c>
      <c r="F332" s="661" t="s">
        <v>1846</v>
      </c>
      <c r="G332" s="661" t="s">
        <v>2136</v>
      </c>
      <c r="H332" s="661" t="s">
        <v>560</v>
      </c>
      <c r="I332" s="661" t="s">
        <v>2535</v>
      </c>
      <c r="J332" s="661" t="s">
        <v>2536</v>
      </c>
      <c r="K332" s="661" t="s">
        <v>2537</v>
      </c>
      <c r="L332" s="662">
        <v>0</v>
      </c>
      <c r="M332" s="662">
        <v>0</v>
      </c>
      <c r="N332" s="661">
        <v>5</v>
      </c>
      <c r="O332" s="742">
        <v>1</v>
      </c>
      <c r="P332" s="662">
        <v>0</v>
      </c>
      <c r="Q332" s="677"/>
      <c r="R332" s="661">
        <v>5</v>
      </c>
      <c r="S332" s="677">
        <v>1</v>
      </c>
      <c r="T332" s="742">
        <v>1</v>
      </c>
      <c r="U332" s="700">
        <v>1</v>
      </c>
    </row>
    <row r="333" spans="1:21" ht="14.4" customHeight="1" x14ac:dyDescent="0.3">
      <c r="A333" s="660">
        <v>7</v>
      </c>
      <c r="B333" s="661" t="s">
        <v>1703</v>
      </c>
      <c r="C333" s="661">
        <v>89301074</v>
      </c>
      <c r="D333" s="740" t="s">
        <v>2646</v>
      </c>
      <c r="E333" s="741" t="s">
        <v>1870</v>
      </c>
      <c r="F333" s="661" t="s">
        <v>1846</v>
      </c>
      <c r="G333" s="661" t="s">
        <v>2136</v>
      </c>
      <c r="H333" s="661" t="s">
        <v>560</v>
      </c>
      <c r="I333" s="661" t="s">
        <v>2463</v>
      </c>
      <c r="J333" s="661" t="s">
        <v>2464</v>
      </c>
      <c r="K333" s="661" t="s">
        <v>2465</v>
      </c>
      <c r="L333" s="662">
        <v>1938.97</v>
      </c>
      <c r="M333" s="662">
        <v>27145.58</v>
      </c>
      <c r="N333" s="661">
        <v>14</v>
      </c>
      <c r="O333" s="742">
        <v>4</v>
      </c>
      <c r="P333" s="662">
        <v>15511.76</v>
      </c>
      <c r="Q333" s="677">
        <v>0.5714285714285714</v>
      </c>
      <c r="R333" s="661">
        <v>8</v>
      </c>
      <c r="S333" s="677">
        <v>0.5714285714285714</v>
      </c>
      <c r="T333" s="742">
        <v>3</v>
      </c>
      <c r="U333" s="700">
        <v>0.75</v>
      </c>
    </row>
    <row r="334" spans="1:21" ht="14.4" customHeight="1" x14ac:dyDescent="0.3">
      <c r="A334" s="660">
        <v>7</v>
      </c>
      <c r="B334" s="661" t="s">
        <v>1703</v>
      </c>
      <c r="C334" s="661">
        <v>89301074</v>
      </c>
      <c r="D334" s="740" t="s">
        <v>2646</v>
      </c>
      <c r="E334" s="741" t="s">
        <v>1870</v>
      </c>
      <c r="F334" s="661" t="s">
        <v>1846</v>
      </c>
      <c r="G334" s="661" t="s">
        <v>2136</v>
      </c>
      <c r="H334" s="661" t="s">
        <v>560</v>
      </c>
      <c r="I334" s="661" t="s">
        <v>2538</v>
      </c>
      <c r="J334" s="661" t="s">
        <v>2539</v>
      </c>
      <c r="K334" s="661" t="s">
        <v>2310</v>
      </c>
      <c r="L334" s="662">
        <v>7096.12</v>
      </c>
      <c r="M334" s="662">
        <v>7096.12</v>
      </c>
      <c r="N334" s="661">
        <v>1</v>
      </c>
      <c r="O334" s="742">
        <v>1</v>
      </c>
      <c r="P334" s="662">
        <v>7096.12</v>
      </c>
      <c r="Q334" s="677">
        <v>1</v>
      </c>
      <c r="R334" s="661">
        <v>1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7</v>
      </c>
      <c r="B335" s="661" t="s">
        <v>1703</v>
      </c>
      <c r="C335" s="661">
        <v>89301074</v>
      </c>
      <c r="D335" s="740" t="s">
        <v>2646</v>
      </c>
      <c r="E335" s="741" t="s">
        <v>1870</v>
      </c>
      <c r="F335" s="661" t="s">
        <v>1846</v>
      </c>
      <c r="G335" s="661" t="s">
        <v>2136</v>
      </c>
      <c r="H335" s="661" t="s">
        <v>560</v>
      </c>
      <c r="I335" s="661" t="s">
        <v>2137</v>
      </c>
      <c r="J335" s="661" t="s">
        <v>2138</v>
      </c>
      <c r="K335" s="661" t="s">
        <v>2139</v>
      </c>
      <c r="L335" s="662">
        <v>1454.23</v>
      </c>
      <c r="M335" s="662">
        <v>8725.380000000001</v>
      </c>
      <c r="N335" s="661">
        <v>6</v>
      </c>
      <c r="O335" s="742">
        <v>1</v>
      </c>
      <c r="P335" s="662">
        <v>8725.380000000001</v>
      </c>
      <c r="Q335" s="677">
        <v>1</v>
      </c>
      <c r="R335" s="661">
        <v>6</v>
      </c>
      <c r="S335" s="677">
        <v>1</v>
      </c>
      <c r="T335" s="742">
        <v>1</v>
      </c>
      <c r="U335" s="700">
        <v>1</v>
      </c>
    </row>
    <row r="336" spans="1:21" ht="14.4" customHeight="1" x14ac:dyDescent="0.3">
      <c r="A336" s="660">
        <v>7</v>
      </c>
      <c r="B336" s="661" t="s">
        <v>1703</v>
      </c>
      <c r="C336" s="661">
        <v>89301074</v>
      </c>
      <c r="D336" s="740" t="s">
        <v>2646</v>
      </c>
      <c r="E336" s="741" t="s">
        <v>1870</v>
      </c>
      <c r="F336" s="661" t="s">
        <v>1846</v>
      </c>
      <c r="G336" s="661" t="s">
        <v>2136</v>
      </c>
      <c r="H336" s="661" t="s">
        <v>560</v>
      </c>
      <c r="I336" s="661" t="s">
        <v>2140</v>
      </c>
      <c r="J336" s="661" t="s">
        <v>2141</v>
      </c>
      <c r="K336" s="661" t="s">
        <v>2142</v>
      </c>
      <c r="L336" s="662">
        <v>1938.97</v>
      </c>
      <c r="M336" s="662">
        <v>11633.82</v>
      </c>
      <c r="N336" s="661">
        <v>6</v>
      </c>
      <c r="O336" s="742">
        <v>1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7</v>
      </c>
      <c r="B337" s="661" t="s">
        <v>1703</v>
      </c>
      <c r="C337" s="661">
        <v>89301074</v>
      </c>
      <c r="D337" s="740" t="s">
        <v>2646</v>
      </c>
      <c r="E337" s="741" t="s">
        <v>1870</v>
      </c>
      <c r="F337" s="661" t="s">
        <v>1846</v>
      </c>
      <c r="G337" s="661" t="s">
        <v>2136</v>
      </c>
      <c r="H337" s="661" t="s">
        <v>560</v>
      </c>
      <c r="I337" s="661" t="s">
        <v>2143</v>
      </c>
      <c r="J337" s="661" t="s">
        <v>2144</v>
      </c>
      <c r="K337" s="661" t="s">
        <v>2145</v>
      </c>
      <c r="L337" s="662">
        <v>1938.97</v>
      </c>
      <c r="M337" s="662">
        <v>17450.73</v>
      </c>
      <c r="N337" s="661">
        <v>9</v>
      </c>
      <c r="O337" s="742">
        <v>2</v>
      </c>
      <c r="P337" s="662">
        <v>11633.82</v>
      </c>
      <c r="Q337" s="677">
        <v>0.66666666666666663</v>
      </c>
      <c r="R337" s="661">
        <v>6</v>
      </c>
      <c r="S337" s="677">
        <v>0.66666666666666663</v>
      </c>
      <c r="T337" s="742">
        <v>1</v>
      </c>
      <c r="U337" s="700">
        <v>0.5</v>
      </c>
    </row>
    <row r="338" spans="1:21" ht="14.4" customHeight="1" x14ac:dyDescent="0.3">
      <c r="A338" s="660">
        <v>7</v>
      </c>
      <c r="B338" s="661" t="s">
        <v>1703</v>
      </c>
      <c r="C338" s="661">
        <v>89301074</v>
      </c>
      <c r="D338" s="740" t="s">
        <v>2646</v>
      </c>
      <c r="E338" s="741" t="s">
        <v>1870</v>
      </c>
      <c r="F338" s="661" t="s">
        <v>1846</v>
      </c>
      <c r="G338" s="661" t="s">
        <v>2136</v>
      </c>
      <c r="H338" s="661" t="s">
        <v>560</v>
      </c>
      <c r="I338" s="661" t="s">
        <v>2197</v>
      </c>
      <c r="J338" s="661" t="s">
        <v>2198</v>
      </c>
      <c r="K338" s="661" t="s">
        <v>2199</v>
      </c>
      <c r="L338" s="662">
        <v>484.75</v>
      </c>
      <c r="M338" s="662">
        <v>2908.5</v>
      </c>
      <c r="N338" s="661">
        <v>6</v>
      </c>
      <c r="O338" s="742">
        <v>2</v>
      </c>
      <c r="P338" s="662">
        <v>2908.5</v>
      </c>
      <c r="Q338" s="677">
        <v>1</v>
      </c>
      <c r="R338" s="661">
        <v>6</v>
      </c>
      <c r="S338" s="677">
        <v>1</v>
      </c>
      <c r="T338" s="742">
        <v>2</v>
      </c>
      <c r="U338" s="700">
        <v>1</v>
      </c>
    </row>
    <row r="339" spans="1:21" ht="14.4" customHeight="1" x14ac:dyDescent="0.3">
      <c r="A339" s="660">
        <v>7</v>
      </c>
      <c r="B339" s="661" t="s">
        <v>1703</v>
      </c>
      <c r="C339" s="661">
        <v>89301074</v>
      </c>
      <c r="D339" s="740" t="s">
        <v>2646</v>
      </c>
      <c r="E339" s="741" t="s">
        <v>1870</v>
      </c>
      <c r="F339" s="661" t="s">
        <v>1846</v>
      </c>
      <c r="G339" s="661" t="s">
        <v>2136</v>
      </c>
      <c r="H339" s="661" t="s">
        <v>560</v>
      </c>
      <c r="I339" s="661" t="s">
        <v>2200</v>
      </c>
      <c r="J339" s="661" t="s">
        <v>2201</v>
      </c>
      <c r="K339" s="661" t="s">
        <v>2202</v>
      </c>
      <c r="L339" s="662">
        <v>969.48</v>
      </c>
      <c r="M339" s="662">
        <v>14542.2</v>
      </c>
      <c r="N339" s="661">
        <v>15</v>
      </c>
      <c r="O339" s="742">
        <v>3</v>
      </c>
      <c r="P339" s="662">
        <v>5816.88</v>
      </c>
      <c r="Q339" s="677">
        <v>0.39999999999999997</v>
      </c>
      <c r="R339" s="661">
        <v>6</v>
      </c>
      <c r="S339" s="677">
        <v>0.4</v>
      </c>
      <c r="T339" s="742">
        <v>1</v>
      </c>
      <c r="U339" s="700">
        <v>0.33333333333333331</v>
      </c>
    </row>
    <row r="340" spans="1:21" ht="14.4" customHeight="1" x14ac:dyDescent="0.3">
      <c r="A340" s="660">
        <v>7</v>
      </c>
      <c r="B340" s="661" t="s">
        <v>1703</v>
      </c>
      <c r="C340" s="661">
        <v>89301074</v>
      </c>
      <c r="D340" s="740" t="s">
        <v>2646</v>
      </c>
      <c r="E340" s="741" t="s">
        <v>1870</v>
      </c>
      <c r="F340" s="661" t="s">
        <v>1846</v>
      </c>
      <c r="G340" s="661" t="s">
        <v>2136</v>
      </c>
      <c r="H340" s="661" t="s">
        <v>560</v>
      </c>
      <c r="I340" s="661" t="s">
        <v>2319</v>
      </c>
      <c r="J340" s="661" t="s">
        <v>2320</v>
      </c>
      <c r="K340" s="661" t="s">
        <v>2321</v>
      </c>
      <c r="L340" s="662">
        <v>1938.97</v>
      </c>
      <c r="M340" s="662">
        <v>3877.94</v>
      </c>
      <c r="N340" s="661">
        <v>2</v>
      </c>
      <c r="O340" s="742">
        <v>1</v>
      </c>
      <c r="P340" s="662">
        <v>3877.94</v>
      </c>
      <c r="Q340" s="677">
        <v>1</v>
      </c>
      <c r="R340" s="661">
        <v>2</v>
      </c>
      <c r="S340" s="677">
        <v>1</v>
      </c>
      <c r="T340" s="742">
        <v>1</v>
      </c>
      <c r="U340" s="700">
        <v>1</v>
      </c>
    </row>
    <row r="341" spans="1:21" ht="14.4" customHeight="1" x14ac:dyDescent="0.3">
      <c r="A341" s="660">
        <v>7</v>
      </c>
      <c r="B341" s="661" t="s">
        <v>1703</v>
      </c>
      <c r="C341" s="661">
        <v>89301074</v>
      </c>
      <c r="D341" s="740" t="s">
        <v>2646</v>
      </c>
      <c r="E341" s="741" t="s">
        <v>1870</v>
      </c>
      <c r="F341" s="661" t="s">
        <v>1846</v>
      </c>
      <c r="G341" s="661" t="s">
        <v>2136</v>
      </c>
      <c r="H341" s="661" t="s">
        <v>560</v>
      </c>
      <c r="I341" s="661" t="s">
        <v>2466</v>
      </c>
      <c r="J341" s="661" t="s">
        <v>2467</v>
      </c>
      <c r="K341" s="661" t="s">
        <v>2468</v>
      </c>
      <c r="L341" s="662">
        <v>484.75</v>
      </c>
      <c r="M341" s="662">
        <v>4362.75</v>
      </c>
      <c r="N341" s="661">
        <v>9</v>
      </c>
      <c r="O341" s="742">
        <v>3</v>
      </c>
      <c r="P341" s="662">
        <v>484.75</v>
      </c>
      <c r="Q341" s="677">
        <v>0.1111111111111111</v>
      </c>
      <c r="R341" s="661">
        <v>1</v>
      </c>
      <c r="S341" s="677">
        <v>0.1111111111111111</v>
      </c>
      <c r="T341" s="742">
        <v>1</v>
      </c>
      <c r="U341" s="700">
        <v>0.33333333333333331</v>
      </c>
    </row>
    <row r="342" spans="1:21" ht="14.4" customHeight="1" x14ac:dyDescent="0.3">
      <c r="A342" s="660">
        <v>7</v>
      </c>
      <c r="B342" s="661" t="s">
        <v>1703</v>
      </c>
      <c r="C342" s="661">
        <v>89301074</v>
      </c>
      <c r="D342" s="740" t="s">
        <v>2646</v>
      </c>
      <c r="E342" s="741" t="s">
        <v>1870</v>
      </c>
      <c r="F342" s="661" t="s">
        <v>1846</v>
      </c>
      <c r="G342" s="661" t="s">
        <v>2136</v>
      </c>
      <c r="H342" s="661" t="s">
        <v>560</v>
      </c>
      <c r="I342" s="661" t="s">
        <v>2331</v>
      </c>
      <c r="J342" s="661" t="s">
        <v>2332</v>
      </c>
      <c r="K342" s="661" t="s">
        <v>2333</v>
      </c>
      <c r="L342" s="662">
        <v>484.75</v>
      </c>
      <c r="M342" s="662">
        <v>484.75</v>
      </c>
      <c r="N342" s="661">
        <v>1</v>
      </c>
      <c r="O342" s="742">
        <v>1</v>
      </c>
      <c r="P342" s="662">
        <v>484.75</v>
      </c>
      <c r="Q342" s="677">
        <v>1</v>
      </c>
      <c r="R342" s="661">
        <v>1</v>
      </c>
      <c r="S342" s="677">
        <v>1</v>
      </c>
      <c r="T342" s="742">
        <v>1</v>
      </c>
      <c r="U342" s="700">
        <v>1</v>
      </c>
    </row>
    <row r="343" spans="1:21" ht="14.4" customHeight="1" x14ac:dyDescent="0.3">
      <c r="A343" s="660">
        <v>7</v>
      </c>
      <c r="B343" s="661" t="s">
        <v>1703</v>
      </c>
      <c r="C343" s="661">
        <v>89301074</v>
      </c>
      <c r="D343" s="740" t="s">
        <v>2646</v>
      </c>
      <c r="E343" s="741" t="s">
        <v>1870</v>
      </c>
      <c r="F343" s="661" t="s">
        <v>1846</v>
      </c>
      <c r="G343" s="661" t="s">
        <v>2136</v>
      </c>
      <c r="H343" s="661" t="s">
        <v>560</v>
      </c>
      <c r="I343" s="661" t="s">
        <v>2469</v>
      </c>
      <c r="J343" s="661" t="s">
        <v>2329</v>
      </c>
      <c r="K343" s="661" t="s">
        <v>2330</v>
      </c>
      <c r="L343" s="662">
        <v>969.48</v>
      </c>
      <c r="M343" s="662">
        <v>1938.96</v>
      </c>
      <c r="N343" s="661">
        <v>2</v>
      </c>
      <c r="O343" s="742">
        <v>1</v>
      </c>
      <c r="P343" s="662">
        <v>1938.96</v>
      </c>
      <c r="Q343" s="677">
        <v>1</v>
      </c>
      <c r="R343" s="661">
        <v>2</v>
      </c>
      <c r="S343" s="677">
        <v>1</v>
      </c>
      <c r="T343" s="742">
        <v>1</v>
      </c>
      <c r="U343" s="700">
        <v>1</v>
      </c>
    </row>
    <row r="344" spans="1:21" ht="14.4" customHeight="1" x14ac:dyDescent="0.3">
      <c r="A344" s="660">
        <v>7</v>
      </c>
      <c r="B344" s="661" t="s">
        <v>1703</v>
      </c>
      <c r="C344" s="661">
        <v>89301074</v>
      </c>
      <c r="D344" s="740" t="s">
        <v>2646</v>
      </c>
      <c r="E344" s="741" t="s">
        <v>1870</v>
      </c>
      <c r="F344" s="661" t="s">
        <v>1846</v>
      </c>
      <c r="G344" s="661" t="s">
        <v>2136</v>
      </c>
      <c r="H344" s="661" t="s">
        <v>560</v>
      </c>
      <c r="I344" s="661" t="s">
        <v>2540</v>
      </c>
      <c r="J344" s="661" t="s">
        <v>2461</v>
      </c>
      <c r="K344" s="661" t="s">
        <v>2541</v>
      </c>
      <c r="L344" s="662">
        <v>0</v>
      </c>
      <c r="M344" s="662">
        <v>0</v>
      </c>
      <c r="N344" s="661">
        <v>6</v>
      </c>
      <c r="O344" s="742">
        <v>1</v>
      </c>
      <c r="P344" s="662"/>
      <c r="Q344" s="677"/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7</v>
      </c>
      <c r="B345" s="661" t="s">
        <v>1703</v>
      </c>
      <c r="C345" s="661">
        <v>89301074</v>
      </c>
      <c r="D345" s="740" t="s">
        <v>2646</v>
      </c>
      <c r="E345" s="741" t="s">
        <v>1870</v>
      </c>
      <c r="F345" s="661" t="s">
        <v>1846</v>
      </c>
      <c r="G345" s="661" t="s">
        <v>2542</v>
      </c>
      <c r="H345" s="661" t="s">
        <v>560</v>
      </c>
      <c r="I345" s="661" t="s">
        <v>2543</v>
      </c>
      <c r="J345" s="661" t="s">
        <v>2544</v>
      </c>
      <c r="K345" s="661" t="s">
        <v>2545</v>
      </c>
      <c r="L345" s="662">
        <v>30.2</v>
      </c>
      <c r="M345" s="662">
        <v>60.4</v>
      </c>
      <c r="N345" s="661">
        <v>2</v>
      </c>
      <c r="O345" s="742">
        <v>1</v>
      </c>
      <c r="P345" s="662">
        <v>60.4</v>
      </c>
      <c r="Q345" s="677">
        <v>1</v>
      </c>
      <c r="R345" s="661">
        <v>2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7</v>
      </c>
      <c r="B346" s="661" t="s">
        <v>1703</v>
      </c>
      <c r="C346" s="661">
        <v>89301074</v>
      </c>
      <c r="D346" s="740" t="s">
        <v>2646</v>
      </c>
      <c r="E346" s="741" t="s">
        <v>1870</v>
      </c>
      <c r="F346" s="661" t="s">
        <v>1846</v>
      </c>
      <c r="G346" s="661" t="s">
        <v>2146</v>
      </c>
      <c r="H346" s="661" t="s">
        <v>560</v>
      </c>
      <c r="I346" s="661" t="s">
        <v>2546</v>
      </c>
      <c r="J346" s="661" t="s">
        <v>2547</v>
      </c>
      <c r="K346" s="661" t="s">
        <v>2548</v>
      </c>
      <c r="L346" s="662">
        <v>956.13</v>
      </c>
      <c r="M346" s="662">
        <v>1912.26</v>
      </c>
      <c r="N346" s="661">
        <v>2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7</v>
      </c>
      <c r="B347" s="661" t="s">
        <v>1703</v>
      </c>
      <c r="C347" s="661">
        <v>89301074</v>
      </c>
      <c r="D347" s="740" t="s">
        <v>2646</v>
      </c>
      <c r="E347" s="741" t="s">
        <v>1870</v>
      </c>
      <c r="F347" s="661" t="s">
        <v>1846</v>
      </c>
      <c r="G347" s="661" t="s">
        <v>2146</v>
      </c>
      <c r="H347" s="661" t="s">
        <v>560</v>
      </c>
      <c r="I347" s="661" t="s">
        <v>2470</v>
      </c>
      <c r="J347" s="661" t="s">
        <v>2471</v>
      </c>
      <c r="K347" s="661" t="s">
        <v>2204</v>
      </c>
      <c r="L347" s="662">
        <v>848.49</v>
      </c>
      <c r="M347" s="662">
        <v>1696.98</v>
      </c>
      <c r="N347" s="661">
        <v>2</v>
      </c>
      <c r="O347" s="742">
        <v>1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7</v>
      </c>
      <c r="B348" s="661" t="s">
        <v>1703</v>
      </c>
      <c r="C348" s="661">
        <v>89301074</v>
      </c>
      <c r="D348" s="740" t="s">
        <v>2646</v>
      </c>
      <c r="E348" s="741" t="s">
        <v>1870</v>
      </c>
      <c r="F348" s="661" t="s">
        <v>1846</v>
      </c>
      <c r="G348" s="661" t="s">
        <v>2146</v>
      </c>
      <c r="H348" s="661" t="s">
        <v>1168</v>
      </c>
      <c r="I348" s="661" t="s">
        <v>2344</v>
      </c>
      <c r="J348" s="661" t="s">
        <v>2342</v>
      </c>
      <c r="K348" s="661" t="s">
        <v>2345</v>
      </c>
      <c r="L348" s="662">
        <v>537.12</v>
      </c>
      <c r="M348" s="662">
        <v>1611.3600000000001</v>
      </c>
      <c r="N348" s="661">
        <v>3</v>
      </c>
      <c r="O348" s="742">
        <v>1.5</v>
      </c>
      <c r="P348" s="662">
        <v>1611.3600000000001</v>
      </c>
      <c r="Q348" s="677">
        <v>1</v>
      </c>
      <c r="R348" s="661">
        <v>3</v>
      </c>
      <c r="S348" s="677">
        <v>1</v>
      </c>
      <c r="T348" s="742">
        <v>1.5</v>
      </c>
      <c r="U348" s="700">
        <v>1</v>
      </c>
    </row>
    <row r="349" spans="1:21" ht="14.4" customHeight="1" x14ac:dyDescent="0.3">
      <c r="A349" s="660">
        <v>7</v>
      </c>
      <c r="B349" s="661" t="s">
        <v>1703</v>
      </c>
      <c r="C349" s="661">
        <v>89301074</v>
      </c>
      <c r="D349" s="740" t="s">
        <v>2646</v>
      </c>
      <c r="E349" s="741" t="s">
        <v>1870</v>
      </c>
      <c r="F349" s="661" t="s">
        <v>1846</v>
      </c>
      <c r="G349" s="661" t="s">
        <v>2146</v>
      </c>
      <c r="H349" s="661" t="s">
        <v>1168</v>
      </c>
      <c r="I349" s="661" t="s">
        <v>2203</v>
      </c>
      <c r="J349" s="661" t="s">
        <v>2148</v>
      </c>
      <c r="K349" s="661" t="s">
        <v>2204</v>
      </c>
      <c r="L349" s="662">
        <v>848.49</v>
      </c>
      <c r="M349" s="662">
        <v>26303.19</v>
      </c>
      <c r="N349" s="661">
        <v>31</v>
      </c>
      <c r="O349" s="742">
        <v>14</v>
      </c>
      <c r="P349" s="662">
        <v>15272.82</v>
      </c>
      <c r="Q349" s="677">
        <v>0.58064516129032262</v>
      </c>
      <c r="R349" s="661">
        <v>18</v>
      </c>
      <c r="S349" s="677">
        <v>0.58064516129032262</v>
      </c>
      <c r="T349" s="742">
        <v>8.5</v>
      </c>
      <c r="U349" s="700">
        <v>0.6071428571428571</v>
      </c>
    </row>
    <row r="350" spans="1:21" ht="14.4" customHeight="1" x14ac:dyDescent="0.3">
      <c r="A350" s="660">
        <v>7</v>
      </c>
      <c r="B350" s="661" t="s">
        <v>1703</v>
      </c>
      <c r="C350" s="661">
        <v>89301074</v>
      </c>
      <c r="D350" s="740" t="s">
        <v>2646</v>
      </c>
      <c r="E350" s="741" t="s">
        <v>1870</v>
      </c>
      <c r="F350" s="661" t="s">
        <v>1846</v>
      </c>
      <c r="G350" s="661" t="s">
        <v>2349</v>
      </c>
      <c r="H350" s="661" t="s">
        <v>560</v>
      </c>
      <c r="I350" s="661" t="s">
        <v>2549</v>
      </c>
      <c r="J350" s="661" t="s">
        <v>2550</v>
      </c>
      <c r="K350" s="661" t="s">
        <v>2551</v>
      </c>
      <c r="L350" s="662">
        <v>0</v>
      </c>
      <c r="M350" s="662">
        <v>0</v>
      </c>
      <c r="N350" s="661">
        <v>1</v>
      </c>
      <c r="O350" s="742">
        <v>1</v>
      </c>
      <c r="P350" s="662">
        <v>0</v>
      </c>
      <c r="Q350" s="677"/>
      <c r="R350" s="661">
        <v>1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7</v>
      </c>
      <c r="B351" s="661" t="s">
        <v>1703</v>
      </c>
      <c r="C351" s="661">
        <v>89301074</v>
      </c>
      <c r="D351" s="740" t="s">
        <v>2646</v>
      </c>
      <c r="E351" s="741" t="s">
        <v>1870</v>
      </c>
      <c r="F351" s="661" t="s">
        <v>1846</v>
      </c>
      <c r="G351" s="661" t="s">
        <v>2205</v>
      </c>
      <c r="H351" s="661" t="s">
        <v>560</v>
      </c>
      <c r="I351" s="661" t="s">
        <v>2552</v>
      </c>
      <c r="J351" s="661" t="s">
        <v>2553</v>
      </c>
      <c r="K351" s="661" t="s">
        <v>2554</v>
      </c>
      <c r="L351" s="662">
        <v>291.85000000000002</v>
      </c>
      <c r="M351" s="662">
        <v>291.85000000000002</v>
      </c>
      <c r="N351" s="661">
        <v>1</v>
      </c>
      <c r="O351" s="742">
        <v>1</v>
      </c>
      <c r="P351" s="662">
        <v>291.85000000000002</v>
      </c>
      <c r="Q351" s="677">
        <v>1</v>
      </c>
      <c r="R351" s="661">
        <v>1</v>
      </c>
      <c r="S351" s="677">
        <v>1</v>
      </c>
      <c r="T351" s="742">
        <v>1</v>
      </c>
      <c r="U351" s="700">
        <v>1</v>
      </c>
    </row>
    <row r="352" spans="1:21" ht="14.4" customHeight="1" x14ac:dyDescent="0.3">
      <c r="A352" s="660">
        <v>7</v>
      </c>
      <c r="B352" s="661" t="s">
        <v>1703</v>
      </c>
      <c r="C352" s="661">
        <v>89301074</v>
      </c>
      <c r="D352" s="740" t="s">
        <v>2646</v>
      </c>
      <c r="E352" s="741" t="s">
        <v>1870</v>
      </c>
      <c r="F352" s="661" t="s">
        <v>1846</v>
      </c>
      <c r="G352" s="661" t="s">
        <v>2205</v>
      </c>
      <c r="H352" s="661" t="s">
        <v>560</v>
      </c>
      <c r="I352" s="661" t="s">
        <v>2206</v>
      </c>
      <c r="J352" s="661" t="s">
        <v>2207</v>
      </c>
      <c r="K352" s="661" t="s">
        <v>2208</v>
      </c>
      <c r="L352" s="662">
        <v>838.65</v>
      </c>
      <c r="M352" s="662">
        <v>10902.449999999999</v>
      </c>
      <c r="N352" s="661">
        <v>13</v>
      </c>
      <c r="O352" s="742">
        <v>4</v>
      </c>
      <c r="P352" s="662">
        <v>1677.3</v>
      </c>
      <c r="Q352" s="677">
        <v>0.15384615384615385</v>
      </c>
      <c r="R352" s="661">
        <v>2</v>
      </c>
      <c r="S352" s="677">
        <v>0.15384615384615385</v>
      </c>
      <c r="T352" s="742">
        <v>1</v>
      </c>
      <c r="U352" s="700">
        <v>0.25</v>
      </c>
    </row>
    <row r="353" spans="1:21" ht="14.4" customHeight="1" x14ac:dyDescent="0.3">
      <c r="A353" s="660">
        <v>7</v>
      </c>
      <c r="B353" s="661" t="s">
        <v>1703</v>
      </c>
      <c r="C353" s="661">
        <v>89301074</v>
      </c>
      <c r="D353" s="740" t="s">
        <v>2646</v>
      </c>
      <c r="E353" s="741" t="s">
        <v>1870</v>
      </c>
      <c r="F353" s="661" t="s">
        <v>1846</v>
      </c>
      <c r="G353" s="661" t="s">
        <v>2205</v>
      </c>
      <c r="H353" s="661" t="s">
        <v>560</v>
      </c>
      <c r="I353" s="661" t="s">
        <v>2209</v>
      </c>
      <c r="J353" s="661" t="s">
        <v>2210</v>
      </c>
      <c r="K353" s="661" t="s">
        <v>2211</v>
      </c>
      <c r="L353" s="662">
        <v>1677.3</v>
      </c>
      <c r="M353" s="662">
        <v>11741.099999999999</v>
      </c>
      <c r="N353" s="661">
        <v>7</v>
      </c>
      <c r="O353" s="742">
        <v>3</v>
      </c>
      <c r="P353" s="662">
        <v>5031.8999999999996</v>
      </c>
      <c r="Q353" s="677">
        <v>0.4285714285714286</v>
      </c>
      <c r="R353" s="661">
        <v>3</v>
      </c>
      <c r="S353" s="677">
        <v>0.42857142857142855</v>
      </c>
      <c r="T353" s="742">
        <v>2</v>
      </c>
      <c r="U353" s="700">
        <v>0.66666666666666663</v>
      </c>
    </row>
    <row r="354" spans="1:21" ht="14.4" customHeight="1" x14ac:dyDescent="0.3">
      <c r="A354" s="660">
        <v>7</v>
      </c>
      <c r="B354" s="661" t="s">
        <v>1703</v>
      </c>
      <c r="C354" s="661">
        <v>89301074</v>
      </c>
      <c r="D354" s="740" t="s">
        <v>2646</v>
      </c>
      <c r="E354" s="741" t="s">
        <v>1870</v>
      </c>
      <c r="F354" s="661" t="s">
        <v>1846</v>
      </c>
      <c r="G354" s="661" t="s">
        <v>2205</v>
      </c>
      <c r="H354" s="661" t="s">
        <v>560</v>
      </c>
      <c r="I354" s="661" t="s">
        <v>2555</v>
      </c>
      <c r="J354" s="661" t="s">
        <v>2213</v>
      </c>
      <c r="K354" s="661" t="s">
        <v>2556</v>
      </c>
      <c r="L354" s="662">
        <v>908.53</v>
      </c>
      <c r="M354" s="662">
        <v>1817.06</v>
      </c>
      <c r="N354" s="661">
        <v>2</v>
      </c>
      <c r="O354" s="742">
        <v>1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7</v>
      </c>
      <c r="B355" s="661" t="s">
        <v>1703</v>
      </c>
      <c r="C355" s="661">
        <v>89301074</v>
      </c>
      <c r="D355" s="740" t="s">
        <v>2646</v>
      </c>
      <c r="E355" s="741" t="s">
        <v>1870</v>
      </c>
      <c r="F355" s="661" t="s">
        <v>1846</v>
      </c>
      <c r="G355" s="661" t="s">
        <v>2205</v>
      </c>
      <c r="H355" s="661" t="s">
        <v>560</v>
      </c>
      <c r="I355" s="661" t="s">
        <v>2212</v>
      </c>
      <c r="J355" s="661" t="s">
        <v>2213</v>
      </c>
      <c r="K355" s="661" t="s">
        <v>2214</v>
      </c>
      <c r="L355" s="662">
        <v>454.27</v>
      </c>
      <c r="M355" s="662">
        <v>9085.4</v>
      </c>
      <c r="N355" s="661">
        <v>20</v>
      </c>
      <c r="O355" s="742">
        <v>5</v>
      </c>
      <c r="P355" s="662">
        <v>4542.7</v>
      </c>
      <c r="Q355" s="677">
        <v>0.5</v>
      </c>
      <c r="R355" s="661">
        <v>10</v>
      </c>
      <c r="S355" s="677">
        <v>0.5</v>
      </c>
      <c r="T355" s="742">
        <v>3</v>
      </c>
      <c r="U355" s="700">
        <v>0.6</v>
      </c>
    </row>
    <row r="356" spans="1:21" ht="14.4" customHeight="1" x14ac:dyDescent="0.3">
      <c r="A356" s="660">
        <v>7</v>
      </c>
      <c r="B356" s="661" t="s">
        <v>1703</v>
      </c>
      <c r="C356" s="661">
        <v>89301074</v>
      </c>
      <c r="D356" s="740" t="s">
        <v>2646</v>
      </c>
      <c r="E356" s="741" t="s">
        <v>1870</v>
      </c>
      <c r="F356" s="661" t="s">
        <v>1846</v>
      </c>
      <c r="G356" s="661" t="s">
        <v>2205</v>
      </c>
      <c r="H356" s="661" t="s">
        <v>560</v>
      </c>
      <c r="I356" s="661" t="s">
        <v>2557</v>
      </c>
      <c r="J356" s="661" t="s">
        <v>2210</v>
      </c>
      <c r="K356" s="661" t="s">
        <v>2558</v>
      </c>
      <c r="L356" s="662">
        <v>3354.59</v>
      </c>
      <c r="M356" s="662">
        <v>16772.95</v>
      </c>
      <c r="N356" s="661">
        <v>5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7</v>
      </c>
      <c r="B357" s="661" t="s">
        <v>1703</v>
      </c>
      <c r="C357" s="661">
        <v>89301074</v>
      </c>
      <c r="D357" s="740" t="s">
        <v>2646</v>
      </c>
      <c r="E357" s="741" t="s">
        <v>1870</v>
      </c>
      <c r="F357" s="661" t="s">
        <v>1846</v>
      </c>
      <c r="G357" s="661" t="s">
        <v>2217</v>
      </c>
      <c r="H357" s="661" t="s">
        <v>560</v>
      </c>
      <c r="I357" s="661" t="s">
        <v>2218</v>
      </c>
      <c r="J357" s="661" t="s">
        <v>2219</v>
      </c>
      <c r="K357" s="661" t="s">
        <v>2220</v>
      </c>
      <c r="L357" s="662">
        <v>60.9</v>
      </c>
      <c r="M357" s="662">
        <v>121.8</v>
      </c>
      <c r="N357" s="661">
        <v>2</v>
      </c>
      <c r="O357" s="742">
        <v>1</v>
      </c>
      <c r="P357" s="662">
        <v>121.8</v>
      </c>
      <c r="Q357" s="677">
        <v>1</v>
      </c>
      <c r="R357" s="661">
        <v>2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7</v>
      </c>
      <c r="B358" s="661" t="s">
        <v>1703</v>
      </c>
      <c r="C358" s="661">
        <v>89301074</v>
      </c>
      <c r="D358" s="740" t="s">
        <v>2646</v>
      </c>
      <c r="E358" s="741" t="s">
        <v>1870</v>
      </c>
      <c r="F358" s="661" t="s">
        <v>1846</v>
      </c>
      <c r="G358" s="661" t="s">
        <v>2122</v>
      </c>
      <c r="H358" s="661" t="s">
        <v>560</v>
      </c>
      <c r="I358" s="661" t="s">
        <v>2419</v>
      </c>
      <c r="J358" s="661" t="s">
        <v>2124</v>
      </c>
      <c r="K358" s="661"/>
      <c r="L358" s="662">
        <v>151.43</v>
      </c>
      <c r="M358" s="662">
        <v>757.15000000000009</v>
      </c>
      <c r="N358" s="661">
        <v>5</v>
      </c>
      <c r="O358" s="742">
        <v>2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7</v>
      </c>
      <c r="B359" s="661" t="s">
        <v>1703</v>
      </c>
      <c r="C359" s="661">
        <v>89301074</v>
      </c>
      <c r="D359" s="740" t="s">
        <v>2646</v>
      </c>
      <c r="E359" s="741" t="s">
        <v>1870</v>
      </c>
      <c r="F359" s="661" t="s">
        <v>1846</v>
      </c>
      <c r="G359" s="661" t="s">
        <v>2559</v>
      </c>
      <c r="H359" s="661" t="s">
        <v>560</v>
      </c>
      <c r="I359" s="661" t="s">
        <v>2560</v>
      </c>
      <c r="J359" s="661" t="s">
        <v>2561</v>
      </c>
      <c r="K359" s="661" t="s">
        <v>2562</v>
      </c>
      <c r="L359" s="662">
        <v>0</v>
      </c>
      <c r="M359" s="662">
        <v>0</v>
      </c>
      <c r="N359" s="661">
        <v>1</v>
      </c>
      <c r="O359" s="742">
        <v>1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7</v>
      </c>
      <c r="B360" s="661" t="s">
        <v>1703</v>
      </c>
      <c r="C360" s="661">
        <v>89301074</v>
      </c>
      <c r="D360" s="740" t="s">
        <v>2646</v>
      </c>
      <c r="E360" s="741" t="s">
        <v>1870</v>
      </c>
      <c r="F360" s="661" t="s">
        <v>1846</v>
      </c>
      <c r="G360" s="661" t="s">
        <v>2563</v>
      </c>
      <c r="H360" s="661" t="s">
        <v>560</v>
      </c>
      <c r="I360" s="661" t="s">
        <v>2564</v>
      </c>
      <c r="J360" s="661" t="s">
        <v>2565</v>
      </c>
      <c r="K360" s="661" t="s">
        <v>2566</v>
      </c>
      <c r="L360" s="662">
        <v>6822.19</v>
      </c>
      <c r="M360" s="662">
        <v>13644.38</v>
      </c>
      <c r="N360" s="661">
        <v>2</v>
      </c>
      <c r="O360" s="742">
        <v>2</v>
      </c>
      <c r="P360" s="662">
        <v>13644.38</v>
      </c>
      <c r="Q360" s="677">
        <v>1</v>
      </c>
      <c r="R360" s="661">
        <v>2</v>
      </c>
      <c r="S360" s="677">
        <v>1</v>
      </c>
      <c r="T360" s="742">
        <v>2</v>
      </c>
      <c r="U360" s="700">
        <v>1</v>
      </c>
    </row>
    <row r="361" spans="1:21" ht="14.4" customHeight="1" x14ac:dyDescent="0.3">
      <c r="A361" s="660">
        <v>7</v>
      </c>
      <c r="B361" s="661" t="s">
        <v>1703</v>
      </c>
      <c r="C361" s="661">
        <v>89301074</v>
      </c>
      <c r="D361" s="740" t="s">
        <v>2646</v>
      </c>
      <c r="E361" s="741" t="s">
        <v>1870</v>
      </c>
      <c r="F361" s="661" t="s">
        <v>1846</v>
      </c>
      <c r="G361" s="661" t="s">
        <v>2567</v>
      </c>
      <c r="H361" s="661" t="s">
        <v>560</v>
      </c>
      <c r="I361" s="661" t="s">
        <v>2568</v>
      </c>
      <c r="J361" s="661" t="s">
        <v>2569</v>
      </c>
      <c r="K361" s="661" t="s">
        <v>2570</v>
      </c>
      <c r="L361" s="662">
        <v>0</v>
      </c>
      <c r="M361" s="662">
        <v>0</v>
      </c>
      <c r="N361" s="661">
        <v>1</v>
      </c>
      <c r="O361" s="742">
        <v>0.5</v>
      </c>
      <c r="P361" s="662">
        <v>0</v>
      </c>
      <c r="Q361" s="677"/>
      <c r="R361" s="661">
        <v>1</v>
      </c>
      <c r="S361" s="677">
        <v>1</v>
      </c>
      <c r="T361" s="742">
        <v>0.5</v>
      </c>
      <c r="U361" s="700">
        <v>1</v>
      </c>
    </row>
    <row r="362" spans="1:21" ht="14.4" customHeight="1" x14ac:dyDescent="0.3">
      <c r="A362" s="660">
        <v>7</v>
      </c>
      <c r="B362" s="661" t="s">
        <v>1703</v>
      </c>
      <c r="C362" s="661">
        <v>89301074</v>
      </c>
      <c r="D362" s="740" t="s">
        <v>2646</v>
      </c>
      <c r="E362" s="741" t="s">
        <v>1870</v>
      </c>
      <c r="F362" s="661" t="s">
        <v>1846</v>
      </c>
      <c r="G362" s="661" t="s">
        <v>2221</v>
      </c>
      <c r="H362" s="661" t="s">
        <v>560</v>
      </c>
      <c r="I362" s="661" t="s">
        <v>2571</v>
      </c>
      <c r="J362" s="661" t="s">
        <v>2572</v>
      </c>
      <c r="K362" s="661" t="s">
        <v>2573</v>
      </c>
      <c r="L362" s="662">
        <v>105.08</v>
      </c>
      <c r="M362" s="662">
        <v>1050.8</v>
      </c>
      <c r="N362" s="661">
        <v>10</v>
      </c>
      <c r="O362" s="742">
        <v>3.5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7</v>
      </c>
      <c r="B363" s="661" t="s">
        <v>1703</v>
      </c>
      <c r="C363" s="661">
        <v>89301074</v>
      </c>
      <c r="D363" s="740" t="s">
        <v>2646</v>
      </c>
      <c r="E363" s="741" t="s">
        <v>1870</v>
      </c>
      <c r="F363" s="661" t="s">
        <v>1846</v>
      </c>
      <c r="G363" s="661" t="s">
        <v>2221</v>
      </c>
      <c r="H363" s="661" t="s">
        <v>560</v>
      </c>
      <c r="I363" s="661" t="s">
        <v>2574</v>
      </c>
      <c r="J363" s="661" t="s">
        <v>2572</v>
      </c>
      <c r="K363" s="661" t="s">
        <v>2573</v>
      </c>
      <c r="L363" s="662">
        <v>105.08</v>
      </c>
      <c r="M363" s="662">
        <v>630.48</v>
      </c>
      <c r="N363" s="661">
        <v>6</v>
      </c>
      <c r="O363" s="742">
        <v>1.5</v>
      </c>
      <c r="P363" s="662">
        <v>420.32</v>
      </c>
      <c r="Q363" s="677">
        <v>0.66666666666666663</v>
      </c>
      <c r="R363" s="661">
        <v>4</v>
      </c>
      <c r="S363" s="677">
        <v>0.66666666666666663</v>
      </c>
      <c r="T363" s="742">
        <v>1</v>
      </c>
      <c r="U363" s="700">
        <v>0.66666666666666663</v>
      </c>
    </row>
    <row r="364" spans="1:21" ht="14.4" customHeight="1" x14ac:dyDescent="0.3">
      <c r="A364" s="660">
        <v>7</v>
      </c>
      <c r="B364" s="661" t="s">
        <v>1703</v>
      </c>
      <c r="C364" s="661">
        <v>89301074</v>
      </c>
      <c r="D364" s="740" t="s">
        <v>2646</v>
      </c>
      <c r="E364" s="741" t="s">
        <v>1870</v>
      </c>
      <c r="F364" s="661" t="s">
        <v>1846</v>
      </c>
      <c r="G364" s="661" t="s">
        <v>2355</v>
      </c>
      <c r="H364" s="661" t="s">
        <v>560</v>
      </c>
      <c r="I364" s="661" t="s">
        <v>2575</v>
      </c>
      <c r="J364" s="661" t="s">
        <v>2576</v>
      </c>
      <c r="K364" s="661" t="s">
        <v>2577</v>
      </c>
      <c r="L364" s="662">
        <v>23.61</v>
      </c>
      <c r="M364" s="662">
        <v>188.88</v>
      </c>
      <c r="N364" s="661">
        <v>8</v>
      </c>
      <c r="O364" s="742">
        <v>5</v>
      </c>
      <c r="P364" s="662">
        <v>94.44</v>
      </c>
      <c r="Q364" s="677">
        <v>0.5</v>
      </c>
      <c r="R364" s="661">
        <v>4</v>
      </c>
      <c r="S364" s="677">
        <v>0.5</v>
      </c>
      <c r="T364" s="742">
        <v>3</v>
      </c>
      <c r="U364" s="700">
        <v>0.6</v>
      </c>
    </row>
    <row r="365" spans="1:21" ht="14.4" customHeight="1" x14ac:dyDescent="0.3">
      <c r="A365" s="660">
        <v>7</v>
      </c>
      <c r="B365" s="661" t="s">
        <v>1703</v>
      </c>
      <c r="C365" s="661">
        <v>89301074</v>
      </c>
      <c r="D365" s="740" t="s">
        <v>2646</v>
      </c>
      <c r="E365" s="741" t="s">
        <v>1870</v>
      </c>
      <c r="F365" s="661" t="s">
        <v>1846</v>
      </c>
      <c r="G365" s="661" t="s">
        <v>2355</v>
      </c>
      <c r="H365" s="661" t="s">
        <v>560</v>
      </c>
      <c r="I365" s="661" t="s">
        <v>2476</v>
      </c>
      <c r="J365" s="661" t="s">
        <v>2357</v>
      </c>
      <c r="K365" s="661" t="s">
        <v>2477</v>
      </c>
      <c r="L365" s="662">
        <v>37.369999999999997</v>
      </c>
      <c r="M365" s="662">
        <v>186.84999999999997</v>
      </c>
      <c r="N365" s="661">
        <v>5</v>
      </c>
      <c r="O365" s="742">
        <v>1.5</v>
      </c>
      <c r="P365" s="662">
        <v>74.739999999999995</v>
      </c>
      <c r="Q365" s="677">
        <v>0.4</v>
      </c>
      <c r="R365" s="661">
        <v>2</v>
      </c>
      <c r="S365" s="677">
        <v>0.4</v>
      </c>
      <c r="T365" s="742">
        <v>0.5</v>
      </c>
      <c r="U365" s="700">
        <v>0.33333333333333331</v>
      </c>
    </row>
    <row r="366" spans="1:21" ht="14.4" customHeight="1" x14ac:dyDescent="0.3">
      <c r="A366" s="660">
        <v>7</v>
      </c>
      <c r="B366" s="661" t="s">
        <v>1703</v>
      </c>
      <c r="C366" s="661">
        <v>89301074</v>
      </c>
      <c r="D366" s="740" t="s">
        <v>2646</v>
      </c>
      <c r="E366" s="741" t="s">
        <v>1870</v>
      </c>
      <c r="F366" s="661" t="s">
        <v>1846</v>
      </c>
      <c r="G366" s="661" t="s">
        <v>2359</v>
      </c>
      <c r="H366" s="661" t="s">
        <v>560</v>
      </c>
      <c r="I366" s="661" t="s">
        <v>2360</v>
      </c>
      <c r="J366" s="661" t="s">
        <v>2361</v>
      </c>
      <c r="K366" s="661" t="s">
        <v>695</v>
      </c>
      <c r="L366" s="662">
        <v>0</v>
      </c>
      <c r="M366" s="662">
        <v>0</v>
      </c>
      <c r="N366" s="661">
        <v>3</v>
      </c>
      <c r="O366" s="742">
        <v>1.5</v>
      </c>
      <c r="P366" s="662">
        <v>0</v>
      </c>
      <c r="Q366" s="677"/>
      <c r="R366" s="661">
        <v>3</v>
      </c>
      <c r="S366" s="677">
        <v>1</v>
      </c>
      <c r="T366" s="742">
        <v>1.5</v>
      </c>
      <c r="U366" s="700">
        <v>1</v>
      </c>
    </row>
    <row r="367" spans="1:21" ht="14.4" customHeight="1" x14ac:dyDescent="0.3">
      <c r="A367" s="660">
        <v>7</v>
      </c>
      <c r="B367" s="661" t="s">
        <v>1703</v>
      </c>
      <c r="C367" s="661">
        <v>89301074</v>
      </c>
      <c r="D367" s="740" t="s">
        <v>2646</v>
      </c>
      <c r="E367" s="741" t="s">
        <v>1870</v>
      </c>
      <c r="F367" s="661" t="s">
        <v>1846</v>
      </c>
      <c r="G367" s="661" t="s">
        <v>2362</v>
      </c>
      <c r="H367" s="661" t="s">
        <v>560</v>
      </c>
      <c r="I367" s="661" t="s">
        <v>2363</v>
      </c>
      <c r="J367" s="661" t="s">
        <v>2364</v>
      </c>
      <c r="K367" s="661" t="s">
        <v>2365</v>
      </c>
      <c r="L367" s="662">
        <v>1567.35</v>
      </c>
      <c r="M367" s="662">
        <v>6269.4</v>
      </c>
      <c r="N367" s="661">
        <v>4</v>
      </c>
      <c r="O367" s="742">
        <v>2</v>
      </c>
      <c r="P367" s="662">
        <v>4702.0499999999993</v>
      </c>
      <c r="Q367" s="677">
        <v>0.74999999999999989</v>
      </c>
      <c r="R367" s="661">
        <v>3</v>
      </c>
      <c r="S367" s="677">
        <v>0.75</v>
      </c>
      <c r="T367" s="742">
        <v>1</v>
      </c>
      <c r="U367" s="700">
        <v>0.5</v>
      </c>
    </row>
    <row r="368" spans="1:21" ht="14.4" customHeight="1" x14ac:dyDescent="0.3">
      <c r="A368" s="660">
        <v>7</v>
      </c>
      <c r="B368" s="661" t="s">
        <v>1703</v>
      </c>
      <c r="C368" s="661">
        <v>89301074</v>
      </c>
      <c r="D368" s="740" t="s">
        <v>2646</v>
      </c>
      <c r="E368" s="741" t="s">
        <v>1870</v>
      </c>
      <c r="F368" s="661" t="s">
        <v>1846</v>
      </c>
      <c r="G368" s="661" t="s">
        <v>2578</v>
      </c>
      <c r="H368" s="661" t="s">
        <v>1168</v>
      </c>
      <c r="I368" s="661" t="s">
        <v>2579</v>
      </c>
      <c r="J368" s="661" t="s">
        <v>2580</v>
      </c>
      <c r="K368" s="661" t="s">
        <v>2581</v>
      </c>
      <c r="L368" s="662">
        <v>113.66</v>
      </c>
      <c r="M368" s="662">
        <v>227.32</v>
      </c>
      <c r="N368" s="661">
        <v>2</v>
      </c>
      <c r="O368" s="742">
        <v>1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7</v>
      </c>
      <c r="B369" s="661" t="s">
        <v>1703</v>
      </c>
      <c r="C369" s="661">
        <v>89301074</v>
      </c>
      <c r="D369" s="740" t="s">
        <v>2646</v>
      </c>
      <c r="E369" s="741" t="s">
        <v>1870</v>
      </c>
      <c r="F369" s="661" t="s">
        <v>1846</v>
      </c>
      <c r="G369" s="661" t="s">
        <v>2582</v>
      </c>
      <c r="H369" s="661" t="s">
        <v>560</v>
      </c>
      <c r="I369" s="661" t="s">
        <v>2583</v>
      </c>
      <c r="J369" s="661" t="s">
        <v>2584</v>
      </c>
      <c r="K369" s="661" t="s">
        <v>2585</v>
      </c>
      <c r="L369" s="662">
        <v>64.56</v>
      </c>
      <c r="M369" s="662">
        <v>451.92</v>
      </c>
      <c r="N369" s="661">
        <v>7</v>
      </c>
      <c r="O369" s="742">
        <v>1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7</v>
      </c>
      <c r="B370" s="661" t="s">
        <v>1703</v>
      </c>
      <c r="C370" s="661">
        <v>89301074</v>
      </c>
      <c r="D370" s="740" t="s">
        <v>2646</v>
      </c>
      <c r="E370" s="741" t="s">
        <v>1870</v>
      </c>
      <c r="F370" s="661" t="s">
        <v>1846</v>
      </c>
      <c r="G370" s="661" t="s">
        <v>2366</v>
      </c>
      <c r="H370" s="661" t="s">
        <v>560</v>
      </c>
      <c r="I370" s="661" t="s">
        <v>2367</v>
      </c>
      <c r="J370" s="661" t="s">
        <v>2368</v>
      </c>
      <c r="K370" s="661" t="s">
        <v>2369</v>
      </c>
      <c r="L370" s="662">
        <v>66.97</v>
      </c>
      <c r="M370" s="662">
        <v>66.97</v>
      </c>
      <c r="N370" s="661">
        <v>1</v>
      </c>
      <c r="O370" s="742">
        <v>1</v>
      </c>
      <c r="P370" s="662">
        <v>66.97</v>
      </c>
      <c r="Q370" s="677">
        <v>1</v>
      </c>
      <c r="R370" s="661">
        <v>1</v>
      </c>
      <c r="S370" s="677">
        <v>1</v>
      </c>
      <c r="T370" s="742">
        <v>1</v>
      </c>
      <c r="U370" s="700">
        <v>1</v>
      </c>
    </row>
    <row r="371" spans="1:21" ht="14.4" customHeight="1" x14ac:dyDescent="0.3">
      <c r="A371" s="660">
        <v>7</v>
      </c>
      <c r="B371" s="661" t="s">
        <v>1703</v>
      </c>
      <c r="C371" s="661">
        <v>89301074</v>
      </c>
      <c r="D371" s="740" t="s">
        <v>2646</v>
      </c>
      <c r="E371" s="741" t="s">
        <v>1870</v>
      </c>
      <c r="F371" s="661" t="s">
        <v>1846</v>
      </c>
      <c r="G371" s="661" t="s">
        <v>2366</v>
      </c>
      <c r="H371" s="661" t="s">
        <v>560</v>
      </c>
      <c r="I371" s="661" t="s">
        <v>2586</v>
      </c>
      <c r="J371" s="661" t="s">
        <v>2368</v>
      </c>
      <c r="K371" s="661" t="s">
        <v>2369</v>
      </c>
      <c r="L371" s="662">
        <v>66.97</v>
      </c>
      <c r="M371" s="662">
        <v>133.94</v>
      </c>
      <c r="N371" s="661">
        <v>2</v>
      </c>
      <c r="O371" s="742">
        <v>1.5</v>
      </c>
      <c r="P371" s="662">
        <v>66.97</v>
      </c>
      <c r="Q371" s="677">
        <v>0.5</v>
      </c>
      <c r="R371" s="661">
        <v>1</v>
      </c>
      <c r="S371" s="677">
        <v>0.5</v>
      </c>
      <c r="T371" s="742">
        <v>1</v>
      </c>
      <c r="U371" s="700">
        <v>0.66666666666666663</v>
      </c>
    </row>
    <row r="372" spans="1:21" ht="14.4" customHeight="1" x14ac:dyDescent="0.3">
      <c r="A372" s="660">
        <v>7</v>
      </c>
      <c r="B372" s="661" t="s">
        <v>1703</v>
      </c>
      <c r="C372" s="661">
        <v>89301074</v>
      </c>
      <c r="D372" s="740" t="s">
        <v>2646</v>
      </c>
      <c r="E372" s="741" t="s">
        <v>1870</v>
      </c>
      <c r="F372" s="661" t="s">
        <v>1846</v>
      </c>
      <c r="G372" s="661" t="s">
        <v>2226</v>
      </c>
      <c r="H372" s="661" t="s">
        <v>560</v>
      </c>
      <c r="I372" s="661" t="s">
        <v>2373</v>
      </c>
      <c r="J372" s="661" t="s">
        <v>2228</v>
      </c>
      <c r="K372" s="661" t="s">
        <v>2229</v>
      </c>
      <c r="L372" s="662">
        <v>127</v>
      </c>
      <c r="M372" s="662">
        <v>381</v>
      </c>
      <c r="N372" s="661">
        <v>3</v>
      </c>
      <c r="O372" s="742">
        <v>1</v>
      </c>
      <c r="P372" s="662">
        <v>381</v>
      </c>
      <c r="Q372" s="677">
        <v>1</v>
      </c>
      <c r="R372" s="661">
        <v>3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7</v>
      </c>
      <c r="B373" s="661" t="s">
        <v>1703</v>
      </c>
      <c r="C373" s="661">
        <v>89301074</v>
      </c>
      <c r="D373" s="740" t="s">
        <v>2646</v>
      </c>
      <c r="E373" s="741" t="s">
        <v>1870</v>
      </c>
      <c r="F373" s="661" t="s">
        <v>1846</v>
      </c>
      <c r="G373" s="661" t="s">
        <v>2226</v>
      </c>
      <c r="H373" s="661" t="s">
        <v>560</v>
      </c>
      <c r="I373" s="661" t="s">
        <v>2587</v>
      </c>
      <c r="J373" s="661" t="s">
        <v>2234</v>
      </c>
      <c r="K373" s="661" t="s">
        <v>2168</v>
      </c>
      <c r="L373" s="662">
        <v>701.65</v>
      </c>
      <c r="M373" s="662">
        <v>7718.15</v>
      </c>
      <c r="N373" s="661">
        <v>11</v>
      </c>
      <c r="O373" s="742">
        <v>2</v>
      </c>
      <c r="P373" s="662">
        <v>7718.15</v>
      </c>
      <c r="Q373" s="677">
        <v>1</v>
      </c>
      <c r="R373" s="661">
        <v>11</v>
      </c>
      <c r="S373" s="677">
        <v>1</v>
      </c>
      <c r="T373" s="742">
        <v>2</v>
      </c>
      <c r="U373" s="700">
        <v>1</v>
      </c>
    </row>
    <row r="374" spans="1:21" ht="14.4" customHeight="1" x14ac:dyDescent="0.3">
      <c r="A374" s="660">
        <v>7</v>
      </c>
      <c r="B374" s="661" t="s">
        <v>1703</v>
      </c>
      <c r="C374" s="661">
        <v>89301074</v>
      </c>
      <c r="D374" s="740" t="s">
        <v>2646</v>
      </c>
      <c r="E374" s="741" t="s">
        <v>1870</v>
      </c>
      <c r="F374" s="661" t="s">
        <v>1846</v>
      </c>
      <c r="G374" s="661" t="s">
        <v>2226</v>
      </c>
      <c r="H374" s="661" t="s">
        <v>560</v>
      </c>
      <c r="I374" s="661" t="s">
        <v>2588</v>
      </c>
      <c r="J374" s="661" t="s">
        <v>2486</v>
      </c>
      <c r="K374" s="661" t="s">
        <v>1221</v>
      </c>
      <c r="L374" s="662">
        <v>208.18</v>
      </c>
      <c r="M374" s="662">
        <v>1040.9000000000001</v>
      </c>
      <c r="N374" s="661">
        <v>5</v>
      </c>
      <c r="O374" s="742">
        <v>4</v>
      </c>
      <c r="P374" s="662">
        <v>416.36</v>
      </c>
      <c r="Q374" s="677">
        <v>0.39999999999999997</v>
      </c>
      <c r="R374" s="661">
        <v>2</v>
      </c>
      <c r="S374" s="677">
        <v>0.4</v>
      </c>
      <c r="T374" s="742">
        <v>2</v>
      </c>
      <c r="U374" s="700">
        <v>0.5</v>
      </c>
    </row>
    <row r="375" spans="1:21" ht="14.4" customHeight="1" x14ac:dyDescent="0.3">
      <c r="A375" s="660">
        <v>7</v>
      </c>
      <c r="B375" s="661" t="s">
        <v>1703</v>
      </c>
      <c r="C375" s="661">
        <v>89301074</v>
      </c>
      <c r="D375" s="740" t="s">
        <v>2646</v>
      </c>
      <c r="E375" s="741" t="s">
        <v>1870</v>
      </c>
      <c r="F375" s="661" t="s">
        <v>1846</v>
      </c>
      <c r="G375" s="661" t="s">
        <v>2226</v>
      </c>
      <c r="H375" s="661" t="s">
        <v>560</v>
      </c>
      <c r="I375" s="661" t="s">
        <v>2374</v>
      </c>
      <c r="J375" s="661" t="s">
        <v>2375</v>
      </c>
      <c r="K375" s="661" t="s">
        <v>727</v>
      </c>
      <c r="L375" s="662">
        <v>383.18</v>
      </c>
      <c r="M375" s="662">
        <v>383.18</v>
      </c>
      <c r="N375" s="661">
        <v>1</v>
      </c>
      <c r="O375" s="742">
        <v>1</v>
      </c>
      <c r="P375" s="662">
        <v>383.18</v>
      </c>
      <c r="Q375" s="677">
        <v>1</v>
      </c>
      <c r="R375" s="661">
        <v>1</v>
      </c>
      <c r="S375" s="677">
        <v>1</v>
      </c>
      <c r="T375" s="742">
        <v>1</v>
      </c>
      <c r="U375" s="700">
        <v>1</v>
      </c>
    </row>
    <row r="376" spans="1:21" ht="14.4" customHeight="1" x14ac:dyDescent="0.3">
      <c r="A376" s="660">
        <v>7</v>
      </c>
      <c r="B376" s="661" t="s">
        <v>1703</v>
      </c>
      <c r="C376" s="661">
        <v>89301074</v>
      </c>
      <c r="D376" s="740" t="s">
        <v>2646</v>
      </c>
      <c r="E376" s="741" t="s">
        <v>1870</v>
      </c>
      <c r="F376" s="661" t="s">
        <v>1846</v>
      </c>
      <c r="G376" s="661" t="s">
        <v>2226</v>
      </c>
      <c r="H376" s="661" t="s">
        <v>560</v>
      </c>
      <c r="I376" s="661" t="s">
        <v>2230</v>
      </c>
      <c r="J376" s="661" t="s">
        <v>2231</v>
      </c>
      <c r="K376" s="661" t="s">
        <v>2232</v>
      </c>
      <c r="L376" s="662">
        <v>389.92</v>
      </c>
      <c r="M376" s="662">
        <v>2339.52</v>
      </c>
      <c r="N376" s="661">
        <v>6</v>
      </c>
      <c r="O376" s="742">
        <v>1</v>
      </c>
      <c r="P376" s="662">
        <v>2339.52</v>
      </c>
      <c r="Q376" s="677">
        <v>1</v>
      </c>
      <c r="R376" s="661">
        <v>6</v>
      </c>
      <c r="S376" s="677">
        <v>1</v>
      </c>
      <c r="T376" s="742">
        <v>1</v>
      </c>
      <c r="U376" s="700">
        <v>1</v>
      </c>
    </row>
    <row r="377" spans="1:21" ht="14.4" customHeight="1" x14ac:dyDescent="0.3">
      <c r="A377" s="660">
        <v>7</v>
      </c>
      <c r="B377" s="661" t="s">
        <v>1703</v>
      </c>
      <c r="C377" s="661">
        <v>89301074</v>
      </c>
      <c r="D377" s="740" t="s">
        <v>2646</v>
      </c>
      <c r="E377" s="741" t="s">
        <v>1870</v>
      </c>
      <c r="F377" s="661" t="s">
        <v>1846</v>
      </c>
      <c r="G377" s="661" t="s">
        <v>2156</v>
      </c>
      <c r="H377" s="661" t="s">
        <v>560</v>
      </c>
      <c r="I377" s="661" t="s">
        <v>2382</v>
      </c>
      <c r="J377" s="661" t="s">
        <v>1689</v>
      </c>
      <c r="K377" s="661" t="s">
        <v>2383</v>
      </c>
      <c r="L377" s="662">
        <v>48.42</v>
      </c>
      <c r="M377" s="662">
        <v>48.42</v>
      </c>
      <c r="N377" s="661">
        <v>1</v>
      </c>
      <c r="O377" s="742">
        <v>0.5</v>
      </c>
      <c r="P377" s="662">
        <v>48.42</v>
      </c>
      <c r="Q377" s="677">
        <v>1</v>
      </c>
      <c r="R377" s="661">
        <v>1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7</v>
      </c>
      <c r="B378" s="661" t="s">
        <v>1703</v>
      </c>
      <c r="C378" s="661">
        <v>89301074</v>
      </c>
      <c r="D378" s="740" t="s">
        <v>2646</v>
      </c>
      <c r="E378" s="741" t="s">
        <v>1870</v>
      </c>
      <c r="F378" s="661" t="s">
        <v>1846</v>
      </c>
      <c r="G378" s="661" t="s">
        <v>2235</v>
      </c>
      <c r="H378" s="661" t="s">
        <v>560</v>
      </c>
      <c r="I378" s="661" t="s">
        <v>2388</v>
      </c>
      <c r="J378" s="661" t="s">
        <v>2237</v>
      </c>
      <c r="K378" s="661" t="s">
        <v>2389</v>
      </c>
      <c r="L378" s="662">
        <v>3354.59</v>
      </c>
      <c r="M378" s="662">
        <v>57028.03</v>
      </c>
      <c r="N378" s="661">
        <v>17</v>
      </c>
      <c r="O378" s="742">
        <v>5</v>
      </c>
      <c r="P378" s="662">
        <v>57028.03</v>
      </c>
      <c r="Q378" s="677">
        <v>1</v>
      </c>
      <c r="R378" s="661">
        <v>17</v>
      </c>
      <c r="S378" s="677">
        <v>1</v>
      </c>
      <c r="T378" s="742">
        <v>5</v>
      </c>
      <c r="U378" s="700">
        <v>1</v>
      </c>
    </row>
    <row r="379" spans="1:21" ht="14.4" customHeight="1" x14ac:dyDescent="0.3">
      <c r="A379" s="660">
        <v>7</v>
      </c>
      <c r="B379" s="661" t="s">
        <v>1703</v>
      </c>
      <c r="C379" s="661">
        <v>89301074</v>
      </c>
      <c r="D379" s="740" t="s">
        <v>2646</v>
      </c>
      <c r="E379" s="741" t="s">
        <v>1870</v>
      </c>
      <c r="F379" s="661" t="s">
        <v>1846</v>
      </c>
      <c r="G379" s="661" t="s">
        <v>2235</v>
      </c>
      <c r="H379" s="661" t="s">
        <v>560</v>
      </c>
      <c r="I379" s="661" t="s">
        <v>2239</v>
      </c>
      <c r="J379" s="661" t="s">
        <v>2240</v>
      </c>
      <c r="K379" s="661" t="s">
        <v>2241</v>
      </c>
      <c r="L379" s="662">
        <v>454.27</v>
      </c>
      <c r="M379" s="662">
        <v>7268.32</v>
      </c>
      <c r="N379" s="661">
        <v>16</v>
      </c>
      <c r="O379" s="742">
        <v>3</v>
      </c>
      <c r="P379" s="662">
        <v>7268.32</v>
      </c>
      <c r="Q379" s="677">
        <v>1</v>
      </c>
      <c r="R379" s="661">
        <v>16</v>
      </c>
      <c r="S379" s="677">
        <v>1</v>
      </c>
      <c r="T379" s="742">
        <v>3</v>
      </c>
      <c r="U379" s="700">
        <v>1</v>
      </c>
    </row>
    <row r="380" spans="1:21" ht="14.4" customHeight="1" x14ac:dyDescent="0.3">
      <c r="A380" s="660">
        <v>7</v>
      </c>
      <c r="B380" s="661" t="s">
        <v>1703</v>
      </c>
      <c r="C380" s="661">
        <v>89301074</v>
      </c>
      <c r="D380" s="740" t="s">
        <v>2646</v>
      </c>
      <c r="E380" s="741" t="s">
        <v>1870</v>
      </c>
      <c r="F380" s="661" t="s">
        <v>1846</v>
      </c>
      <c r="G380" s="661" t="s">
        <v>2235</v>
      </c>
      <c r="H380" s="661" t="s">
        <v>560</v>
      </c>
      <c r="I380" s="661" t="s">
        <v>2390</v>
      </c>
      <c r="J380" s="661" t="s">
        <v>2240</v>
      </c>
      <c r="K380" s="661" t="s">
        <v>2391</v>
      </c>
      <c r="L380" s="662">
        <v>908.53</v>
      </c>
      <c r="M380" s="662">
        <v>9993.83</v>
      </c>
      <c r="N380" s="661">
        <v>11</v>
      </c>
      <c r="O380" s="742">
        <v>3</v>
      </c>
      <c r="P380" s="662">
        <v>2725.59</v>
      </c>
      <c r="Q380" s="677">
        <v>0.27272727272727276</v>
      </c>
      <c r="R380" s="661">
        <v>3</v>
      </c>
      <c r="S380" s="677">
        <v>0.27272727272727271</v>
      </c>
      <c r="T380" s="742">
        <v>1</v>
      </c>
      <c r="U380" s="700">
        <v>0.33333333333333331</v>
      </c>
    </row>
    <row r="381" spans="1:21" ht="14.4" customHeight="1" x14ac:dyDescent="0.3">
      <c r="A381" s="660">
        <v>7</v>
      </c>
      <c r="B381" s="661" t="s">
        <v>1703</v>
      </c>
      <c r="C381" s="661">
        <v>89301074</v>
      </c>
      <c r="D381" s="740" t="s">
        <v>2646</v>
      </c>
      <c r="E381" s="741" t="s">
        <v>1870</v>
      </c>
      <c r="F381" s="661" t="s">
        <v>1846</v>
      </c>
      <c r="G381" s="661" t="s">
        <v>2235</v>
      </c>
      <c r="H381" s="661" t="s">
        <v>560</v>
      </c>
      <c r="I381" s="661" t="s">
        <v>2488</v>
      </c>
      <c r="J381" s="661" t="s">
        <v>2246</v>
      </c>
      <c r="K381" s="661" t="s">
        <v>2489</v>
      </c>
      <c r="L381" s="662">
        <v>291.85000000000002</v>
      </c>
      <c r="M381" s="662">
        <v>291.85000000000002</v>
      </c>
      <c r="N381" s="661">
        <v>1</v>
      </c>
      <c r="O381" s="742">
        <v>1</v>
      </c>
      <c r="P381" s="662">
        <v>291.85000000000002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7</v>
      </c>
      <c r="B382" s="661" t="s">
        <v>1703</v>
      </c>
      <c r="C382" s="661">
        <v>89301074</v>
      </c>
      <c r="D382" s="740" t="s">
        <v>2646</v>
      </c>
      <c r="E382" s="741" t="s">
        <v>1870</v>
      </c>
      <c r="F382" s="661" t="s">
        <v>1846</v>
      </c>
      <c r="G382" s="661" t="s">
        <v>2235</v>
      </c>
      <c r="H382" s="661" t="s">
        <v>560</v>
      </c>
      <c r="I382" s="661" t="s">
        <v>2242</v>
      </c>
      <c r="J382" s="661" t="s">
        <v>2243</v>
      </c>
      <c r="K382" s="661" t="s">
        <v>2244</v>
      </c>
      <c r="L382" s="662">
        <v>838.65</v>
      </c>
      <c r="M382" s="662">
        <v>12579.75</v>
      </c>
      <c r="N382" s="661">
        <v>15</v>
      </c>
      <c r="O382" s="742">
        <v>3</v>
      </c>
      <c r="P382" s="662">
        <v>7547.8499999999995</v>
      </c>
      <c r="Q382" s="677">
        <v>0.6</v>
      </c>
      <c r="R382" s="661">
        <v>9</v>
      </c>
      <c r="S382" s="677">
        <v>0.6</v>
      </c>
      <c r="T382" s="742">
        <v>2</v>
      </c>
      <c r="U382" s="700">
        <v>0.66666666666666663</v>
      </c>
    </row>
    <row r="383" spans="1:21" ht="14.4" customHeight="1" x14ac:dyDescent="0.3">
      <c r="A383" s="660">
        <v>7</v>
      </c>
      <c r="B383" s="661" t="s">
        <v>1703</v>
      </c>
      <c r="C383" s="661">
        <v>89301074</v>
      </c>
      <c r="D383" s="740" t="s">
        <v>2646</v>
      </c>
      <c r="E383" s="741" t="s">
        <v>1870</v>
      </c>
      <c r="F383" s="661" t="s">
        <v>1846</v>
      </c>
      <c r="G383" s="661" t="s">
        <v>2235</v>
      </c>
      <c r="H383" s="661" t="s">
        <v>560</v>
      </c>
      <c r="I383" s="661" t="s">
        <v>2394</v>
      </c>
      <c r="J383" s="661" t="s">
        <v>2243</v>
      </c>
      <c r="K383" s="661" t="s">
        <v>2395</v>
      </c>
      <c r="L383" s="662">
        <v>1677.3</v>
      </c>
      <c r="M383" s="662">
        <v>26836.799999999999</v>
      </c>
      <c r="N383" s="661">
        <v>16</v>
      </c>
      <c r="O383" s="742">
        <v>6</v>
      </c>
      <c r="P383" s="662">
        <v>16773</v>
      </c>
      <c r="Q383" s="677">
        <v>0.625</v>
      </c>
      <c r="R383" s="661">
        <v>10</v>
      </c>
      <c r="S383" s="677">
        <v>0.625</v>
      </c>
      <c r="T383" s="742">
        <v>4</v>
      </c>
      <c r="U383" s="700">
        <v>0.66666666666666663</v>
      </c>
    </row>
    <row r="384" spans="1:21" ht="14.4" customHeight="1" x14ac:dyDescent="0.3">
      <c r="A384" s="660">
        <v>7</v>
      </c>
      <c r="B384" s="661" t="s">
        <v>1703</v>
      </c>
      <c r="C384" s="661">
        <v>89301074</v>
      </c>
      <c r="D384" s="740" t="s">
        <v>2646</v>
      </c>
      <c r="E384" s="741" t="s">
        <v>1870</v>
      </c>
      <c r="F384" s="661" t="s">
        <v>1846</v>
      </c>
      <c r="G384" s="661" t="s">
        <v>2235</v>
      </c>
      <c r="H384" s="661" t="s">
        <v>560</v>
      </c>
      <c r="I384" s="661" t="s">
        <v>2396</v>
      </c>
      <c r="J384" s="661" t="s">
        <v>2397</v>
      </c>
      <c r="K384" s="661" t="s">
        <v>2395</v>
      </c>
      <c r="L384" s="662">
        <v>1677.3</v>
      </c>
      <c r="M384" s="662">
        <v>10063.799999999999</v>
      </c>
      <c r="N384" s="661">
        <v>6</v>
      </c>
      <c r="O384" s="742">
        <v>3</v>
      </c>
      <c r="P384" s="662">
        <v>10063.799999999999</v>
      </c>
      <c r="Q384" s="677">
        <v>1</v>
      </c>
      <c r="R384" s="661">
        <v>6</v>
      </c>
      <c r="S384" s="677">
        <v>1</v>
      </c>
      <c r="T384" s="742">
        <v>3</v>
      </c>
      <c r="U384" s="700">
        <v>1</v>
      </c>
    </row>
    <row r="385" spans="1:21" ht="14.4" customHeight="1" x14ac:dyDescent="0.3">
      <c r="A385" s="660">
        <v>7</v>
      </c>
      <c r="B385" s="661" t="s">
        <v>1703</v>
      </c>
      <c r="C385" s="661">
        <v>89301074</v>
      </c>
      <c r="D385" s="740" t="s">
        <v>2646</v>
      </c>
      <c r="E385" s="741" t="s">
        <v>1870</v>
      </c>
      <c r="F385" s="661" t="s">
        <v>1846</v>
      </c>
      <c r="G385" s="661" t="s">
        <v>2235</v>
      </c>
      <c r="H385" s="661" t="s">
        <v>560</v>
      </c>
      <c r="I385" s="661" t="s">
        <v>2490</v>
      </c>
      <c r="J385" s="661" t="s">
        <v>2491</v>
      </c>
      <c r="K385" s="661" t="s">
        <v>2391</v>
      </c>
      <c r="L385" s="662">
        <v>908.53</v>
      </c>
      <c r="M385" s="662">
        <v>1817.06</v>
      </c>
      <c r="N385" s="661">
        <v>2</v>
      </c>
      <c r="O385" s="742">
        <v>2</v>
      </c>
      <c r="P385" s="662">
        <v>1817.06</v>
      </c>
      <c r="Q385" s="677">
        <v>1</v>
      </c>
      <c r="R385" s="661">
        <v>2</v>
      </c>
      <c r="S385" s="677">
        <v>1</v>
      </c>
      <c r="T385" s="742">
        <v>2</v>
      </c>
      <c r="U385" s="700">
        <v>1</v>
      </c>
    </row>
    <row r="386" spans="1:21" ht="14.4" customHeight="1" x14ac:dyDescent="0.3">
      <c r="A386" s="660">
        <v>7</v>
      </c>
      <c r="B386" s="661" t="s">
        <v>1703</v>
      </c>
      <c r="C386" s="661">
        <v>89301074</v>
      </c>
      <c r="D386" s="740" t="s">
        <v>2646</v>
      </c>
      <c r="E386" s="741" t="s">
        <v>1870</v>
      </c>
      <c r="F386" s="661" t="s">
        <v>1846</v>
      </c>
      <c r="G386" s="661" t="s">
        <v>2235</v>
      </c>
      <c r="H386" s="661" t="s">
        <v>560</v>
      </c>
      <c r="I386" s="661" t="s">
        <v>2589</v>
      </c>
      <c r="J386" s="661" t="s">
        <v>2590</v>
      </c>
      <c r="K386" s="661" t="s">
        <v>2591</v>
      </c>
      <c r="L386" s="662">
        <v>291.85000000000002</v>
      </c>
      <c r="M386" s="662">
        <v>1751.1000000000001</v>
      </c>
      <c r="N386" s="661">
        <v>6</v>
      </c>
      <c r="O386" s="742">
        <v>1</v>
      </c>
      <c r="P386" s="662">
        <v>1751.1000000000001</v>
      </c>
      <c r="Q386" s="677">
        <v>1</v>
      </c>
      <c r="R386" s="661">
        <v>6</v>
      </c>
      <c r="S386" s="677">
        <v>1</v>
      </c>
      <c r="T386" s="742">
        <v>1</v>
      </c>
      <c r="U386" s="700">
        <v>1</v>
      </c>
    </row>
    <row r="387" spans="1:21" ht="14.4" customHeight="1" x14ac:dyDescent="0.3">
      <c r="A387" s="660">
        <v>7</v>
      </c>
      <c r="B387" s="661" t="s">
        <v>1703</v>
      </c>
      <c r="C387" s="661">
        <v>89301074</v>
      </c>
      <c r="D387" s="740" t="s">
        <v>2646</v>
      </c>
      <c r="E387" s="741" t="s">
        <v>1870</v>
      </c>
      <c r="F387" s="661" t="s">
        <v>1846</v>
      </c>
      <c r="G387" s="661" t="s">
        <v>2235</v>
      </c>
      <c r="H387" s="661" t="s">
        <v>560</v>
      </c>
      <c r="I387" s="661" t="s">
        <v>2592</v>
      </c>
      <c r="J387" s="661" t="s">
        <v>2593</v>
      </c>
      <c r="K387" s="661" t="s">
        <v>2594</v>
      </c>
      <c r="L387" s="662">
        <v>0</v>
      </c>
      <c r="M387" s="662">
        <v>0</v>
      </c>
      <c r="N387" s="661">
        <v>1</v>
      </c>
      <c r="O387" s="742">
        <v>1</v>
      </c>
      <c r="P387" s="662"/>
      <c r="Q387" s="677"/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7</v>
      </c>
      <c r="B388" s="661" t="s">
        <v>1703</v>
      </c>
      <c r="C388" s="661">
        <v>89301074</v>
      </c>
      <c r="D388" s="740" t="s">
        <v>2646</v>
      </c>
      <c r="E388" s="741" t="s">
        <v>1870</v>
      </c>
      <c r="F388" s="661" t="s">
        <v>1846</v>
      </c>
      <c r="G388" s="661" t="s">
        <v>2235</v>
      </c>
      <c r="H388" s="661" t="s">
        <v>560</v>
      </c>
      <c r="I388" s="661" t="s">
        <v>2595</v>
      </c>
      <c r="J388" s="661" t="s">
        <v>2596</v>
      </c>
      <c r="K388" s="661" t="s">
        <v>2389</v>
      </c>
      <c r="L388" s="662">
        <v>3354.59</v>
      </c>
      <c r="M388" s="662">
        <v>10063.77</v>
      </c>
      <c r="N388" s="661">
        <v>3</v>
      </c>
      <c r="O388" s="742">
        <v>1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7</v>
      </c>
      <c r="B389" s="661" t="s">
        <v>1703</v>
      </c>
      <c r="C389" s="661">
        <v>89301074</v>
      </c>
      <c r="D389" s="740" t="s">
        <v>2646</v>
      </c>
      <c r="E389" s="741" t="s">
        <v>1870</v>
      </c>
      <c r="F389" s="661" t="s">
        <v>1846</v>
      </c>
      <c r="G389" s="661" t="s">
        <v>2235</v>
      </c>
      <c r="H389" s="661" t="s">
        <v>560</v>
      </c>
      <c r="I389" s="661" t="s">
        <v>2597</v>
      </c>
      <c r="J389" s="661" t="s">
        <v>2596</v>
      </c>
      <c r="K389" s="661" t="s">
        <v>2598</v>
      </c>
      <c r="L389" s="662">
        <v>0</v>
      </c>
      <c r="M389" s="662">
        <v>0</v>
      </c>
      <c r="N389" s="661">
        <v>4</v>
      </c>
      <c r="O389" s="742">
        <v>2</v>
      </c>
      <c r="P389" s="662">
        <v>0</v>
      </c>
      <c r="Q389" s="677"/>
      <c r="R389" s="661">
        <v>4</v>
      </c>
      <c r="S389" s="677">
        <v>1</v>
      </c>
      <c r="T389" s="742">
        <v>2</v>
      </c>
      <c r="U389" s="700">
        <v>1</v>
      </c>
    </row>
    <row r="390" spans="1:21" ht="14.4" customHeight="1" x14ac:dyDescent="0.3">
      <c r="A390" s="660">
        <v>7</v>
      </c>
      <c r="B390" s="661" t="s">
        <v>1703</v>
      </c>
      <c r="C390" s="661">
        <v>89301074</v>
      </c>
      <c r="D390" s="740" t="s">
        <v>2646</v>
      </c>
      <c r="E390" s="741" t="s">
        <v>1870</v>
      </c>
      <c r="F390" s="661" t="s">
        <v>1846</v>
      </c>
      <c r="G390" s="661" t="s">
        <v>2248</v>
      </c>
      <c r="H390" s="661" t="s">
        <v>560</v>
      </c>
      <c r="I390" s="661" t="s">
        <v>2398</v>
      </c>
      <c r="J390" s="661" t="s">
        <v>2399</v>
      </c>
      <c r="K390" s="661" t="s">
        <v>2400</v>
      </c>
      <c r="L390" s="662">
        <v>3690.52</v>
      </c>
      <c r="M390" s="662">
        <v>14762.08</v>
      </c>
      <c r="N390" s="661">
        <v>4</v>
      </c>
      <c r="O390" s="742">
        <v>1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7</v>
      </c>
      <c r="B391" s="661" t="s">
        <v>1703</v>
      </c>
      <c r="C391" s="661">
        <v>89301074</v>
      </c>
      <c r="D391" s="740" t="s">
        <v>2646</v>
      </c>
      <c r="E391" s="741" t="s">
        <v>1870</v>
      </c>
      <c r="F391" s="661" t="s">
        <v>1846</v>
      </c>
      <c r="G391" s="661" t="s">
        <v>2248</v>
      </c>
      <c r="H391" s="661" t="s">
        <v>560</v>
      </c>
      <c r="I391" s="661" t="s">
        <v>2599</v>
      </c>
      <c r="J391" s="661" t="s">
        <v>2399</v>
      </c>
      <c r="K391" s="661" t="s">
        <v>2600</v>
      </c>
      <c r="L391" s="662">
        <v>0</v>
      </c>
      <c r="M391" s="662">
        <v>0</v>
      </c>
      <c r="N391" s="661">
        <v>6</v>
      </c>
      <c r="O391" s="742">
        <v>1</v>
      </c>
      <c r="P391" s="662"/>
      <c r="Q391" s="677"/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7</v>
      </c>
      <c r="B392" s="661" t="s">
        <v>1703</v>
      </c>
      <c r="C392" s="661">
        <v>89301074</v>
      </c>
      <c r="D392" s="740" t="s">
        <v>2646</v>
      </c>
      <c r="E392" s="741" t="s">
        <v>1870</v>
      </c>
      <c r="F392" s="661" t="s">
        <v>1846</v>
      </c>
      <c r="G392" s="661" t="s">
        <v>2403</v>
      </c>
      <c r="H392" s="661" t="s">
        <v>560</v>
      </c>
      <c r="I392" s="661" t="s">
        <v>1130</v>
      </c>
      <c r="J392" s="661" t="s">
        <v>1131</v>
      </c>
      <c r="K392" s="661" t="s">
        <v>1132</v>
      </c>
      <c r="L392" s="662">
        <v>108.44</v>
      </c>
      <c r="M392" s="662">
        <v>108.44</v>
      </c>
      <c r="N392" s="661">
        <v>1</v>
      </c>
      <c r="O392" s="742">
        <v>0.5</v>
      </c>
      <c r="P392" s="662">
        <v>108.44</v>
      </c>
      <c r="Q392" s="677">
        <v>1</v>
      </c>
      <c r="R392" s="661">
        <v>1</v>
      </c>
      <c r="S392" s="677">
        <v>1</v>
      </c>
      <c r="T392" s="742">
        <v>0.5</v>
      </c>
      <c r="U392" s="700">
        <v>1</v>
      </c>
    </row>
    <row r="393" spans="1:21" ht="14.4" customHeight="1" x14ac:dyDescent="0.3">
      <c r="A393" s="660">
        <v>7</v>
      </c>
      <c r="B393" s="661" t="s">
        <v>1703</v>
      </c>
      <c r="C393" s="661">
        <v>89301074</v>
      </c>
      <c r="D393" s="740" t="s">
        <v>2646</v>
      </c>
      <c r="E393" s="741" t="s">
        <v>1870</v>
      </c>
      <c r="F393" s="661" t="s">
        <v>1846</v>
      </c>
      <c r="G393" s="661" t="s">
        <v>2158</v>
      </c>
      <c r="H393" s="661" t="s">
        <v>1168</v>
      </c>
      <c r="I393" s="661" t="s">
        <v>2406</v>
      </c>
      <c r="J393" s="661" t="s">
        <v>2407</v>
      </c>
      <c r="K393" s="661" t="s">
        <v>2408</v>
      </c>
      <c r="L393" s="662">
        <v>1286.2</v>
      </c>
      <c r="M393" s="662">
        <v>2572.4</v>
      </c>
      <c r="N393" s="661">
        <v>2</v>
      </c>
      <c r="O393" s="742">
        <v>1</v>
      </c>
      <c r="P393" s="662">
        <v>2572.4</v>
      </c>
      <c r="Q393" s="677">
        <v>1</v>
      </c>
      <c r="R393" s="661">
        <v>2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7</v>
      </c>
      <c r="B394" s="661" t="s">
        <v>1703</v>
      </c>
      <c r="C394" s="661">
        <v>89301074</v>
      </c>
      <c r="D394" s="740" t="s">
        <v>2646</v>
      </c>
      <c r="E394" s="741" t="s">
        <v>1870</v>
      </c>
      <c r="F394" s="661" t="s">
        <v>1846</v>
      </c>
      <c r="G394" s="661" t="s">
        <v>2158</v>
      </c>
      <c r="H394" s="661" t="s">
        <v>1168</v>
      </c>
      <c r="I394" s="661" t="s">
        <v>2159</v>
      </c>
      <c r="J394" s="661" t="s">
        <v>2160</v>
      </c>
      <c r="K394" s="661" t="s">
        <v>2161</v>
      </c>
      <c r="L394" s="662">
        <v>1715.48</v>
      </c>
      <c r="M394" s="662">
        <v>17154.800000000003</v>
      </c>
      <c r="N394" s="661">
        <v>10</v>
      </c>
      <c r="O394" s="742">
        <v>4.5</v>
      </c>
      <c r="P394" s="662">
        <v>8577.4</v>
      </c>
      <c r="Q394" s="677">
        <v>0.49999999999999989</v>
      </c>
      <c r="R394" s="661">
        <v>5</v>
      </c>
      <c r="S394" s="677">
        <v>0.5</v>
      </c>
      <c r="T394" s="742">
        <v>3</v>
      </c>
      <c r="U394" s="700">
        <v>0.66666666666666663</v>
      </c>
    </row>
    <row r="395" spans="1:21" ht="14.4" customHeight="1" x14ac:dyDescent="0.3">
      <c r="A395" s="660">
        <v>7</v>
      </c>
      <c r="B395" s="661" t="s">
        <v>1703</v>
      </c>
      <c r="C395" s="661">
        <v>89301074</v>
      </c>
      <c r="D395" s="740" t="s">
        <v>2646</v>
      </c>
      <c r="E395" s="741" t="s">
        <v>1870</v>
      </c>
      <c r="F395" s="661" t="s">
        <v>1846</v>
      </c>
      <c r="G395" s="661" t="s">
        <v>2258</v>
      </c>
      <c r="H395" s="661" t="s">
        <v>560</v>
      </c>
      <c r="I395" s="661" t="s">
        <v>666</v>
      </c>
      <c r="J395" s="661" t="s">
        <v>2259</v>
      </c>
      <c r="K395" s="661" t="s">
        <v>2260</v>
      </c>
      <c r="L395" s="662">
        <v>0</v>
      </c>
      <c r="M395" s="662">
        <v>0</v>
      </c>
      <c r="N395" s="661">
        <v>9</v>
      </c>
      <c r="O395" s="742">
        <v>4</v>
      </c>
      <c r="P395" s="662">
        <v>0</v>
      </c>
      <c r="Q395" s="677"/>
      <c r="R395" s="661">
        <v>2</v>
      </c>
      <c r="S395" s="677">
        <v>0.22222222222222221</v>
      </c>
      <c r="T395" s="742">
        <v>1</v>
      </c>
      <c r="U395" s="700">
        <v>0.25</v>
      </c>
    </row>
    <row r="396" spans="1:21" ht="14.4" customHeight="1" x14ac:dyDescent="0.3">
      <c r="A396" s="660">
        <v>7</v>
      </c>
      <c r="B396" s="661" t="s">
        <v>1703</v>
      </c>
      <c r="C396" s="661">
        <v>89301074</v>
      </c>
      <c r="D396" s="740" t="s">
        <v>2646</v>
      </c>
      <c r="E396" s="741" t="s">
        <v>1870</v>
      </c>
      <c r="F396" s="661" t="s">
        <v>1846</v>
      </c>
      <c r="G396" s="661" t="s">
        <v>2087</v>
      </c>
      <c r="H396" s="661" t="s">
        <v>1168</v>
      </c>
      <c r="I396" s="661" t="s">
        <v>2601</v>
      </c>
      <c r="J396" s="661" t="s">
        <v>2602</v>
      </c>
      <c r="K396" s="661" t="s">
        <v>2603</v>
      </c>
      <c r="L396" s="662">
        <v>409.77</v>
      </c>
      <c r="M396" s="662">
        <v>819.54</v>
      </c>
      <c r="N396" s="661">
        <v>2</v>
      </c>
      <c r="O396" s="742">
        <v>1</v>
      </c>
      <c r="P396" s="662">
        <v>819.54</v>
      </c>
      <c r="Q396" s="677">
        <v>1</v>
      </c>
      <c r="R396" s="661">
        <v>2</v>
      </c>
      <c r="S396" s="677">
        <v>1</v>
      </c>
      <c r="T396" s="742">
        <v>1</v>
      </c>
      <c r="U396" s="700">
        <v>1</v>
      </c>
    </row>
    <row r="397" spans="1:21" ht="14.4" customHeight="1" x14ac:dyDescent="0.3">
      <c r="A397" s="660">
        <v>7</v>
      </c>
      <c r="B397" s="661" t="s">
        <v>1703</v>
      </c>
      <c r="C397" s="661">
        <v>89301074</v>
      </c>
      <c r="D397" s="740" t="s">
        <v>2646</v>
      </c>
      <c r="E397" s="741" t="s">
        <v>1870</v>
      </c>
      <c r="F397" s="661" t="s">
        <v>1846</v>
      </c>
      <c r="G397" s="661" t="s">
        <v>2415</v>
      </c>
      <c r="H397" s="661" t="s">
        <v>560</v>
      </c>
      <c r="I397" s="661" t="s">
        <v>2416</v>
      </c>
      <c r="J397" s="661" t="s">
        <v>2124</v>
      </c>
      <c r="K397" s="661"/>
      <c r="L397" s="662">
        <v>583.70000000000005</v>
      </c>
      <c r="M397" s="662">
        <v>2918.5</v>
      </c>
      <c r="N397" s="661">
        <v>5</v>
      </c>
      <c r="O397" s="742">
        <v>2</v>
      </c>
      <c r="P397" s="662">
        <v>2918.5</v>
      </c>
      <c r="Q397" s="677">
        <v>1</v>
      </c>
      <c r="R397" s="661">
        <v>5</v>
      </c>
      <c r="S397" s="677">
        <v>1</v>
      </c>
      <c r="T397" s="742">
        <v>2</v>
      </c>
      <c r="U397" s="700">
        <v>1</v>
      </c>
    </row>
    <row r="398" spans="1:21" ht="14.4" customHeight="1" x14ac:dyDescent="0.3">
      <c r="A398" s="660">
        <v>7</v>
      </c>
      <c r="B398" s="661" t="s">
        <v>1703</v>
      </c>
      <c r="C398" s="661">
        <v>89301074</v>
      </c>
      <c r="D398" s="740" t="s">
        <v>2646</v>
      </c>
      <c r="E398" s="741" t="s">
        <v>1870</v>
      </c>
      <c r="F398" s="661" t="s">
        <v>1846</v>
      </c>
      <c r="G398" s="661" t="s">
        <v>2415</v>
      </c>
      <c r="H398" s="661" t="s">
        <v>560</v>
      </c>
      <c r="I398" s="661" t="s">
        <v>2604</v>
      </c>
      <c r="J398" s="661" t="s">
        <v>2124</v>
      </c>
      <c r="K398" s="661"/>
      <c r="L398" s="662">
        <v>908.53</v>
      </c>
      <c r="M398" s="662">
        <v>5451.1799999999994</v>
      </c>
      <c r="N398" s="661">
        <v>6</v>
      </c>
      <c r="O398" s="742">
        <v>4</v>
      </c>
      <c r="P398" s="662">
        <v>4542.6499999999996</v>
      </c>
      <c r="Q398" s="677">
        <v>0.83333333333333337</v>
      </c>
      <c r="R398" s="661">
        <v>5</v>
      </c>
      <c r="S398" s="677">
        <v>0.83333333333333337</v>
      </c>
      <c r="T398" s="742">
        <v>3</v>
      </c>
      <c r="U398" s="700">
        <v>0.75</v>
      </c>
    </row>
    <row r="399" spans="1:21" ht="14.4" customHeight="1" x14ac:dyDescent="0.3">
      <c r="A399" s="660">
        <v>7</v>
      </c>
      <c r="B399" s="661" t="s">
        <v>1703</v>
      </c>
      <c r="C399" s="661">
        <v>89301074</v>
      </c>
      <c r="D399" s="740" t="s">
        <v>2646</v>
      </c>
      <c r="E399" s="741" t="s">
        <v>1870</v>
      </c>
      <c r="F399" s="661" t="s">
        <v>1846</v>
      </c>
      <c r="G399" s="661" t="s">
        <v>2415</v>
      </c>
      <c r="H399" s="661" t="s">
        <v>560</v>
      </c>
      <c r="I399" s="661" t="s">
        <v>2605</v>
      </c>
      <c r="J399" s="661" t="s">
        <v>2124</v>
      </c>
      <c r="K399" s="661"/>
      <c r="L399" s="662">
        <v>1257.97</v>
      </c>
      <c r="M399" s="662">
        <v>1257.97</v>
      </c>
      <c r="N399" s="661">
        <v>1</v>
      </c>
      <c r="O399" s="742">
        <v>1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7</v>
      </c>
      <c r="B400" s="661" t="s">
        <v>1703</v>
      </c>
      <c r="C400" s="661">
        <v>89301074</v>
      </c>
      <c r="D400" s="740" t="s">
        <v>2646</v>
      </c>
      <c r="E400" s="741" t="s">
        <v>1870</v>
      </c>
      <c r="F400" s="661" t="s">
        <v>1846</v>
      </c>
      <c r="G400" s="661" t="s">
        <v>2415</v>
      </c>
      <c r="H400" s="661" t="s">
        <v>560</v>
      </c>
      <c r="I400" s="661" t="s">
        <v>2606</v>
      </c>
      <c r="J400" s="661" t="s">
        <v>2124</v>
      </c>
      <c r="K400" s="661"/>
      <c r="L400" s="662">
        <v>1677.3</v>
      </c>
      <c r="M400" s="662">
        <v>11741.099999999999</v>
      </c>
      <c r="N400" s="661">
        <v>7</v>
      </c>
      <c r="O400" s="742">
        <v>3</v>
      </c>
      <c r="P400" s="662">
        <v>10063.799999999999</v>
      </c>
      <c r="Q400" s="677">
        <v>0.85714285714285721</v>
      </c>
      <c r="R400" s="661">
        <v>6</v>
      </c>
      <c r="S400" s="677">
        <v>0.8571428571428571</v>
      </c>
      <c r="T400" s="742">
        <v>2</v>
      </c>
      <c r="U400" s="700">
        <v>0.66666666666666663</v>
      </c>
    </row>
    <row r="401" spans="1:21" ht="14.4" customHeight="1" x14ac:dyDescent="0.3">
      <c r="A401" s="660">
        <v>7</v>
      </c>
      <c r="B401" s="661" t="s">
        <v>1703</v>
      </c>
      <c r="C401" s="661">
        <v>89301074</v>
      </c>
      <c r="D401" s="740" t="s">
        <v>2646</v>
      </c>
      <c r="E401" s="741" t="s">
        <v>1870</v>
      </c>
      <c r="F401" s="661" t="s">
        <v>1846</v>
      </c>
      <c r="G401" s="661" t="s">
        <v>2415</v>
      </c>
      <c r="H401" s="661" t="s">
        <v>560</v>
      </c>
      <c r="I401" s="661" t="s">
        <v>2607</v>
      </c>
      <c r="J401" s="661" t="s">
        <v>2608</v>
      </c>
      <c r="K401" s="661" t="s">
        <v>2609</v>
      </c>
      <c r="L401" s="662">
        <v>583.70000000000005</v>
      </c>
      <c r="M401" s="662">
        <v>1751.1000000000001</v>
      </c>
      <c r="N401" s="661">
        <v>3</v>
      </c>
      <c r="O401" s="742">
        <v>3</v>
      </c>
      <c r="P401" s="662">
        <v>1167.4000000000001</v>
      </c>
      <c r="Q401" s="677">
        <v>0.66666666666666663</v>
      </c>
      <c r="R401" s="661">
        <v>2</v>
      </c>
      <c r="S401" s="677">
        <v>0.66666666666666663</v>
      </c>
      <c r="T401" s="742">
        <v>2</v>
      </c>
      <c r="U401" s="700">
        <v>0.66666666666666663</v>
      </c>
    </row>
    <row r="402" spans="1:21" ht="14.4" customHeight="1" x14ac:dyDescent="0.3">
      <c r="A402" s="660">
        <v>7</v>
      </c>
      <c r="B402" s="661" t="s">
        <v>1703</v>
      </c>
      <c r="C402" s="661">
        <v>89301074</v>
      </c>
      <c r="D402" s="740" t="s">
        <v>2646</v>
      </c>
      <c r="E402" s="741" t="s">
        <v>1870</v>
      </c>
      <c r="F402" s="661" t="s">
        <v>1846</v>
      </c>
      <c r="G402" s="661" t="s">
        <v>2415</v>
      </c>
      <c r="H402" s="661" t="s">
        <v>560</v>
      </c>
      <c r="I402" s="661" t="s">
        <v>2610</v>
      </c>
      <c r="J402" s="661" t="s">
        <v>2611</v>
      </c>
      <c r="K402" s="661" t="s">
        <v>2612</v>
      </c>
      <c r="L402" s="662">
        <v>908.53</v>
      </c>
      <c r="M402" s="662">
        <v>3634.12</v>
      </c>
      <c r="N402" s="661">
        <v>4</v>
      </c>
      <c r="O402" s="742">
        <v>2</v>
      </c>
      <c r="P402" s="662">
        <v>2725.59</v>
      </c>
      <c r="Q402" s="677">
        <v>0.75000000000000011</v>
      </c>
      <c r="R402" s="661">
        <v>3</v>
      </c>
      <c r="S402" s="677">
        <v>0.75</v>
      </c>
      <c r="T402" s="742">
        <v>1</v>
      </c>
      <c r="U402" s="700">
        <v>0.5</v>
      </c>
    </row>
    <row r="403" spans="1:21" ht="14.4" customHeight="1" x14ac:dyDescent="0.3">
      <c r="A403" s="660">
        <v>7</v>
      </c>
      <c r="B403" s="661" t="s">
        <v>1703</v>
      </c>
      <c r="C403" s="661">
        <v>89301074</v>
      </c>
      <c r="D403" s="740" t="s">
        <v>2646</v>
      </c>
      <c r="E403" s="741" t="s">
        <v>1870</v>
      </c>
      <c r="F403" s="661" t="s">
        <v>1846</v>
      </c>
      <c r="G403" s="661" t="s">
        <v>2415</v>
      </c>
      <c r="H403" s="661" t="s">
        <v>560</v>
      </c>
      <c r="I403" s="661" t="s">
        <v>2613</v>
      </c>
      <c r="J403" s="661" t="s">
        <v>2614</v>
      </c>
      <c r="K403" s="661" t="s">
        <v>2615</v>
      </c>
      <c r="L403" s="662">
        <v>1677.3</v>
      </c>
      <c r="M403" s="662">
        <v>6709.2</v>
      </c>
      <c r="N403" s="661">
        <v>4</v>
      </c>
      <c r="O403" s="742">
        <v>3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7</v>
      </c>
      <c r="B404" s="661" t="s">
        <v>1703</v>
      </c>
      <c r="C404" s="661">
        <v>89301074</v>
      </c>
      <c r="D404" s="740" t="s">
        <v>2646</v>
      </c>
      <c r="E404" s="741" t="s">
        <v>1870</v>
      </c>
      <c r="F404" s="661" t="s">
        <v>1846</v>
      </c>
      <c r="G404" s="661" t="s">
        <v>2415</v>
      </c>
      <c r="H404" s="661" t="s">
        <v>560</v>
      </c>
      <c r="I404" s="661" t="s">
        <v>2616</v>
      </c>
      <c r="J404" s="661" t="s">
        <v>2124</v>
      </c>
      <c r="K404" s="661"/>
      <c r="L404" s="662">
        <v>0</v>
      </c>
      <c r="M404" s="662">
        <v>0</v>
      </c>
      <c r="N404" s="661">
        <v>3</v>
      </c>
      <c r="O404" s="742">
        <v>1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7</v>
      </c>
      <c r="B405" s="661" t="s">
        <v>1703</v>
      </c>
      <c r="C405" s="661">
        <v>89301074</v>
      </c>
      <c r="D405" s="740" t="s">
        <v>2646</v>
      </c>
      <c r="E405" s="741" t="s">
        <v>1870</v>
      </c>
      <c r="F405" s="661" t="s">
        <v>1846</v>
      </c>
      <c r="G405" s="661" t="s">
        <v>2415</v>
      </c>
      <c r="H405" s="661" t="s">
        <v>560</v>
      </c>
      <c r="I405" s="661" t="s">
        <v>2417</v>
      </c>
      <c r="J405" s="661" t="s">
        <v>2124</v>
      </c>
      <c r="K405" s="661"/>
      <c r="L405" s="662">
        <v>0</v>
      </c>
      <c r="M405" s="662">
        <v>0</v>
      </c>
      <c r="N405" s="661">
        <v>3</v>
      </c>
      <c r="O405" s="742">
        <v>2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7</v>
      </c>
      <c r="B406" s="661" t="s">
        <v>1703</v>
      </c>
      <c r="C406" s="661">
        <v>89301074</v>
      </c>
      <c r="D406" s="740" t="s">
        <v>2646</v>
      </c>
      <c r="E406" s="741" t="s">
        <v>1870</v>
      </c>
      <c r="F406" s="661" t="s">
        <v>1846</v>
      </c>
      <c r="G406" s="661" t="s">
        <v>2415</v>
      </c>
      <c r="H406" s="661" t="s">
        <v>560</v>
      </c>
      <c r="I406" s="661" t="s">
        <v>2418</v>
      </c>
      <c r="J406" s="661" t="s">
        <v>2124</v>
      </c>
      <c r="K406" s="661"/>
      <c r="L406" s="662">
        <v>2096.62</v>
      </c>
      <c r="M406" s="662">
        <v>2096.62</v>
      </c>
      <c r="N406" s="661">
        <v>1</v>
      </c>
      <c r="O406" s="742">
        <v>1</v>
      </c>
      <c r="P406" s="662">
        <v>2096.62</v>
      </c>
      <c r="Q406" s="677">
        <v>1</v>
      </c>
      <c r="R406" s="661">
        <v>1</v>
      </c>
      <c r="S406" s="677">
        <v>1</v>
      </c>
      <c r="T406" s="742">
        <v>1</v>
      </c>
      <c r="U406" s="700">
        <v>1</v>
      </c>
    </row>
    <row r="407" spans="1:21" ht="14.4" customHeight="1" x14ac:dyDescent="0.3">
      <c r="A407" s="660">
        <v>7</v>
      </c>
      <c r="B407" s="661" t="s">
        <v>1703</v>
      </c>
      <c r="C407" s="661">
        <v>89301074</v>
      </c>
      <c r="D407" s="740" t="s">
        <v>2646</v>
      </c>
      <c r="E407" s="741" t="s">
        <v>1870</v>
      </c>
      <c r="F407" s="661" t="s">
        <v>1846</v>
      </c>
      <c r="G407" s="661" t="s">
        <v>2415</v>
      </c>
      <c r="H407" s="661" t="s">
        <v>560</v>
      </c>
      <c r="I407" s="661" t="s">
        <v>2617</v>
      </c>
      <c r="J407" s="661" t="s">
        <v>2618</v>
      </c>
      <c r="K407" s="661" t="s">
        <v>2619</v>
      </c>
      <c r="L407" s="662">
        <v>0</v>
      </c>
      <c r="M407" s="662">
        <v>0</v>
      </c>
      <c r="N407" s="661">
        <v>1</v>
      </c>
      <c r="O407" s="742">
        <v>1</v>
      </c>
      <c r="P407" s="662">
        <v>0</v>
      </c>
      <c r="Q407" s="677"/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7</v>
      </c>
      <c r="B408" s="661" t="s">
        <v>1703</v>
      </c>
      <c r="C408" s="661">
        <v>89301074</v>
      </c>
      <c r="D408" s="740" t="s">
        <v>2646</v>
      </c>
      <c r="E408" s="741" t="s">
        <v>1870</v>
      </c>
      <c r="F408" s="661" t="s">
        <v>1846</v>
      </c>
      <c r="G408" s="661" t="s">
        <v>2415</v>
      </c>
      <c r="H408" s="661" t="s">
        <v>560</v>
      </c>
      <c r="I408" s="661" t="s">
        <v>2620</v>
      </c>
      <c r="J408" s="661" t="s">
        <v>2621</v>
      </c>
      <c r="K408" s="661" t="s">
        <v>2622</v>
      </c>
      <c r="L408" s="662">
        <v>1257.97</v>
      </c>
      <c r="M408" s="662">
        <v>5031.88</v>
      </c>
      <c r="N408" s="661">
        <v>4</v>
      </c>
      <c r="O408" s="742">
        <v>2</v>
      </c>
      <c r="P408" s="662">
        <v>1257.97</v>
      </c>
      <c r="Q408" s="677">
        <v>0.25</v>
      </c>
      <c r="R408" s="661">
        <v>1</v>
      </c>
      <c r="S408" s="677">
        <v>0.25</v>
      </c>
      <c r="T408" s="742">
        <v>1</v>
      </c>
      <c r="U408" s="700">
        <v>0.5</v>
      </c>
    </row>
    <row r="409" spans="1:21" ht="14.4" customHeight="1" x14ac:dyDescent="0.3">
      <c r="A409" s="660">
        <v>7</v>
      </c>
      <c r="B409" s="661" t="s">
        <v>1703</v>
      </c>
      <c r="C409" s="661">
        <v>89301074</v>
      </c>
      <c r="D409" s="740" t="s">
        <v>2646</v>
      </c>
      <c r="E409" s="741" t="s">
        <v>1870</v>
      </c>
      <c r="F409" s="661" t="s">
        <v>1846</v>
      </c>
      <c r="G409" s="661" t="s">
        <v>2415</v>
      </c>
      <c r="H409" s="661" t="s">
        <v>560</v>
      </c>
      <c r="I409" s="661" t="s">
        <v>2623</v>
      </c>
      <c r="J409" s="661" t="s">
        <v>2614</v>
      </c>
      <c r="K409" s="661" t="s">
        <v>2624</v>
      </c>
      <c r="L409" s="662">
        <v>0</v>
      </c>
      <c r="M409" s="662">
        <v>0</v>
      </c>
      <c r="N409" s="661">
        <v>2</v>
      </c>
      <c r="O409" s="742">
        <v>1</v>
      </c>
      <c r="P409" s="662">
        <v>0</v>
      </c>
      <c r="Q409" s="677"/>
      <c r="R409" s="661">
        <v>2</v>
      </c>
      <c r="S409" s="677">
        <v>1</v>
      </c>
      <c r="T409" s="742">
        <v>1</v>
      </c>
      <c r="U409" s="700">
        <v>1</v>
      </c>
    </row>
    <row r="410" spans="1:21" ht="14.4" customHeight="1" x14ac:dyDescent="0.3">
      <c r="A410" s="660">
        <v>7</v>
      </c>
      <c r="B410" s="661" t="s">
        <v>1703</v>
      </c>
      <c r="C410" s="661">
        <v>89301074</v>
      </c>
      <c r="D410" s="740" t="s">
        <v>2646</v>
      </c>
      <c r="E410" s="741" t="s">
        <v>1870</v>
      </c>
      <c r="F410" s="661" t="s">
        <v>1846</v>
      </c>
      <c r="G410" s="661" t="s">
        <v>2415</v>
      </c>
      <c r="H410" s="661" t="s">
        <v>560</v>
      </c>
      <c r="I410" s="661" t="s">
        <v>2419</v>
      </c>
      <c r="J410" s="661" t="s">
        <v>2124</v>
      </c>
      <c r="K410" s="661"/>
      <c r="L410" s="662">
        <v>151.43</v>
      </c>
      <c r="M410" s="662">
        <v>151.43</v>
      </c>
      <c r="N410" s="661">
        <v>1</v>
      </c>
      <c r="O410" s="742">
        <v>1</v>
      </c>
      <c r="P410" s="662">
        <v>151.43</v>
      </c>
      <c r="Q410" s="677">
        <v>1</v>
      </c>
      <c r="R410" s="661">
        <v>1</v>
      </c>
      <c r="S410" s="677">
        <v>1</v>
      </c>
      <c r="T410" s="742">
        <v>1</v>
      </c>
      <c r="U410" s="700">
        <v>1</v>
      </c>
    </row>
    <row r="411" spans="1:21" ht="14.4" customHeight="1" x14ac:dyDescent="0.3">
      <c r="A411" s="660">
        <v>7</v>
      </c>
      <c r="B411" s="661" t="s">
        <v>1703</v>
      </c>
      <c r="C411" s="661">
        <v>89301074</v>
      </c>
      <c r="D411" s="740" t="s">
        <v>2646</v>
      </c>
      <c r="E411" s="741" t="s">
        <v>1870</v>
      </c>
      <c r="F411" s="661" t="s">
        <v>1846</v>
      </c>
      <c r="G411" s="661" t="s">
        <v>2415</v>
      </c>
      <c r="H411" s="661" t="s">
        <v>560</v>
      </c>
      <c r="I411" s="661" t="s">
        <v>2625</v>
      </c>
      <c r="J411" s="661" t="s">
        <v>2124</v>
      </c>
      <c r="K411" s="661"/>
      <c r="L411" s="662">
        <v>0</v>
      </c>
      <c r="M411" s="662">
        <v>0</v>
      </c>
      <c r="N411" s="661">
        <v>2</v>
      </c>
      <c r="O411" s="742">
        <v>1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7</v>
      </c>
      <c r="B412" s="661" t="s">
        <v>1703</v>
      </c>
      <c r="C412" s="661">
        <v>89301074</v>
      </c>
      <c r="D412" s="740" t="s">
        <v>2646</v>
      </c>
      <c r="E412" s="741" t="s">
        <v>1870</v>
      </c>
      <c r="F412" s="661" t="s">
        <v>1846</v>
      </c>
      <c r="G412" s="661" t="s">
        <v>2415</v>
      </c>
      <c r="H412" s="661" t="s">
        <v>560</v>
      </c>
      <c r="I412" s="661" t="s">
        <v>2626</v>
      </c>
      <c r="J412" s="661" t="s">
        <v>2627</v>
      </c>
      <c r="K412" s="661" t="s">
        <v>2628</v>
      </c>
      <c r="L412" s="662">
        <v>0</v>
      </c>
      <c r="M412" s="662">
        <v>0</v>
      </c>
      <c r="N412" s="661">
        <v>2</v>
      </c>
      <c r="O412" s="742">
        <v>1</v>
      </c>
      <c r="P412" s="662">
        <v>0</v>
      </c>
      <c r="Q412" s="677"/>
      <c r="R412" s="661">
        <v>2</v>
      </c>
      <c r="S412" s="677">
        <v>1</v>
      </c>
      <c r="T412" s="742">
        <v>1</v>
      </c>
      <c r="U412" s="700">
        <v>1</v>
      </c>
    </row>
    <row r="413" spans="1:21" ht="14.4" customHeight="1" x14ac:dyDescent="0.3">
      <c r="A413" s="660">
        <v>7</v>
      </c>
      <c r="B413" s="661" t="s">
        <v>1703</v>
      </c>
      <c r="C413" s="661">
        <v>89301074</v>
      </c>
      <c r="D413" s="740" t="s">
        <v>2646</v>
      </c>
      <c r="E413" s="741" t="s">
        <v>1870</v>
      </c>
      <c r="F413" s="661" t="s">
        <v>1846</v>
      </c>
      <c r="G413" s="661" t="s">
        <v>2415</v>
      </c>
      <c r="H413" s="661" t="s">
        <v>560</v>
      </c>
      <c r="I413" s="661" t="s">
        <v>2420</v>
      </c>
      <c r="J413" s="661" t="s">
        <v>2124</v>
      </c>
      <c r="K413" s="661"/>
      <c r="L413" s="662">
        <v>0</v>
      </c>
      <c r="M413" s="662">
        <v>0</v>
      </c>
      <c r="N413" s="661">
        <v>3</v>
      </c>
      <c r="O413" s="742">
        <v>1</v>
      </c>
      <c r="P413" s="662">
        <v>0</v>
      </c>
      <c r="Q413" s="677"/>
      <c r="R413" s="661">
        <v>3</v>
      </c>
      <c r="S413" s="677">
        <v>1</v>
      </c>
      <c r="T413" s="742">
        <v>1</v>
      </c>
      <c r="U413" s="700">
        <v>1</v>
      </c>
    </row>
    <row r="414" spans="1:21" ht="14.4" customHeight="1" x14ac:dyDescent="0.3">
      <c r="A414" s="660">
        <v>7</v>
      </c>
      <c r="B414" s="661" t="s">
        <v>1703</v>
      </c>
      <c r="C414" s="661">
        <v>89301074</v>
      </c>
      <c r="D414" s="740" t="s">
        <v>2646</v>
      </c>
      <c r="E414" s="741" t="s">
        <v>1870</v>
      </c>
      <c r="F414" s="661" t="s">
        <v>1846</v>
      </c>
      <c r="G414" s="661" t="s">
        <v>2415</v>
      </c>
      <c r="H414" s="661" t="s">
        <v>560</v>
      </c>
      <c r="I414" s="661" t="s">
        <v>2629</v>
      </c>
      <c r="J414" s="661" t="s">
        <v>2124</v>
      </c>
      <c r="K414" s="661"/>
      <c r="L414" s="662">
        <v>0</v>
      </c>
      <c r="M414" s="662">
        <v>0</v>
      </c>
      <c r="N414" s="661">
        <v>1</v>
      </c>
      <c r="O414" s="742">
        <v>1</v>
      </c>
      <c r="P414" s="662">
        <v>0</v>
      </c>
      <c r="Q414" s="677"/>
      <c r="R414" s="661">
        <v>1</v>
      </c>
      <c r="S414" s="677">
        <v>1</v>
      </c>
      <c r="T414" s="742">
        <v>1</v>
      </c>
      <c r="U414" s="700">
        <v>1</v>
      </c>
    </row>
    <row r="415" spans="1:21" ht="14.4" customHeight="1" x14ac:dyDescent="0.3">
      <c r="A415" s="660">
        <v>7</v>
      </c>
      <c r="B415" s="661" t="s">
        <v>1703</v>
      </c>
      <c r="C415" s="661">
        <v>89301074</v>
      </c>
      <c r="D415" s="740" t="s">
        <v>2646</v>
      </c>
      <c r="E415" s="741" t="s">
        <v>1870</v>
      </c>
      <c r="F415" s="661" t="s">
        <v>1846</v>
      </c>
      <c r="G415" s="661" t="s">
        <v>2415</v>
      </c>
      <c r="H415" s="661" t="s">
        <v>560</v>
      </c>
      <c r="I415" s="661" t="s">
        <v>2630</v>
      </c>
      <c r="J415" s="661" t="s">
        <v>2621</v>
      </c>
      <c r="K415" s="661" t="s">
        <v>2631</v>
      </c>
      <c r="L415" s="662">
        <v>0</v>
      </c>
      <c r="M415" s="662">
        <v>0</v>
      </c>
      <c r="N415" s="661">
        <v>1</v>
      </c>
      <c r="O415" s="742">
        <v>1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7</v>
      </c>
      <c r="B416" s="661" t="s">
        <v>1703</v>
      </c>
      <c r="C416" s="661">
        <v>89301074</v>
      </c>
      <c r="D416" s="740" t="s">
        <v>2646</v>
      </c>
      <c r="E416" s="741" t="s">
        <v>1870</v>
      </c>
      <c r="F416" s="661" t="s">
        <v>1846</v>
      </c>
      <c r="G416" s="661" t="s">
        <v>2162</v>
      </c>
      <c r="H416" s="661" t="s">
        <v>1168</v>
      </c>
      <c r="I416" s="661" t="s">
        <v>2163</v>
      </c>
      <c r="J416" s="661" t="s">
        <v>2164</v>
      </c>
      <c r="K416" s="661" t="s">
        <v>2165</v>
      </c>
      <c r="L416" s="662">
        <v>140.94999999999999</v>
      </c>
      <c r="M416" s="662">
        <v>422.84999999999997</v>
      </c>
      <c r="N416" s="661">
        <v>3</v>
      </c>
      <c r="O416" s="742">
        <v>1.5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7</v>
      </c>
      <c r="B417" s="661" t="s">
        <v>1703</v>
      </c>
      <c r="C417" s="661">
        <v>89301074</v>
      </c>
      <c r="D417" s="740" t="s">
        <v>2646</v>
      </c>
      <c r="E417" s="741" t="s">
        <v>1870</v>
      </c>
      <c r="F417" s="661" t="s">
        <v>1846</v>
      </c>
      <c r="G417" s="661" t="s">
        <v>2162</v>
      </c>
      <c r="H417" s="661" t="s">
        <v>1168</v>
      </c>
      <c r="I417" s="661" t="s">
        <v>2166</v>
      </c>
      <c r="J417" s="661" t="s">
        <v>2167</v>
      </c>
      <c r="K417" s="661" t="s">
        <v>2168</v>
      </c>
      <c r="L417" s="662">
        <v>187.92</v>
      </c>
      <c r="M417" s="662">
        <v>1127.52</v>
      </c>
      <c r="N417" s="661">
        <v>6</v>
      </c>
      <c r="O417" s="742">
        <v>1</v>
      </c>
      <c r="P417" s="662">
        <v>1127.52</v>
      </c>
      <c r="Q417" s="677">
        <v>1</v>
      </c>
      <c r="R417" s="661">
        <v>6</v>
      </c>
      <c r="S417" s="677">
        <v>1</v>
      </c>
      <c r="T417" s="742">
        <v>1</v>
      </c>
      <c r="U417" s="700">
        <v>1</v>
      </c>
    </row>
    <row r="418" spans="1:21" ht="14.4" customHeight="1" x14ac:dyDescent="0.3">
      <c r="A418" s="660">
        <v>7</v>
      </c>
      <c r="B418" s="661" t="s">
        <v>1703</v>
      </c>
      <c r="C418" s="661">
        <v>89301074</v>
      </c>
      <c r="D418" s="740" t="s">
        <v>2646</v>
      </c>
      <c r="E418" s="741" t="s">
        <v>1870</v>
      </c>
      <c r="F418" s="661" t="s">
        <v>1846</v>
      </c>
      <c r="G418" s="661" t="s">
        <v>2162</v>
      </c>
      <c r="H418" s="661" t="s">
        <v>1168</v>
      </c>
      <c r="I418" s="661" t="s">
        <v>2427</v>
      </c>
      <c r="J418" s="661" t="s">
        <v>2262</v>
      </c>
      <c r="K418" s="661" t="s">
        <v>2232</v>
      </c>
      <c r="L418" s="662">
        <v>93.96</v>
      </c>
      <c r="M418" s="662">
        <v>375.84</v>
      </c>
      <c r="N418" s="661">
        <v>4</v>
      </c>
      <c r="O418" s="742">
        <v>1</v>
      </c>
      <c r="P418" s="662">
        <v>375.84</v>
      </c>
      <c r="Q418" s="677">
        <v>1</v>
      </c>
      <c r="R418" s="661">
        <v>4</v>
      </c>
      <c r="S418" s="677">
        <v>1</v>
      </c>
      <c r="T418" s="742">
        <v>1</v>
      </c>
      <c r="U418" s="700">
        <v>1</v>
      </c>
    </row>
    <row r="419" spans="1:21" ht="14.4" customHeight="1" x14ac:dyDescent="0.3">
      <c r="A419" s="660">
        <v>7</v>
      </c>
      <c r="B419" s="661" t="s">
        <v>1703</v>
      </c>
      <c r="C419" s="661">
        <v>89301074</v>
      </c>
      <c r="D419" s="740" t="s">
        <v>2646</v>
      </c>
      <c r="E419" s="741" t="s">
        <v>1870</v>
      </c>
      <c r="F419" s="661" t="s">
        <v>1846</v>
      </c>
      <c r="G419" s="661" t="s">
        <v>2162</v>
      </c>
      <c r="H419" s="661" t="s">
        <v>1168</v>
      </c>
      <c r="I419" s="661" t="s">
        <v>2261</v>
      </c>
      <c r="J419" s="661" t="s">
        <v>2262</v>
      </c>
      <c r="K419" s="661" t="s">
        <v>2263</v>
      </c>
      <c r="L419" s="662">
        <v>156.61000000000001</v>
      </c>
      <c r="M419" s="662">
        <v>469.83000000000004</v>
      </c>
      <c r="N419" s="661">
        <v>3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7</v>
      </c>
      <c r="B420" s="661" t="s">
        <v>1703</v>
      </c>
      <c r="C420" s="661">
        <v>89301074</v>
      </c>
      <c r="D420" s="740" t="s">
        <v>2646</v>
      </c>
      <c r="E420" s="741" t="s">
        <v>1870</v>
      </c>
      <c r="F420" s="661" t="s">
        <v>1846</v>
      </c>
      <c r="G420" s="661" t="s">
        <v>2162</v>
      </c>
      <c r="H420" s="661" t="s">
        <v>1168</v>
      </c>
      <c r="I420" s="661" t="s">
        <v>2264</v>
      </c>
      <c r="J420" s="661" t="s">
        <v>2265</v>
      </c>
      <c r="K420" s="661" t="s">
        <v>2266</v>
      </c>
      <c r="L420" s="662">
        <v>300.68</v>
      </c>
      <c r="M420" s="662">
        <v>902.04</v>
      </c>
      <c r="N420" s="661">
        <v>3</v>
      </c>
      <c r="O420" s="742">
        <v>1</v>
      </c>
      <c r="P420" s="662">
        <v>902.04</v>
      </c>
      <c r="Q420" s="677">
        <v>1</v>
      </c>
      <c r="R420" s="661">
        <v>3</v>
      </c>
      <c r="S420" s="677">
        <v>1</v>
      </c>
      <c r="T420" s="742">
        <v>1</v>
      </c>
      <c r="U420" s="700">
        <v>1</v>
      </c>
    </row>
    <row r="421" spans="1:21" ht="14.4" customHeight="1" x14ac:dyDescent="0.3">
      <c r="A421" s="660">
        <v>7</v>
      </c>
      <c r="B421" s="661" t="s">
        <v>1703</v>
      </c>
      <c r="C421" s="661">
        <v>89301074</v>
      </c>
      <c r="D421" s="740" t="s">
        <v>2646</v>
      </c>
      <c r="E421" s="741" t="s">
        <v>1870</v>
      </c>
      <c r="F421" s="661" t="s">
        <v>1846</v>
      </c>
      <c r="G421" s="661" t="s">
        <v>1954</v>
      </c>
      <c r="H421" s="661" t="s">
        <v>560</v>
      </c>
      <c r="I421" s="661" t="s">
        <v>2430</v>
      </c>
      <c r="J421" s="661" t="s">
        <v>2431</v>
      </c>
      <c r="K421" s="661" t="s">
        <v>2432</v>
      </c>
      <c r="L421" s="662">
        <v>25.08</v>
      </c>
      <c r="M421" s="662">
        <v>25.08</v>
      </c>
      <c r="N421" s="661">
        <v>1</v>
      </c>
      <c r="O421" s="742">
        <v>0.5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7</v>
      </c>
      <c r="B422" s="661" t="s">
        <v>1703</v>
      </c>
      <c r="C422" s="661">
        <v>89301074</v>
      </c>
      <c r="D422" s="740" t="s">
        <v>2646</v>
      </c>
      <c r="E422" s="741" t="s">
        <v>1870</v>
      </c>
      <c r="F422" s="661" t="s">
        <v>1846</v>
      </c>
      <c r="G422" s="661" t="s">
        <v>1954</v>
      </c>
      <c r="H422" s="661" t="s">
        <v>560</v>
      </c>
      <c r="I422" s="661" t="s">
        <v>1955</v>
      </c>
      <c r="J422" s="661" t="s">
        <v>1956</v>
      </c>
      <c r="K422" s="661" t="s">
        <v>835</v>
      </c>
      <c r="L422" s="662">
        <v>75.22</v>
      </c>
      <c r="M422" s="662">
        <v>2783.1400000000003</v>
      </c>
      <c r="N422" s="661">
        <v>37</v>
      </c>
      <c r="O422" s="742">
        <v>14</v>
      </c>
      <c r="P422" s="662">
        <v>601.76</v>
      </c>
      <c r="Q422" s="677">
        <v>0.2162162162162162</v>
      </c>
      <c r="R422" s="661">
        <v>8</v>
      </c>
      <c r="S422" s="677">
        <v>0.21621621621621623</v>
      </c>
      <c r="T422" s="742">
        <v>5.5</v>
      </c>
      <c r="U422" s="700">
        <v>0.39285714285714285</v>
      </c>
    </row>
    <row r="423" spans="1:21" ht="14.4" customHeight="1" x14ac:dyDescent="0.3">
      <c r="A423" s="660">
        <v>7</v>
      </c>
      <c r="B423" s="661" t="s">
        <v>1703</v>
      </c>
      <c r="C423" s="661">
        <v>89301074</v>
      </c>
      <c r="D423" s="740" t="s">
        <v>2646</v>
      </c>
      <c r="E423" s="741" t="s">
        <v>1870</v>
      </c>
      <c r="F423" s="661" t="s">
        <v>1846</v>
      </c>
      <c r="G423" s="661" t="s">
        <v>1954</v>
      </c>
      <c r="H423" s="661" t="s">
        <v>560</v>
      </c>
      <c r="I423" s="661" t="s">
        <v>2632</v>
      </c>
      <c r="J423" s="661" t="s">
        <v>2633</v>
      </c>
      <c r="K423" s="661" t="s">
        <v>835</v>
      </c>
      <c r="L423" s="662">
        <v>58.32</v>
      </c>
      <c r="M423" s="662">
        <v>116.64</v>
      </c>
      <c r="N423" s="661">
        <v>2</v>
      </c>
      <c r="O423" s="742">
        <v>0.5</v>
      </c>
      <c r="P423" s="662">
        <v>116.64</v>
      </c>
      <c r="Q423" s="677">
        <v>1</v>
      </c>
      <c r="R423" s="661">
        <v>2</v>
      </c>
      <c r="S423" s="677">
        <v>1</v>
      </c>
      <c r="T423" s="742">
        <v>0.5</v>
      </c>
      <c r="U423" s="700">
        <v>1</v>
      </c>
    </row>
    <row r="424" spans="1:21" ht="14.4" customHeight="1" x14ac:dyDescent="0.3">
      <c r="A424" s="660">
        <v>7</v>
      </c>
      <c r="B424" s="661" t="s">
        <v>1703</v>
      </c>
      <c r="C424" s="661">
        <v>89301074</v>
      </c>
      <c r="D424" s="740" t="s">
        <v>2646</v>
      </c>
      <c r="E424" s="741" t="s">
        <v>1870</v>
      </c>
      <c r="F424" s="661" t="s">
        <v>1846</v>
      </c>
      <c r="G424" s="661" t="s">
        <v>1954</v>
      </c>
      <c r="H424" s="661" t="s">
        <v>560</v>
      </c>
      <c r="I424" s="661" t="s">
        <v>2269</v>
      </c>
      <c r="J424" s="661" t="s">
        <v>2270</v>
      </c>
      <c r="K424" s="661" t="s">
        <v>835</v>
      </c>
      <c r="L424" s="662">
        <v>58.32</v>
      </c>
      <c r="M424" s="662">
        <v>583.20000000000005</v>
      </c>
      <c r="N424" s="661">
        <v>10</v>
      </c>
      <c r="O424" s="742">
        <v>3</v>
      </c>
      <c r="P424" s="662">
        <v>116.64</v>
      </c>
      <c r="Q424" s="677">
        <v>0.19999999999999998</v>
      </c>
      <c r="R424" s="661">
        <v>2</v>
      </c>
      <c r="S424" s="677">
        <v>0.2</v>
      </c>
      <c r="T424" s="742">
        <v>1</v>
      </c>
      <c r="U424" s="700">
        <v>0.33333333333333331</v>
      </c>
    </row>
    <row r="425" spans="1:21" ht="14.4" customHeight="1" x14ac:dyDescent="0.3">
      <c r="A425" s="660">
        <v>7</v>
      </c>
      <c r="B425" s="661" t="s">
        <v>1703</v>
      </c>
      <c r="C425" s="661">
        <v>89301074</v>
      </c>
      <c r="D425" s="740" t="s">
        <v>2646</v>
      </c>
      <c r="E425" s="741" t="s">
        <v>1870</v>
      </c>
      <c r="F425" s="661" t="s">
        <v>1846</v>
      </c>
      <c r="G425" s="661" t="s">
        <v>1954</v>
      </c>
      <c r="H425" s="661" t="s">
        <v>560</v>
      </c>
      <c r="I425" s="661" t="s">
        <v>2634</v>
      </c>
      <c r="J425" s="661" t="s">
        <v>2431</v>
      </c>
      <c r="K425" s="661" t="s">
        <v>2432</v>
      </c>
      <c r="L425" s="662">
        <v>0</v>
      </c>
      <c r="M425" s="662">
        <v>0</v>
      </c>
      <c r="N425" s="661">
        <v>3</v>
      </c>
      <c r="O425" s="742">
        <v>1.5</v>
      </c>
      <c r="P425" s="662">
        <v>0</v>
      </c>
      <c r="Q425" s="677"/>
      <c r="R425" s="661">
        <v>1</v>
      </c>
      <c r="S425" s="677">
        <v>0.33333333333333331</v>
      </c>
      <c r="T425" s="742">
        <v>1</v>
      </c>
      <c r="U425" s="700">
        <v>0.66666666666666663</v>
      </c>
    </row>
    <row r="426" spans="1:21" ht="14.4" customHeight="1" x14ac:dyDescent="0.3">
      <c r="A426" s="660">
        <v>7</v>
      </c>
      <c r="B426" s="661" t="s">
        <v>1703</v>
      </c>
      <c r="C426" s="661">
        <v>89301074</v>
      </c>
      <c r="D426" s="740" t="s">
        <v>2646</v>
      </c>
      <c r="E426" s="741" t="s">
        <v>1870</v>
      </c>
      <c r="F426" s="661" t="s">
        <v>1846</v>
      </c>
      <c r="G426" s="661" t="s">
        <v>2437</v>
      </c>
      <c r="H426" s="661" t="s">
        <v>560</v>
      </c>
      <c r="I426" s="661" t="s">
        <v>2441</v>
      </c>
      <c r="J426" s="661" t="s">
        <v>2442</v>
      </c>
      <c r="K426" s="661" t="s">
        <v>2443</v>
      </c>
      <c r="L426" s="662">
        <v>65.989999999999995</v>
      </c>
      <c r="M426" s="662">
        <v>197.96999999999997</v>
      </c>
      <c r="N426" s="661">
        <v>3</v>
      </c>
      <c r="O426" s="742">
        <v>0.5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7</v>
      </c>
      <c r="B427" s="661" t="s">
        <v>1703</v>
      </c>
      <c r="C427" s="661">
        <v>89301074</v>
      </c>
      <c r="D427" s="740" t="s">
        <v>2646</v>
      </c>
      <c r="E427" s="741" t="s">
        <v>1870</v>
      </c>
      <c r="F427" s="661" t="s">
        <v>1846</v>
      </c>
      <c r="G427" s="661" t="s">
        <v>2073</v>
      </c>
      <c r="H427" s="661" t="s">
        <v>560</v>
      </c>
      <c r="I427" s="661" t="s">
        <v>2635</v>
      </c>
      <c r="J427" s="661" t="s">
        <v>2636</v>
      </c>
      <c r="K427" s="661" t="s">
        <v>2449</v>
      </c>
      <c r="L427" s="662">
        <v>0</v>
      </c>
      <c r="M427" s="662">
        <v>0</v>
      </c>
      <c r="N427" s="661">
        <v>1</v>
      </c>
      <c r="O427" s="742">
        <v>1</v>
      </c>
      <c r="P427" s="662">
        <v>0</v>
      </c>
      <c r="Q427" s="677"/>
      <c r="R427" s="661">
        <v>1</v>
      </c>
      <c r="S427" s="677">
        <v>1</v>
      </c>
      <c r="T427" s="742">
        <v>1</v>
      </c>
      <c r="U427" s="700">
        <v>1</v>
      </c>
    </row>
    <row r="428" spans="1:21" ht="14.4" customHeight="1" x14ac:dyDescent="0.3">
      <c r="A428" s="660">
        <v>7</v>
      </c>
      <c r="B428" s="661" t="s">
        <v>1703</v>
      </c>
      <c r="C428" s="661">
        <v>89301074</v>
      </c>
      <c r="D428" s="740" t="s">
        <v>2646</v>
      </c>
      <c r="E428" s="741" t="s">
        <v>1870</v>
      </c>
      <c r="F428" s="661" t="s">
        <v>1846</v>
      </c>
      <c r="G428" s="661" t="s">
        <v>2073</v>
      </c>
      <c r="H428" s="661" t="s">
        <v>560</v>
      </c>
      <c r="I428" s="661" t="s">
        <v>2637</v>
      </c>
      <c r="J428" s="661" t="s">
        <v>2511</v>
      </c>
      <c r="K428" s="661" t="s">
        <v>2076</v>
      </c>
      <c r="L428" s="662">
        <v>0</v>
      </c>
      <c r="M428" s="662">
        <v>0</v>
      </c>
      <c r="N428" s="661">
        <v>1</v>
      </c>
      <c r="O428" s="742">
        <v>0.5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7</v>
      </c>
      <c r="B429" s="661" t="s">
        <v>1703</v>
      </c>
      <c r="C429" s="661">
        <v>89301074</v>
      </c>
      <c r="D429" s="740" t="s">
        <v>2646</v>
      </c>
      <c r="E429" s="741" t="s">
        <v>1870</v>
      </c>
      <c r="F429" s="661" t="s">
        <v>1846</v>
      </c>
      <c r="G429" s="661" t="s">
        <v>2073</v>
      </c>
      <c r="H429" s="661" t="s">
        <v>560</v>
      </c>
      <c r="I429" s="661" t="s">
        <v>2277</v>
      </c>
      <c r="J429" s="661" t="s">
        <v>2278</v>
      </c>
      <c r="K429" s="661" t="s">
        <v>2076</v>
      </c>
      <c r="L429" s="662">
        <v>0</v>
      </c>
      <c r="M429" s="662">
        <v>0</v>
      </c>
      <c r="N429" s="661">
        <v>2</v>
      </c>
      <c r="O429" s="742">
        <v>1.5</v>
      </c>
      <c r="P429" s="662">
        <v>0</v>
      </c>
      <c r="Q429" s="677"/>
      <c r="R429" s="661">
        <v>1</v>
      </c>
      <c r="S429" s="677">
        <v>0.5</v>
      </c>
      <c r="T429" s="742">
        <v>1</v>
      </c>
      <c r="U429" s="700">
        <v>0.66666666666666663</v>
      </c>
    </row>
    <row r="430" spans="1:21" ht="14.4" customHeight="1" x14ac:dyDescent="0.3">
      <c r="A430" s="660">
        <v>7</v>
      </c>
      <c r="B430" s="661" t="s">
        <v>1703</v>
      </c>
      <c r="C430" s="661">
        <v>89301074</v>
      </c>
      <c r="D430" s="740" t="s">
        <v>2646</v>
      </c>
      <c r="E430" s="741" t="s">
        <v>1870</v>
      </c>
      <c r="F430" s="661" t="s">
        <v>1846</v>
      </c>
      <c r="G430" s="661" t="s">
        <v>2073</v>
      </c>
      <c r="H430" s="661" t="s">
        <v>560</v>
      </c>
      <c r="I430" s="661" t="s">
        <v>2450</v>
      </c>
      <c r="J430" s="661" t="s">
        <v>2278</v>
      </c>
      <c r="K430" s="661" t="s">
        <v>2449</v>
      </c>
      <c r="L430" s="662">
        <v>0</v>
      </c>
      <c r="M430" s="662">
        <v>0</v>
      </c>
      <c r="N430" s="661">
        <v>1</v>
      </c>
      <c r="O430" s="742">
        <v>0.5</v>
      </c>
      <c r="P430" s="662">
        <v>0</v>
      </c>
      <c r="Q430" s="677"/>
      <c r="R430" s="661">
        <v>1</v>
      </c>
      <c r="S430" s="677">
        <v>1</v>
      </c>
      <c r="T430" s="742">
        <v>0.5</v>
      </c>
      <c r="U430" s="700">
        <v>1</v>
      </c>
    </row>
    <row r="431" spans="1:21" ht="14.4" customHeight="1" x14ac:dyDescent="0.3">
      <c r="A431" s="660">
        <v>7</v>
      </c>
      <c r="B431" s="661" t="s">
        <v>1703</v>
      </c>
      <c r="C431" s="661">
        <v>89301074</v>
      </c>
      <c r="D431" s="740" t="s">
        <v>2646</v>
      </c>
      <c r="E431" s="741" t="s">
        <v>1881</v>
      </c>
      <c r="F431" s="661" t="s">
        <v>1846</v>
      </c>
      <c r="G431" s="661" t="s">
        <v>1965</v>
      </c>
      <c r="H431" s="661" t="s">
        <v>560</v>
      </c>
      <c r="I431" s="661" t="s">
        <v>1015</v>
      </c>
      <c r="J431" s="661" t="s">
        <v>1967</v>
      </c>
      <c r="K431" s="661" t="s">
        <v>2173</v>
      </c>
      <c r="L431" s="662">
        <v>51.43</v>
      </c>
      <c r="M431" s="662">
        <v>102.86</v>
      </c>
      <c r="N431" s="661">
        <v>2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7</v>
      </c>
      <c r="B432" s="661" t="s">
        <v>1703</v>
      </c>
      <c r="C432" s="661">
        <v>89301074</v>
      </c>
      <c r="D432" s="740" t="s">
        <v>2646</v>
      </c>
      <c r="E432" s="741" t="s">
        <v>1881</v>
      </c>
      <c r="F432" s="661" t="s">
        <v>1846</v>
      </c>
      <c r="G432" s="661" t="s">
        <v>2174</v>
      </c>
      <c r="H432" s="661" t="s">
        <v>1168</v>
      </c>
      <c r="I432" s="661" t="s">
        <v>2178</v>
      </c>
      <c r="J432" s="661" t="s">
        <v>2179</v>
      </c>
      <c r="K432" s="661" t="s">
        <v>2180</v>
      </c>
      <c r="L432" s="662">
        <v>754.04</v>
      </c>
      <c r="M432" s="662">
        <v>2262.12</v>
      </c>
      <c r="N432" s="661">
        <v>3</v>
      </c>
      <c r="O432" s="742">
        <v>1</v>
      </c>
      <c r="P432" s="662">
        <v>2262.12</v>
      </c>
      <c r="Q432" s="677">
        <v>1</v>
      </c>
      <c r="R432" s="661">
        <v>3</v>
      </c>
      <c r="S432" s="677">
        <v>1</v>
      </c>
      <c r="T432" s="742">
        <v>1</v>
      </c>
      <c r="U432" s="700">
        <v>1</v>
      </c>
    </row>
    <row r="433" spans="1:21" ht="14.4" customHeight="1" x14ac:dyDescent="0.3">
      <c r="A433" s="660">
        <v>7</v>
      </c>
      <c r="B433" s="661" t="s">
        <v>1703</v>
      </c>
      <c r="C433" s="661">
        <v>89301074</v>
      </c>
      <c r="D433" s="740" t="s">
        <v>2646</v>
      </c>
      <c r="E433" s="741" t="s">
        <v>1881</v>
      </c>
      <c r="F433" s="661" t="s">
        <v>1846</v>
      </c>
      <c r="G433" s="661" t="s">
        <v>2174</v>
      </c>
      <c r="H433" s="661" t="s">
        <v>1168</v>
      </c>
      <c r="I433" s="661" t="s">
        <v>2184</v>
      </c>
      <c r="J433" s="661" t="s">
        <v>2185</v>
      </c>
      <c r="K433" s="661" t="s">
        <v>2186</v>
      </c>
      <c r="L433" s="662">
        <v>1508.08</v>
      </c>
      <c r="M433" s="662">
        <v>9048.48</v>
      </c>
      <c r="N433" s="661">
        <v>6</v>
      </c>
      <c r="O433" s="742"/>
      <c r="P433" s="662">
        <v>9048.48</v>
      </c>
      <c r="Q433" s="677">
        <v>1</v>
      </c>
      <c r="R433" s="661">
        <v>6</v>
      </c>
      <c r="S433" s="677">
        <v>1</v>
      </c>
      <c r="T433" s="742"/>
      <c r="U433" s="700"/>
    </row>
    <row r="434" spans="1:21" ht="14.4" customHeight="1" x14ac:dyDescent="0.3">
      <c r="A434" s="660">
        <v>7</v>
      </c>
      <c r="B434" s="661" t="s">
        <v>1703</v>
      </c>
      <c r="C434" s="661">
        <v>89301074</v>
      </c>
      <c r="D434" s="740" t="s">
        <v>2646</v>
      </c>
      <c r="E434" s="741" t="s">
        <v>1881</v>
      </c>
      <c r="F434" s="661" t="s">
        <v>1846</v>
      </c>
      <c r="G434" s="661" t="s">
        <v>1990</v>
      </c>
      <c r="H434" s="661" t="s">
        <v>560</v>
      </c>
      <c r="I434" s="661" t="s">
        <v>2638</v>
      </c>
      <c r="J434" s="661" t="s">
        <v>2300</v>
      </c>
      <c r="K434" s="661" t="s">
        <v>2639</v>
      </c>
      <c r="L434" s="662">
        <v>0</v>
      </c>
      <c r="M434" s="662">
        <v>0</v>
      </c>
      <c r="N434" s="661">
        <v>1</v>
      </c>
      <c r="O434" s="742"/>
      <c r="P434" s="662"/>
      <c r="Q434" s="677"/>
      <c r="R434" s="661"/>
      <c r="S434" s="677">
        <v>0</v>
      </c>
      <c r="T434" s="742"/>
      <c r="U434" s="700"/>
    </row>
    <row r="435" spans="1:21" ht="14.4" customHeight="1" x14ac:dyDescent="0.3">
      <c r="A435" s="660">
        <v>7</v>
      </c>
      <c r="B435" s="661" t="s">
        <v>1703</v>
      </c>
      <c r="C435" s="661">
        <v>89301074</v>
      </c>
      <c r="D435" s="740" t="s">
        <v>2646</v>
      </c>
      <c r="E435" s="741" t="s">
        <v>1881</v>
      </c>
      <c r="F435" s="661" t="s">
        <v>1846</v>
      </c>
      <c r="G435" s="661" t="s">
        <v>1920</v>
      </c>
      <c r="H435" s="661" t="s">
        <v>560</v>
      </c>
      <c r="I435" s="661" t="s">
        <v>1921</v>
      </c>
      <c r="J435" s="661" t="s">
        <v>1922</v>
      </c>
      <c r="K435" s="661" t="s">
        <v>1923</v>
      </c>
      <c r="L435" s="662">
        <v>24.68</v>
      </c>
      <c r="M435" s="662">
        <v>49.36</v>
      </c>
      <c r="N435" s="661">
        <v>2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7</v>
      </c>
      <c r="B436" s="661" t="s">
        <v>1703</v>
      </c>
      <c r="C436" s="661">
        <v>89301074</v>
      </c>
      <c r="D436" s="740" t="s">
        <v>2646</v>
      </c>
      <c r="E436" s="741" t="s">
        <v>1881</v>
      </c>
      <c r="F436" s="661" t="s">
        <v>1846</v>
      </c>
      <c r="G436" s="661" t="s">
        <v>2136</v>
      </c>
      <c r="H436" s="661" t="s">
        <v>560</v>
      </c>
      <c r="I436" s="661" t="s">
        <v>2143</v>
      </c>
      <c r="J436" s="661" t="s">
        <v>2144</v>
      </c>
      <c r="K436" s="661" t="s">
        <v>2145</v>
      </c>
      <c r="L436" s="662">
        <v>1938.97</v>
      </c>
      <c r="M436" s="662">
        <v>11633.82</v>
      </c>
      <c r="N436" s="661">
        <v>6</v>
      </c>
      <c r="O436" s="742">
        <v>1</v>
      </c>
      <c r="P436" s="662">
        <v>11633.82</v>
      </c>
      <c r="Q436" s="677">
        <v>1</v>
      </c>
      <c r="R436" s="661">
        <v>6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7</v>
      </c>
      <c r="B437" s="661" t="s">
        <v>1703</v>
      </c>
      <c r="C437" s="661">
        <v>89301074</v>
      </c>
      <c r="D437" s="740" t="s">
        <v>2646</v>
      </c>
      <c r="E437" s="741" t="s">
        <v>1881</v>
      </c>
      <c r="F437" s="661" t="s">
        <v>1846</v>
      </c>
      <c r="G437" s="661" t="s">
        <v>2146</v>
      </c>
      <c r="H437" s="661" t="s">
        <v>1168</v>
      </c>
      <c r="I437" s="661" t="s">
        <v>2346</v>
      </c>
      <c r="J437" s="661" t="s">
        <v>2347</v>
      </c>
      <c r="K437" s="661" t="s">
        <v>2348</v>
      </c>
      <c r="L437" s="662">
        <v>478.07</v>
      </c>
      <c r="M437" s="662">
        <v>1912.28</v>
      </c>
      <c r="N437" s="661">
        <v>4</v>
      </c>
      <c r="O437" s="742"/>
      <c r="P437" s="662"/>
      <c r="Q437" s="677">
        <v>0</v>
      </c>
      <c r="R437" s="661"/>
      <c r="S437" s="677">
        <v>0</v>
      </c>
      <c r="T437" s="742"/>
      <c r="U437" s="700"/>
    </row>
    <row r="438" spans="1:21" ht="14.4" customHeight="1" x14ac:dyDescent="0.3">
      <c r="A438" s="660">
        <v>7</v>
      </c>
      <c r="B438" s="661" t="s">
        <v>1703</v>
      </c>
      <c r="C438" s="661">
        <v>89301074</v>
      </c>
      <c r="D438" s="740" t="s">
        <v>2646</v>
      </c>
      <c r="E438" s="741" t="s">
        <v>1881</v>
      </c>
      <c r="F438" s="661" t="s">
        <v>1846</v>
      </c>
      <c r="G438" s="661" t="s">
        <v>2122</v>
      </c>
      <c r="H438" s="661" t="s">
        <v>560</v>
      </c>
      <c r="I438" s="661" t="s">
        <v>2640</v>
      </c>
      <c r="J438" s="661" t="s">
        <v>2124</v>
      </c>
      <c r="K438" s="661"/>
      <c r="L438" s="662">
        <v>0</v>
      </c>
      <c r="M438" s="662">
        <v>0</v>
      </c>
      <c r="N438" s="661">
        <v>3</v>
      </c>
      <c r="O438" s="742"/>
      <c r="P438" s="662">
        <v>0</v>
      </c>
      <c r="Q438" s="677"/>
      <c r="R438" s="661">
        <v>3</v>
      </c>
      <c r="S438" s="677">
        <v>1</v>
      </c>
      <c r="T438" s="742"/>
      <c r="U438" s="700"/>
    </row>
    <row r="439" spans="1:21" ht="14.4" customHeight="1" x14ac:dyDescent="0.3">
      <c r="A439" s="660">
        <v>7</v>
      </c>
      <c r="B439" s="661" t="s">
        <v>1703</v>
      </c>
      <c r="C439" s="661">
        <v>89301074</v>
      </c>
      <c r="D439" s="740" t="s">
        <v>2646</v>
      </c>
      <c r="E439" s="741" t="s">
        <v>1881</v>
      </c>
      <c r="F439" s="661" t="s">
        <v>1846</v>
      </c>
      <c r="G439" s="661" t="s">
        <v>2122</v>
      </c>
      <c r="H439" s="661" t="s">
        <v>560</v>
      </c>
      <c r="I439" s="661" t="s">
        <v>2641</v>
      </c>
      <c r="J439" s="661" t="s">
        <v>2124</v>
      </c>
      <c r="K439" s="661"/>
      <c r="L439" s="662">
        <v>0</v>
      </c>
      <c r="M439" s="662">
        <v>0</v>
      </c>
      <c r="N439" s="661">
        <v>3</v>
      </c>
      <c r="O439" s="742"/>
      <c r="P439" s="662">
        <v>0</v>
      </c>
      <c r="Q439" s="677"/>
      <c r="R439" s="661">
        <v>3</v>
      </c>
      <c r="S439" s="677">
        <v>1</v>
      </c>
      <c r="T439" s="742"/>
      <c r="U439" s="700"/>
    </row>
    <row r="440" spans="1:21" ht="14.4" customHeight="1" x14ac:dyDescent="0.3">
      <c r="A440" s="660">
        <v>7</v>
      </c>
      <c r="B440" s="661" t="s">
        <v>1703</v>
      </c>
      <c r="C440" s="661">
        <v>89301074</v>
      </c>
      <c r="D440" s="740" t="s">
        <v>2646</v>
      </c>
      <c r="E440" s="741" t="s">
        <v>1881</v>
      </c>
      <c r="F440" s="661" t="s">
        <v>1846</v>
      </c>
      <c r="G440" s="661" t="s">
        <v>2235</v>
      </c>
      <c r="H440" s="661" t="s">
        <v>560</v>
      </c>
      <c r="I440" s="661" t="s">
        <v>2388</v>
      </c>
      <c r="J440" s="661" t="s">
        <v>2237</v>
      </c>
      <c r="K440" s="661" t="s">
        <v>2389</v>
      </c>
      <c r="L440" s="662">
        <v>3354.59</v>
      </c>
      <c r="M440" s="662">
        <v>10063.77</v>
      </c>
      <c r="N440" s="661">
        <v>3</v>
      </c>
      <c r="O440" s="742"/>
      <c r="P440" s="662"/>
      <c r="Q440" s="677">
        <v>0</v>
      </c>
      <c r="R440" s="661"/>
      <c r="S440" s="677">
        <v>0</v>
      </c>
      <c r="T440" s="742"/>
      <c r="U440" s="700"/>
    </row>
    <row r="441" spans="1:21" ht="14.4" customHeight="1" x14ac:dyDescent="0.3">
      <c r="A441" s="660">
        <v>7</v>
      </c>
      <c r="B441" s="661" t="s">
        <v>1703</v>
      </c>
      <c r="C441" s="661">
        <v>89301074</v>
      </c>
      <c r="D441" s="740" t="s">
        <v>2646</v>
      </c>
      <c r="E441" s="741" t="s">
        <v>1881</v>
      </c>
      <c r="F441" s="661" t="s">
        <v>1846</v>
      </c>
      <c r="G441" s="661" t="s">
        <v>2235</v>
      </c>
      <c r="H441" s="661" t="s">
        <v>560</v>
      </c>
      <c r="I441" s="661" t="s">
        <v>2396</v>
      </c>
      <c r="J441" s="661" t="s">
        <v>2397</v>
      </c>
      <c r="K441" s="661" t="s">
        <v>2395</v>
      </c>
      <c r="L441" s="662">
        <v>1677.3</v>
      </c>
      <c r="M441" s="662">
        <v>3354.6</v>
      </c>
      <c r="N441" s="661">
        <v>2</v>
      </c>
      <c r="O441" s="742">
        <v>1</v>
      </c>
      <c r="P441" s="662">
        <v>3354.6</v>
      </c>
      <c r="Q441" s="677">
        <v>1</v>
      </c>
      <c r="R441" s="661">
        <v>2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7</v>
      </c>
      <c r="B442" s="661" t="s">
        <v>1703</v>
      </c>
      <c r="C442" s="661">
        <v>89301074</v>
      </c>
      <c r="D442" s="740" t="s">
        <v>2646</v>
      </c>
      <c r="E442" s="741" t="s">
        <v>1881</v>
      </c>
      <c r="F442" s="661" t="s">
        <v>1846</v>
      </c>
      <c r="G442" s="661" t="s">
        <v>2235</v>
      </c>
      <c r="H442" s="661" t="s">
        <v>560</v>
      </c>
      <c r="I442" s="661" t="s">
        <v>2490</v>
      </c>
      <c r="J442" s="661" t="s">
        <v>2491</v>
      </c>
      <c r="K442" s="661" t="s">
        <v>2391</v>
      </c>
      <c r="L442" s="662">
        <v>908.53</v>
      </c>
      <c r="M442" s="662">
        <v>1817.06</v>
      </c>
      <c r="N442" s="661">
        <v>2</v>
      </c>
      <c r="O442" s="742">
        <v>1</v>
      </c>
      <c r="P442" s="662">
        <v>1817.06</v>
      </c>
      <c r="Q442" s="677">
        <v>1</v>
      </c>
      <c r="R442" s="661">
        <v>2</v>
      </c>
      <c r="S442" s="677">
        <v>1</v>
      </c>
      <c r="T442" s="742">
        <v>1</v>
      </c>
      <c r="U442" s="700">
        <v>1</v>
      </c>
    </row>
    <row r="443" spans="1:21" ht="14.4" customHeight="1" x14ac:dyDescent="0.3">
      <c r="A443" s="660">
        <v>7</v>
      </c>
      <c r="B443" s="661" t="s">
        <v>1703</v>
      </c>
      <c r="C443" s="661">
        <v>89301074</v>
      </c>
      <c r="D443" s="740" t="s">
        <v>2646</v>
      </c>
      <c r="E443" s="741" t="s">
        <v>1881</v>
      </c>
      <c r="F443" s="661" t="s">
        <v>1846</v>
      </c>
      <c r="G443" s="661" t="s">
        <v>2248</v>
      </c>
      <c r="H443" s="661" t="s">
        <v>560</v>
      </c>
      <c r="I443" s="661" t="s">
        <v>2599</v>
      </c>
      <c r="J443" s="661" t="s">
        <v>2399</v>
      </c>
      <c r="K443" s="661" t="s">
        <v>2600</v>
      </c>
      <c r="L443" s="662">
        <v>0</v>
      </c>
      <c r="M443" s="662">
        <v>0</v>
      </c>
      <c r="N443" s="661">
        <v>6</v>
      </c>
      <c r="O443" s="742">
        <v>1</v>
      </c>
      <c r="P443" s="662">
        <v>0</v>
      </c>
      <c r="Q443" s="677"/>
      <c r="R443" s="661">
        <v>6</v>
      </c>
      <c r="S443" s="677">
        <v>1</v>
      </c>
      <c r="T443" s="742">
        <v>1</v>
      </c>
      <c r="U443" s="700">
        <v>1</v>
      </c>
    </row>
    <row r="444" spans="1:21" ht="14.4" customHeight="1" x14ac:dyDescent="0.3">
      <c r="A444" s="660">
        <v>7</v>
      </c>
      <c r="B444" s="661" t="s">
        <v>1703</v>
      </c>
      <c r="C444" s="661">
        <v>89301074</v>
      </c>
      <c r="D444" s="740" t="s">
        <v>2646</v>
      </c>
      <c r="E444" s="741" t="s">
        <v>1881</v>
      </c>
      <c r="F444" s="661" t="s">
        <v>1846</v>
      </c>
      <c r="G444" s="661" t="s">
        <v>2258</v>
      </c>
      <c r="H444" s="661" t="s">
        <v>560</v>
      </c>
      <c r="I444" s="661" t="s">
        <v>666</v>
      </c>
      <c r="J444" s="661" t="s">
        <v>2259</v>
      </c>
      <c r="K444" s="661" t="s">
        <v>2260</v>
      </c>
      <c r="L444" s="662">
        <v>0</v>
      </c>
      <c r="M444" s="662">
        <v>0</v>
      </c>
      <c r="N444" s="661">
        <v>3</v>
      </c>
      <c r="O444" s="742">
        <v>0.5</v>
      </c>
      <c r="P444" s="662"/>
      <c r="Q444" s="677"/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7</v>
      </c>
      <c r="B445" s="661" t="s">
        <v>1703</v>
      </c>
      <c r="C445" s="661">
        <v>89301074</v>
      </c>
      <c r="D445" s="740" t="s">
        <v>2646</v>
      </c>
      <c r="E445" s="741" t="s">
        <v>1881</v>
      </c>
      <c r="F445" s="661" t="s">
        <v>1846</v>
      </c>
      <c r="G445" s="661" t="s">
        <v>2415</v>
      </c>
      <c r="H445" s="661" t="s">
        <v>560</v>
      </c>
      <c r="I445" s="661" t="s">
        <v>2610</v>
      </c>
      <c r="J445" s="661" t="s">
        <v>2611</v>
      </c>
      <c r="K445" s="661" t="s">
        <v>2612</v>
      </c>
      <c r="L445" s="662">
        <v>908.53</v>
      </c>
      <c r="M445" s="662">
        <v>4542.6499999999996</v>
      </c>
      <c r="N445" s="661">
        <v>5</v>
      </c>
      <c r="O445" s="742">
        <v>1</v>
      </c>
      <c r="P445" s="662">
        <v>4542.6499999999996</v>
      </c>
      <c r="Q445" s="677">
        <v>1</v>
      </c>
      <c r="R445" s="661">
        <v>5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7</v>
      </c>
      <c r="B446" s="661" t="s">
        <v>1703</v>
      </c>
      <c r="C446" s="661">
        <v>89301074</v>
      </c>
      <c r="D446" s="740" t="s">
        <v>2646</v>
      </c>
      <c r="E446" s="741" t="s">
        <v>1881</v>
      </c>
      <c r="F446" s="661" t="s">
        <v>1846</v>
      </c>
      <c r="G446" s="661" t="s">
        <v>2162</v>
      </c>
      <c r="H446" s="661" t="s">
        <v>560</v>
      </c>
      <c r="I446" s="661" t="s">
        <v>2642</v>
      </c>
      <c r="J446" s="661" t="s">
        <v>2643</v>
      </c>
      <c r="K446" s="661" t="s">
        <v>2232</v>
      </c>
      <c r="L446" s="662">
        <v>109.54</v>
      </c>
      <c r="M446" s="662">
        <v>328.62</v>
      </c>
      <c r="N446" s="661">
        <v>3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7</v>
      </c>
      <c r="B447" s="661" t="s">
        <v>1703</v>
      </c>
      <c r="C447" s="661">
        <v>89301074</v>
      </c>
      <c r="D447" s="740" t="s">
        <v>2646</v>
      </c>
      <c r="E447" s="741" t="s">
        <v>1881</v>
      </c>
      <c r="F447" s="661" t="s">
        <v>1846</v>
      </c>
      <c r="G447" s="661" t="s">
        <v>2162</v>
      </c>
      <c r="H447" s="661" t="s">
        <v>560</v>
      </c>
      <c r="I447" s="661" t="s">
        <v>2428</v>
      </c>
      <c r="J447" s="661" t="s">
        <v>2429</v>
      </c>
      <c r="K447" s="661" t="s">
        <v>2232</v>
      </c>
      <c r="L447" s="662">
        <v>0</v>
      </c>
      <c r="M447" s="662">
        <v>0</v>
      </c>
      <c r="N447" s="661">
        <v>3</v>
      </c>
      <c r="O447" s="742">
        <v>1</v>
      </c>
      <c r="P447" s="662"/>
      <c r="Q447" s="677"/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7</v>
      </c>
      <c r="B448" s="661" t="s">
        <v>1703</v>
      </c>
      <c r="C448" s="661">
        <v>89301074</v>
      </c>
      <c r="D448" s="740" t="s">
        <v>2646</v>
      </c>
      <c r="E448" s="741" t="s">
        <v>1881</v>
      </c>
      <c r="F448" s="661" t="s">
        <v>1846</v>
      </c>
      <c r="G448" s="661" t="s">
        <v>1954</v>
      </c>
      <c r="H448" s="661" t="s">
        <v>560</v>
      </c>
      <c r="I448" s="661" t="s">
        <v>1955</v>
      </c>
      <c r="J448" s="661" t="s">
        <v>1956</v>
      </c>
      <c r="K448" s="661" t="s">
        <v>835</v>
      </c>
      <c r="L448" s="662">
        <v>75.22</v>
      </c>
      <c r="M448" s="662">
        <v>225.66</v>
      </c>
      <c r="N448" s="661">
        <v>3</v>
      </c>
      <c r="O448" s="742"/>
      <c r="P448" s="662">
        <v>225.66</v>
      </c>
      <c r="Q448" s="677">
        <v>1</v>
      </c>
      <c r="R448" s="661">
        <v>3</v>
      </c>
      <c r="S448" s="677">
        <v>1</v>
      </c>
      <c r="T448" s="742"/>
      <c r="U448" s="700"/>
    </row>
    <row r="449" spans="1:21" ht="14.4" customHeight="1" x14ac:dyDescent="0.3">
      <c r="A449" s="660">
        <v>7</v>
      </c>
      <c r="B449" s="661" t="s">
        <v>1703</v>
      </c>
      <c r="C449" s="661">
        <v>89301074</v>
      </c>
      <c r="D449" s="740" t="s">
        <v>2646</v>
      </c>
      <c r="E449" s="741" t="s">
        <v>1881</v>
      </c>
      <c r="F449" s="661" t="s">
        <v>1846</v>
      </c>
      <c r="G449" s="661" t="s">
        <v>1954</v>
      </c>
      <c r="H449" s="661" t="s">
        <v>560</v>
      </c>
      <c r="I449" s="661" t="s">
        <v>2269</v>
      </c>
      <c r="J449" s="661" t="s">
        <v>2270</v>
      </c>
      <c r="K449" s="661" t="s">
        <v>835</v>
      </c>
      <c r="L449" s="662">
        <v>58.32</v>
      </c>
      <c r="M449" s="662">
        <v>174.96</v>
      </c>
      <c r="N449" s="661">
        <v>3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thickBot="1" x14ac:dyDescent="0.35">
      <c r="A450" s="666">
        <v>7</v>
      </c>
      <c r="B450" s="667" t="s">
        <v>1703</v>
      </c>
      <c r="C450" s="667">
        <v>89301074</v>
      </c>
      <c r="D450" s="743" t="s">
        <v>2646</v>
      </c>
      <c r="E450" s="744" t="s">
        <v>1881</v>
      </c>
      <c r="F450" s="667" t="s">
        <v>1846</v>
      </c>
      <c r="G450" s="667" t="s">
        <v>2273</v>
      </c>
      <c r="H450" s="667" t="s">
        <v>560</v>
      </c>
      <c r="I450" s="667" t="s">
        <v>2644</v>
      </c>
      <c r="J450" s="667" t="s">
        <v>2445</v>
      </c>
      <c r="K450" s="667" t="s">
        <v>2276</v>
      </c>
      <c r="L450" s="668">
        <v>0</v>
      </c>
      <c r="M450" s="668">
        <v>0</v>
      </c>
      <c r="N450" s="667">
        <v>2</v>
      </c>
      <c r="O450" s="745">
        <v>1</v>
      </c>
      <c r="P450" s="668"/>
      <c r="Q450" s="678"/>
      <c r="R450" s="667"/>
      <c r="S450" s="678">
        <v>0</v>
      </c>
      <c r="T450" s="745"/>
      <c r="U450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2648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1863</v>
      </c>
      <c r="B5" s="229">
        <v>23267.58</v>
      </c>
      <c r="C5" s="739">
        <v>0.17249277690138581</v>
      </c>
      <c r="D5" s="229">
        <v>111622.59</v>
      </c>
      <c r="E5" s="739">
        <v>0.82750722309861435</v>
      </c>
      <c r="F5" s="747">
        <v>134890.16999999998</v>
      </c>
    </row>
    <row r="6" spans="1:6" ht="14.4" customHeight="1" x14ac:dyDescent="0.3">
      <c r="A6" s="687" t="s">
        <v>1861</v>
      </c>
      <c r="B6" s="664">
        <v>13334.47</v>
      </c>
      <c r="C6" s="677">
        <v>0.1343566609344925</v>
      </c>
      <c r="D6" s="664">
        <v>85912.34</v>
      </c>
      <c r="E6" s="677">
        <v>0.8656433390655075</v>
      </c>
      <c r="F6" s="665">
        <v>99246.81</v>
      </c>
    </row>
    <row r="7" spans="1:6" ht="14.4" customHeight="1" x14ac:dyDescent="0.3">
      <c r="A7" s="687" t="s">
        <v>1870</v>
      </c>
      <c r="B7" s="664">
        <v>11365.08</v>
      </c>
      <c r="C7" s="677">
        <v>0.12558486609697692</v>
      </c>
      <c r="D7" s="664">
        <v>79132.12999999999</v>
      </c>
      <c r="E7" s="677">
        <v>0.87441513390302306</v>
      </c>
      <c r="F7" s="665">
        <v>90497.209999999992</v>
      </c>
    </row>
    <row r="8" spans="1:6" ht="14.4" customHeight="1" x14ac:dyDescent="0.3">
      <c r="A8" s="687" t="s">
        <v>1866</v>
      </c>
      <c r="B8" s="664">
        <v>4726.41</v>
      </c>
      <c r="C8" s="677">
        <v>0.12624248313396086</v>
      </c>
      <c r="D8" s="664">
        <v>32712.730000000007</v>
      </c>
      <c r="E8" s="677">
        <v>0.8737575168660392</v>
      </c>
      <c r="F8" s="665">
        <v>37439.140000000007</v>
      </c>
    </row>
    <row r="9" spans="1:6" ht="14.4" customHeight="1" x14ac:dyDescent="0.3">
      <c r="A9" s="687" t="s">
        <v>1876</v>
      </c>
      <c r="B9" s="664">
        <v>681.94</v>
      </c>
      <c r="C9" s="677">
        <v>1</v>
      </c>
      <c r="D9" s="664"/>
      <c r="E9" s="677">
        <v>0</v>
      </c>
      <c r="F9" s="665">
        <v>681.94</v>
      </c>
    </row>
    <row r="10" spans="1:6" ht="14.4" customHeight="1" x14ac:dyDescent="0.3">
      <c r="A10" s="687" t="s">
        <v>1872</v>
      </c>
      <c r="B10" s="664">
        <v>389.07</v>
      </c>
      <c r="C10" s="677">
        <v>1</v>
      </c>
      <c r="D10" s="664"/>
      <c r="E10" s="677">
        <v>0</v>
      </c>
      <c r="F10" s="665">
        <v>389.07</v>
      </c>
    </row>
    <row r="11" spans="1:6" ht="14.4" customHeight="1" x14ac:dyDescent="0.3">
      <c r="A11" s="687" t="s">
        <v>1881</v>
      </c>
      <c r="B11" s="664">
        <v>328.62</v>
      </c>
      <c r="C11" s="677">
        <v>2.424971405379478E-2</v>
      </c>
      <c r="D11" s="664">
        <v>13222.880000000001</v>
      </c>
      <c r="E11" s="677">
        <v>0.97575028594620516</v>
      </c>
      <c r="F11" s="665">
        <v>13551.500000000002</v>
      </c>
    </row>
    <row r="12" spans="1:6" ht="14.4" customHeight="1" x14ac:dyDescent="0.3">
      <c r="A12" s="687" t="s">
        <v>1869</v>
      </c>
      <c r="B12" s="664"/>
      <c r="C12" s="677">
        <v>0</v>
      </c>
      <c r="D12" s="664">
        <v>62.46</v>
      </c>
      <c r="E12" s="677">
        <v>1</v>
      </c>
      <c r="F12" s="665">
        <v>62.46</v>
      </c>
    </row>
    <row r="13" spans="1:6" ht="14.4" customHeight="1" x14ac:dyDescent="0.3">
      <c r="A13" s="687" t="s">
        <v>1873</v>
      </c>
      <c r="B13" s="664"/>
      <c r="C13" s="677">
        <v>0</v>
      </c>
      <c r="D13" s="664">
        <v>359.1</v>
      </c>
      <c r="E13" s="677">
        <v>1</v>
      </c>
      <c r="F13" s="665">
        <v>359.1</v>
      </c>
    </row>
    <row r="14" spans="1:6" ht="14.4" customHeight="1" x14ac:dyDescent="0.3">
      <c r="A14" s="687" t="s">
        <v>1868</v>
      </c>
      <c r="B14" s="664"/>
      <c r="C14" s="677">
        <v>0</v>
      </c>
      <c r="D14" s="664">
        <v>598.5</v>
      </c>
      <c r="E14" s="677">
        <v>1</v>
      </c>
      <c r="F14" s="665">
        <v>598.5</v>
      </c>
    </row>
    <row r="15" spans="1:6" ht="14.4" customHeight="1" x14ac:dyDescent="0.3">
      <c r="A15" s="687" t="s">
        <v>1854</v>
      </c>
      <c r="B15" s="664"/>
      <c r="C15" s="677">
        <v>0</v>
      </c>
      <c r="D15" s="664">
        <v>460.85</v>
      </c>
      <c r="E15" s="677">
        <v>1</v>
      </c>
      <c r="F15" s="665">
        <v>460.85</v>
      </c>
    </row>
    <row r="16" spans="1:6" ht="14.4" customHeight="1" x14ac:dyDescent="0.3">
      <c r="A16" s="687" t="s">
        <v>1871</v>
      </c>
      <c r="B16" s="664">
        <v>0</v>
      </c>
      <c r="C16" s="677"/>
      <c r="D16" s="664"/>
      <c r="E16" s="677"/>
      <c r="F16" s="665">
        <v>0</v>
      </c>
    </row>
    <row r="17" spans="1:6" ht="14.4" customHeight="1" x14ac:dyDescent="0.3">
      <c r="A17" s="687" t="s">
        <v>1877</v>
      </c>
      <c r="B17" s="664"/>
      <c r="C17" s="677">
        <v>0</v>
      </c>
      <c r="D17" s="664">
        <v>597.96</v>
      </c>
      <c r="E17" s="677">
        <v>1</v>
      </c>
      <c r="F17" s="665">
        <v>597.96</v>
      </c>
    </row>
    <row r="18" spans="1:6" ht="14.4" customHeight="1" x14ac:dyDescent="0.3">
      <c r="A18" s="687" t="s">
        <v>1879</v>
      </c>
      <c r="B18" s="664"/>
      <c r="C18" s="677">
        <v>0</v>
      </c>
      <c r="D18" s="664">
        <v>572.48</v>
      </c>
      <c r="E18" s="677">
        <v>1</v>
      </c>
      <c r="F18" s="665">
        <v>572.48</v>
      </c>
    </row>
    <row r="19" spans="1:6" ht="14.4" customHeight="1" x14ac:dyDescent="0.3">
      <c r="A19" s="687" t="s">
        <v>1880</v>
      </c>
      <c r="B19" s="664"/>
      <c r="C19" s="677">
        <v>0</v>
      </c>
      <c r="D19" s="664">
        <v>122.64</v>
      </c>
      <c r="E19" s="677">
        <v>1</v>
      </c>
      <c r="F19" s="665">
        <v>122.64</v>
      </c>
    </row>
    <row r="20" spans="1:6" ht="14.4" customHeight="1" x14ac:dyDescent="0.3">
      <c r="A20" s="687" t="s">
        <v>1857</v>
      </c>
      <c r="B20" s="664"/>
      <c r="C20" s="677">
        <v>0</v>
      </c>
      <c r="D20" s="664">
        <v>238.69</v>
      </c>
      <c r="E20" s="677">
        <v>1</v>
      </c>
      <c r="F20" s="665">
        <v>238.69</v>
      </c>
    </row>
    <row r="21" spans="1:6" ht="14.4" customHeight="1" x14ac:dyDescent="0.3">
      <c r="A21" s="687" t="s">
        <v>1859</v>
      </c>
      <c r="B21" s="664">
        <v>0</v>
      </c>
      <c r="C21" s="677">
        <v>0</v>
      </c>
      <c r="D21" s="664">
        <v>13827.130000000001</v>
      </c>
      <c r="E21" s="677">
        <v>1</v>
      </c>
      <c r="F21" s="665">
        <v>13827.130000000001</v>
      </c>
    </row>
    <row r="22" spans="1:6" ht="14.4" customHeight="1" thickBot="1" x14ac:dyDescent="0.35">
      <c r="A22" s="688" t="s">
        <v>1875</v>
      </c>
      <c r="B22" s="679">
        <v>0</v>
      </c>
      <c r="C22" s="680"/>
      <c r="D22" s="679"/>
      <c r="E22" s="680"/>
      <c r="F22" s="681">
        <v>0</v>
      </c>
    </row>
    <row r="23" spans="1:6" ht="14.4" customHeight="1" thickBot="1" x14ac:dyDescent="0.35">
      <c r="A23" s="682" t="s">
        <v>3</v>
      </c>
      <c r="B23" s="683">
        <v>54093.170000000013</v>
      </c>
      <c r="C23" s="684">
        <v>0.13745430687156301</v>
      </c>
      <c r="D23" s="683">
        <v>339442.48</v>
      </c>
      <c r="E23" s="684">
        <v>0.8625456931284371</v>
      </c>
      <c r="F23" s="685">
        <v>393535.64999999997</v>
      </c>
    </row>
    <row r="24" spans="1:6" ht="14.4" customHeight="1" thickBot="1" x14ac:dyDescent="0.35"/>
    <row r="25" spans="1:6" ht="14.4" customHeight="1" x14ac:dyDescent="0.3">
      <c r="A25" s="748" t="s">
        <v>2649</v>
      </c>
      <c r="B25" s="229">
        <v>45565.619999999995</v>
      </c>
      <c r="C25" s="739">
        <v>0.25238688330562553</v>
      </c>
      <c r="D25" s="229">
        <v>134973.16</v>
      </c>
      <c r="E25" s="739">
        <v>0.74761311669437447</v>
      </c>
      <c r="F25" s="747">
        <v>180538.78</v>
      </c>
    </row>
    <row r="26" spans="1:6" ht="14.4" customHeight="1" x14ac:dyDescent="0.3">
      <c r="A26" s="687" t="s">
        <v>2650</v>
      </c>
      <c r="B26" s="664">
        <v>4457.7299999999996</v>
      </c>
      <c r="C26" s="677">
        <v>4.933677966484374E-2</v>
      </c>
      <c r="D26" s="664">
        <v>85895.35</v>
      </c>
      <c r="E26" s="677">
        <v>0.95066322033515627</v>
      </c>
      <c r="F26" s="665">
        <v>90353.08</v>
      </c>
    </row>
    <row r="27" spans="1:6" ht="14.4" customHeight="1" x14ac:dyDescent="0.3">
      <c r="A27" s="687" t="s">
        <v>1742</v>
      </c>
      <c r="B27" s="664">
        <v>2587.1999999999998</v>
      </c>
      <c r="C27" s="677">
        <v>0.46012335403461591</v>
      </c>
      <c r="D27" s="664">
        <v>3035.64</v>
      </c>
      <c r="E27" s="677">
        <v>0.53987664596538398</v>
      </c>
      <c r="F27" s="665">
        <v>5622.84</v>
      </c>
    </row>
    <row r="28" spans="1:6" ht="14.4" customHeight="1" x14ac:dyDescent="0.3">
      <c r="A28" s="687" t="s">
        <v>2651</v>
      </c>
      <c r="B28" s="664">
        <v>389.07</v>
      </c>
      <c r="C28" s="677">
        <v>1</v>
      </c>
      <c r="D28" s="664"/>
      <c r="E28" s="677">
        <v>0</v>
      </c>
      <c r="F28" s="665">
        <v>389.07</v>
      </c>
    </row>
    <row r="29" spans="1:6" ht="14.4" customHeight="1" x14ac:dyDescent="0.3">
      <c r="A29" s="687" t="s">
        <v>2652</v>
      </c>
      <c r="B29" s="664">
        <v>340.97</v>
      </c>
      <c r="C29" s="677">
        <v>1</v>
      </c>
      <c r="D29" s="664"/>
      <c r="E29" s="677">
        <v>0</v>
      </c>
      <c r="F29" s="665">
        <v>340.97</v>
      </c>
    </row>
    <row r="30" spans="1:6" ht="14.4" customHeight="1" x14ac:dyDescent="0.3">
      <c r="A30" s="687" t="s">
        <v>2653</v>
      </c>
      <c r="B30" s="664">
        <v>340.97</v>
      </c>
      <c r="C30" s="677">
        <v>1</v>
      </c>
      <c r="D30" s="664"/>
      <c r="E30" s="677">
        <v>0</v>
      </c>
      <c r="F30" s="665">
        <v>340.97</v>
      </c>
    </row>
    <row r="31" spans="1:6" ht="14.4" customHeight="1" x14ac:dyDescent="0.3">
      <c r="A31" s="687" t="s">
        <v>2654</v>
      </c>
      <c r="B31" s="664">
        <v>328.62</v>
      </c>
      <c r="C31" s="677">
        <v>2.240013087533102E-2</v>
      </c>
      <c r="D31" s="664">
        <v>14341.830000000002</v>
      </c>
      <c r="E31" s="677">
        <v>0.9775998691246689</v>
      </c>
      <c r="F31" s="665">
        <v>14670.450000000003</v>
      </c>
    </row>
    <row r="32" spans="1:6" ht="14.4" customHeight="1" x14ac:dyDescent="0.3">
      <c r="A32" s="687" t="s">
        <v>1738</v>
      </c>
      <c r="B32" s="664">
        <v>82.99</v>
      </c>
      <c r="C32" s="677">
        <v>0.40000963994794425</v>
      </c>
      <c r="D32" s="664">
        <v>124.48</v>
      </c>
      <c r="E32" s="677">
        <v>0.59999036005205575</v>
      </c>
      <c r="F32" s="665">
        <v>207.47</v>
      </c>
    </row>
    <row r="33" spans="1:6" ht="14.4" customHeight="1" x14ac:dyDescent="0.3">
      <c r="A33" s="687" t="s">
        <v>2655</v>
      </c>
      <c r="B33" s="664"/>
      <c r="C33" s="677">
        <v>0</v>
      </c>
      <c r="D33" s="664">
        <v>103.8</v>
      </c>
      <c r="E33" s="677">
        <v>1</v>
      </c>
      <c r="F33" s="665">
        <v>103.8</v>
      </c>
    </row>
    <row r="34" spans="1:6" ht="14.4" customHeight="1" x14ac:dyDescent="0.3">
      <c r="A34" s="687" t="s">
        <v>2656</v>
      </c>
      <c r="B34" s="664"/>
      <c r="C34" s="677">
        <v>0</v>
      </c>
      <c r="D34" s="664">
        <v>238.69</v>
      </c>
      <c r="E34" s="677">
        <v>1</v>
      </c>
      <c r="F34" s="665">
        <v>238.69</v>
      </c>
    </row>
    <row r="35" spans="1:6" ht="14.4" customHeight="1" x14ac:dyDescent="0.3">
      <c r="A35" s="687" t="s">
        <v>2657</v>
      </c>
      <c r="B35" s="664"/>
      <c r="C35" s="677">
        <v>0</v>
      </c>
      <c r="D35" s="664">
        <v>460.85</v>
      </c>
      <c r="E35" s="677">
        <v>1</v>
      </c>
      <c r="F35" s="665">
        <v>460.85</v>
      </c>
    </row>
    <row r="36" spans="1:6" ht="14.4" customHeight="1" x14ac:dyDescent="0.3">
      <c r="A36" s="687" t="s">
        <v>1726</v>
      </c>
      <c r="B36" s="664">
        <v>0</v>
      </c>
      <c r="C36" s="677"/>
      <c r="D36" s="664"/>
      <c r="E36" s="677"/>
      <c r="F36" s="665">
        <v>0</v>
      </c>
    </row>
    <row r="37" spans="1:6" ht="14.4" customHeight="1" x14ac:dyDescent="0.3">
      <c r="A37" s="687" t="s">
        <v>2658</v>
      </c>
      <c r="B37" s="664"/>
      <c r="C37" s="677">
        <v>0</v>
      </c>
      <c r="D37" s="664">
        <v>62.46</v>
      </c>
      <c r="E37" s="677">
        <v>1</v>
      </c>
      <c r="F37" s="665">
        <v>62.46</v>
      </c>
    </row>
    <row r="38" spans="1:6" ht="14.4" customHeight="1" x14ac:dyDescent="0.3">
      <c r="A38" s="687" t="s">
        <v>1751</v>
      </c>
      <c r="B38" s="664">
        <v>0</v>
      </c>
      <c r="C38" s="677"/>
      <c r="D38" s="664"/>
      <c r="E38" s="677"/>
      <c r="F38" s="665">
        <v>0</v>
      </c>
    </row>
    <row r="39" spans="1:6" ht="14.4" customHeight="1" x14ac:dyDescent="0.3">
      <c r="A39" s="687" t="s">
        <v>2659</v>
      </c>
      <c r="B39" s="664">
        <v>0</v>
      </c>
      <c r="C39" s="677">
        <v>0</v>
      </c>
      <c r="D39" s="664">
        <v>1477.9</v>
      </c>
      <c r="E39" s="677">
        <v>1</v>
      </c>
      <c r="F39" s="665">
        <v>1477.9</v>
      </c>
    </row>
    <row r="40" spans="1:6" ht="14.4" customHeight="1" x14ac:dyDescent="0.3">
      <c r="A40" s="687" t="s">
        <v>2660</v>
      </c>
      <c r="B40" s="664"/>
      <c r="C40" s="677">
        <v>0</v>
      </c>
      <c r="D40" s="664">
        <v>1382.7700000000002</v>
      </c>
      <c r="E40" s="677">
        <v>1</v>
      </c>
      <c r="F40" s="665">
        <v>1382.7700000000002</v>
      </c>
    </row>
    <row r="41" spans="1:6" ht="14.4" customHeight="1" x14ac:dyDescent="0.3">
      <c r="A41" s="687" t="s">
        <v>2661</v>
      </c>
      <c r="B41" s="664">
        <v>0</v>
      </c>
      <c r="C41" s="677">
        <v>0</v>
      </c>
      <c r="D41" s="664">
        <v>94349.760000000009</v>
      </c>
      <c r="E41" s="677">
        <v>1</v>
      </c>
      <c r="F41" s="665">
        <v>94349.760000000009</v>
      </c>
    </row>
    <row r="42" spans="1:6" ht="14.4" customHeight="1" x14ac:dyDescent="0.3">
      <c r="A42" s="687" t="s">
        <v>1730</v>
      </c>
      <c r="B42" s="664"/>
      <c r="C42" s="677">
        <v>0</v>
      </c>
      <c r="D42" s="664">
        <v>974.8</v>
      </c>
      <c r="E42" s="677">
        <v>1</v>
      </c>
      <c r="F42" s="665">
        <v>974.8</v>
      </c>
    </row>
    <row r="43" spans="1:6" ht="14.4" customHeight="1" x14ac:dyDescent="0.3">
      <c r="A43" s="687" t="s">
        <v>1758</v>
      </c>
      <c r="B43" s="664"/>
      <c r="C43" s="677">
        <v>0</v>
      </c>
      <c r="D43" s="664">
        <v>396</v>
      </c>
      <c r="E43" s="677">
        <v>1</v>
      </c>
      <c r="F43" s="665">
        <v>396</v>
      </c>
    </row>
    <row r="44" spans="1:6" ht="14.4" customHeight="1" x14ac:dyDescent="0.3">
      <c r="A44" s="687" t="s">
        <v>2662</v>
      </c>
      <c r="B44" s="664"/>
      <c r="C44" s="677">
        <v>0</v>
      </c>
      <c r="D44" s="664">
        <v>227.32</v>
      </c>
      <c r="E44" s="677">
        <v>1</v>
      </c>
      <c r="F44" s="665">
        <v>227.32</v>
      </c>
    </row>
    <row r="45" spans="1:6" ht="14.4" customHeight="1" x14ac:dyDescent="0.3">
      <c r="A45" s="687" t="s">
        <v>2663</v>
      </c>
      <c r="B45" s="664"/>
      <c r="C45" s="677"/>
      <c r="D45" s="664">
        <v>0</v>
      </c>
      <c r="E45" s="677"/>
      <c r="F45" s="665">
        <v>0</v>
      </c>
    </row>
    <row r="46" spans="1:6" ht="14.4" customHeight="1" x14ac:dyDescent="0.3">
      <c r="A46" s="687" t="s">
        <v>1731</v>
      </c>
      <c r="B46" s="664"/>
      <c r="C46" s="677">
        <v>0</v>
      </c>
      <c r="D46" s="664">
        <v>387.36</v>
      </c>
      <c r="E46" s="677">
        <v>1</v>
      </c>
      <c r="F46" s="665">
        <v>387.36</v>
      </c>
    </row>
    <row r="47" spans="1:6" ht="14.4" customHeight="1" x14ac:dyDescent="0.3">
      <c r="A47" s="687" t="s">
        <v>2664</v>
      </c>
      <c r="B47" s="664"/>
      <c r="C47" s="677"/>
      <c r="D47" s="664">
        <v>0</v>
      </c>
      <c r="E47" s="677"/>
      <c r="F47" s="665">
        <v>0</v>
      </c>
    </row>
    <row r="48" spans="1:6" ht="14.4" customHeight="1" x14ac:dyDescent="0.3">
      <c r="A48" s="687" t="s">
        <v>2665</v>
      </c>
      <c r="B48" s="664"/>
      <c r="C48" s="677">
        <v>0</v>
      </c>
      <c r="D48" s="664">
        <v>147.31</v>
      </c>
      <c r="E48" s="677">
        <v>1</v>
      </c>
      <c r="F48" s="665">
        <v>147.31</v>
      </c>
    </row>
    <row r="49" spans="1:6" ht="14.4" customHeight="1" x14ac:dyDescent="0.3">
      <c r="A49" s="687" t="s">
        <v>1753</v>
      </c>
      <c r="B49" s="664"/>
      <c r="C49" s="677">
        <v>0</v>
      </c>
      <c r="D49" s="664">
        <v>669.32</v>
      </c>
      <c r="E49" s="677">
        <v>1</v>
      </c>
      <c r="F49" s="665">
        <v>669.32</v>
      </c>
    </row>
    <row r="50" spans="1:6" ht="14.4" customHeight="1" thickBot="1" x14ac:dyDescent="0.35">
      <c r="A50" s="688" t="s">
        <v>2666</v>
      </c>
      <c r="B50" s="679">
        <v>0</v>
      </c>
      <c r="C50" s="680">
        <v>0</v>
      </c>
      <c r="D50" s="679">
        <v>193.68</v>
      </c>
      <c r="E50" s="680">
        <v>1</v>
      </c>
      <c r="F50" s="681">
        <v>193.68</v>
      </c>
    </row>
    <row r="51" spans="1:6" ht="14.4" customHeight="1" thickBot="1" x14ac:dyDescent="0.35">
      <c r="A51" s="682" t="s">
        <v>3</v>
      </c>
      <c r="B51" s="683">
        <v>54093.17</v>
      </c>
      <c r="C51" s="684">
        <v>0.13745430687156299</v>
      </c>
      <c r="D51" s="683">
        <v>339442.48000000004</v>
      </c>
      <c r="E51" s="684">
        <v>0.86254569312843721</v>
      </c>
      <c r="F51" s="685">
        <v>393535.64999999997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{BA2ADFCB-28E2-4265-8C09-5DC7A1139F72}</x14:id>
        </ext>
      </extLst>
    </cfRule>
  </conditionalFormatting>
  <conditionalFormatting sqref="F25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{709D5DAE-E33D-4878-AD5D-C339F091B2E2}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2ADFCB-28E2-4265-8C09-5DC7A1139F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709D5DAE-E33D-4878-AD5D-C339F091B2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2685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110</v>
      </c>
      <c r="G3" s="47">
        <f>SUBTOTAL(9,G6:G1048576)</f>
        <v>54093.170000000006</v>
      </c>
      <c r="H3" s="48">
        <f>IF(M3=0,0,G3/M3)</f>
        <v>0.13745430687156304</v>
      </c>
      <c r="I3" s="47">
        <f>SUBTOTAL(9,I6:I1048576)</f>
        <v>473</v>
      </c>
      <c r="J3" s="47">
        <f>SUBTOTAL(9,J6:J1048576)</f>
        <v>339442.47999999992</v>
      </c>
      <c r="K3" s="48">
        <f>IF(M3=0,0,J3/M3)</f>
        <v>0.86254569312843721</v>
      </c>
      <c r="L3" s="47">
        <f>SUBTOTAL(9,L6:L1048576)</f>
        <v>583</v>
      </c>
      <c r="M3" s="49">
        <f>SUBTOTAL(9,M6:M1048576)</f>
        <v>393535.64999999985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1881</v>
      </c>
      <c r="B6" s="734" t="s">
        <v>2667</v>
      </c>
      <c r="C6" s="734" t="s">
        <v>2178</v>
      </c>
      <c r="D6" s="734" t="s">
        <v>2179</v>
      </c>
      <c r="E6" s="734" t="s">
        <v>2180</v>
      </c>
      <c r="F6" s="229"/>
      <c r="G6" s="229"/>
      <c r="H6" s="739">
        <v>0</v>
      </c>
      <c r="I6" s="229">
        <v>3</v>
      </c>
      <c r="J6" s="229">
        <v>2262.12</v>
      </c>
      <c r="K6" s="739">
        <v>1</v>
      </c>
      <c r="L6" s="229">
        <v>3</v>
      </c>
      <c r="M6" s="747">
        <v>2262.12</v>
      </c>
    </row>
    <row r="7" spans="1:13" ht="14.4" customHeight="1" x14ac:dyDescent="0.3">
      <c r="A7" s="660" t="s">
        <v>1881</v>
      </c>
      <c r="B7" s="661" t="s">
        <v>2667</v>
      </c>
      <c r="C7" s="661" t="s">
        <v>2184</v>
      </c>
      <c r="D7" s="661" t="s">
        <v>2185</v>
      </c>
      <c r="E7" s="661" t="s">
        <v>2186</v>
      </c>
      <c r="F7" s="664"/>
      <c r="G7" s="664"/>
      <c r="H7" s="677">
        <v>0</v>
      </c>
      <c r="I7" s="664">
        <v>6</v>
      </c>
      <c r="J7" s="664">
        <v>9048.48</v>
      </c>
      <c r="K7" s="677">
        <v>1</v>
      </c>
      <c r="L7" s="664">
        <v>6</v>
      </c>
      <c r="M7" s="665">
        <v>9048.48</v>
      </c>
    </row>
    <row r="8" spans="1:13" ht="14.4" customHeight="1" x14ac:dyDescent="0.3">
      <c r="A8" s="660" t="s">
        <v>1881</v>
      </c>
      <c r="B8" s="661" t="s">
        <v>2668</v>
      </c>
      <c r="C8" s="661" t="s">
        <v>2642</v>
      </c>
      <c r="D8" s="661" t="s">
        <v>2643</v>
      </c>
      <c r="E8" s="661" t="s">
        <v>2232</v>
      </c>
      <c r="F8" s="664">
        <v>3</v>
      </c>
      <c r="G8" s="664">
        <v>328.62</v>
      </c>
      <c r="H8" s="677">
        <v>1</v>
      </c>
      <c r="I8" s="664"/>
      <c r="J8" s="664"/>
      <c r="K8" s="677">
        <v>0</v>
      </c>
      <c r="L8" s="664">
        <v>3</v>
      </c>
      <c r="M8" s="665">
        <v>328.62</v>
      </c>
    </row>
    <row r="9" spans="1:13" ht="14.4" customHeight="1" x14ac:dyDescent="0.3">
      <c r="A9" s="660" t="s">
        <v>1881</v>
      </c>
      <c r="B9" s="661" t="s">
        <v>2668</v>
      </c>
      <c r="C9" s="661" t="s">
        <v>2428</v>
      </c>
      <c r="D9" s="661" t="s">
        <v>2429</v>
      </c>
      <c r="E9" s="661" t="s">
        <v>2232</v>
      </c>
      <c r="F9" s="664">
        <v>3</v>
      </c>
      <c r="G9" s="664">
        <v>0</v>
      </c>
      <c r="H9" s="677"/>
      <c r="I9" s="664"/>
      <c r="J9" s="664"/>
      <c r="K9" s="677"/>
      <c r="L9" s="664">
        <v>3</v>
      </c>
      <c r="M9" s="665">
        <v>0</v>
      </c>
    </row>
    <row r="10" spans="1:13" ht="14.4" customHeight="1" x14ac:dyDescent="0.3">
      <c r="A10" s="660" t="s">
        <v>1881</v>
      </c>
      <c r="B10" s="661" t="s">
        <v>2669</v>
      </c>
      <c r="C10" s="661" t="s">
        <v>2346</v>
      </c>
      <c r="D10" s="661" t="s">
        <v>2347</v>
      </c>
      <c r="E10" s="661" t="s">
        <v>2348</v>
      </c>
      <c r="F10" s="664"/>
      <c r="G10" s="664"/>
      <c r="H10" s="677">
        <v>0</v>
      </c>
      <c r="I10" s="664">
        <v>4</v>
      </c>
      <c r="J10" s="664">
        <v>1912.28</v>
      </c>
      <c r="K10" s="677">
        <v>1</v>
      </c>
      <c r="L10" s="664">
        <v>4</v>
      </c>
      <c r="M10" s="665">
        <v>1912.28</v>
      </c>
    </row>
    <row r="11" spans="1:13" ht="14.4" customHeight="1" x14ac:dyDescent="0.3">
      <c r="A11" s="660" t="s">
        <v>1854</v>
      </c>
      <c r="B11" s="661" t="s">
        <v>2670</v>
      </c>
      <c r="C11" s="661" t="s">
        <v>1884</v>
      </c>
      <c r="D11" s="661" t="s">
        <v>1885</v>
      </c>
      <c r="E11" s="661" t="s">
        <v>1886</v>
      </c>
      <c r="F11" s="664"/>
      <c r="G11" s="664"/>
      <c r="H11" s="677">
        <v>0</v>
      </c>
      <c r="I11" s="664">
        <v>1</v>
      </c>
      <c r="J11" s="664">
        <v>460.85</v>
      </c>
      <c r="K11" s="677">
        <v>1</v>
      </c>
      <c r="L11" s="664">
        <v>1</v>
      </c>
      <c r="M11" s="665">
        <v>460.85</v>
      </c>
    </row>
    <row r="12" spans="1:13" ht="14.4" customHeight="1" x14ac:dyDescent="0.3">
      <c r="A12" s="660" t="s">
        <v>1857</v>
      </c>
      <c r="B12" s="661" t="s">
        <v>2671</v>
      </c>
      <c r="C12" s="661" t="s">
        <v>1893</v>
      </c>
      <c r="D12" s="661" t="s">
        <v>1894</v>
      </c>
      <c r="E12" s="661" t="s">
        <v>1895</v>
      </c>
      <c r="F12" s="664"/>
      <c r="G12" s="664"/>
      <c r="H12" s="677">
        <v>0</v>
      </c>
      <c r="I12" s="664">
        <v>1</v>
      </c>
      <c r="J12" s="664">
        <v>238.69</v>
      </c>
      <c r="K12" s="677">
        <v>1</v>
      </c>
      <c r="L12" s="664">
        <v>1</v>
      </c>
      <c r="M12" s="665">
        <v>238.69</v>
      </c>
    </row>
    <row r="13" spans="1:13" ht="14.4" customHeight="1" x14ac:dyDescent="0.3">
      <c r="A13" s="660" t="s">
        <v>1880</v>
      </c>
      <c r="B13" s="661" t="s">
        <v>1784</v>
      </c>
      <c r="C13" s="661" t="s">
        <v>1938</v>
      </c>
      <c r="D13" s="661" t="s">
        <v>1939</v>
      </c>
      <c r="E13" s="661" t="s">
        <v>1940</v>
      </c>
      <c r="F13" s="664"/>
      <c r="G13" s="664"/>
      <c r="H13" s="677">
        <v>0</v>
      </c>
      <c r="I13" s="664">
        <v>1</v>
      </c>
      <c r="J13" s="664">
        <v>62.24</v>
      </c>
      <c r="K13" s="677">
        <v>1</v>
      </c>
      <c r="L13" s="664">
        <v>1</v>
      </c>
      <c r="M13" s="665">
        <v>62.24</v>
      </c>
    </row>
    <row r="14" spans="1:13" ht="14.4" customHeight="1" x14ac:dyDescent="0.3">
      <c r="A14" s="660" t="s">
        <v>1880</v>
      </c>
      <c r="B14" s="661" t="s">
        <v>2672</v>
      </c>
      <c r="C14" s="661" t="s">
        <v>2103</v>
      </c>
      <c r="D14" s="661" t="s">
        <v>2104</v>
      </c>
      <c r="E14" s="661" t="s">
        <v>2105</v>
      </c>
      <c r="F14" s="664"/>
      <c r="G14" s="664"/>
      <c r="H14" s="677">
        <v>0</v>
      </c>
      <c r="I14" s="664">
        <v>2</v>
      </c>
      <c r="J14" s="664">
        <v>60.4</v>
      </c>
      <c r="K14" s="677">
        <v>1</v>
      </c>
      <c r="L14" s="664">
        <v>2</v>
      </c>
      <c r="M14" s="665">
        <v>60.4</v>
      </c>
    </row>
    <row r="15" spans="1:13" ht="14.4" customHeight="1" x14ac:dyDescent="0.3">
      <c r="A15" s="660" t="s">
        <v>1859</v>
      </c>
      <c r="B15" s="661" t="s">
        <v>1790</v>
      </c>
      <c r="C15" s="661" t="s">
        <v>2130</v>
      </c>
      <c r="D15" s="661" t="s">
        <v>2131</v>
      </c>
      <c r="E15" s="661" t="s">
        <v>2132</v>
      </c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1859</v>
      </c>
      <c r="B16" s="661" t="s">
        <v>2673</v>
      </c>
      <c r="C16" s="661" t="s">
        <v>2150</v>
      </c>
      <c r="D16" s="661" t="s">
        <v>2151</v>
      </c>
      <c r="E16" s="661" t="s">
        <v>2026</v>
      </c>
      <c r="F16" s="664"/>
      <c r="G16" s="664"/>
      <c r="H16" s="677">
        <v>0</v>
      </c>
      <c r="I16" s="664">
        <v>2</v>
      </c>
      <c r="J16" s="664">
        <v>193.68</v>
      </c>
      <c r="K16" s="677">
        <v>1</v>
      </c>
      <c r="L16" s="664">
        <v>2</v>
      </c>
      <c r="M16" s="665">
        <v>193.68</v>
      </c>
    </row>
    <row r="17" spans="1:13" ht="14.4" customHeight="1" x14ac:dyDescent="0.3">
      <c r="A17" s="660" t="s">
        <v>1859</v>
      </c>
      <c r="B17" s="661" t="s">
        <v>1813</v>
      </c>
      <c r="C17" s="661" t="s">
        <v>1688</v>
      </c>
      <c r="D17" s="661" t="s">
        <v>1689</v>
      </c>
      <c r="E17" s="661" t="s">
        <v>1837</v>
      </c>
      <c r="F17" s="664"/>
      <c r="G17" s="664"/>
      <c r="H17" s="677">
        <v>0</v>
      </c>
      <c r="I17" s="664">
        <v>2</v>
      </c>
      <c r="J17" s="664">
        <v>96.84</v>
      </c>
      <c r="K17" s="677">
        <v>1</v>
      </c>
      <c r="L17" s="664">
        <v>2</v>
      </c>
      <c r="M17" s="665">
        <v>96.84</v>
      </c>
    </row>
    <row r="18" spans="1:13" ht="14.4" customHeight="1" x14ac:dyDescent="0.3">
      <c r="A18" s="660" t="s">
        <v>1859</v>
      </c>
      <c r="B18" s="661" t="s">
        <v>2668</v>
      </c>
      <c r="C18" s="661" t="s">
        <v>2163</v>
      </c>
      <c r="D18" s="661" t="s">
        <v>2164</v>
      </c>
      <c r="E18" s="661" t="s">
        <v>2165</v>
      </c>
      <c r="F18" s="664"/>
      <c r="G18" s="664"/>
      <c r="H18" s="677">
        <v>0</v>
      </c>
      <c r="I18" s="664">
        <v>11</v>
      </c>
      <c r="J18" s="664">
        <v>1550.45</v>
      </c>
      <c r="K18" s="677">
        <v>1</v>
      </c>
      <c r="L18" s="664">
        <v>11</v>
      </c>
      <c r="M18" s="665">
        <v>1550.45</v>
      </c>
    </row>
    <row r="19" spans="1:13" ht="14.4" customHeight="1" x14ac:dyDescent="0.3">
      <c r="A19" s="660" t="s">
        <v>1859</v>
      </c>
      <c r="B19" s="661" t="s">
        <v>2668</v>
      </c>
      <c r="C19" s="661" t="s">
        <v>2166</v>
      </c>
      <c r="D19" s="661" t="s">
        <v>2167</v>
      </c>
      <c r="E19" s="661" t="s">
        <v>2168</v>
      </c>
      <c r="F19" s="664"/>
      <c r="G19" s="664"/>
      <c r="H19" s="677">
        <v>0</v>
      </c>
      <c r="I19" s="664">
        <v>8</v>
      </c>
      <c r="J19" s="664">
        <v>1503.36</v>
      </c>
      <c r="K19" s="677">
        <v>1</v>
      </c>
      <c r="L19" s="664">
        <v>8</v>
      </c>
      <c r="M19" s="665">
        <v>1503.36</v>
      </c>
    </row>
    <row r="20" spans="1:13" ht="14.4" customHeight="1" x14ac:dyDescent="0.3">
      <c r="A20" s="660" t="s">
        <v>1859</v>
      </c>
      <c r="B20" s="661" t="s">
        <v>2669</v>
      </c>
      <c r="C20" s="661" t="s">
        <v>2147</v>
      </c>
      <c r="D20" s="661" t="s">
        <v>2148</v>
      </c>
      <c r="E20" s="661" t="s">
        <v>2149</v>
      </c>
      <c r="F20" s="664"/>
      <c r="G20" s="664"/>
      <c r="H20" s="677">
        <v>0</v>
      </c>
      <c r="I20" s="664">
        <v>16</v>
      </c>
      <c r="J20" s="664">
        <v>6787.84</v>
      </c>
      <c r="K20" s="677">
        <v>1</v>
      </c>
      <c r="L20" s="664">
        <v>16</v>
      </c>
      <c r="M20" s="665">
        <v>6787.84</v>
      </c>
    </row>
    <row r="21" spans="1:13" ht="14.4" customHeight="1" x14ac:dyDescent="0.3">
      <c r="A21" s="660" t="s">
        <v>1859</v>
      </c>
      <c r="B21" s="661" t="s">
        <v>2674</v>
      </c>
      <c r="C21" s="661" t="s">
        <v>2159</v>
      </c>
      <c r="D21" s="661" t="s">
        <v>2160</v>
      </c>
      <c r="E21" s="661" t="s">
        <v>2161</v>
      </c>
      <c r="F21" s="664"/>
      <c r="G21" s="664"/>
      <c r="H21" s="677">
        <v>0</v>
      </c>
      <c r="I21" s="664">
        <v>2</v>
      </c>
      <c r="J21" s="664">
        <v>3430.96</v>
      </c>
      <c r="K21" s="677">
        <v>1</v>
      </c>
      <c r="L21" s="664">
        <v>2</v>
      </c>
      <c r="M21" s="665">
        <v>3430.96</v>
      </c>
    </row>
    <row r="22" spans="1:13" ht="14.4" customHeight="1" x14ac:dyDescent="0.3">
      <c r="A22" s="660" t="s">
        <v>1859</v>
      </c>
      <c r="B22" s="661" t="s">
        <v>1820</v>
      </c>
      <c r="C22" s="661" t="s">
        <v>2133</v>
      </c>
      <c r="D22" s="661" t="s">
        <v>2134</v>
      </c>
      <c r="E22" s="661" t="s">
        <v>2135</v>
      </c>
      <c r="F22" s="664"/>
      <c r="G22" s="664"/>
      <c r="H22" s="677">
        <v>0</v>
      </c>
      <c r="I22" s="664">
        <v>2</v>
      </c>
      <c r="J22" s="664">
        <v>264</v>
      </c>
      <c r="K22" s="677">
        <v>1</v>
      </c>
      <c r="L22" s="664">
        <v>2</v>
      </c>
      <c r="M22" s="665">
        <v>264</v>
      </c>
    </row>
    <row r="23" spans="1:13" ht="14.4" customHeight="1" x14ac:dyDescent="0.3">
      <c r="A23" s="660" t="s">
        <v>1861</v>
      </c>
      <c r="B23" s="661" t="s">
        <v>1763</v>
      </c>
      <c r="C23" s="661" t="s">
        <v>1948</v>
      </c>
      <c r="D23" s="661" t="s">
        <v>1191</v>
      </c>
      <c r="E23" s="661" t="s">
        <v>1949</v>
      </c>
      <c r="F23" s="664"/>
      <c r="G23" s="664"/>
      <c r="H23" s="677">
        <v>0</v>
      </c>
      <c r="I23" s="664">
        <v>2</v>
      </c>
      <c r="J23" s="664">
        <v>669.32</v>
      </c>
      <c r="K23" s="677">
        <v>1</v>
      </c>
      <c r="L23" s="664">
        <v>2</v>
      </c>
      <c r="M23" s="665">
        <v>669.32</v>
      </c>
    </row>
    <row r="24" spans="1:13" ht="14.4" customHeight="1" x14ac:dyDescent="0.3">
      <c r="A24" s="660" t="s">
        <v>1861</v>
      </c>
      <c r="B24" s="661" t="s">
        <v>2675</v>
      </c>
      <c r="C24" s="661" t="s">
        <v>1925</v>
      </c>
      <c r="D24" s="661" t="s">
        <v>1926</v>
      </c>
      <c r="E24" s="661" t="s">
        <v>1927</v>
      </c>
      <c r="F24" s="664"/>
      <c r="G24" s="664"/>
      <c r="H24" s="677"/>
      <c r="I24" s="664">
        <v>1</v>
      </c>
      <c r="J24" s="664">
        <v>0</v>
      </c>
      <c r="K24" s="677"/>
      <c r="L24" s="664">
        <v>1</v>
      </c>
      <c r="M24" s="665">
        <v>0</v>
      </c>
    </row>
    <row r="25" spans="1:13" ht="14.4" customHeight="1" x14ac:dyDescent="0.3">
      <c r="A25" s="660" t="s">
        <v>1861</v>
      </c>
      <c r="B25" s="661" t="s">
        <v>1784</v>
      </c>
      <c r="C25" s="661" t="s">
        <v>1938</v>
      </c>
      <c r="D25" s="661" t="s">
        <v>1939</v>
      </c>
      <c r="E25" s="661" t="s">
        <v>1940</v>
      </c>
      <c r="F25" s="664"/>
      <c r="G25" s="664"/>
      <c r="H25" s="677">
        <v>0</v>
      </c>
      <c r="I25" s="664">
        <v>1</v>
      </c>
      <c r="J25" s="664">
        <v>62.24</v>
      </c>
      <c r="K25" s="677">
        <v>1</v>
      </c>
      <c r="L25" s="664">
        <v>1</v>
      </c>
      <c r="M25" s="665">
        <v>62.24</v>
      </c>
    </row>
    <row r="26" spans="1:13" ht="14.4" customHeight="1" x14ac:dyDescent="0.3">
      <c r="A26" s="660" t="s">
        <v>1861</v>
      </c>
      <c r="B26" s="661" t="s">
        <v>1784</v>
      </c>
      <c r="C26" s="661" t="s">
        <v>1941</v>
      </c>
      <c r="D26" s="661" t="s">
        <v>1942</v>
      </c>
      <c r="E26" s="661" t="s">
        <v>1943</v>
      </c>
      <c r="F26" s="664">
        <v>1</v>
      </c>
      <c r="G26" s="664">
        <v>82.99</v>
      </c>
      <c r="H26" s="677">
        <v>1</v>
      </c>
      <c r="I26" s="664"/>
      <c r="J26" s="664"/>
      <c r="K26" s="677">
        <v>0</v>
      </c>
      <c r="L26" s="664">
        <v>1</v>
      </c>
      <c r="M26" s="665">
        <v>82.99</v>
      </c>
    </row>
    <row r="27" spans="1:13" ht="14.4" customHeight="1" x14ac:dyDescent="0.3">
      <c r="A27" s="660" t="s">
        <v>1861</v>
      </c>
      <c r="B27" s="661" t="s">
        <v>1813</v>
      </c>
      <c r="C27" s="661" t="s">
        <v>1688</v>
      </c>
      <c r="D27" s="661" t="s">
        <v>1689</v>
      </c>
      <c r="E27" s="661" t="s">
        <v>1837</v>
      </c>
      <c r="F27" s="664"/>
      <c r="G27" s="664"/>
      <c r="H27" s="677">
        <v>0</v>
      </c>
      <c r="I27" s="664">
        <v>6</v>
      </c>
      <c r="J27" s="664">
        <v>290.52</v>
      </c>
      <c r="K27" s="677">
        <v>1</v>
      </c>
      <c r="L27" s="664">
        <v>6</v>
      </c>
      <c r="M27" s="665">
        <v>290.52</v>
      </c>
    </row>
    <row r="28" spans="1:13" ht="14.4" customHeight="1" x14ac:dyDescent="0.3">
      <c r="A28" s="660" t="s">
        <v>1861</v>
      </c>
      <c r="B28" s="661" t="s">
        <v>2667</v>
      </c>
      <c r="C28" s="661" t="s">
        <v>2175</v>
      </c>
      <c r="D28" s="661" t="s">
        <v>2176</v>
      </c>
      <c r="E28" s="661" t="s">
        <v>2177</v>
      </c>
      <c r="F28" s="664">
        <v>7</v>
      </c>
      <c r="G28" s="664">
        <v>6786.3600000000006</v>
      </c>
      <c r="H28" s="677">
        <v>1</v>
      </c>
      <c r="I28" s="664"/>
      <c r="J28" s="664"/>
      <c r="K28" s="677">
        <v>0</v>
      </c>
      <c r="L28" s="664">
        <v>7</v>
      </c>
      <c r="M28" s="665">
        <v>6786.3600000000006</v>
      </c>
    </row>
    <row r="29" spans="1:13" ht="14.4" customHeight="1" x14ac:dyDescent="0.3">
      <c r="A29" s="660" t="s">
        <v>1861</v>
      </c>
      <c r="B29" s="661" t="s">
        <v>2667</v>
      </c>
      <c r="C29" s="661" t="s">
        <v>2178</v>
      </c>
      <c r="D29" s="661" t="s">
        <v>2179</v>
      </c>
      <c r="E29" s="661" t="s">
        <v>2180</v>
      </c>
      <c r="F29" s="664"/>
      <c r="G29" s="664"/>
      <c r="H29" s="677">
        <v>0</v>
      </c>
      <c r="I29" s="664">
        <v>2</v>
      </c>
      <c r="J29" s="664">
        <v>1508.08</v>
      </c>
      <c r="K29" s="677">
        <v>1</v>
      </c>
      <c r="L29" s="664">
        <v>2</v>
      </c>
      <c r="M29" s="665">
        <v>1508.08</v>
      </c>
    </row>
    <row r="30" spans="1:13" ht="14.4" customHeight="1" x14ac:dyDescent="0.3">
      <c r="A30" s="660" t="s">
        <v>1861</v>
      </c>
      <c r="B30" s="661" t="s">
        <v>2667</v>
      </c>
      <c r="C30" s="661" t="s">
        <v>2181</v>
      </c>
      <c r="D30" s="661" t="s">
        <v>2182</v>
      </c>
      <c r="E30" s="661" t="s">
        <v>2183</v>
      </c>
      <c r="F30" s="664"/>
      <c r="G30" s="664"/>
      <c r="H30" s="677">
        <v>0</v>
      </c>
      <c r="I30" s="664">
        <v>36</v>
      </c>
      <c r="J30" s="664">
        <v>40718.160000000003</v>
      </c>
      <c r="K30" s="677">
        <v>1</v>
      </c>
      <c r="L30" s="664">
        <v>36</v>
      </c>
      <c r="M30" s="665">
        <v>40718.160000000003</v>
      </c>
    </row>
    <row r="31" spans="1:13" ht="14.4" customHeight="1" x14ac:dyDescent="0.3">
      <c r="A31" s="660" t="s">
        <v>1861</v>
      </c>
      <c r="B31" s="661" t="s">
        <v>2667</v>
      </c>
      <c r="C31" s="661" t="s">
        <v>2184</v>
      </c>
      <c r="D31" s="661" t="s">
        <v>2185</v>
      </c>
      <c r="E31" s="661" t="s">
        <v>2186</v>
      </c>
      <c r="F31" s="664"/>
      <c r="G31" s="664"/>
      <c r="H31" s="677">
        <v>0</v>
      </c>
      <c r="I31" s="664">
        <v>7</v>
      </c>
      <c r="J31" s="664">
        <v>10556.56</v>
      </c>
      <c r="K31" s="677">
        <v>1</v>
      </c>
      <c r="L31" s="664">
        <v>7</v>
      </c>
      <c r="M31" s="665">
        <v>10556.56</v>
      </c>
    </row>
    <row r="32" spans="1:13" ht="14.4" customHeight="1" x14ac:dyDescent="0.3">
      <c r="A32" s="660" t="s">
        <v>1861</v>
      </c>
      <c r="B32" s="661" t="s">
        <v>2667</v>
      </c>
      <c r="C32" s="661" t="s">
        <v>2187</v>
      </c>
      <c r="D32" s="661" t="s">
        <v>2188</v>
      </c>
      <c r="E32" s="661" t="s">
        <v>2189</v>
      </c>
      <c r="F32" s="664">
        <v>6</v>
      </c>
      <c r="G32" s="664">
        <v>3877.92</v>
      </c>
      <c r="H32" s="677">
        <v>1</v>
      </c>
      <c r="I32" s="664"/>
      <c r="J32" s="664"/>
      <c r="K32" s="677">
        <v>0</v>
      </c>
      <c r="L32" s="664">
        <v>6</v>
      </c>
      <c r="M32" s="665">
        <v>3877.92</v>
      </c>
    </row>
    <row r="33" spans="1:13" ht="14.4" customHeight="1" x14ac:dyDescent="0.3">
      <c r="A33" s="660" t="s">
        <v>1861</v>
      </c>
      <c r="B33" s="661" t="s">
        <v>2668</v>
      </c>
      <c r="C33" s="661" t="s">
        <v>2261</v>
      </c>
      <c r="D33" s="661" t="s">
        <v>2262</v>
      </c>
      <c r="E33" s="661" t="s">
        <v>2263</v>
      </c>
      <c r="F33" s="664"/>
      <c r="G33" s="664"/>
      <c r="H33" s="677">
        <v>0</v>
      </c>
      <c r="I33" s="664">
        <v>1</v>
      </c>
      <c r="J33" s="664">
        <v>156.61000000000001</v>
      </c>
      <c r="K33" s="677">
        <v>1</v>
      </c>
      <c r="L33" s="664">
        <v>1</v>
      </c>
      <c r="M33" s="665">
        <v>156.61000000000001</v>
      </c>
    </row>
    <row r="34" spans="1:13" ht="14.4" customHeight="1" x14ac:dyDescent="0.3">
      <c r="A34" s="660" t="s">
        <v>1861</v>
      </c>
      <c r="B34" s="661" t="s">
        <v>2668</v>
      </c>
      <c r="C34" s="661" t="s">
        <v>2264</v>
      </c>
      <c r="D34" s="661" t="s">
        <v>2265</v>
      </c>
      <c r="E34" s="661" t="s">
        <v>2266</v>
      </c>
      <c r="F34" s="664"/>
      <c r="G34" s="664"/>
      <c r="H34" s="677">
        <v>0</v>
      </c>
      <c r="I34" s="664">
        <v>5</v>
      </c>
      <c r="J34" s="664">
        <v>1503.4</v>
      </c>
      <c r="K34" s="677">
        <v>1</v>
      </c>
      <c r="L34" s="664">
        <v>5</v>
      </c>
      <c r="M34" s="665">
        <v>1503.4</v>
      </c>
    </row>
    <row r="35" spans="1:13" ht="14.4" customHeight="1" x14ac:dyDescent="0.3">
      <c r="A35" s="660" t="s">
        <v>1861</v>
      </c>
      <c r="B35" s="661" t="s">
        <v>2668</v>
      </c>
      <c r="C35" s="661" t="s">
        <v>2267</v>
      </c>
      <c r="D35" s="661" t="s">
        <v>2167</v>
      </c>
      <c r="E35" s="661" t="s">
        <v>2268</v>
      </c>
      <c r="F35" s="664">
        <v>3</v>
      </c>
      <c r="G35" s="664">
        <v>0</v>
      </c>
      <c r="H35" s="677"/>
      <c r="I35" s="664"/>
      <c r="J35" s="664"/>
      <c r="K35" s="677"/>
      <c r="L35" s="664">
        <v>3</v>
      </c>
      <c r="M35" s="665">
        <v>0</v>
      </c>
    </row>
    <row r="36" spans="1:13" ht="14.4" customHeight="1" x14ac:dyDescent="0.3">
      <c r="A36" s="660" t="s">
        <v>1861</v>
      </c>
      <c r="B36" s="661" t="s">
        <v>2669</v>
      </c>
      <c r="C36" s="661" t="s">
        <v>2203</v>
      </c>
      <c r="D36" s="661" t="s">
        <v>2148</v>
      </c>
      <c r="E36" s="661" t="s">
        <v>2204</v>
      </c>
      <c r="F36" s="664"/>
      <c r="G36" s="664"/>
      <c r="H36" s="677">
        <v>0</v>
      </c>
      <c r="I36" s="664">
        <v>11</v>
      </c>
      <c r="J36" s="664">
        <v>9333.3900000000012</v>
      </c>
      <c r="K36" s="677">
        <v>1</v>
      </c>
      <c r="L36" s="664">
        <v>11</v>
      </c>
      <c r="M36" s="665">
        <v>9333.3900000000012</v>
      </c>
    </row>
    <row r="37" spans="1:13" ht="14.4" customHeight="1" x14ac:dyDescent="0.3">
      <c r="A37" s="660" t="s">
        <v>1861</v>
      </c>
      <c r="B37" s="661" t="s">
        <v>2674</v>
      </c>
      <c r="C37" s="661" t="s">
        <v>2159</v>
      </c>
      <c r="D37" s="661" t="s">
        <v>2160</v>
      </c>
      <c r="E37" s="661" t="s">
        <v>2161</v>
      </c>
      <c r="F37" s="664"/>
      <c r="G37" s="664"/>
      <c r="H37" s="677">
        <v>0</v>
      </c>
      <c r="I37" s="664">
        <v>11</v>
      </c>
      <c r="J37" s="664">
        <v>18870.28</v>
      </c>
      <c r="K37" s="677">
        <v>1</v>
      </c>
      <c r="L37" s="664">
        <v>11</v>
      </c>
      <c r="M37" s="665">
        <v>18870.28</v>
      </c>
    </row>
    <row r="38" spans="1:13" ht="14.4" customHeight="1" x14ac:dyDescent="0.3">
      <c r="A38" s="660" t="s">
        <v>1861</v>
      </c>
      <c r="B38" s="661" t="s">
        <v>2674</v>
      </c>
      <c r="C38" s="661" t="s">
        <v>2252</v>
      </c>
      <c r="D38" s="661" t="s">
        <v>2160</v>
      </c>
      <c r="E38" s="661" t="s">
        <v>2253</v>
      </c>
      <c r="F38" s="664">
        <v>1</v>
      </c>
      <c r="G38" s="664">
        <v>0</v>
      </c>
      <c r="H38" s="677"/>
      <c r="I38" s="664"/>
      <c r="J38" s="664"/>
      <c r="K38" s="677"/>
      <c r="L38" s="664">
        <v>1</v>
      </c>
      <c r="M38" s="665">
        <v>0</v>
      </c>
    </row>
    <row r="39" spans="1:13" ht="14.4" customHeight="1" x14ac:dyDescent="0.3">
      <c r="A39" s="660" t="s">
        <v>1861</v>
      </c>
      <c r="B39" s="661" t="s">
        <v>2674</v>
      </c>
      <c r="C39" s="661" t="s">
        <v>2254</v>
      </c>
      <c r="D39" s="661" t="s">
        <v>2255</v>
      </c>
      <c r="E39" s="661" t="s">
        <v>2256</v>
      </c>
      <c r="F39" s="664"/>
      <c r="G39" s="664"/>
      <c r="H39" s="677"/>
      <c r="I39" s="664">
        <v>1</v>
      </c>
      <c r="J39" s="664">
        <v>0</v>
      </c>
      <c r="K39" s="677"/>
      <c r="L39" s="664">
        <v>1</v>
      </c>
      <c r="M39" s="665">
        <v>0</v>
      </c>
    </row>
    <row r="40" spans="1:13" ht="14.4" customHeight="1" x14ac:dyDescent="0.3">
      <c r="A40" s="660" t="s">
        <v>1861</v>
      </c>
      <c r="B40" s="661" t="s">
        <v>2674</v>
      </c>
      <c r="C40" s="661" t="s">
        <v>2257</v>
      </c>
      <c r="D40" s="661" t="s">
        <v>2160</v>
      </c>
      <c r="E40" s="661" t="s">
        <v>2253</v>
      </c>
      <c r="F40" s="664">
        <v>2</v>
      </c>
      <c r="G40" s="664">
        <v>0</v>
      </c>
      <c r="H40" s="677"/>
      <c r="I40" s="664"/>
      <c r="J40" s="664"/>
      <c r="K40" s="677"/>
      <c r="L40" s="664">
        <v>2</v>
      </c>
      <c r="M40" s="665">
        <v>0</v>
      </c>
    </row>
    <row r="41" spans="1:13" ht="14.4" customHeight="1" x14ac:dyDescent="0.3">
      <c r="A41" s="660" t="s">
        <v>1861</v>
      </c>
      <c r="B41" s="661" t="s">
        <v>1820</v>
      </c>
      <c r="C41" s="661" t="s">
        <v>1204</v>
      </c>
      <c r="D41" s="661" t="s">
        <v>1205</v>
      </c>
      <c r="E41" s="661" t="s">
        <v>1821</v>
      </c>
      <c r="F41" s="664"/>
      <c r="G41" s="664"/>
      <c r="H41" s="677">
        <v>0</v>
      </c>
      <c r="I41" s="664">
        <v>22</v>
      </c>
      <c r="J41" s="664">
        <v>1451.7799999999997</v>
      </c>
      <c r="K41" s="677">
        <v>1</v>
      </c>
      <c r="L41" s="664">
        <v>22</v>
      </c>
      <c r="M41" s="665">
        <v>1451.7799999999997</v>
      </c>
    </row>
    <row r="42" spans="1:13" ht="14.4" customHeight="1" x14ac:dyDescent="0.3">
      <c r="A42" s="660" t="s">
        <v>1861</v>
      </c>
      <c r="B42" s="661" t="s">
        <v>1820</v>
      </c>
      <c r="C42" s="661" t="s">
        <v>2133</v>
      </c>
      <c r="D42" s="661" t="s">
        <v>2134</v>
      </c>
      <c r="E42" s="661" t="s">
        <v>2135</v>
      </c>
      <c r="F42" s="664"/>
      <c r="G42" s="664"/>
      <c r="H42" s="677">
        <v>0</v>
      </c>
      <c r="I42" s="664">
        <v>3</v>
      </c>
      <c r="J42" s="664">
        <v>396</v>
      </c>
      <c r="K42" s="677">
        <v>1</v>
      </c>
      <c r="L42" s="664">
        <v>3</v>
      </c>
      <c r="M42" s="665">
        <v>396</v>
      </c>
    </row>
    <row r="43" spans="1:13" ht="14.4" customHeight="1" x14ac:dyDescent="0.3">
      <c r="A43" s="660" t="s">
        <v>1861</v>
      </c>
      <c r="B43" s="661" t="s">
        <v>1820</v>
      </c>
      <c r="C43" s="661" t="s">
        <v>1909</v>
      </c>
      <c r="D43" s="661" t="s">
        <v>1910</v>
      </c>
      <c r="E43" s="661" t="s">
        <v>1911</v>
      </c>
      <c r="F43" s="664">
        <v>21</v>
      </c>
      <c r="G43" s="664">
        <v>2587.1999999999998</v>
      </c>
      <c r="H43" s="677">
        <v>1</v>
      </c>
      <c r="I43" s="664"/>
      <c r="J43" s="664"/>
      <c r="K43" s="677">
        <v>0</v>
      </c>
      <c r="L43" s="664">
        <v>21</v>
      </c>
      <c r="M43" s="665">
        <v>2587.1999999999998</v>
      </c>
    </row>
    <row r="44" spans="1:13" ht="14.4" customHeight="1" x14ac:dyDescent="0.3">
      <c r="A44" s="660" t="s">
        <v>1861</v>
      </c>
      <c r="B44" s="661" t="s">
        <v>1822</v>
      </c>
      <c r="C44" s="661" t="s">
        <v>1219</v>
      </c>
      <c r="D44" s="661" t="s">
        <v>1220</v>
      </c>
      <c r="E44" s="661" t="s">
        <v>1221</v>
      </c>
      <c r="F44" s="664"/>
      <c r="G44" s="664"/>
      <c r="H44" s="677">
        <v>0</v>
      </c>
      <c r="I44" s="664">
        <v>3</v>
      </c>
      <c r="J44" s="664">
        <v>396</v>
      </c>
      <c r="K44" s="677">
        <v>1</v>
      </c>
      <c r="L44" s="664">
        <v>3</v>
      </c>
      <c r="M44" s="665">
        <v>396</v>
      </c>
    </row>
    <row r="45" spans="1:13" ht="14.4" customHeight="1" x14ac:dyDescent="0.3">
      <c r="A45" s="660" t="s">
        <v>1877</v>
      </c>
      <c r="B45" s="661" t="s">
        <v>2672</v>
      </c>
      <c r="C45" s="661" t="s">
        <v>2088</v>
      </c>
      <c r="D45" s="661" t="s">
        <v>2089</v>
      </c>
      <c r="E45" s="661" t="s">
        <v>2090</v>
      </c>
      <c r="F45" s="664"/>
      <c r="G45" s="664"/>
      <c r="H45" s="677">
        <v>0</v>
      </c>
      <c r="I45" s="664">
        <v>6</v>
      </c>
      <c r="J45" s="664">
        <v>597.96</v>
      </c>
      <c r="K45" s="677">
        <v>1</v>
      </c>
      <c r="L45" s="664">
        <v>6</v>
      </c>
      <c r="M45" s="665">
        <v>597.96</v>
      </c>
    </row>
    <row r="46" spans="1:13" ht="14.4" customHeight="1" x14ac:dyDescent="0.3">
      <c r="A46" s="660" t="s">
        <v>1863</v>
      </c>
      <c r="B46" s="661" t="s">
        <v>1763</v>
      </c>
      <c r="C46" s="661" t="s">
        <v>2401</v>
      </c>
      <c r="D46" s="661" t="s">
        <v>1191</v>
      </c>
      <c r="E46" s="661" t="s">
        <v>2402</v>
      </c>
      <c r="F46" s="664"/>
      <c r="G46" s="664"/>
      <c r="H46" s="677"/>
      <c r="I46" s="664">
        <v>1</v>
      </c>
      <c r="J46" s="664">
        <v>0</v>
      </c>
      <c r="K46" s="677"/>
      <c r="L46" s="664">
        <v>1</v>
      </c>
      <c r="M46" s="665">
        <v>0</v>
      </c>
    </row>
    <row r="47" spans="1:13" ht="14.4" customHeight="1" x14ac:dyDescent="0.3">
      <c r="A47" s="660" t="s">
        <v>1863</v>
      </c>
      <c r="B47" s="661" t="s">
        <v>1826</v>
      </c>
      <c r="C47" s="661" t="s">
        <v>2385</v>
      </c>
      <c r="D47" s="661" t="s">
        <v>2386</v>
      </c>
      <c r="E47" s="661" t="s">
        <v>2387</v>
      </c>
      <c r="F47" s="664"/>
      <c r="G47" s="664"/>
      <c r="H47" s="677">
        <v>0</v>
      </c>
      <c r="I47" s="664">
        <v>1</v>
      </c>
      <c r="J47" s="664">
        <v>974.8</v>
      </c>
      <c r="K47" s="677">
        <v>1</v>
      </c>
      <c r="L47" s="664">
        <v>1</v>
      </c>
      <c r="M47" s="665">
        <v>974.8</v>
      </c>
    </row>
    <row r="48" spans="1:13" ht="14.4" customHeight="1" x14ac:dyDescent="0.3">
      <c r="A48" s="660" t="s">
        <v>1863</v>
      </c>
      <c r="B48" s="661" t="s">
        <v>2667</v>
      </c>
      <c r="C48" s="661" t="s">
        <v>2175</v>
      </c>
      <c r="D48" s="661" t="s">
        <v>2176</v>
      </c>
      <c r="E48" s="661" t="s">
        <v>2177</v>
      </c>
      <c r="F48" s="664">
        <v>12</v>
      </c>
      <c r="G48" s="664">
        <v>11633.76</v>
      </c>
      <c r="H48" s="677">
        <v>1</v>
      </c>
      <c r="I48" s="664"/>
      <c r="J48" s="664"/>
      <c r="K48" s="677">
        <v>0</v>
      </c>
      <c r="L48" s="664">
        <v>12</v>
      </c>
      <c r="M48" s="665">
        <v>11633.76</v>
      </c>
    </row>
    <row r="49" spans="1:13" ht="14.4" customHeight="1" x14ac:dyDescent="0.3">
      <c r="A49" s="660" t="s">
        <v>1863</v>
      </c>
      <c r="B49" s="661" t="s">
        <v>2667</v>
      </c>
      <c r="C49" s="661" t="s">
        <v>2178</v>
      </c>
      <c r="D49" s="661" t="s">
        <v>2179</v>
      </c>
      <c r="E49" s="661" t="s">
        <v>2180</v>
      </c>
      <c r="F49" s="664"/>
      <c r="G49" s="664"/>
      <c r="H49" s="677">
        <v>0</v>
      </c>
      <c r="I49" s="664">
        <v>22</v>
      </c>
      <c r="J49" s="664">
        <v>16588.879999999997</v>
      </c>
      <c r="K49" s="677">
        <v>1</v>
      </c>
      <c r="L49" s="664">
        <v>22</v>
      </c>
      <c r="M49" s="665">
        <v>16588.879999999997</v>
      </c>
    </row>
    <row r="50" spans="1:13" ht="14.4" customHeight="1" x14ac:dyDescent="0.3">
      <c r="A50" s="660" t="s">
        <v>1863</v>
      </c>
      <c r="B50" s="661" t="s">
        <v>2667</v>
      </c>
      <c r="C50" s="661" t="s">
        <v>2181</v>
      </c>
      <c r="D50" s="661" t="s">
        <v>2182</v>
      </c>
      <c r="E50" s="661" t="s">
        <v>2183</v>
      </c>
      <c r="F50" s="664"/>
      <c r="G50" s="664"/>
      <c r="H50" s="677">
        <v>0</v>
      </c>
      <c r="I50" s="664">
        <v>16</v>
      </c>
      <c r="J50" s="664">
        <v>18096.96</v>
      </c>
      <c r="K50" s="677">
        <v>1</v>
      </c>
      <c r="L50" s="664">
        <v>16</v>
      </c>
      <c r="M50" s="665">
        <v>18096.96</v>
      </c>
    </row>
    <row r="51" spans="1:13" ht="14.4" customHeight="1" x14ac:dyDescent="0.3">
      <c r="A51" s="660" t="s">
        <v>1863</v>
      </c>
      <c r="B51" s="661" t="s">
        <v>2667</v>
      </c>
      <c r="C51" s="661" t="s">
        <v>2184</v>
      </c>
      <c r="D51" s="661" t="s">
        <v>2185</v>
      </c>
      <c r="E51" s="661" t="s">
        <v>2186</v>
      </c>
      <c r="F51" s="664"/>
      <c r="G51" s="664"/>
      <c r="H51" s="677">
        <v>0</v>
      </c>
      <c r="I51" s="664">
        <v>4</v>
      </c>
      <c r="J51" s="664">
        <v>6032.32</v>
      </c>
      <c r="K51" s="677">
        <v>1</v>
      </c>
      <c r="L51" s="664">
        <v>4</v>
      </c>
      <c r="M51" s="665">
        <v>6032.32</v>
      </c>
    </row>
    <row r="52" spans="1:13" ht="14.4" customHeight="1" x14ac:dyDescent="0.3">
      <c r="A52" s="660" t="s">
        <v>1863</v>
      </c>
      <c r="B52" s="661" t="s">
        <v>2667</v>
      </c>
      <c r="C52" s="661" t="s">
        <v>2289</v>
      </c>
      <c r="D52" s="661" t="s">
        <v>2290</v>
      </c>
      <c r="E52" s="661" t="s">
        <v>2291</v>
      </c>
      <c r="F52" s="664">
        <v>6</v>
      </c>
      <c r="G52" s="664">
        <v>7755.9000000000005</v>
      </c>
      <c r="H52" s="677">
        <v>1</v>
      </c>
      <c r="I52" s="664"/>
      <c r="J52" s="664"/>
      <c r="K52" s="677">
        <v>0</v>
      </c>
      <c r="L52" s="664">
        <v>6</v>
      </c>
      <c r="M52" s="665">
        <v>7755.9000000000005</v>
      </c>
    </row>
    <row r="53" spans="1:13" ht="14.4" customHeight="1" x14ac:dyDescent="0.3">
      <c r="A53" s="660" t="s">
        <v>1863</v>
      </c>
      <c r="B53" s="661" t="s">
        <v>2667</v>
      </c>
      <c r="C53" s="661" t="s">
        <v>2187</v>
      </c>
      <c r="D53" s="661" t="s">
        <v>2188</v>
      </c>
      <c r="E53" s="661" t="s">
        <v>2189</v>
      </c>
      <c r="F53" s="664">
        <v>6</v>
      </c>
      <c r="G53" s="664">
        <v>3877.92</v>
      </c>
      <c r="H53" s="677">
        <v>1</v>
      </c>
      <c r="I53" s="664"/>
      <c r="J53" s="664"/>
      <c r="K53" s="677">
        <v>0</v>
      </c>
      <c r="L53" s="664">
        <v>6</v>
      </c>
      <c r="M53" s="665">
        <v>3877.92</v>
      </c>
    </row>
    <row r="54" spans="1:13" ht="14.4" customHeight="1" x14ac:dyDescent="0.3">
      <c r="A54" s="660" t="s">
        <v>1863</v>
      </c>
      <c r="B54" s="661" t="s">
        <v>2668</v>
      </c>
      <c r="C54" s="661" t="s">
        <v>2163</v>
      </c>
      <c r="D54" s="661" t="s">
        <v>2164</v>
      </c>
      <c r="E54" s="661" t="s">
        <v>2165</v>
      </c>
      <c r="F54" s="664"/>
      <c r="G54" s="664"/>
      <c r="H54" s="677">
        <v>0</v>
      </c>
      <c r="I54" s="664">
        <v>3</v>
      </c>
      <c r="J54" s="664">
        <v>422.84999999999997</v>
      </c>
      <c r="K54" s="677">
        <v>1</v>
      </c>
      <c r="L54" s="664">
        <v>3</v>
      </c>
      <c r="M54" s="665">
        <v>422.84999999999997</v>
      </c>
    </row>
    <row r="55" spans="1:13" ht="14.4" customHeight="1" x14ac:dyDescent="0.3">
      <c r="A55" s="660" t="s">
        <v>1863</v>
      </c>
      <c r="B55" s="661" t="s">
        <v>2668</v>
      </c>
      <c r="C55" s="661" t="s">
        <v>2166</v>
      </c>
      <c r="D55" s="661" t="s">
        <v>2167</v>
      </c>
      <c r="E55" s="661" t="s">
        <v>2168</v>
      </c>
      <c r="F55" s="664"/>
      <c r="G55" s="664"/>
      <c r="H55" s="677">
        <v>0</v>
      </c>
      <c r="I55" s="664">
        <v>4</v>
      </c>
      <c r="J55" s="664">
        <v>751.68</v>
      </c>
      <c r="K55" s="677">
        <v>1</v>
      </c>
      <c r="L55" s="664">
        <v>4</v>
      </c>
      <c r="M55" s="665">
        <v>751.68</v>
      </c>
    </row>
    <row r="56" spans="1:13" ht="14.4" customHeight="1" x14ac:dyDescent="0.3">
      <c r="A56" s="660" t="s">
        <v>1863</v>
      </c>
      <c r="B56" s="661" t="s">
        <v>2668</v>
      </c>
      <c r="C56" s="661" t="s">
        <v>2428</v>
      </c>
      <c r="D56" s="661" t="s">
        <v>2429</v>
      </c>
      <c r="E56" s="661" t="s">
        <v>2232</v>
      </c>
      <c r="F56" s="664">
        <v>2</v>
      </c>
      <c r="G56" s="664">
        <v>0</v>
      </c>
      <c r="H56" s="677"/>
      <c r="I56" s="664"/>
      <c r="J56" s="664"/>
      <c r="K56" s="677"/>
      <c r="L56" s="664">
        <v>2</v>
      </c>
      <c r="M56" s="665">
        <v>0</v>
      </c>
    </row>
    <row r="57" spans="1:13" ht="14.4" customHeight="1" x14ac:dyDescent="0.3">
      <c r="A57" s="660" t="s">
        <v>1863</v>
      </c>
      <c r="B57" s="661" t="s">
        <v>2668</v>
      </c>
      <c r="C57" s="661" t="s">
        <v>2427</v>
      </c>
      <c r="D57" s="661" t="s">
        <v>2262</v>
      </c>
      <c r="E57" s="661" t="s">
        <v>2232</v>
      </c>
      <c r="F57" s="664"/>
      <c r="G57" s="664"/>
      <c r="H57" s="677">
        <v>0</v>
      </c>
      <c r="I57" s="664">
        <v>11</v>
      </c>
      <c r="J57" s="664">
        <v>1033.56</v>
      </c>
      <c r="K57" s="677">
        <v>1</v>
      </c>
      <c r="L57" s="664">
        <v>11</v>
      </c>
      <c r="M57" s="665">
        <v>1033.56</v>
      </c>
    </row>
    <row r="58" spans="1:13" ht="14.4" customHeight="1" x14ac:dyDescent="0.3">
      <c r="A58" s="660" t="s">
        <v>1863</v>
      </c>
      <c r="B58" s="661" t="s">
        <v>2668</v>
      </c>
      <c r="C58" s="661" t="s">
        <v>2261</v>
      </c>
      <c r="D58" s="661" t="s">
        <v>2262</v>
      </c>
      <c r="E58" s="661" t="s">
        <v>2263</v>
      </c>
      <c r="F58" s="664"/>
      <c r="G58" s="664"/>
      <c r="H58" s="677">
        <v>0</v>
      </c>
      <c r="I58" s="664">
        <v>4</v>
      </c>
      <c r="J58" s="664">
        <v>626.44000000000005</v>
      </c>
      <c r="K58" s="677">
        <v>1</v>
      </c>
      <c r="L58" s="664">
        <v>4</v>
      </c>
      <c r="M58" s="665">
        <v>626.44000000000005</v>
      </c>
    </row>
    <row r="59" spans="1:13" ht="14.4" customHeight="1" x14ac:dyDescent="0.3">
      <c r="A59" s="660" t="s">
        <v>1863</v>
      </c>
      <c r="B59" s="661" t="s">
        <v>2668</v>
      </c>
      <c r="C59" s="661" t="s">
        <v>2264</v>
      </c>
      <c r="D59" s="661" t="s">
        <v>2265</v>
      </c>
      <c r="E59" s="661" t="s">
        <v>2266</v>
      </c>
      <c r="F59" s="664"/>
      <c r="G59" s="664"/>
      <c r="H59" s="677">
        <v>0</v>
      </c>
      <c r="I59" s="664">
        <v>6</v>
      </c>
      <c r="J59" s="664">
        <v>1804.08</v>
      </c>
      <c r="K59" s="677">
        <v>1</v>
      </c>
      <c r="L59" s="664">
        <v>6</v>
      </c>
      <c r="M59" s="665">
        <v>1804.08</v>
      </c>
    </row>
    <row r="60" spans="1:13" ht="14.4" customHeight="1" x14ac:dyDescent="0.3">
      <c r="A60" s="660" t="s">
        <v>1863</v>
      </c>
      <c r="B60" s="661" t="s">
        <v>2672</v>
      </c>
      <c r="C60" s="661" t="s">
        <v>2412</v>
      </c>
      <c r="D60" s="661" t="s">
        <v>2413</v>
      </c>
      <c r="E60" s="661" t="s">
        <v>2414</v>
      </c>
      <c r="F60" s="664">
        <v>3</v>
      </c>
      <c r="G60" s="664">
        <v>0</v>
      </c>
      <c r="H60" s="677"/>
      <c r="I60" s="664"/>
      <c r="J60" s="664"/>
      <c r="K60" s="677"/>
      <c r="L60" s="664">
        <v>3</v>
      </c>
      <c r="M60" s="665">
        <v>0</v>
      </c>
    </row>
    <row r="61" spans="1:13" ht="14.4" customHeight="1" x14ac:dyDescent="0.3">
      <c r="A61" s="660" t="s">
        <v>1863</v>
      </c>
      <c r="B61" s="661" t="s">
        <v>2669</v>
      </c>
      <c r="C61" s="661" t="s">
        <v>2338</v>
      </c>
      <c r="D61" s="661" t="s">
        <v>2339</v>
      </c>
      <c r="E61" s="661" t="s">
        <v>2340</v>
      </c>
      <c r="F61" s="664"/>
      <c r="G61" s="664"/>
      <c r="H61" s="677">
        <v>0</v>
      </c>
      <c r="I61" s="664">
        <v>4</v>
      </c>
      <c r="J61" s="664">
        <v>2263.7600000000002</v>
      </c>
      <c r="K61" s="677">
        <v>1</v>
      </c>
      <c r="L61" s="664">
        <v>4</v>
      </c>
      <c r="M61" s="665">
        <v>2263.7600000000002</v>
      </c>
    </row>
    <row r="62" spans="1:13" ht="14.4" customHeight="1" x14ac:dyDescent="0.3">
      <c r="A62" s="660" t="s">
        <v>1863</v>
      </c>
      <c r="B62" s="661" t="s">
        <v>2669</v>
      </c>
      <c r="C62" s="661" t="s">
        <v>2341</v>
      </c>
      <c r="D62" s="661" t="s">
        <v>2342</v>
      </c>
      <c r="E62" s="661" t="s">
        <v>2343</v>
      </c>
      <c r="F62" s="664"/>
      <c r="G62" s="664"/>
      <c r="H62" s="677">
        <v>0</v>
      </c>
      <c r="I62" s="664">
        <v>1</v>
      </c>
      <c r="J62" s="664">
        <v>107.42</v>
      </c>
      <c r="K62" s="677">
        <v>1</v>
      </c>
      <c r="L62" s="664">
        <v>1</v>
      </c>
      <c r="M62" s="665">
        <v>107.42</v>
      </c>
    </row>
    <row r="63" spans="1:13" ht="14.4" customHeight="1" x14ac:dyDescent="0.3">
      <c r="A63" s="660" t="s">
        <v>1863</v>
      </c>
      <c r="B63" s="661" t="s">
        <v>2669</v>
      </c>
      <c r="C63" s="661" t="s">
        <v>2344</v>
      </c>
      <c r="D63" s="661" t="s">
        <v>2342</v>
      </c>
      <c r="E63" s="661" t="s">
        <v>2345</v>
      </c>
      <c r="F63" s="664"/>
      <c r="G63" s="664"/>
      <c r="H63" s="677">
        <v>0</v>
      </c>
      <c r="I63" s="664">
        <v>1</v>
      </c>
      <c r="J63" s="664">
        <v>537.12</v>
      </c>
      <c r="K63" s="677">
        <v>1</v>
      </c>
      <c r="L63" s="664">
        <v>1</v>
      </c>
      <c r="M63" s="665">
        <v>537.12</v>
      </c>
    </row>
    <row r="64" spans="1:13" ht="14.4" customHeight="1" x14ac:dyDescent="0.3">
      <c r="A64" s="660" t="s">
        <v>1863</v>
      </c>
      <c r="B64" s="661" t="s">
        <v>2669</v>
      </c>
      <c r="C64" s="661" t="s">
        <v>2203</v>
      </c>
      <c r="D64" s="661" t="s">
        <v>2148</v>
      </c>
      <c r="E64" s="661" t="s">
        <v>2204</v>
      </c>
      <c r="F64" s="664"/>
      <c r="G64" s="664"/>
      <c r="H64" s="677">
        <v>0</v>
      </c>
      <c r="I64" s="664">
        <v>29</v>
      </c>
      <c r="J64" s="664">
        <v>24606.21</v>
      </c>
      <c r="K64" s="677">
        <v>1</v>
      </c>
      <c r="L64" s="664">
        <v>29</v>
      </c>
      <c r="M64" s="665">
        <v>24606.21</v>
      </c>
    </row>
    <row r="65" spans="1:13" ht="14.4" customHeight="1" x14ac:dyDescent="0.3">
      <c r="A65" s="660" t="s">
        <v>1863</v>
      </c>
      <c r="B65" s="661" t="s">
        <v>2669</v>
      </c>
      <c r="C65" s="661" t="s">
        <v>2346</v>
      </c>
      <c r="D65" s="661" t="s">
        <v>2347</v>
      </c>
      <c r="E65" s="661" t="s">
        <v>2348</v>
      </c>
      <c r="F65" s="664"/>
      <c r="G65" s="664"/>
      <c r="H65" s="677">
        <v>0</v>
      </c>
      <c r="I65" s="664">
        <v>4</v>
      </c>
      <c r="J65" s="664">
        <v>1912.28</v>
      </c>
      <c r="K65" s="677">
        <v>1</v>
      </c>
      <c r="L65" s="664">
        <v>4</v>
      </c>
      <c r="M65" s="665">
        <v>1912.28</v>
      </c>
    </row>
    <row r="66" spans="1:13" ht="14.4" customHeight="1" x14ac:dyDescent="0.3">
      <c r="A66" s="660" t="s">
        <v>1863</v>
      </c>
      <c r="B66" s="661" t="s">
        <v>2674</v>
      </c>
      <c r="C66" s="661" t="s">
        <v>2406</v>
      </c>
      <c r="D66" s="661" t="s">
        <v>2407</v>
      </c>
      <c r="E66" s="661" t="s">
        <v>2408</v>
      </c>
      <c r="F66" s="664"/>
      <c r="G66" s="664"/>
      <c r="H66" s="677">
        <v>0</v>
      </c>
      <c r="I66" s="664">
        <v>2</v>
      </c>
      <c r="J66" s="664">
        <v>2572.4</v>
      </c>
      <c r="K66" s="677">
        <v>1</v>
      </c>
      <c r="L66" s="664">
        <v>2</v>
      </c>
      <c r="M66" s="665">
        <v>2572.4</v>
      </c>
    </row>
    <row r="67" spans="1:13" ht="14.4" customHeight="1" x14ac:dyDescent="0.3">
      <c r="A67" s="660" t="s">
        <v>1863</v>
      </c>
      <c r="B67" s="661" t="s">
        <v>2674</v>
      </c>
      <c r="C67" s="661" t="s">
        <v>2159</v>
      </c>
      <c r="D67" s="661" t="s">
        <v>2160</v>
      </c>
      <c r="E67" s="661" t="s">
        <v>2161</v>
      </c>
      <c r="F67" s="664"/>
      <c r="G67" s="664"/>
      <c r="H67" s="677">
        <v>0</v>
      </c>
      <c r="I67" s="664">
        <v>19</v>
      </c>
      <c r="J67" s="664">
        <v>32594.120000000003</v>
      </c>
      <c r="K67" s="677">
        <v>1</v>
      </c>
      <c r="L67" s="664">
        <v>19</v>
      </c>
      <c r="M67" s="665">
        <v>32594.120000000003</v>
      </c>
    </row>
    <row r="68" spans="1:13" ht="14.4" customHeight="1" x14ac:dyDescent="0.3">
      <c r="A68" s="660" t="s">
        <v>1863</v>
      </c>
      <c r="B68" s="661" t="s">
        <v>1820</v>
      </c>
      <c r="C68" s="661" t="s">
        <v>1204</v>
      </c>
      <c r="D68" s="661" t="s">
        <v>1205</v>
      </c>
      <c r="E68" s="661" t="s">
        <v>1821</v>
      </c>
      <c r="F68" s="664"/>
      <c r="G68" s="664"/>
      <c r="H68" s="677">
        <v>0</v>
      </c>
      <c r="I68" s="664">
        <v>9</v>
      </c>
      <c r="J68" s="664">
        <v>593.90999999999985</v>
      </c>
      <c r="K68" s="677">
        <v>1</v>
      </c>
      <c r="L68" s="664">
        <v>9</v>
      </c>
      <c r="M68" s="665">
        <v>593.90999999999985</v>
      </c>
    </row>
    <row r="69" spans="1:13" ht="14.4" customHeight="1" x14ac:dyDescent="0.3">
      <c r="A69" s="660" t="s">
        <v>1863</v>
      </c>
      <c r="B69" s="661" t="s">
        <v>2676</v>
      </c>
      <c r="C69" s="661" t="s">
        <v>851</v>
      </c>
      <c r="D69" s="661" t="s">
        <v>2283</v>
      </c>
      <c r="E69" s="661" t="s">
        <v>2284</v>
      </c>
      <c r="F69" s="664"/>
      <c r="G69" s="664"/>
      <c r="H69" s="677">
        <v>0</v>
      </c>
      <c r="I69" s="664">
        <v>1</v>
      </c>
      <c r="J69" s="664">
        <v>103.8</v>
      </c>
      <c r="K69" s="677">
        <v>1</v>
      </c>
      <c r="L69" s="664">
        <v>1</v>
      </c>
      <c r="M69" s="665">
        <v>103.8</v>
      </c>
    </row>
    <row r="70" spans="1:13" ht="14.4" customHeight="1" x14ac:dyDescent="0.3">
      <c r="A70" s="660" t="s">
        <v>1863</v>
      </c>
      <c r="B70" s="661" t="s">
        <v>2677</v>
      </c>
      <c r="C70" s="661" t="s">
        <v>2335</v>
      </c>
      <c r="D70" s="661" t="s">
        <v>2336</v>
      </c>
      <c r="E70" s="661" t="s">
        <v>2337</v>
      </c>
      <c r="F70" s="664"/>
      <c r="G70" s="664"/>
      <c r="H70" s="677"/>
      <c r="I70" s="664">
        <v>2</v>
      </c>
      <c r="J70" s="664">
        <v>0</v>
      </c>
      <c r="K70" s="677"/>
      <c r="L70" s="664">
        <v>2</v>
      </c>
      <c r="M70" s="665">
        <v>0</v>
      </c>
    </row>
    <row r="71" spans="1:13" ht="14.4" customHeight="1" x14ac:dyDescent="0.3">
      <c r="A71" s="660" t="s">
        <v>1879</v>
      </c>
      <c r="B71" s="661" t="s">
        <v>2678</v>
      </c>
      <c r="C71" s="661" t="s">
        <v>2091</v>
      </c>
      <c r="D71" s="661" t="s">
        <v>1996</v>
      </c>
      <c r="E71" s="661" t="s">
        <v>2092</v>
      </c>
      <c r="F71" s="664"/>
      <c r="G71" s="664"/>
      <c r="H71" s="677">
        <v>0</v>
      </c>
      <c r="I71" s="664">
        <v>1</v>
      </c>
      <c r="J71" s="664">
        <v>425.17</v>
      </c>
      <c r="K71" s="677">
        <v>1</v>
      </c>
      <c r="L71" s="664">
        <v>1</v>
      </c>
      <c r="M71" s="665">
        <v>425.17</v>
      </c>
    </row>
    <row r="72" spans="1:13" ht="14.4" customHeight="1" x14ac:dyDescent="0.3">
      <c r="A72" s="660" t="s">
        <v>1879</v>
      </c>
      <c r="B72" s="661" t="s">
        <v>2679</v>
      </c>
      <c r="C72" s="661" t="s">
        <v>2097</v>
      </c>
      <c r="D72" s="661" t="s">
        <v>2098</v>
      </c>
      <c r="E72" s="661" t="s">
        <v>2099</v>
      </c>
      <c r="F72" s="664"/>
      <c r="G72" s="664"/>
      <c r="H72" s="677">
        <v>0</v>
      </c>
      <c r="I72" s="664">
        <v>1</v>
      </c>
      <c r="J72" s="664">
        <v>147.31</v>
      </c>
      <c r="K72" s="677">
        <v>1</v>
      </c>
      <c r="L72" s="664">
        <v>1</v>
      </c>
      <c r="M72" s="665">
        <v>147.31</v>
      </c>
    </row>
    <row r="73" spans="1:13" ht="14.4" customHeight="1" x14ac:dyDescent="0.3">
      <c r="A73" s="660" t="s">
        <v>1866</v>
      </c>
      <c r="B73" s="661" t="s">
        <v>2667</v>
      </c>
      <c r="C73" s="661" t="s">
        <v>2175</v>
      </c>
      <c r="D73" s="661" t="s">
        <v>2176</v>
      </c>
      <c r="E73" s="661" t="s">
        <v>2177</v>
      </c>
      <c r="F73" s="664">
        <v>4</v>
      </c>
      <c r="G73" s="664">
        <v>3877.92</v>
      </c>
      <c r="H73" s="677">
        <v>1</v>
      </c>
      <c r="I73" s="664"/>
      <c r="J73" s="664"/>
      <c r="K73" s="677">
        <v>0</v>
      </c>
      <c r="L73" s="664">
        <v>4</v>
      </c>
      <c r="M73" s="665">
        <v>3877.92</v>
      </c>
    </row>
    <row r="74" spans="1:13" ht="14.4" customHeight="1" x14ac:dyDescent="0.3">
      <c r="A74" s="660" t="s">
        <v>1866</v>
      </c>
      <c r="B74" s="661" t="s">
        <v>2667</v>
      </c>
      <c r="C74" s="661" t="s">
        <v>2178</v>
      </c>
      <c r="D74" s="661" t="s">
        <v>2179</v>
      </c>
      <c r="E74" s="661" t="s">
        <v>2180</v>
      </c>
      <c r="F74" s="664"/>
      <c r="G74" s="664"/>
      <c r="H74" s="677">
        <v>0</v>
      </c>
      <c r="I74" s="664">
        <v>4</v>
      </c>
      <c r="J74" s="664">
        <v>3016.16</v>
      </c>
      <c r="K74" s="677">
        <v>1</v>
      </c>
      <c r="L74" s="664">
        <v>4</v>
      </c>
      <c r="M74" s="665">
        <v>3016.16</v>
      </c>
    </row>
    <row r="75" spans="1:13" ht="14.4" customHeight="1" x14ac:dyDescent="0.3">
      <c r="A75" s="660" t="s">
        <v>1866</v>
      </c>
      <c r="B75" s="661" t="s">
        <v>2668</v>
      </c>
      <c r="C75" s="661" t="s">
        <v>2163</v>
      </c>
      <c r="D75" s="661" t="s">
        <v>2164</v>
      </c>
      <c r="E75" s="661" t="s">
        <v>2165</v>
      </c>
      <c r="F75" s="664"/>
      <c r="G75" s="664"/>
      <c r="H75" s="677">
        <v>0</v>
      </c>
      <c r="I75" s="664">
        <v>4</v>
      </c>
      <c r="J75" s="664">
        <v>563.79999999999995</v>
      </c>
      <c r="K75" s="677">
        <v>1</v>
      </c>
      <c r="L75" s="664">
        <v>4</v>
      </c>
      <c r="M75" s="665">
        <v>563.79999999999995</v>
      </c>
    </row>
    <row r="76" spans="1:13" ht="14.4" customHeight="1" x14ac:dyDescent="0.3">
      <c r="A76" s="660" t="s">
        <v>1866</v>
      </c>
      <c r="B76" s="661" t="s">
        <v>2668</v>
      </c>
      <c r="C76" s="661" t="s">
        <v>2166</v>
      </c>
      <c r="D76" s="661" t="s">
        <v>2167</v>
      </c>
      <c r="E76" s="661" t="s">
        <v>2168</v>
      </c>
      <c r="F76" s="664"/>
      <c r="G76" s="664"/>
      <c r="H76" s="677">
        <v>0</v>
      </c>
      <c r="I76" s="664">
        <v>6</v>
      </c>
      <c r="J76" s="664">
        <v>1127.52</v>
      </c>
      <c r="K76" s="677">
        <v>1</v>
      </c>
      <c r="L76" s="664">
        <v>6</v>
      </c>
      <c r="M76" s="665">
        <v>1127.52</v>
      </c>
    </row>
    <row r="77" spans="1:13" ht="14.4" customHeight="1" x14ac:dyDescent="0.3">
      <c r="A77" s="660" t="s">
        <v>1866</v>
      </c>
      <c r="B77" s="661" t="s">
        <v>2668</v>
      </c>
      <c r="C77" s="661" t="s">
        <v>2428</v>
      </c>
      <c r="D77" s="661" t="s">
        <v>2429</v>
      </c>
      <c r="E77" s="661" t="s">
        <v>2232</v>
      </c>
      <c r="F77" s="664">
        <v>5</v>
      </c>
      <c r="G77" s="664">
        <v>0</v>
      </c>
      <c r="H77" s="677"/>
      <c r="I77" s="664"/>
      <c r="J77" s="664"/>
      <c r="K77" s="677"/>
      <c r="L77" s="664">
        <v>5</v>
      </c>
      <c r="M77" s="665">
        <v>0</v>
      </c>
    </row>
    <row r="78" spans="1:13" ht="14.4" customHeight="1" x14ac:dyDescent="0.3">
      <c r="A78" s="660" t="s">
        <v>1866</v>
      </c>
      <c r="B78" s="661" t="s">
        <v>2669</v>
      </c>
      <c r="C78" s="661" t="s">
        <v>2470</v>
      </c>
      <c r="D78" s="661" t="s">
        <v>2471</v>
      </c>
      <c r="E78" s="661" t="s">
        <v>2204</v>
      </c>
      <c r="F78" s="664">
        <v>1</v>
      </c>
      <c r="G78" s="664">
        <v>848.49</v>
      </c>
      <c r="H78" s="677">
        <v>1</v>
      </c>
      <c r="I78" s="664"/>
      <c r="J78" s="664"/>
      <c r="K78" s="677">
        <v>0</v>
      </c>
      <c r="L78" s="664">
        <v>1</v>
      </c>
      <c r="M78" s="665">
        <v>848.49</v>
      </c>
    </row>
    <row r="79" spans="1:13" ht="14.4" customHeight="1" x14ac:dyDescent="0.3">
      <c r="A79" s="660" t="s">
        <v>1866</v>
      </c>
      <c r="B79" s="661" t="s">
        <v>2669</v>
      </c>
      <c r="C79" s="661" t="s">
        <v>2344</v>
      </c>
      <c r="D79" s="661" t="s">
        <v>2342</v>
      </c>
      <c r="E79" s="661" t="s">
        <v>2345</v>
      </c>
      <c r="F79" s="664"/>
      <c r="G79" s="664"/>
      <c r="H79" s="677">
        <v>0</v>
      </c>
      <c r="I79" s="664">
        <v>3</v>
      </c>
      <c r="J79" s="664">
        <v>1611.3600000000001</v>
      </c>
      <c r="K79" s="677">
        <v>1</v>
      </c>
      <c r="L79" s="664">
        <v>3</v>
      </c>
      <c r="M79" s="665">
        <v>1611.3600000000001</v>
      </c>
    </row>
    <row r="80" spans="1:13" ht="14.4" customHeight="1" x14ac:dyDescent="0.3">
      <c r="A80" s="660" t="s">
        <v>1866</v>
      </c>
      <c r="B80" s="661" t="s">
        <v>2669</v>
      </c>
      <c r="C80" s="661" t="s">
        <v>2147</v>
      </c>
      <c r="D80" s="661" t="s">
        <v>2148</v>
      </c>
      <c r="E80" s="661" t="s">
        <v>2149</v>
      </c>
      <c r="F80" s="664"/>
      <c r="G80" s="664"/>
      <c r="H80" s="677">
        <v>0</v>
      </c>
      <c r="I80" s="664">
        <v>1</v>
      </c>
      <c r="J80" s="664">
        <v>424.24</v>
      </c>
      <c r="K80" s="677">
        <v>1</v>
      </c>
      <c r="L80" s="664">
        <v>1</v>
      </c>
      <c r="M80" s="665">
        <v>424.24</v>
      </c>
    </row>
    <row r="81" spans="1:13" ht="14.4" customHeight="1" x14ac:dyDescent="0.3">
      <c r="A81" s="660" t="s">
        <v>1866</v>
      </c>
      <c r="B81" s="661" t="s">
        <v>2669</v>
      </c>
      <c r="C81" s="661" t="s">
        <v>2203</v>
      </c>
      <c r="D81" s="661" t="s">
        <v>2148</v>
      </c>
      <c r="E81" s="661" t="s">
        <v>2204</v>
      </c>
      <c r="F81" s="664"/>
      <c r="G81" s="664"/>
      <c r="H81" s="677">
        <v>0</v>
      </c>
      <c r="I81" s="664">
        <v>10</v>
      </c>
      <c r="J81" s="664">
        <v>8484.9000000000015</v>
      </c>
      <c r="K81" s="677">
        <v>1</v>
      </c>
      <c r="L81" s="664">
        <v>10</v>
      </c>
      <c r="M81" s="665">
        <v>8484.9000000000015</v>
      </c>
    </row>
    <row r="82" spans="1:13" ht="14.4" customHeight="1" x14ac:dyDescent="0.3">
      <c r="A82" s="660" t="s">
        <v>1866</v>
      </c>
      <c r="B82" s="661" t="s">
        <v>2674</v>
      </c>
      <c r="C82" s="661" t="s">
        <v>2159</v>
      </c>
      <c r="D82" s="661" t="s">
        <v>2160</v>
      </c>
      <c r="E82" s="661" t="s">
        <v>2161</v>
      </c>
      <c r="F82" s="664"/>
      <c r="G82" s="664"/>
      <c r="H82" s="677">
        <v>0</v>
      </c>
      <c r="I82" s="664">
        <v>10</v>
      </c>
      <c r="J82" s="664">
        <v>17154.800000000003</v>
      </c>
      <c r="K82" s="677">
        <v>1</v>
      </c>
      <c r="L82" s="664">
        <v>10</v>
      </c>
      <c r="M82" s="665">
        <v>17154.800000000003</v>
      </c>
    </row>
    <row r="83" spans="1:13" ht="14.4" customHeight="1" x14ac:dyDescent="0.3">
      <c r="A83" s="660" t="s">
        <v>1866</v>
      </c>
      <c r="B83" s="661" t="s">
        <v>1820</v>
      </c>
      <c r="C83" s="661" t="s">
        <v>1204</v>
      </c>
      <c r="D83" s="661" t="s">
        <v>1205</v>
      </c>
      <c r="E83" s="661" t="s">
        <v>1821</v>
      </c>
      <c r="F83" s="664"/>
      <c r="G83" s="664"/>
      <c r="H83" s="677">
        <v>0</v>
      </c>
      <c r="I83" s="664">
        <v>5</v>
      </c>
      <c r="J83" s="664">
        <v>329.94999999999993</v>
      </c>
      <c r="K83" s="677">
        <v>1</v>
      </c>
      <c r="L83" s="664">
        <v>5</v>
      </c>
      <c r="M83" s="665">
        <v>329.94999999999993</v>
      </c>
    </row>
    <row r="84" spans="1:13" ht="14.4" customHeight="1" x14ac:dyDescent="0.3">
      <c r="A84" s="660" t="s">
        <v>1868</v>
      </c>
      <c r="B84" s="661" t="s">
        <v>2678</v>
      </c>
      <c r="C84" s="661" t="s">
        <v>1995</v>
      </c>
      <c r="D84" s="661" t="s">
        <v>1996</v>
      </c>
      <c r="E84" s="661" t="s">
        <v>1997</v>
      </c>
      <c r="F84" s="664"/>
      <c r="G84" s="664"/>
      <c r="H84" s="677">
        <v>0</v>
      </c>
      <c r="I84" s="664">
        <v>5</v>
      </c>
      <c r="J84" s="664">
        <v>598.5</v>
      </c>
      <c r="K84" s="677">
        <v>1</v>
      </c>
      <c r="L84" s="664">
        <v>5</v>
      </c>
      <c r="M84" s="665">
        <v>598.5</v>
      </c>
    </row>
    <row r="85" spans="1:13" ht="14.4" customHeight="1" x14ac:dyDescent="0.3">
      <c r="A85" s="660" t="s">
        <v>1869</v>
      </c>
      <c r="B85" s="661" t="s">
        <v>2680</v>
      </c>
      <c r="C85" s="661" t="s">
        <v>2018</v>
      </c>
      <c r="D85" s="661" t="s">
        <v>2019</v>
      </c>
      <c r="E85" s="661" t="s">
        <v>1221</v>
      </c>
      <c r="F85" s="664"/>
      <c r="G85" s="664"/>
      <c r="H85" s="677">
        <v>0</v>
      </c>
      <c r="I85" s="664">
        <v>1</v>
      </c>
      <c r="J85" s="664">
        <v>62.46</v>
      </c>
      <c r="K85" s="677">
        <v>1</v>
      </c>
      <c r="L85" s="664">
        <v>1</v>
      </c>
      <c r="M85" s="665">
        <v>62.46</v>
      </c>
    </row>
    <row r="86" spans="1:13" ht="14.4" customHeight="1" x14ac:dyDescent="0.3">
      <c r="A86" s="660" t="s">
        <v>1870</v>
      </c>
      <c r="B86" s="661" t="s">
        <v>2667</v>
      </c>
      <c r="C86" s="661" t="s">
        <v>2178</v>
      </c>
      <c r="D86" s="661" t="s">
        <v>2179</v>
      </c>
      <c r="E86" s="661" t="s">
        <v>2180</v>
      </c>
      <c r="F86" s="664"/>
      <c r="G86" s="664"/>
      <c r="H86" s="677">
        <v>0</v>
      </c>
      <c r="I86" s="664">
        <v>15</v>
      </c>
      <c r="J86" s="664">
        <v>11310.599999999999</v>
      </c>
      <c r="K86" s="677">
        <v>1</v>
      </c>
      <c r="L86" s="664">
        <v>15</v>
      </c>
      <c r="M86" s="665">
        <v>11310.599999999999</v>
      </c>
    </row>
    <row r="87" spans="1:13" ht="14.4" customHeight="1" x14ac:dyDescent="0.3">
      <c r="A87" s="660" t="s">
        <v>1870</v>
      </c>
      <c r="B87" s="661" t="s">
        <v>2667</v>
      </c>
      <c r="C87" s="661" t="s">
        <v>2181</v>
      </c>
      <c r="D87" s="661" t="s">
        <v>2182</v>
      </c>
      <c r="E87" s="661" t="s">
        <v>2183</v>
      </c>
      <c r="F87" s="664"/>
      <c r="G87" s="664"/>
      <c r="H87" s="677">
        <v>0</v>
      </c>
      <c r="I87" s="664">
        <v>6</v>
      </c>
      <c r="J87" s="664">
        <v>6786.36</v>
      </c>
      <c r="K87" s="677">
        <v>1</v>
      </c>
      <c r="L87" s="664">
        <v>6</v>
      </c>
      <c r="M87" s="665">
        <v>6786.36</v>
      </c>
    </row>
    <row r="88" spans="1:13" ht="14.4" customHeight="1" x14ac:dyDescent="0.3">
      <c r="A88" s="660" t="s">
        <v>1870</v>
      </c>
      <c r="B88" s="661" t="s">
        <v>2667</v>
      </c>
      <c r="C88" s="661" t="s">
        <v>2184</v>
      </c>
      <c r="D88" s="661" t="s">
        <v>2185</v>
      </c>
      <c r="E88" s="661" t="s">
        <v>2186</v>
      </c>
      <c r="F88" s="664"/>
      <c r="G88" s="664"/>
      <c r="H88" s="677">
        <v>0</v>
      </c>
      <c r="I88" s="664">
        <v>6</v>
      </c>
      <c r="J88" s="664">
        <v>9048.48</v>
      </c>
      <c r="K88" s="677">
        <v>1</v>
      </c>
      <c r="L88" s="664">
        <v>6</v>
      </c>
      <c r="M88" s="665">
        <v>9048.48</v>
      </c>
    </row>
    <row r="89" spans="1:13" ht="14.4" customHeight="1" x14ac:dyDescent="0.3">
      <c r="A89" s="660" t="s">
        <v>1870</v>
      </c>
      <c r="B89" s="661" t="s">
        <v>2667</v>
      </c>
      <c r="C89" s="661" t="s">
        <v>2187</v>
      </c>
      <c r="D89" s="661" t="s">
        <v>2188</v>
      </c>
      <c r="E89" s="661" t="s">
        <v>2189</v>
      </c>
      <c r="F89" s="664">
        <v>12</v>
      </c>
      <c r="G89" s="664">
        <v>7755.84</v>
      </c>
      <c r="H89" s="677">
        <v>1</v>
      </c>
      <c r="I89" s="664"/>
      <c r="J89" s="664"/>
      <c r="K89" s="677">
        <v>0</v>
      </c>
      <c r="L89" s="664">
        <v>12</v>
      </c>
      <c r="M89" s="665">
        <v>7755.84</v>
      </c>
    </row>
    <row r="90" spans="1:13" ht="14.4" customHeight="1" x14ac:dyDescent="0.3">
      <c r="A90" s="660" t="s">
        <v>1870</v>
      </c>
      <c r="B90" s="661" t="s">
        <v>2668</v>
      </c>
      <c r="C90" s="661" t="s">
        <v>2163</v>
      </c>
      <c r="D90" s="661" t="s">
        <v>2164</v>
      </c>
      <c r="E90" s="661" t="s">
        <v>2165</v>
      </c>
      <c r="F90" s="664"/>
      <c r="G90" s="664"/>
      <c r="H90" s="677">
        <v>0</v>
      </c>
      <c r="I90" s="664">
        <v>3</v>
      </c>
      <c r="J90" s="664">
        <v>422.84999999999997</v>
      </c>
      <c r="K90" s="677">
        <v>1</v>
      </c>
      <c r="L90" s="664">
        <v>3</v>
      </c>
      <c r="M90" s="665">
        <v>422.84999999999997</v>
      </c>
    </row>
    <row r="91" spans="1:13" ht="14.4" customHeight="1" x14ac:dyDescent="0.3">
      <c r="A91" s="660" t="s">
        <v>1870</v>
      </c>
      <c r="B91" s="661" t="s">
        <v>2668</v>
      </c>
      <c r="C91" s="661" t="s">
        <v>2166</v>
      </c>
      <c r="D91" s="661" t="s">
        <v>2167</v>
      </c>
      <c r="E91" s="661" t="s">
        <v>2168</v>
      </c>
      <c r="F91" s="664"/>
      <c r="G91" s="664"/>
      <c r="H91" s="677">
        <v>0</v>
      </c>
      <c r="I91" s="664">
        <v>6</v>
      </c>
      <c r="J91" s="664">
        <v>1127.52</v>
      </c>
      <c r="K91" s="677">
        <v>1</v>
      </c>
      <c r="L91" s="664">
        <v>6</v>
      </c>
      <c r="M91" s="665">
        <v>1127.52</v>
      </c>
    </row>
    <row r="92" spans="1:13" ht="14.4" customHeight="1" x14ac:dyDescent="0.3">
      <c r="A92" s="660" t="s">
        <v>1870</v>
      </c>
      <c r="B92" s="661" t="s">
        <v>2668</v>
      </c>
      <c r="C92" s="661" t="s">
        <v>2427</v>
      </c>
      <c r="D92" s="661" t="s">
        <v>2262</v>
      </c>
      <c r="E92" s="661" t="s">
        <v>2232</v>
      </c>
      <c r="F92" s="664"/>
      <c r="G92" s="664"/>
      <c r="H92" s="677">
        <v>0</v>
      </c>
      <c r="I92" s="664">
        <v>4</v>
      </c>
      <c r="J92" s="664">
        <v>375.84</v>
      </c>
      <c r="K92" s="677">
        <v>1</v>
      </c>
      <c r="L92" s="664">
        <v>4</v>
      </c>
      <c r="M92" s="665">
        <v>375.84</v>
      </c>
    </row>
    <row r="93" spans="1:13" ht="14.4" customHeight="1" x14ac:dyDescent="0.3">
      <c r="A93" s="660" t="s">
        <v>1870</v>
      </c>
      <c r="B93" s="661" t="s">
        <v>2668</v>
      </c>
      <c r="C93" s="661" t="s">
        <v>2261</v>
      </c>
      <c r="D93" s="661" t="s">
        <v>2262</v>
      </c>
      <c r="E93" s="661" t="s">
        <v>2263</v>
      </c>
      <c r="F93" s="664"/>
      <c r="G93" s="664"/>
      <c r="H93" s="677">
        <v>0</v>
      </c>
      <c r="I93" s="664">
        <v>3</v>
      </c>
      <c r="J93" s="664">
        <v>469.83000000000004</v>
      </c>
      <c r="K93" s="677">
        <v>1</v>
      </c>
      <c r="L93" s="664">
        <v>3</v>
      </c>
      <c r="M93" s="665">
        <v>469.83000000000004</v>
      </c>
    </row>
    <row r="94" spans="1:13" ht="14.4" customHeight="1" x14ac:dyDescent="0.3">
      <c r="A94" s="660" t="s">
        <v>1870</v>
      </c>
      <c r="B94" s="661" t="s">
        <v>2668</v>
      </c>
      <c r="C94" s="661" t="s">
        <v>2264</v>
      </c>
      <c r="D94" s="661" t="s">
        <v>2265</v>
      </c>
      <c r="E94" s="661" t="s">
        <v>2266</v>
      </c>
      <c r="F94" s="664"/>
      <c r="G94" s="664"/>
      <c r="H94" s="677">
        <v>0</v>
      </c>
      <c r="I94" s="664">
        <v>3</v>
      </c>
      <c r="J94" s="664">
        <v>902.04</v>
      </c>
      <c r="K94" s="677">
        <v>1</v>
      </c>
      <c r="L94" s="664">
        <v>3</v>
      </c>
      <c r="M94" s="665">
        <v>902.04</v>
      </c>
    </row>
    <row r="95" spans="1:13" ht="14.4" customHeight="1" x14ac:dyDescent="0.3">
      <c r="A95" s="660" t="s">
        <v>1870</v>
      </c>
      <c r="B95" s="661" t="s">
        <v>2672</v>
      </c>
      <c r="C95" s="661" t="s">
        <v>2601</v>
      </c>
      <c r="D95" s="661" t="s">
        <v>2602</v>
      </c>
      <c r="E95" s="661" t="s">
        <v>2603</v>
      </c>
      <c r="F95" s="664"/>
      <c r="G95" s="664"/>
      <c r="H95" s="677">
        <v>0</v>
      </c>
      <c r="I95" s="664">
        <v>2</v>
      </c>
      <c r="J95" s="664">
        <v>819.54</v>
      </c>
      <c r="K95" s="677">
        <v>1</v>
      </c>
      <c r="L95" s="664">
        <v>2</v>
      </c>
      <c r="M95" s="665">
        <v>819.54</v>
      </c>
    </row>
    <row r="96" spans="1:13" ht="14.4" customHeight="1" x14ac:dyDescent="0.3">
      <c r="A96" s="660" t="s">
        <v>1870</v>
      </c>
      <c r="B96" s="661" t="s">
        <v>2669</v>
      </c>
      <c r="C96" s="661" t="s">
        <v>2546</v>
      </c>
      <c r="D96" s="661" t="s">
        <v>2547</v>
      </c>
      <c r="E96" s="661" t="s">
        <v>2548</v>
      </c>
      <c r="F96" s="664">
        <v>2</v>
      </c>
      <c r="G96" s="664">
        <v>1912.26</v>
      </c>
      <c r="H96" s="677">
        <v>1</v>
      </c>
      <c r="I96" s="664"/>
      <c r="J96" s="664"/>
      <c r="K96" s="677">
        <v>0</v>
      </c>
      <c r="L96" s="664">
        <v>2</v>
      </c>
      <c r="M96" s="665">
        <v>1912.26</v>
      </c>
    </row>
    <row r="97" spans="1:13" ht="14.4" customHeight="1" x14ac:dyDescent="0.3">
      <c r="A97" s="660" t="s">
        <v>1870</v>
      </c>
      <c r="B97" s="661" t="s">
        <v>2669</v>
      </c>
      <c r="C97" s="661" t="s">
        <v>2470</v>
      </c>
      <c r="D97" s="661" t="s">
        <v>2471</v>
      </c>
      <c r="E97" s="661" t="s">
        <v>2204</v>
      </c>
      <c r="F97" s="664">
        <v>2</v>
      </c>
      <c r="G97" s="664">
        <v>1696.98</v>
      </c>
      <c r="H97" s="677">
        <v>1</v>
      </c>
      <c r="I97" s="664"/>
      <c r="J97" s="664"/>
      <c r="K97" s="677">
        <v>0</v>
      </c>
      <c r="L97" s="664">
        <v>2</v>
      </c>
      <c r="M97" s="665">
        <v>1696.98</v>
      </c>
    </row>
    <row r="98" spans="1:13" ht="14.4" customHeight="1" x14ac:dyDescent="0.3">
      <c r="A98" s="660" t="s">
        <v>1870</v>
      </c>
      <c r="B98" s="661" t="s">
        <v>2669</v>
      </c>
      <c r="C98" s="661" t="s">
        <v>2344</v>
      </c>
      <c r="D98" s="661" t="s">
        <v>2342</v>
      </c>
      <c r="E98" s="661" t="s">
        <v>2345</v>
      </c>
      <c r="F98" s="664"/>
      <c r="G98" s="664"/>
      <c r="H98" s="677">
        <v>0</v>
      </c>
      <c r="I98" s="664">
        <v>3</v>
      </c>
      <c r="J98" s="664">
        <v>1611.3600000000001</v>
      </c>
      <c r="K98" s="677">
        <v>1</v>
      </c>
      <c r="L98" s="664">
        <v>3</v>
      </c>
      <c r="M98" s="665">
        <v>1611.3600000000001</v>
      </c>
    </row>
    <row r="99" spans="1:13" ht="14.4" customHeight="1" x14ac:dyDescent="0.3">
      <c r="A99" s="660" t="s">
        <v>1870</v>
      </c>
      <c r="B99" s="661" t="s">
        <v>2669</v>
      </c>
      <c r="C99" s="661" t="s">
        <v>2203</v>
      </c>
      <c r="D99" s="661" t="s">
        <v>2148</v>
      </c>
      <c r="E99" s="661" t="s">
        <v>2204</v>
      </c>
      <c r="F99" s="664"/>
      <c r="G99" s="664"/>
      <c r="H99" s="677">
        <v>0</v>
      </c>
      <c r="I99" s="664">
        <v>31</v>
      </c>
      <c r="J99" s="664">
        <v>26303.19</v>
      </c>
      <c r="K99" s="677">
        <v>1</v>
      </c>
      <c r="L99" s="664">
        <v>31</v>
      </c>
      <c r="M99" s="665">
        <v>26303.19</v>
      </c>
    </row>
    <row r="100" spans="1:13" ht="14.4" customHeight="1" x14ac:dyDescent="0.3">
      <c r="A100" s="660" t="s">
        <v>1870</v>
      </c>
      <c r="B100" s="661" t="s">
        <v>2674</v>
      </c>
      <c r="C100" s="661" t="s">
        <v>2406</v>
      </c>
      <c r="D100" s="661" t="s">
        <v>2407</v>
      </c>
      <c r="E100" s="661" t="s">
        <v>2408</v>
      </c>
      <c r="F100" s="664"/>
      <c r="G100" s="664"/>
      <c r="H100" s="677">
        <v>0</v>
      </c>
      <c r="I100" s="664">
        <v>2</v>
      </c>
      <c r="J100" s="664">
        <v>2572.4</v>
      </c>
      <c r="K100" s="677">
        <v>1</v>
      </c>
      <c r="L100" s="664">
        <v>2</v>
      </c>
      <c r="M100" s="665">
        <v>2572.4</v>
      </c>
    </row>
    <row r="101" spans="1:13" ht="14.4" customHeight="1" x14ac:dyDescent="0.3">
      <c r="A101" s="660" t="s">
        <v>1870</v>
      </c>
      <c r="B101" s="661" t="s">
        <v>2674</v>
      </c>
      <c r="C101" s="661" t="s">
        <v>2159</v>
      </c>
      <c r="D101" s="661" t="s">
        <v>2160</v>
      </c>
      <c r="E101" s="661" t="s">
        <v>2161</v>
      </c>
      <c r="F101" s="664"/>
      <c r="G101" s="664"/>
      <c r="H101" s="677">
        <v>0</v>
      </c>
      <c r="I101" s="664">
        <v>10</v>
      </c>
      <c r="J101" s="664">
        <v>17154.8</v>
      </c>
      <c r="K101" s="677">
        <v>1</v>
      </c>
      <c r="L101" s="664">
        <v>10</v>
      </c>
      <c r="M101" s="665">
        <v>17154.8</v>
      </c>
    </row>
    <row r="102" spans="1:13" ht="14.4" customHeight="1" x14ac:dyDescent="0.3">
      <c r="A102" s="660" t="s">
        <v>1870</v>
      </c>
      <c r="B102" s="661" t="s">
        <v>2681</v>
      </c>
      <c r="C102" s="661" t="s">
        <v>2579</v>
      </c>
      <c r="D102" s="661" t="s">
        <v>2580</v>
      </c>
      <c r="E102" s="661" t="s">
        <v>2581</v>
      </c>
      <c r="F102" s="664"/>
      <c r="G102" s="664"/>
      <c r="H102" s="677">
        <v>0</v>
      </c>
      <c r="I102" s="664">
        <v>2</v>
      </c>
      <c r="J102" s="664">
        <v>227.32</v>
      </c>
      <c r="K102" s="677">
        <v>1</v>
      </c>
      <c r="L102" s="664">
        <v>2</v>
      </c>
      <c r="M102" s="665">
        <v>227.32</v>
      </c>
    </row>
    <row r="103" spans="1:13" ht="14.4" customHeight="1" x14ac:dyDescent="0.3">
      <c r="A103" s="660" t="s">
        <v>1871</v>
      </c>
      <c r="B103" s="661" t="s">
        <v>2673</v>
      </c>
      <c r="C103" s="661" t="s">
        <v>2024</v>
      </c>
      <c r="D103" s="661" t="s">
        <v>2025</v>
      </c>
      <c r="E103" s="661" t="s">
        <v>2026</v>
      </c>
      <c r="F103" s="664">
        <v>1</v>
      </c>
      <c r="G103" s="664">
        <v>0</v>
      </c>
      <c r="H103" s="677"/>
      <c r="I103" s="664"/>
      <c r="J103" s="664"/>
      <c r="K103" s="677"/>
      <c r="L103" s="664">
        <v>1</v>
      </c>
      <c r="M103" s="665">
        <v>0</v>
      </c>
    </row>
    <row r="104" spans="1:13" ht="14.4" customHeight="1" x14ac:dyDescent="0.3">
      <c r="A104" s="660" t="s">
        <v>1872</v>
      </c>
      <c r="B104" s="661" t="s">
        <v>2682</v>
      </c>
      <c r="C104" s="661" t="s">
        <v>2032</v>
      </c>
      <c r="D104" s="661" t="s">
        <v>2033</v>
      </c>
      <c r="E104" s="661" t="s">
        <v>695</v>
      </c>
      <c r="F104" s="664">
        <v>3</v>
      </c>
      <c r="G104" s="664">
        <v>389.07</v>
      </c>
      <c r="H104" s="677">
        <v>1</v>
      </c>
      <c r="I104" s="664"/>
      <c r="J104" s="664"/>
      <c r="K104" s="677">
        <v>0</v>
      </c>
      <c r="L104" s="664">
        <v>3</v>
      </c>
      <c r="M104" s="665">
        <v>389.07</v>
      </c>
    </row>
    <row r="105" spans="1:13" ht="14.4" customHeight="1" x14ac:dyDescent="0.3">
      <c r="A105" s="660" t="s">
        <v>1873</v>
      </c>
      <c r="B105" s="661" t="s">
        <v>2678</v>
      </c>
      <c r="C105" s="661" t="s">
        <v>1995</v>
      </c>
      <c r="D105" s="661" t="s">
        <v>1996</v>
      </c>
      <c r="E105" s="661" t="s">
        <v>1997</v>
      </c>
      <c r="F105" s="664"/>
      <c r="G105" s="664"/>
      <c r="H105" s="677">
        <v>0</v>
      </c>
      <c r="I105" s="664">
        <v>3</v>
      </c>
      <c r="J105" s="664">
        <v>359.1</v>
      </c>
      <c r="K105" s="677">
        <v>1</v>
      </c>
      <c r="L105" s="664">
        <v>3</v>
      </c>
      <c r="M105" s="665">
        <v>359.1</v>
      </c>
    </row>
    <row r="106" spans="1:13" ht="14.4" customHeight="1" x14ac:dyDescent="0.3">
      <c r="A106" s="660" t="s">
        <v>1875</v>
      </c>
      <c r="B106" s="661" t="s">
        <v>1793</v>
      </c>
      <c r="C106" s="661" t="s">
        <v>2059</v>
      </c>
      <c r="D106" s="661" t="s">
        <v>1959</v>
      </c>
      <c r="E106" s="661" t="s">
        <v>2060</v>
      </c>
      <c r="F106" s="664">
        <v>1</v>
      </c>
      <c r="G106" s="664">
        <v>0</v>
      </c>
      <c r="H106" s="677"/>
      <c r="I106" s="664"/>
      <c r="J106" s="664"/>
      <c r="K106" s="677"/>
      <c r="L106" s="664">
        <v>1</v>
      </c>
      <c r="M106" s="665">
        <v>0</v>
      </c>
    </row>
    <row r="107" spans="1:13" ht="14.4" customHeight="1" x14ac:dyDescent="0.3">
      <c r="A107" s="660" t="s">
        <v>1876</v>
      </c>
      <c r="B107" s="661" t="s">
        <v>2683</v>
      </c>
      <c r="C107" s="661" t="s">
        <v>2078</v>
      </c>
      <c r="D107" s="661" t="s">
        <v>2079</v>
      </c>
      <c r="E107" s="661" t="s">
        <v>2080</v>
      </c>
      <c r="F107" s="664">
        <v>1</v>
      </c>
      <c r="G107" s="664">
        <v>340.97</v>
      </c>
      <c r="H107" s="677">
        <v>1</v>
      </c>
      <c r="I107" s="664"/>
      <c r="J107" s="664"/>
      <c r="K107" s="677">
        <v>0</v>
      </c>
      <c r="L107" s="664">
        <v>1</v>
      </c>
      <c r="M107" s="665">
        <v>340.97</v>
      </c>
    </row>
    <row r="108" spans="1:13" ht="14.4" customHeight="1" thickBot="1" x14ac:dyDescent="0.35">
      <c r="A108" s="666" t="s">
        <v>1876</v>
      </c>
      <c r="B108" s="667" t="s">
        <v>2684</v>
      </c>
      <c r="C108" s="667" t="s">
        <v>2082</v>
      </c>
      <c r="D108" s="667" t="s">
        <v>2083</v>
      </c>
      <c r="E108" s="667" t="s">
        <v>2084</v>
      </c>
      <c r="F108" s="670">
        <v>1</v>
      </c>
      <c r="G108" s="670">
        <v>340.97</v>
      </c>
      <c r="H108" s="678">
        <v>1</v>
      </c>
      <c r="I108" s="670"/>
      <c r="J108" s="670"/>
      <c r="K108" s="678">
        <v>0</v>
      </c>
      <c r="L108" s="670">
        <v>1</v>
      </c>
      <c r="M108" s="671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558</v>
      </c>
      <c r="B5" s="645" t="s">
        <v>559</v>
      </c>
      <c r="C5" s="646" t="s">
        <v>560</v>
      </c>
      <c r="D5" s="646" t="s">
        <v>560</v>
      </c>
      <c r="E5" s="646"/>
      <c r="F5" s="646" t="s">
        <v>560</v>
      </c>
      <c r="G5" s="646" t="s">
        <v>560</v>
      </c>
      <c r="H5" s="646" t="s">
        <v>560</v>
      </c>
      <c r="I5" s="647" t="s">
        <v>560</v>
      </c>
      <c r="J5" s="648" t="s">
        <v>74</v>
      </c>
    </row>
    <row r="6" spans="1:10" ht="14.4" customHeight="1" x14ac:dyDescent="0.3">
      <c r="A6" s="644" t="s">
        <v>558</v>
      </c>
      <c r="B6" s="645" t="s">
        <v>355</v>
      </c>
      <c r="C6" s="646">
        <v>214.21517</v>
      </c>
      <c r="D6" s="646">
        <v>111.87713000000099</v>
      </c>
      <c r="E6" s="646"/>
      <c r="F6" s="646">
        <v>56.842489999999998</v>
      </c>
      <c r="G6" s="646">
        <v>74.833330976264662</v>
      </c>
      <c r="H6" s="646">
        <v>-17.990840976264664</v>
      </c>
      <c r="I6" s="647">
        <v>0.75958786356882968</v>
      </c>
      <c r="J6" s="648" t="s">
        <v>1</v>
      </c>
    </row>
    <row r="7" spans="1:10" ht="14.4" customHeight="1" x14ac:dyDescent="0.3">
      <c r="A7" s="644" t="s">
        <v>558</v>
      </c>
      <c r="B7" s="645" t="s">
        <v>356</v>
      </c>
      <c r="C7" s="646">
        <v>0.44536999999999999</v>
      </c>
      <c r="D7" s="646">
        <v>0.51305000000000001</v>
      </c>
      <c r="E7" s="646"/>
      <c r="F7" s="646">
        <v>1.73546</v>
      </c>
      <c r="G7" s="646">
        <v>0.46729498528133334</v>
      </c>
      <c r="H7" s="646">
        <v>1.2681650147186667</v>
      </c>
      <c r="I7" s="647">
        <v>3.7138425505575934</v>
      </c>
      <c r="J7" s="648" t="s">
        <v>1</v>
      </c>
    </row>
    <row r="8" spans="1:10" ht="14.4" customHeight="1" x14ac:dyDescent="0.3">
      <c r="A8" s="644" t="s">
        <v>558</v>
      </c>
      <c r="B8" s="645" t="s">
        <v>357</v>
      </c>
      <c r="C8" s="646">
        <v>121.57791999999999</v>
      </c>
      <c r="D8" s="646">
        <v>129.65702999999999</v>
      </c>
      <c r="E8" s="646"/>
      <c r="F8" s="646">
        <v>139.61411000000001</v>
      </c>
      <c r="G8" s="646">
        <v>139.37816569898183</v>
      </c>
      <c r="H8" s="646">
        <v>0.2359443010181792</v>
      </c>
      <c r="I8" s="647">
        <v>1.0016928354583727</v>
      </c>
      <c r="J8" s="648" t="s">
        <v>1</v>
      </c>
    </row>
    <row r="9" spans="1:10" ht="14.4" customHeight="1" x14ac:dyDescent="0.3">
      <c r="A9" s="644" t="s">
        <v>558</v>
      </c>
      <c r="B9" s="645" t="s">
        <v>358</v>
      </c>
      <c r="C9" s="646">
        <v>1145.1870000000001</v>
      </c>
      <c r="D9" s="646">
        <v>1186.1597500000041</v>
      </c>
      <c r="E9" s="646"/>
      <c r="F9" s="646">
        <v>1130.3544800000009</v>
      </c>
      <c r="G9" s="646">
        <v>1300.9794210230964</v>
      </c>
      <c r="H9" s="646">
        <v>-170.62494102309552</v>
      </c>
      <c r="I9" s="647">
        <v>0.86884885474290185</v>
      </c>
      <c r="J9" s="648" t="s">
        <v>1</v>
      </c>
    </row>
    <row r="10" spans="1:10" ht="14.4" customHeight="1" x14ac:dyDescent="0.3">
      <c r="A10" s="644" t="s">
        <v>558</v>
      </c>
      <c r="B10" s="645" t="s">
        <v>2686</v>
      </c>
      <c r="C10" s="646">
        <v>0</v>
      </c>
      <c r="D10" s="646">
        <v>0</v>
      </c>
      <c r="E10" s="646"/>
      <c r="F10" s="646" t="s">
        <v>560</v>
      </c>
      <c r="G10" s="646" t="s">
        <v>560</v>
      </c>
      <c r="H10" s="646" t="s">
        <v>560</v>
      </c>
      <c r="I10" s="647" t="s">
        <v>560</v>
      </c>
      <c r="J10" s="648" t="s">
        <v>1</v>
      </c>
    </row>
    <row r="11" spans="1:10" ht="14.4" customHeight="1" x14ac:dyDescent="0.3">
      <c r="A11" s="644" t="s">
        <v>558</v>
      </c>
      <c r="B11" s="645" t="s">
        <v>359</v>
      </c>
      <c r="C11" s="646">
        <v>88.898600000000002</v>
      </c>
      <c r="D11" s="646">
        <v>88.154839999999993</v>
      </c>
      <c r="E11" s="646"/>
      <c r="F11" s="646">
        <v>64.420029999999997</v>
      </c>
      <c r="G11" s="646">
        <v>79.999997480193656</v>
      </c>
      <c r="H11" s="646">
        <v>-15.579967480193659</v>
      </c>
      <c r="I11" s="647">
        <v>0.80525040036343831</v>
      </c>
      <c r="J11" s="648" t="s">
        <v>1</v>
      </c>
    </row>
    <row r="12" spans="1:10" ht="14.4" customHeight="1" x14ac:dyDescent="0.3">
      <c r="A12" s="644" t="s">
        <v>558</v>
      </c>
      <c r="B12" s="645" t="s">
        <v>360</v>
      </c>
      <c r="C12" s="646">
        <v>19.159469999999999</v>
      </c>
      <c r="D12" s="646">
        <v>11.17015</v>
      </c>
      <c r="E12" s="646"/>
      <c r="F12" s="646">
        <v>13.563980000000001</v>
      </c>
      <c r="G12" s="646">
        <v>13.333332913365499</v>
      </c>
      <c r="H12" s="646">
        <v>0.23064708663450162</v>
      </c>
      <c r="I12" s="647">
        <v>1.0172985320424497</v>
      </c>
      <c r="J12" s="648" t="s">
        <v>1</v>
      </c>
    </row>
    <row r="13" spans="1:10" ht="14.4" customHeight="1" x14ac:dyDescent="0.3">
      <c r="A13" s="644" t="s">
        <v>558</v>
      </c>
      <c r="B13" s="645" t="s">
        <v>361</v>
      </c>
      <c r="C13" s="646">
        <v>40.490350000000007</v>
      </c>
      <c r="D13" s="646">
        <v>26.195879999999999</v>
      </c>
      <c r="E13" s="646"/>
      <c r="F13" s="646">
        <v>84.325770000000006</v>
      </c>
      <c r="G13" s="646">
        <v>42.166665338518499</v>
      </c>
      <c r="H13" s="646">
        <v>42.159104661481507</v>
      </c>
      <c r="I13" s="647">
        <v>1.9998206954005897</v>
      </c>
      <c r="J13" s="648" t="s">
        <v>1</v>
      </c>
    </row>
    <row r="14" spans="1:10" ht="14.4" customHeight="1" x14ac:dyDescent="0.3">
      <c r="A14" s="644" t="s">
        <v>558</v>
      </c>
      <c r="B14" s="645" t="s">
        <v>362</v>
      </c>
      <c r="C14" s="646">
        <v>51.989800000000002</v>
      </c>
      <c r="D14" s="646">
        <v>61.458399999999997</v>
      </c>
      <c r="E14" s="646"/>
      <c r="F14" s="646">
        <v>73.088089999999994</v>
      </c>
      <c r="G14" s="646">
        <v>70.90968782127068</v>
      </c>
      <c r="H14" s="646">
        <v>2.1784021787293142</v>
      </c>
      <c r="I14" s="647">
        <v>1.0307207977592572</v>
      </c>
      <c r="J14" s="648" t="s">
        <v>1</v>
      </c>
    </row>
    <row r="15" spans="1:10" ht="14.4" customHeight="1" x14ac:dyDescent="0.3">
      <c r="A15" s="644" t="s">
        <v>558</v>
      </c>
      <c r="B15" s="645" t="s">
        <v>363</v>
      </c>
      <c r="C15" s="646" t="s">
        <v>560</v>
      </c>
      <c r="D15" s="646">
        <v>0</v>
      </c>
      <c r="E15" s="646"/>
      <c r="F15" s="646">
        <v>16.033000000000001</v>
      </c>
      <c r="G15" s="646">
        <v>23.333332598389834</v>
      </c>
      <c r="H15" s="646">
        <v>-7.3003325983898328</v>
      </c>
      <c r="I15" s="647">
        <v>0.68712859307145835</v>
      </c>
      <c r="J15" s="648" t="s">
        <v>1</v>
      </c>
    </row>
    <row r="16" spans="1:10" ht="14.4" customHeight="1" x14ac:dyDescent="0.3">
      <c r="A16" s="644" t="s">
        <v>558</v>
      </c>
      <c r="B16" s="645" t="s">
        <v>364</v>
      </c>
      <c r="C16" s="646">
        <v>112.95161999999999</v>
      </c>
      <c r="D16" s="646">
        <v>52.271420000000006</v>
      </c>
      <c r="E16" s="646"/>
      <c r="F16" s="646">
        <v>67.160449999999997</v>
      </c>
      <c r="G16" s="646">
        <v>79.499997495942665</v>
      </c>
      <c r="H16" s="646">
        <v>-12.339547495942668</v>
      </c>
      <c r="I16" s="647">
        <v>0.84478556119989279</v>
      </c>
      <c r="J16" s="648" t="s">
        <v>1</v>
      </c>
    </row>
    <row r="17" spans="1:10" ht="14.4" customHeight="1" x14ac:dyDescent="0.3">
      <c r="A17" s="644" t="s">
        <v>558</v>
      </c>
      <c r="B17" s="645" t="s">
        <v>365</v>
      </c>
      <c r="C17" s="646" t="s">
        <v>560</v>
      </c>
      <c r="D17" s="646" t="s">
        <v>560</v>
      </c>
      <c r="E17" s="646"/>
      <c r="F17" s="646">
        <v>241.07301999999999</v>
      </c>
      <c r="G17" s="646">
        <v>0</v>
      </c>
      <c r="H17" s="646">
        <v>241.07301999999999</v>
      </c>
      <c r="I17" s="647" t="s">
        <v>560</v>
      </c>
      <c r="J17" s="648" t="s">
        <v>1</v>
      </c>
    </row>
    <row r="18" spans="1:10" ht="14.4" customHeight="1" x14ac:dyDescent="0.3">
      <c r="A18" s="644" t="s">
        <v>558</v>
      </c>
      <c r="B18" s="645" t="s">
        <v>561</v>
      </c>
      <c r="C18" s="646">
        <v>1794.9153000000003</v>
      </c>
      <c r="D18" s="646">
        <v>1667.4576500000048</v>
      </c>
      <c r="E18" s="646"/>
      <c r="F18" s="646">
        <v>1888.2108800000008</v>
      </c>
      <c r="G18" s="646">
        <v>1824.9012263313048</v>
      </c>
      <c r="H18" s="646">
        <v>63.309653668696001</v>
      </c>
      <c r="I18" s="647">
        <v>1.0346920988134634</v>
      </c>
      <c r="J18" s="648" t="s">
        <v>562</v>
      </c>
    </row>
    <row r="20" spans="1:10" ht="14.4" customHeight="1" x14ac:dyDescent="0.3">
      <c r="A20" s="644" t="s">
        <v>558</v>
      </c>
      <c r="B20" s="645" t="s">
        <v>559</v>
      </c>
      <c r="C20" s="646" t="s">
        <v>560</v>
      </c>
      <c r="D20" s="646" t="s">
        <v>560</v>
      </c>
      <c r="E20" s="646"/>
      <c r="F20" s="646" t="s">
        <v>560</v>
      </c>
      <c r="G20" s="646" t="s">
        <v>560</v>
      </c>
      <c r="H20" s="646" t="s">
        <v>560</v>
      </c>
      <c r="I20" s="647" t="s">
        <v>560</v>
      </c>
      <c r="J20" s="648" t="s">
        <v>74</v>
      </c>
    </row>
    <row r="21" spans="1:10" ht="14.4" customHeight="1" x14ac:dyDescent="0.3">
      <c r="A21" s="644" t="s">
        <v>563</v>
      </c>
      <c r="B21" s="645" t="s">
        <v>564</v>
      </c>
      <c r="C21" s="646" t="s">
        <v>560</v>
      </c>
      <c r="D21" s="646" t="s">
        <v>560</v>
      </c>
      <c r="E21" s="646"/>
      <c r="F21" s="646" t="s">
        <v>560</v>
      </c>
      <c r="G21" s="646" t="s">
        <v>560</v>
      </c>
      <c r="H21" s="646" t="s">
        <v>560</v>
      </c>
      <c r="I21" s="647" t="s">
        <v>560</v>
      </c>
      <c r="J21" s="648" t="s">
        <v>0</v>
      </c>
    </row>
    <row r="22" spans="1:10" ht="14.4" customHeight="1" x14ac:dyDescent="0.3">
      <c r="A22" s="644" t="s">
        <v>563</v>
      </c>
      <c r="B22" s="645" t="s">
        <v>355</v>
      </c>
      <c r="C22" s="646">
        <v>0.114</v>
      </c>
      <c r="D22" s="646">
        <v>0</v>
      </c>
      <c r="E22" s="646"/>
      <c r="F22" s="646" t="s">
        <v>560</v>
      </c>
      <c r="G22" s="646" t="s">
        <v>560</v>
      </c>
      <c r="H22" s="646" t="s">
        <v>560</v>
      </c>
      <c r="I22" s="647" t="s">
        <v>560</v>
      </c>
      <c r="J22" s="648" t="s">
        <v>1</v>
      </c>
    </row>
    <row r="23" spans="1:10" ht="14.4" customHeight="1" x14ac:dyDescent="0.3">
      <c r="A23" s="644" t="s">
        <v>563</v>
      </c>
      <c r="B23" s="645" t="s">
        <v>357</v>
      </c>
      <c r="C23" s="646">
        <v>0.9113</v>
      </c>
      <c r="D23" s="646">
        <v>5.8999999999999997E-2</v>
      </c>
      <c r="E23" s="646"/>
      <c r="F23" s="646">
        <v>1.5183800000000001</v>
      </c>
      <c r="G23" s="646">
        <v>0.81535175074533328</v>
      </c>
      <c r="H23" s="646">
        <v>0.70302824925466678</v>
      </c>
      <c r="I23" s="647">
        <v>1.8622392097791061</v>
      </c>
      <c r="J23" s="648" t="s">
        <v>1</v>
      </c>
    </row>
    <row r="24" spans="1:10" ht="14.4" customHeight="1" x14ac:dyDescent="0.3">
      <c r="A24" s="644" t="s">
        <v>563</v>
      </c>
      <c r="B24" s="645" t="s">
        <v>358</v>
      </c>
      <c r="C24" s="646">
        <v>0.6018</v>
      </c>
      <c r="D24" s="646">
        <v>1.0829</v>
      </c>
      <c r="E24" s="646"/>
      <c r="F24" s="646">
        <v>4.8000000000000001E-2</v>
      </c>
      <c r="G24" s="646">
        <v>0.91352129272633331</v>
      </c>
      <c r="H24" s="646">
        <v>-0.86552129272633327</v>
      </c>
      <c r="I24" s="647">
        <v>5.2543931249536317E-2</v>
      </c>
      <c r="J24" s="648" t="s">
        <v>1</v>
      </c>
    </row>
    <row r="25" spans="1:10" ht="14.4" customHeight="1" x14ac:dyDescent="0.3">
      <c r="A25" s="644" t="s">
        <v>563</v>
      </c>
      <c r="B25" s="645" t="s">
        <v>361</v>
      </c>
      <c r="C25" s="646">
        <v>0.114</v>
      </c>
      <c r="D25" s="646">
        <v>4.5418799999999999</v>
      </c>
      <c r="E25" s="646"/>
      <c r="F25" s="646">
        <v>8.98</v>
      </c>
      <c r="G25" s="646">
        <v>5.2199017636948328</v>
      </c>
      <c r="H25" s="646">
        <v>3.7600982363051676</v>
      </c>
      <c r="I25" s="647">
        <v>1.7203388888383286</v>
      </c>
      <c r="J25" s="648" t="s">
        <v>1</v>
      </c>
    </row>
    <row r="26" spans="1:10" ht="14.4" customHeight="1" x14ac:dyDescent="0.3">
      <c r="A26" s="644" t="s">
        <v>563</v>
      </c>
      <c r="B26" s="645" t="s">
        <v>362</v>
      </c>
      <c r="C26" s="646">
        <v>0.29499999999999998</v>
      </c>
      <c r="D26" s="646">
        <v>0.46399999999999997</v>
      </c>
      <c r="E26" s="646"/>
      <c r="F26" s="646">
        <v>0.50929999999999997</v>
      </c>
      <c r="G26" s="646">
        <v>0.51277820289516673</v>
      </c>
      <c r="H26" s="646">
        <v>-3.4782028951667598E-3</v>
      </c>
      <c r="I26" s="647">
        <v>0.99321694472282818</v>
      </c>
      <c r="J26" s="648" t="s">
        <v>1</v>
      </c>
    </row>
    <row r="27" spans="1:10" ht="14.4" customHeight="1" x14ac:dyDescent="0.3">
      <c r="A27" s="644" t="s">
        <v>563</v>
      </c>
      <c r="B27" s="645" t="s">
        <v>364</v>
      </c>
      <c r="C27" s="646" t="s">
        <v>560</v>
      </c>
      <c r="D27" s="646" t="s">
        <v>560</v>
      </c>
      <c r="E27" s="646"/>
      <c r="F27" s="646">
        <v>5.2294999999999998</v>
      </c>
      <c r="G27" s="646">
        <v>0</v>
      </c>
      <c r="H27" s="646">
        <v>5.2294999999999998</v>
      </c>
      <c r="I27" s="647" t="s">
        <v>560</v>
      </c>
      <c r="J27" s="648" t="s">
        <v>1</v>
      </c>
    </row>
    <row r="28" spans="1:10" ht="14.4" customHeight="1" x14ac:dyDescent="0.3">
      <c r="A28" s="644" t="s">
        <v>563</v>
      </c>
      <c r="B28" s="645" t="s">
        <v>565</v>
      </c>
      <c r="C28" s="646">
        <v>2.0361000000000002</v>
      </c>
      <c r="D28" s="646">
        <v>6.1477799999999991</v>
      </c>
      <c r="E28" s="646"/>
      <c r="F28" s="646">
        <v>16.28518</v>
      </c>
      <c r="G28" s="646">
        <v>7.4615530100616656</v>
      </c>
      <c r="H28" s="646">
        <v>8.8236269899383348</v>
      </c>
      <c r="I28" s="647">
        <v>2.1825456413751878</v>
      </c>
      <c r="J28" s="648" t="s">
        <v>566</v>
      </c>
    </row>
    <row r="29" spans="1:10" ht="14.4" customHeight="1" x14ac:dyDescent="0.3">
      <c r="A29" s="644" t="s">
        <v>560</v>
      </c>
      <c r="B29" s="645" t="s">
        <v>560</v>
      </c>
      <c r="C29" s="646" t="s">
        <v>560</v>
      </c>
      <c r="D29" s="646" t="s">
        <v>560</v>
      </c>
      <c r="E29" s="646"/>
      <c r="F29" s="646" t="s">
        <v>560</v>
      </c>
      <c r="G29" s="646" t="s">
        <v>560</v>
      </c>
      <c r="H29" s="646" t="s">
        <v>560</v>
      </c>
      <c r="I29" s="647" t="s">
        <v>560</v>
      </c>
      <c r="J29" s="648" t="s">
        <v>567</v>
      </c>
    </row>
    <row r="30" spans="1:10" ht="14.4" customHeight="1" x14ac:dyDescent="0.3">
      <c r="A30" s="644" t="s">
        <v>568</v>
      </c>
      <c r="B30" s="645" t="s">
        <v>569</v>
      </c>
      <c r="C30" s="646" t="s">
        <v>560</v>
      </c>
      <c r="D30" s="646" t="s">
        <v>560</v>
      </c>
      <c r="E30" s="646"/>
      <c r="F30" s="646" t="s">
        <v>560</v>
      </c>
      <c r="G30" s="646" t="s">
        <v>560</v>
      </c>
      <c r="H30" s="646" t="s">
        <v>560</v>
      </c>
      <c r="I30" s="647" t="s">
        <v>560</v>
      </c>
      <c r="J30" s="648" t="s">
        <v>0</v>
      </c>
    </row>
    <row r="31" spans="1:10" ht="14.4" customHeight="1" x14ac:dyDescent="0.3">
      <c r="A31" s="644" t="s">
        <v>568</v>
      </c>
      <c r="B31" s="645" t="s">
        <v>355</v>
      </c>
      <c r="C31" s="646">
        <v>212.74666999999999</v>
      </c>
      <c r="D31" s="646">
        <v>110.809910000001</v>
      </c>
      <c r="E31" s="646"/>
      <c r="F31" s="646">
        <v>55.622810000000001</v>
      </c>
      <c r="G31" s="646">
        <v>73.347667075736339</v>
      </c>
      <c r="H31" s="646">
        <v>-17.724857075736338</v>
      </c>
      <c r="I31" s="647">
        <v>0.75834463749972791</v>
      </c>
      <c r="J31" s="648" t="s">
        <v>1</v>
      </c>
    </row>
    <row r="32" spans="1:10" ht="14.4" customHeight="1" x14ac:dyDescent="0.3">
      <c r="A32" s="644" t="s">
        <v>568</v>
      </c>
      <c r="B32" s="645" t="s">
        <v>356</v>
      </c>
      <c r="C32" s="646">
        <v>0.44536999999999999</v>
      </c>
      <c r="D32" s="646">
        <v>0.51305000000000001</v>
      </c>
      <c r="E32" s="646"/>
      <c r="F32" s="646">
        <v>1.73546</v>
      </c>
      <c r="G32" s="646">
        <v>0.46729498528133334</v>
      </c>
      <c r="H32" s="646">
        <v>1.2681650147186667</v>
      </c>
      <c r="I32" s="647">
        <v>3.7138425505575934</v>
      </c>
      <c r="J32" s="648" t="s">
        <v>1</v>
      </c>
    </row>
    <row r="33" spans="1:10" ht="14.4" customHeight="1" x14ac:dyDescent="0.3">
      <c r="A33" s="644" t="s">
        <v>568</v>
      </c>
      <c r="B33" s="645" t="s">
        <v>357</v>
      </c>
      <c r="C33" s="646">
        <v>73.240399999999994</v>
      </c>
      <c r="D33" s="646">
        <v>80.576030000000003</v>
      </c>
      <c r="E33" s="646"/>
      <c r="F33" s="646">
        <v>94.033870000000007</v>
      </c>
      <c r="G33" s="646">
        <v>96.499996960483827</v>
      </c>
      <c r="H33" s="646">
        <v>-2.4661269604838196</v>
      </c>
      <c r="I33" s="647">
        <v>0.97444427939729694</v>
      </c>
      <c r="J33" s="648" t="s">
        <v>1</v>
      </c>
    </row>
    <row r="34" spans="1:10" ht="14.4" customHeight="1" x14ac:dyDescent="0.3">
      <c r="A34" s="644" t="s">
        <v>568</v>
      </c>
      <c r="B34" s="645" t="s">
        <v>358</v>
      </c>
      <c r="C34" s="646">
        <v>670.03944999999999</v>
      </c>
      <c r="D34" s="646">
        <v>651.43231000000196</v>
      </c>
      <c r="E34" s="646"/>
      <c r="F34" s="646">
        <v>703.23435000000097</v>
      </c>
      <c r="G34" s="646">
        <v>741.16664332171331</v>
      </c>
      <c r="H34" s="646">
        <v>-37.932293321712336</v>
      </c>
      <c r="I34" s="647">
        <v>0.94882083042524712</v>
      </c>
      <c r="J34" s="648" t="s">
        <v>1</v>
      </c>
    </row>
    <row r="35" spans="1:10" ht="14.4" customHeight="1" x14ac:dyDescent="0.3">
      <c r="A35" s="644" t="s">
        <v>568</v>
      </c>
      <c r="B35" s="645" t="s">
        <v>2686</v>
      </c>
      <c r="C35" s="646">
        <v>0</v>
      </c>
      <c r="D35" s="646">
        <v>0</v>
      </c>
      <c r="E35" s="646"/>
      <c r="F35" s="646" t="s">
        <v>560</v>
      </c>
      <c r="G35" s="646" t="s">
        <v>560</v>
      </c>
      <c r="H35" s="646" t="s">
        <v>560</v>
      </c>
      <c r="I35" s="647" t="s">
        <v>560</v>
      </c>
      <c r="J35" s="648" t="s">
        <v>1</v>
      </c>
    </row>
    <row r="36" spans="1:10" ht="14.4" customHeight="1" x14ac:dyDescent="0.3">
      <c r="A36" s="644" t="s">
        <v>568</v>
      </c>
      <c r="B36" s="645" t="s">
        <v>359</v>
      </c>
      <c r="C36" s="646">
        <v>66.752300000000005</v>
      </c>
      <c r="D36" s="646">
        <v>53.679659999999998</v>
      </c>
      <c r="E36" s="646"/>
      <c r="F36" s="646">
        <v>27.179639999999999</v>
      </c>
      <c r="G36" s="646">
        <v>46.357686506121333</v>
      </c>
      <c r="H36" s="646">
        <v>-19.178046506121333</v>
      </c>
      <c r="I36" s="647">
        <v>0.58630276979872675</v>
      </c>
      <c r="J36" s="648" t="s">
        <v>1</v>
      </c>
    </row>
    <row r="37" spans="1:10" ht="14.4" customHeight="1" x14ac:dyDescent="0.3">
      <c r="A37" s="644" t="s">
        <v>568</v>
      </c>
      <c r="B37" s="645" t="s">
        <v>360</v>
      </c>
      <c r="C37" s="646">
        <v>15.39249</v>
      </c>
      <c r="D37" s="646">
        <v>7.4031500000000001</v>
      </c>
      <c r="E37" s="646"/>
      <c r="F37" s="646">
        <v>7.2856800000000002</v>
      </c>
      <c r="G37" s="646">
        <v>8.0425884017935001</v>
      </c>
      <c r="H37" s="646">
        <v>-0.75690840179349994</v>
      </c>
      <c r="I37" s="647">
        <v>0.90588746259541153</v>
      </c>
      <c r="J37" s="648" t="s">
        <v>1</v>
      </c>
    </row>
    <row r="38" spans="1:10" ht="14.4" customHeight="1" x14ac:dyDescent="0.3">
      <c r="A38" s="644" t="s">
        <v>568</v>
      </c>
      <c r="B38" s="645" t="s">
        <v>361</v>
      </c>
      <c r="C38" s="646">
        <v>7.8945000000000007</v>
      </c>
      <c r="D38" s="646">
        <v>3.36008</v>
      </c>
      <c r="E38" s="646"/>
      <c r="F38" s="646">
        <v>10.677</v>
      </c>
      <c r="G38" s="646">
        <v>4.7900611009569998</v>
      </c>
      <c r="H38" s="646">
        <v>5.8869388990429998</v>
      </c>
      <c r="I38" s="647">
        <v>2.2289903562747573</v>
      </c>
      <c r="J38" s="648" t="s">
        <v>1</v>
      </c>
    </row>
    <row r="39" spans="1:10" ht="14.4" customHeight="1" x14ac:dyDescent="0.3">
      <c r="A39" s="644" t="s">
        <v>568</v>
      </c>
      <c r="B39" s="645" t="s">
        <v>362</v>
      </c>
      <c r="C39" s="646">
        <v>37.942999999999998</v>
      </c>
      <c r="D39" s="646">
        <v>42.904800000000002</v>
      </c>
      <c r="E39" s="646"/>
      <c r="F39" s="646">
        <v>48.963999999999999</v>
      </c>
      <c r="G39" s="646">
        <v>48.499998472367501</v>
      </c>
      <c r="H39" s="646">
        <v>0.46400152763249736</v>
      </c>
      <c r="I39" s="647">
        <v>1.0095670421081944</v>
      </c>
      <c r="J39" s="648" t="s">
        <v>1</v>
      </c>
    </row>
    <row r="40" spans="1:10" ht="14.4" customHeight="1" x14ac:dyDescent="0.3">
      <c r="A40" s="644" t="s">
        <v>568</v>
      </c>
      <c r="B40" s="645" t="s">
        <v>363</v>
      </c>
      <c r="C40" s="646" t="s">
        <v>560</v>
      </c>
      <c r="D40" s="646">
        <v>0</v>
      </c>
      <c r="E40" s="646"/>
      <c r="F40" s="646">
        <v>16.033000000000001</v>
      </c>
      <c r="G40" s="646">
        <v>23.333332598389834</v>
      </c>
      <c r="H40" s="646">
        <v>-7.3003325983898328</v>
      </c>
      <c r="I40" s="647">
        <v>0.68712859307145835</v>
      </c>
      <c r="J40" s="648" t="s">
        <v>1</v>
      </c>
    </row>
    <row r="41" spans="1:10" ht="14.4" customHeight="1" x14ac:dyDescent="0.3">
      <c r="A41" s="644" t="s">
        <v>568</v>
      </c>
      <c r="B41" s="645" t="s">
        <v>364</v>
      </c>
      <c r="C41" s="646">
        <v>103.96907999999999</v>
      </c>
      <c r="D41" s="646">
        <v>39.474940000000004</v>
      </c>
      <c r="E41" s="646"/>
      <c r="F41" s="646">
        <v>42.736229999999999</v>
      </c>
      <c r="G41" s="646">
        <v>67.167711761256172</v>
      </c>
      <c r="H41" s="646">
        <v>-24.431481761256173</v>
      </c>
      <c r="I41" s="647">
        <v>0.63626151434045441</v>
      </c>
      <c r="J41" s="648" t="s">
        <v>1</v>
      </c>
    </row>
    <row r="42" spans="1:10" ht="14.4" customHeight="1" x14ac:dyDescent="0.3">
      <c r="A42" s="644" t="s">
        <v>568</v>
      </c>
      <c r="B42" s="645" t="s">
        <v>365</v>
      </c>
      <c r="C42" s="646" t="s">
        <v>560</v>
      </c>
      <c r="D42" s="646" t="s">
        <v>560</v>
      </c>
      <c r="E42" s="646"/>
      <c r="F42" s="646">
        <v>101.11816</v>
      </c>
      <c r="G42" s="646">
        <v>0</v>
      </c>
      <c r="H42" s="646">
        <v>101.11816</v>
      </c>
      <c r="I42" s="647" t="s">
        <v>560</v>
      </c>
      <c r="J42" s="648" t="s">
        <v>1</v>
      </c>
    </row>
    <row r="43" spans="1:10" ht="14.4" customHeight="1" x14ac:dyDescent="0.3">
      <c r="A43" s="644" t="s">
        <v>568</v>
      </c>
      <c r="B43" s="645" t="s">
        <v>570</v>
      </c>
      <c r="C43" s="646">
        <v>1188.4232600000003</v>
      </c>
      <c r="D43" s="646">
        <v>990.15393000000313</v>
      </c>
      <c r="E43" s="646"/>
      <c r="F43" s="646">
        <v>1108.620200000001</v>
      </c>
      <c r="G43" s="646">
        <v>1109.6729811841003</v>
      </c>
      <c r="H43" s="646">
        <v>-1.0527811840993309</v>
      </c>
      <c r="I43" s="647">
        <v>0.99905126897567975</v>
      </c>
      <c r="J43" s="648" t="s">
        <v>566</v>
      </c>
    </row>
    <row r="44" spans="1:10" ht="14.4" customHeight="1" x14ac:dyDescent="0.3">
      <c r="A44" s="644" t="s">
        <v>560</v>
      </c>
      <c r="B44" s="645" t="s">
        <v>560</v>
      </c>
      <c r="C44" s="646" t="s">
        <v>560</v>
      </c>
      <c r="D44" s="646" t="s">
        <v>560</v>
      </c>
      <c r="E44" s="646"/>
      <c r="F44" s="646" t="s">
        <v>560</v>
      </c>
      <c r="G44" s="646" t="s">
        <v>560</v>
      </c>
      <c r="H44" s="646" t="s">
        <v>560</v>
      </c>
      <c r="I44" s="647" t="s">
        <v>560</v>
      </c>
      <c r="J44" s="648" t="s">
        <v>567</v>
      </c>
    </row>
    <row r="45" spans="1:10" ht="14.4" customHeight="1" x14ac:dyDescent="0.3">
      <c r="A45" s="644" t="s">
        <v>571</v>
      </c>
      <c r="B45" s="645" t="s">
        <v>572</v>
      </c>
      <c r="C45" s="646" t="s">
        <v>560</v>
      </c>
      <c r="D45" s="646" t="s">
        <v>560</v>
      </c>
      <c r="E45" s="646"/>
      <c r="F45" s="646" t="s">
        <v>560</v>
      </c>
      <c r="G45" s="646" t="s">
        <v>560</v>
      </c>
      <c r="H45" s="646" t="s">
        <v>560</v>
      </c>
      <c r="I45" s="647" t="s">
        <v>560</v>
      </c>
      <c r="J45" s="648" t="s">
        <v>0</v>
      </c>
    </row>
    <row r="46" spans="1:10" ht="14.4" customHeight="1" x14ac:dyDescent="0.3">
      <c r="A46" s="644" t="s">
        <v>571</v>
      </c>
      <c r="B46" s="645" t="s">
        <v>355</v>
      </c>
      <c r="C46" s="646">
        <v>0.59220000000000006</v>
      </c>
      <c r="D46" s="646">
        <v>0.76229999999999998</v>
      </c>
      <c r="E46" s="646"/>
      <c r="F46" s="646">
        <v>0.60984000000000005</v>
      </c>
      <c r="G46" s="646">
        <v>0.62855011176199993</v>
      </c>
      <c r="H46" s="646">
        <v>-1.8710111761999881E-2</v>
      </c>
      <c r="I46" s="647">
        <v>0.97023290361121683</v>
      </c>
      <c r="J46" s="648" t="s">
        <v>1</v>
      </c>
    </row>
    <row r="47" spans="1:10" ht="14.4" customHeight="1" x14ac:dyDescent="0.3">
      <c r="A47" s="644" t="s">
        <v>571</v>
      </c>
      <c r="B47" s="645" t="s">
        <v>357</v>
      </c>
      <c r="C47" s="646">
        <v>18.995619999999999</v>
      </c>
      <c r="D47" s="646">
        <v>17.974910000000001</v>
      </c>
      <c r="E47" s="646"/>
      <c r="F47" s="646">
        <v>18.538609999999998</v>
      </c>
      <c r="G47" s="646">
        <v>18.354490456995332</v>
      </c>
      <c r="H47" s="646">
        <v>0.18411954300466604</v>
      </c>
      <c r="I47" s="647">
        <v>1.0100313077846568</v>
      </c>
      <c r="J47" s="648" t="s">
        <v>1</v>
      </c>
    </row>
    <row r="48" spans="1:10" ht="14.4" customHeight="1" x14ac:dyDescent="0.3">
      <c r="A48" s="644" t="s">
        <v>571</v>
      </c>
      <c r="B48" s="645" t="s">
        <v>358</v>
      </c>
      <c r="C48" s="646">
        <v>186.12225999999998</v>
      </c>
      <c r="D48" s="646">
        <v>247.51895000000098</v>
      </c>
      <c r="E48" s="646"/>
      <c r="F48" s="646">
        <v>226.29137</v>
      </c>
      <c r="G48" s="646">
        <v>244.74827074164833</v>
      </c>
      <c r="H48" s="646">
        <v>-18.456900741648326</v>
      </c>
      <c r="I48" s="647">
        <v>0.92458822819985897</v>
      </c>
      <c r="J48" s="648" t="s">
        <v>1</v>
      </c>
    </row>
    <row r="49" spans="1:10" ht="14.4" customHeight="1" x14ac:dyDescent="0.3">
      <c r="A49" s="644" t="s">
        <v>571</v>
      </c>
      <c r="B49" s="645" t="s">
        <v>359</v>
      </c>
      <c r="C49" s="646">
        <v>9.1028000000000002</v>
      </c>
      <c r="D49" s="646">
        <v>15.9695</v>
      </c>
      <c r="E49" s="646"/>
      <c r="F49" s="646">
        <v>16.740069999999999</v>
      </c>
      <c r="G49" s="646">
        <v>15.482870433236833</v>
      </c>
      <c r="H49" s="646">
        <v>1.2571995667631661</v>
      </c>
      <c r="I49" s="647">
        <v>1.0811993856167883</v>
      </c>
      <c r="J49" s="648" t="s">
        <v>1</v>
      </c>
    </row>
    <row r="50" spans="1:10" ht="14.4" customHeight="1" x14ac:dyDescent="0.3">
      <c r="A50" s="644" t="s">
        <v>571</v>
      </c>
      <c r="B50" s="645" t="s">
        <v>361</v>
      </c>
      <c r="C50" s="646">
        <v>15.064910000000001</v>
      </c>
      <c r="D50" s="646">
        <v>12.34656</v>
      </c>
      <c r="E50" s="646"/>
      <c r="F50" s="646">
        <v>37.377079999999999</v>
      </c>
      <c r="G50" s="646">
        <v>19.836779078419834</v>
      </c>
      <c r="H50" s="646">
        <v>17.540300921580165</v>
      </c>
      <c r="I50" s="647">
        <v>1.8842312984501615</v>
      </c>
      <c r="J50" s="648" t="s">
        <v>1</v>
      </c>
    </row>
    <row r="51" spans="1:10" ht="14.4" customHeight="1" x14ac:dyDescent="0.3">
      <c r="A51" s="644" t="s">
        <v>571</v>
      </c>
      <c r="B51" s="645" t="s">
        <v>362</v>
      </c>
      <c r="C51" s="646">
        <v>5.2762000000000002</v>
      </c>
      <c r="D51" s="646">
        <v>7.5159000000000002</v>
      </c>
      <c r="E51" s="646"/>
      <c r="F51" s="646">
        <v>11.09742</v>
      </c>
      <c r="G51" s="646">
        <v>10.589631191568666</v>
      </c>
      <c r="H51" s="646">
        <v>0.507788808431334</v>
      </c>
      <c r="I51" s="647">
        <v>1.0479515102315962</v>
      </c>
      <c r="J51" s="648" t="s">
        <v>1</v>
      </c>
    </row>
    <row r="52" spans="1:10" ht="14.4" customHeight="1" x14ac:dyDescent="0.3">
      <c r="A52" s="644" t="s">
        <v>571</v>
      </c>
      <c r="B52" s="645" t="s">
        <v>364</v>
      </c>
      <c r="C52" s="646">
        <v>0</v>
      </c>
      <c r="D52" s="646" t="s">
        <v>560</v>
      </c>
      <c r="E52" s="646"/>
      <c r="F52" s="646" t="s">
        <v>560</v>
      </c>
      <c r="G52" s="646" t="s">
        <v>560</v>
      </c>
      <c r="H52" s="646" t="s">
        <v>560</v>
      </c>
      <c r="I52" s="647" t="s">
        <v>560</v>
      </c>
      <c r="J52" s="648" t="s">
        <v>1</v>
      </c>
    </row>
    <row r="53" spans="1:10" ht="14.4" customHeight="1" x14ac:dyDescent="0.3">
      <c r="A53" s="644" t="s">
        <v>571</v>
      </c>
      <c r="B53" s="645" t="s">
        <v>365</v>
      </c>
      <c r="C53" s="646" t="s">
        <v>560</v>
      </c>
      <c r="D53" s="646" t="s">
        <v>560</v>
      </c>
      <c r="E53" s="646"/>
      <c r="F53" s="646">
        <v>48.38353</v>
      </c>
      <c r="G53" s="646">
        <v>0</v>
      </c>
      <c r="H53" s="646">
        <v>48.38353</v>
      </c>
      <c r="I53" s="647" t="s">
        <v>560</v>
      </c>
      <c r="J53" s="648" t="s">
        <v>1</v>
      </c>
    </row>
    <row r="54" spans="1:10" ht="14.4" customHeight="1" x14ac:dyDescent="0.3">
      <c r="A54" s="644" t="s">
        <v>571</v>
      </c>
      <c r="B54" s="645" t="s">
        <v>573</v>
      </c>
      <c r="C54" s="646">
        <v>235.15398999999996</v>
      </c>
      <c r="D54" s="646">
        <v>302.08812000000097</v>
      </c>
      <c r="E54" s="646"/>
      <c r="F54" s="646">
        <v>359.03791999999999</v>
      </c>
      <c r="G54" s="646">
        <v>309.64059201363102</v>
      </c>
      <c r="H54" s="646">
        <v>49.397327986368964</v>
      </c>
      <c r="I54" s="647">
        <v>1.159531176662375</v>
      </c>
      <c r="J54" s="648" t="s">
        <v>566</v>
      </c>
    </row>
    <row r="55" spans="1:10" ht="14.4" customHeight="1" x14ac:dyDescent="0.3">
      <c r="A55" s="644" t="s">
        <v>560</v>
      </c>
      <c r="B55" s="645" t="s">
        <v>560</v>
      </c>
      <c r="C55" s="646" t="s">
        <v>560</v>
      </c>
      <c r="D55" s="646" t="s">
        <v>560</v>
      </c>
      <c r="E55" s="646"/>
      <c r="F55" s="646" t="s">
        <v>560</v>
      </c>
      <c r="G55" s="646" t="s">
        <v>560</v>
      </c>
      <c r="H55" s="646" t="s">
        <v>560</v>
      </c>
      <c r="I55" s="647" t="s">
        <v>560</v>
      </c>
      <c r="J55" s="648" t="s">
        <v>567</v>
      </c>
    </row>
    <row r="56" spans="1:10" ht="14.4" customHeight="1" x14ac:dyDescent="0.3">
      <c r="A56" s="644" t="s">
        <v>574</v>
      </c>
      <c r="B56" s="645" t="s">
        <v>575</v>
      </c>
      <c r="C56" s="646" t="s">
        <v>560</v>
      </c>
      <c r="D56" s="646" t="s">
        <v>560</v>
      </c>
      <c r="E56" s="646"/>
      <c r="F56" s="646" t="s">
        <v>560</v>
      </c>
      <c r="G56" s="646" t="s">
        <v>560</v>
      </c>
      <c r="H56" s="646" t="s">
        <v>560</v>
      </c>
      <c r="I56" s="647" t="s">
        <v>560</v>
      </c>
      <c r="J56" s="648" t="s">
        <v>0</v>
      </c>
    </row>
    <row r="57" spans="1:10" ht="14.4" customHeight="1" x14ac:dyDescent="0.3">
      <c r="A57" s="644" t="s">
        <v>574</v>
      </c>
      <c r="B57" s="645" t="s">
        <v>355</v>
      </c>
      <c r="C57" s="646">
        <v>0.76229999999999998</v>
      </c>
      <c r="D57" s="646">
        <v>0.30492000000000002</v>
      </c>
      <c r="E57" s="646"/>
      <c r="F57" s="646">
        <v>0.60984000000000005</v>
      </c>
      <c r="G57" s="646">
        <v>0.85711378876633326</v>
      </c>
      <c r="H57" s="646">
        <v>-0.24727378876633321</v>
      </c>
      <c r="I57" s="647">
        <v>0.71150412931491747</v>
      </c>
      <c r="J57" s="648" t="s">
        <v>1</v>
      </c>
    </row>
    <row r="58" spans="1:10" ht="14.4" customHeight="1" x14ac:dyDescent="0.3">
      <c r="A58" s="644" t="s">
        <v>574</v>
      </c>
      <c r="B58" s="645" t="s">
        <v>357</v>
      </c>
      <c r="C58" s="646">
        <v>27.637540000000001</v>
      </c>
      <c r="D58" s="646">
        <v>27.9847</v>
      </c>
      <c r="E58" s="646"/>
      <c r="F58" s="646">
        <v>24.398780000000002</v>
      </c>
      <c r="G58" s="646">
        <v>22.552285525426498</v>
      </c>
      <c r="H58" s="646">
        <v>1.8464944745735039</v>
      </c>
      <c r="I58" s="647">
        <v>1.0818761571855624</v>
      </c>
      <c r="J58" s="648" t="s">
        <v>1</v>
      </c>
    </row>
    <row r="59" spans="1:10" ht="14.4" customHeight="1" x14ac:dyDescent="0.3">
      <c r="A59" s="644" t="s">
        <v>574</v>
      </c>
      <c r="B59" s="645" t="s">
        <v>358</v>
      </c>
      <c r="C59" s="646">
        <v>270.03463999999997</v>
      </c>
      <c r="D59" s="646">
        <v>254.81424000000101</v>
      </c>
      <c r="E59" s="646"/>
      <c r="F59" s="646">
        <v>170.21469000000002</v>
      </c>
      <c r="G59" s="646">
        <v>287.11103837568663</v>
      </c>
      <c r="H59" s="646">
        <v>-116.89634837568661</v>
      </c>
      <c r="I59" s="647">
        <v>0.5928531726365498</v>
      </c>
      <c r="J59" s="648" t="s">
        <v>1</v>
      </c>
    </row>
    <row r="60" spans="1:10" ht="14.4" customHeight="1" x14ac:dyDescent="0.3">
      <c r="A60" s="644" t="s">
        <v>574</v>
      </c>
      <c r="B60" s="645" t="s">
        <v>359</v>
      </c>
      <c r="C60" s="646">
        <v>13.0435</v>
      </c>
      <c r="D60" s="646">
        <v>17.689679999999999</v>
      </c>
      <c r="E60" s="646"/>
      <c r="F60" s="646">
        <v>20.337119999999999</v>
      </c>
      <c r="G60" s="646">
        <v>17.828876962383166</v>
      </c>
      <c r="H60" s="646">
        <v>2.5082430376168325</v>
      </c>
      <c r="I60" s="647">
        <v>1.1406842978898184</v>
      </c>
      <c r="J60" s="648" t="s">
        <v>1</v>
      </c>
    </row>
    <row r="61" spans="1:10" ht="14.4" customHeight="1" x14ac:dyDescent="0.3">
      <c r="A61" s="644" t="s">
        <v>574</v>
      </c>
      <c r="B61" s="645" t="s">
        <v>360</v>
      </c>
      <c r="C61" s="646">
        <v>3.7669800000000002</v>
      </c>
      <c r="D61" s="646">
        <v>3.7669999999999999</v>
      </c>
      <c r="E61" s="646"/>
      <c r="F61" s="646">
        <v>6.2782999999999998</v>
      </c>
      <c r="G61" s="646">
        <v>5.290744511572</v>
      </c>
      <c r="H61" s="646">
        <v>0.98755548842799978</v>
      </c>
      <c r="I61" s="647">
        <v>1.1866571871440783</v>
      </c>
      <c r="J61" s="648" t="s">
        <v>1</v>
      </c>
    </row>
    <row r="62" spans="1:10" ht="14.4" customHeight="1" x14ac:dyDescent="0.3">
      <c r="A62" s="644" t="s">
        <v>574</v>
      </c>
      <c r="B62" s="645" t="s">
        <v>361</v>
      </c>
      <c r="C62" s="646">
        <v>15.713940000000001</v>
      </c>
      <c r="D62" s="646">
        <v>4.0864399999999996</v>
      </c>
      <c r="E62" s="646"/>
      <c r="F62" s="646">
        <v>24.71969</v>
      </c>
      <c r="G62" s="646">
        <v>11.359667673652334</v>
      </c>
      <c r="H62" s="646">
        <v>13.360022326347666</v>
      </c>
      <c r="I62" s="647">
        <v>2.1760927088857507</v>
      </c>
      <c r="J62" s="648" t="s">
        <v>1</v>
      </c>
    </row>
    <row r="63" spans="1:10" ht="14.4" customHeight="1" x14ac:dyDescent="0.3">
      <c r="A63" s="644" t="s">
        <v>574</v>
      </c>
      <c r="B63" s="645" t="s">
        <v>362</v>
      </c>
      <c r="C63" s="646">
        <v>6.6276000000000002</v>
      </c>
      <c r="D63" s="646">
        <v>7.7766999999999999</v>
      </c>
      <c r="E63" s="646"/>
      <c r="F63" s="646">
        <v>10.002000000000001</v>
      </c>
      <c r="G63" s="646">
        <v>8.6590102737120009</v>
      </c>
      <c r="H63" s="646">
        <v>1.3429897262879997</v>
      </c>
      <c r="I63" s="647">
        <v>1.1550973706966488</v>
      </c>
      <c r="J63" s="648" t="s">
        <v>1</v>
      </c>
    </row>
    <row r="64" spans="1:10" ht="14.4" customHeight="1" x14ac:dyDescent="0.3">
      <c r="A64" s="644" t="s">
        <v>574</v>
      </c>
      <c r="B64" s="645" t="s">
        <v>364</v>
      </c>
      <c r="C64" s="646">
        <v>8.9825400000000002</v>
      </c>
      <c r="D64" s="646">
        <v>12.796480000000001</v>
      </c>
      <c r="E64" s="646"/>
      <c r="F64" s="646">
        <v>19.19472</v>
      </c>
      <c r="G64" s="646">
        <v>12.332285734686501</v>
      </c>
      <c r="H64" s="646">
        <v>6.8624342653134995</v>
      </c>
      <c r="I64" s="647">
        <v>1.5564608551042423</v>
      </c>
      <c r="J64" s="648" t="s">
        <v>1</v>
      </c>
    </row>
    <row r="65" spans="1:10" ht="14.4" customHeight="1" x14ac:dyDescent="0.3">
      <c r="A65" s="644" t="s">
        <v>574</v>
      </c>
      <c r="B65" s="645" t="s">
        <v>365</v>
      </c>
      <c r="C65" s="646" t="s">
        <v>560</v>
      </c>
      <c r="D65" s="646" t="s">
        <v>560</v>
      </c>
      <c r="E65" s="646"/>
      <c r="F65" s="646">
        <v>76.364589999999993</v>
      </c>
      <c r="G65" s="646">
        <v>0</v>
      </c>
      <c r="H65" s="646">
        <v>76.364589999999993</v>
      </c>
      <c r="I65" s="647" t="s">
        <v>560</v>
      </c>
      <c r="J65" s="648" t="s">
        <v>1</v>
      </c>
    </row>
    <row r="66" spans="1:10" ht="14.4" customHeight="1" x14ac:dyDescent="0.3">
      <c r="A66" s="644" t="s">
        <v>574</v>
      </c>
      <c r="B66" s="645" t="s">
        <v>576</v>
      </c>
      <c r="C66" s="646">
        <v>346.56903999999986</v>
      </c>
      <c r="D66" s="646">
        <v>329.22016000000099</v>
      </c>
      <c r="E66" s="646"/>
      <c r="F66" s="646">
        <v>352.11973</v>
      </c>
      <c r="G66" s="646">
        <v>365.99102284588542</v>
      </c>
      <c r="H66" s="646">
        <v>-13.871292845885421</v>
      </c>
      <c r="I66" s="647">
        <v>0.96209936315370648</v>
      </c>
      <c r="J66" s="648" t="s">
        <v>566</v>
      </c>
    </row>
    <row r="67" spans="1:10" ht="14.4" customHeight="1" x14ac:dyDescent="0.3">
      <c r="A67" s="644" t="s">
        <v>560</v>
      </c>
      <c r="B67" s="645" t="s">
        <v>560</v>
      </c>
      <c r="C67" s="646" t="s">
        <v>560</v>
      </c>
      <c r="D67" s="646" t="s">
        <v>560</v>
      </c>
      <c r="E67" s="646"/>
      <c r="F67" s="646" t="s">
        <v>560</v>
      </c>
      <c r="G67" s="646" t="s">
        <v>560</v>
      </c>
      <c r="H67" s="646" t="s">
        <v>560</v>
      </c>
      <c r="I67" s="647" t="s">
        <v>560</v>
      </c>
      <c r="J67" s="648" t="s">
        <v>567</v>
      </c>
    </row>
    <row r="68" spans="1:10" ht="14.4" customHeight="1" x14ac:dyDescent="0.3">
      <c r="A68" s="644" t="s">
        <v>577</v>
      </c>
      <c r="B68" s="645" t="s">
        <v>578</v>
      </c>
      <c r="C68" s="646" t="s">
        <v>560</v>
      </c>
      <c r="D68" s="646" t="s">
        <v>560</v>
      </c>
      <c r="E68" s="646"/>
      <c r="F68" s="646" t="s">
        <v>560</v>
      </c>
      <c r="G68" s="646" t="s">
        <v>560</v>
      </c>
      <c r="H68" s="646" t="s">
        <v>560</v>
      </c>
      <c r="I68" s="647" t="s">
        <v>560</v>
      </c>
      <c r="J68" s="648" t="s">
        <v>0</v>
      </c>
    </row>
    <row r="69" spans="1:10" ht="14.4" customHeight="1" x14ac:dyDescent="0.3">
      <c r="A69" s="644" t="s">
        <v>577</v>
      </c>
      <c r="B69" s="645" t="s">
        <v>357</v>
      </c>
      <c r="C69" s="646">
        <v>0.22715999999999997</v>
      </c>
      <c r="D69" s="646">
        <v>0</v>
      </c>
      <c r="E69" s="646"/>
      <c r="F69" s="646">
        <v>0.32186999999999999</v>
      </c>
      <c r="G69" s="646">
        <v>0.20426003434183335</v>
      </c>
      <c r="H69" s="646">
        <v>0.11760996565816664</v>
      </c>
      <c r="I69" s="647">
        <v>1.5757854983091992</v>
      </c>
      <c r="J69" s="648" t="s">
        <v>1</v>
      </c>
    </row>
    <row r="70" spans="1:10" ht="14.4" customHeight="1" x14ac:dyDescent="0.3">
      <c r="A70" s="644" t="s">
        <v>577</v>
      </c>
      <c r="B70" s="645" t="s">
        <v>358</v>
      </c>
      <c r="C70" s="646">
        <v>7.9196</v>
      </c>
      <c r="D70" s="646">
        <v>7.6236999999999995</v>
      </c>
      <c r="E70" s="646"/>
      <c r="F70" s="646">
        <v>4.0854999999999997</v>
      </c>
      <c r="G70" s="646">
        <v>8.2278954097198334</v>
      </c>
      <c r="H70" s="646">
        <v>-4.1423954097198337</v>
      </c>
      <c r="I70" s="647">
        <v>0.49654252959677747</v>
      </c>
      <c r="J70" s="648" t="s">
        <v>1</v>
      </c>
    </row>
    <row r="71" spans="1:10" ht="14.4" customHeight="1" x14ac:dyDescent="0.3">
      <c r="A71" s="644" t="s">
        <v>577</v>
      </c>
      <c r="B71" s="645" t="s">
        <v>359</v>
      </c>
      <c r="C71" s="646">
        <v>0</v>
      </c>
      <c r="D71" s="646">
        <v>0</v>
      </c>
      <c r="E71" s="646"/>
      <c r="F71" s="646">
        <v>0.16320000000000001</v>
      </c>
      <c r="G71" s="646">
        <v>5.7491614747000007E-2</v>
      </c>
      <c r="H71" s="646">
        <v>0.105708385253</v>
      </c>
      <c r="I71" s="647">
        <v>2.8386748348987019</v>
      </c>
      <c r="J71" s="648" t="s">
        <v>1</v>
      </c>
    </row>
    <row r="72" spans="1:10" ht="14.4" customHeight="1" x14ac:dyDescent="0.3">
      <c r="A72" s="644" t="s">
        <v>577</v>
      </c>
      <c r="B72" s="645" t="s">
        <v>361</v>
      </c>
      <c r="C72" s="646">
        <v>0.11599999999999999</v>
      </c>
      <c r="D72" s="646">
        <v>3.1E-2</v>
      </c>
      <c r="E72" s="646"/>
      <c r="F72" s="646">
        <v>0.11</v>
      </c>
      <c r="G72" s="646">
        <v>0.14358410261116666</v>
      </c>
      <c r="H72" s="646">
        <v>-3.3584102611166664E-2</v>
      </c>
      <c r="I72" s="647">
        <v>0.76610152516595664</v>
      </c>
      <c r="J72" s="648" t="s">
        <v>1</v>
      </c>
    </row>
    <row r="73" spans="1:10" ht="14.4" customHeight="1" x14ac:dyDescent="0.3">
      <c r="A73" s="644" t="s">
        <v>577</v>
      </c>
      <c r="B73" s="645" t="s">
        <v>362</v>
      </c>
      <c r="C73" s="646">
        <v>1.6259999999999999</v>
      </c>
      <c r="D73" s="646">
        <v>1.9449999999999998</v>
      </c>
      <c r="E73" s="646"/>
      <c r="F73" s="646">
        <v>2.13</v>
      </c>
      <c r="G73" s="646">
        <v>2.1747391307728332</v>
      </c>
      <c r="H73" s="646">
        <v>-4.4739130772833313E-2</v>
      </c>
      <c r="I73" s="647">
        <v>0.97942781727713046</v>
      </c>
      <c r="J73" s="648" t="s">
        <v>1</v>
      </c>
    </row>
    <row r="74" spans="1:10" ht="14.4" customHeight="1" x14ac:dyDescent="0.3">
      <c r="A74" s="644" t="s">
        <v>577</v>
      </c>
      <c r="B74" s="645" t="s">
        <v>365</v>
      </c>
      <c r="C74" s="646" t="s">
        <v>560</v>
      </c>
      <c r="D74" s="646" t="s">
        <v>560</v>
      </c>
      <c r="E74" s="646"/>
      <c r="F74" s="646">
        <v>2.0869999999999997</v>
      </c>
      <c r="G74" s="646">
        <v>0</v>
      </c>
      <c r="H74" s="646">
        <v>2.0869999999999997</v>
      </c>
      <c r="I74" s="647" t="s">
        <v>560</v>
      </c>
      <c r="J74" s="648" t="s">
        <v>1</v>
      </c>
    </row>
    <row r="75" spans="1:10" ht="14.4" customHeight="1" x14ac:dyDescent="0.3">
      <c r="A75" s="644" t="s">
        <v>577</v>
      </c>
      <c r="B75" s="645" t="s">
        <v>579</v>
      </c>
      <c r="C75" s="646">
        <v>9.8887599999999996</v>
      </c>
      <c r="D75" s="646">
        <v>9.5996999999999986</v>
      </c>
      <c r="E75" s="646"/>
      <c r="F75" s="646">
        <v>8.8975699999999982</v>
      </c>
      <c r="G75" s="646">
        <v>10.807970292192667</v>
      </c>
      <c r="H75" s="646">
        <v>-1.9104002921926693</v>
      </c>
      <c r="I75" s="647">
        <v>0.82324153004263145</v>
      </c>
      <c r="J75" s="648" t="s">
        <v>566</v>
      </c>
    </row>
    <row r="76" spans="1:10" ht="14.4" customHeight="1" x14ac:dyDescent="0.3">
      <c r="A76" s="644" t="s">
        <v>560</v>
      </c>
      <c r="B76" s="645" t="s">
        <v>560</v>
      </c>
      <c r="C76" s="646" t="s">
        <v>560</v>
      </c>
      <c r="D76" s="646" t="s">
        <v>560</v>
      </c>
      <c r="E76" s="646"/>
      <c r="F76" s="646" t="s">
        <v>560</v>
      </c>
      <c r="G76" s="646" t="s">
        <v>560</v>
      </c>
      <c r="H76" s="646" t="s">
        <v>560</v>
      </c>
      <c r="I76" s="647" t="s">
        <v>560</v>
      </c>
      <c r="J76" s="648" t="s">
        <v>567</v>
      </c>
    </row>
    <row r="77" spans="1:10" ht="14.4" customHeight="1" x14ac:dyDescent="0.3">
      <c r="A77" s="644" t="s">
        <v>580</v>
      </c>
      <c r="B77" s="645" t="s">
        <v>581</v>
      </c>
      <c r="C77" s="646" t="s">
        <v>560</v>
      </c>
      <c r="D77" s="646" t="s">
        <v>560</v>
      </c>
      <c r="E77" s="646"/>
      <c r="F77" s="646" t="s">
        <v>560</v>
      </c>
      <c r="G77" s="646" t="s">
        <v>560</v>
      </c>
      <c r="H77" s="646" t="s">
        <v>560</v>
      </c>
      <c r="I77" s="647" t="s">
        <v>560</v>
      </c>
      <c r="J77" s="648" t="s">
        <v>0</v>
      </c>
    </row>
    <row r="78" spans="1:10" ht="14.4" customHeight="1" x14ac:dyDescent="0.3">
      <c r="A78" s="644" t="s">
        <v>580</v>
      </c>
      <c r="B78" s="645" t="s">
        <v>357</v>
      </c>
      <c r="C78" s="646">
        <v>0.56590000000000007</v>
      </c>
      <c r="D78" s="646">
        <v>3.0623900000000002</v>
      </c>
      <c r="E78" s="646"/>
      <c r="F78" s="646">
        <v>0.80259999999999998</v>
      </c>
      <c r="G78" s="646">
        <v>0.95178097098900005</v>
      </c>
      <c r="H78" s="646">
        <v>-0.14918097098900007</v>
      </c>
      <c r="I78" s="647">
        <v>0.8432612381039879</v>
      </c>
      <c r="J78" s="648" t="s">
        <v>1</v>
      </c>
    </row>
    <row r="79" spans="1:10" ht="14.4" customHeight="1" x14ac:dyDescent="0.3">
      <c r="A79" s="644" t="s">
        <v>580</v>
      </c>
      <c r="B79" s="645" t="s">
        <v>358</v>
      </c>
      <c r="C79" s="646">
        <v>10.469250000000001</v>
      </c>
      <c r="D79" s="646">
        <v>23.687649999999998</v>
      </c>
      <c r="E79" s="646"/>
      <c r="F79" s="646">
        <v>26.48057</v>
      </c>
      <c r="G79" s="646">
        <v>18.812051881601999</v>
      </c>
      <c r="H79" s="646">
        <v>7.6685181183980013</v>
      </c>
      <c r="I79" s="647">
        <v>1.4076385801326508</v>
      </c>
      <c r="J79" s="648" t="s">
        <v>1</v>
      </c>
    </row>
    <row r="80" spans="1:10" ht="14.4" customHeight="1" x14ac:dyDescent="0.3">
      <c r="A80" s="644" t="s">
        <v>580</v>
      </c>
      <c r="B80" s="645" t="s">
        <v>359</v>
      </c>
      <c r="C80" s="646">
        <v>0</v>
      </c>
      <c r="D80" s="646">
        <v>0.81599999999999995</v>
      </c>
      <c r="E80" s="646"/>
      <c r="F80" s="646">
        <v>0</v>
      </c>
      <c r="G80" s="646">
        <v>0.27307196370533332</v>
      </c>
      <c r="H80" s="646">
        <v>-0.27307196370533332</v>
      </c>
      <c r="I80" s="647">
        <v>0</v>
      </c>
      <c r="J80" s="648" t="s">
        <v>1</v>
      </c>
    </row>
    <row r="81" spans="1:10" ht="14.4" customHeight="1" x14ac:dyDescent="0.3">
      <c r="A81" s="644" t="s">
        <v>580</v>
      </c>
      <c r="B81" s="645" t="s">
        <v>361</v>
      </c>
      <c r="C81" s="646">
        <v>1.587</v>
      </c>
      <c r="D81" s="646">
        <v>1.82992</v>
      </c>
      <c r="E81" s="646"/>
      <c r="F81" s="646">
        <v>2.4620000000000002</v>
      </c>
      <c r="G81" s="646">
        <v>0.81667161918333331</v>
      </c>
      <c r="H81" s="646">
        <v>1.6453283808166668</v>
      </c>
      <c r="I81" s="647">
        <v>3.014675595635349</v>
      </c>
      <c r="J81" s="648" t="s">
        <v>1</v>
      </c>
    </row>
    <row r="82" spans="1:10" ht="14.4" customHeight="1" x14ac:dyDescent="0.3">
      <c r="A82" s="644" t="s">
        <v>580</v>
      </c>
      <c r="B82" s="645" t="s">
        <v>362</v>
      </c>
      <c r="C82" s="646">
        <v>0.222</v>
      </c>
      <c r="D82" s="646">
        <v>0.85200000000000009</v>
      </c>
      <c r="E82" s="646"/>
      <c r="F82" s="646">
        <v>0.38536999999999999</v>
      </c>
      <c r="G82" s="646">
        <v>0.4735305499545</v>
      </c>
      <c r="H82" s="646">
        <v>-8.8160549954500012E-2</v>
      </c>
      <c r="I82" s="647">
        <v>0.8138228885908817</v>
      </c>
      <c r="J82" s="648" t="s">
        <v>1</v>
      </c>
    </row>
    <row r="83" spans="1:10" ht="14.4" customHeight="1" x14ac:dyDescent="0.3">
      <c r="A83" s="644" t="s">
        <v>580</v>
      </c>
      <c r="B83" s="645" t="s">
        <v>365</v>
      </c>
      <c r="C83" s="646" t="s">
        <v>560</v>
      </c>
      <c r="D83" s="646" t="s">
        <v>560</v>
      </c>
      <c r="E83" s="646"/>
      <c r="F83" s="646">
        <v>13.11974</v>
      </c>
      <c r="G83" s="646">
        <v>0</v>
      </c>
      <c r="H83" s="646">
        <v>13.11974</v>
      </c>
      <c r="I83" s="647" t="s">
        <v>560</v>
      </c>
      <c r="J83" s="648" t="s">
        <v>1</v>
      </c>
    </row>
    <row r="84" spans="1:10" ht="14.4" customHeight="1" x14ac:dyDescent="0.3">
      <c r="A84" s="644" t="s">
        <v>580</v>
      </c>
      <c r="B84" s="645" t="s">
        <v>582</v>
      </c>
      <c r="C84" s="646">
        <v>12.844150000000001</v>
      </c>
      <c r="D84" s="646">
        <v>30.247959999999999</v>
      </c>
      <c r="E84" s="646"/>
      <c r="F84" s="646">
        <v>43.250279999999997</v>
      </c>
      <c r="G84" s="646">
        <v>21.327106985434163</v>
      </c>
      <c r="H84" s="646">
        <v>21.923173014565833</v>
      </c>
      <c r="I84" s="647">
        <v>2.0279487522399906</v>
      </c>
      <c r="J84" s="648" t="s">
        <v>566</v>
      </c>
    </row>
    <row r="85" spans="1:10" ht="14.4" customHeight="1" x14ac:dyDescent="0.3">
      <c r="A85" s="644" t="s">
        <v>560</v>
      </c>
      <c r="B85" s="645" t="s">
        <v>560</v>
      </c>
      <c r="C85" s="646" t="s">
        <v>560</v>
      </c>
      <c r="D85" s="646" t="s">
        <v>560</v>
      </c>
      <c r="E85" s="646"/>
      <c r="F85" s="646" t="s">
        <v>560</v>
      </c>
      <c r="G85" s="646" t="s">
        <v>560</v>
      </c>
      <c r="H85" s="646" t="s">
        <v>560</v>
      </c>
      <c r="I85" s="647" t="s">
        <v>560</v>
      </c>
      <c r="J85" s="648" t="s">
        <v>567</v>
      </c>
    </row>
    <row r="86" spans="1:10" ht="14.4" customHeight="1" x14ac:dyDescent="0.3">
      <c r="A86" s="644" t="s">
        <v>558</v>
      </c>
      <c r="B86" s="645" t="s">
        <v>561</v>
      </c>
      <c r="C86" s="646">
        <v>1794.9153000000001</v>
      </c>
      <c r="D86" s="646">
        <v>1667.4576500000053</v>
      </c>
      <c r="E86" s="646"/>
      <c r="F86" s="646">
        <v>1888.2108800000008</v>
      </c>
      <c r="G86" s="646">
        <v>1824.9012263313059</v>
      </c>
      <c r="H86" s="646">
        <v>63.309653668694864</v>
      </c>
      <c r="I86" s="647">
        <v>1.0346920988134627</v>
      </c>
      <c r="J86" s="648" t="s">
        <v>562</v>
      </c>
    </row>
  </sheetData>
  <mergeCells count="3">
    <mergeCell ref="A1:I1"/>
    <mergeCell ref="F3:I3"/>
    <mergeCell ref="C4:D4"/>
  </mergeCells>
  <conditionalFormatting sqref="F19 F87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6">
    <cfRule type="expression" dxfId="29" priority="5">
      <formula>$H20&gt;0</formula>
    </cfRule>
  </conditionalFormatting>
  <conditionalFormatting sqref="A20:A86">
    <cfRule type="expression" dxfId="28" priority="2">
      <formula>AND($J20&lt;&gt;"mezeraKL",$J20&lt;&gt;"")</formula>
    </cfRule>
  </conditionalFormatting>
  <conditionalFormatting sqref="I20:I86">
    <cfRule type="expression" dxfId="27" priority="6">
      <formula>$I20&gt;1</formula>
    </cfRule>
  </conditionalFormatting>
  <conditionalFormatting sqref="B20:B86">
    <cfRule type="expression" dxfId="26" priority="1">
      <formula>OR($J20="NS",$J20="SumaNS",$J20="Účet")</formula>
    </cfRule>
  </conditionalFormatting>
  <conditionalFormatting sqref="A20:D86 F20:I86">
    <cfRule type="expression" dxfId="25" priority="8">
      <formula>AND($J20&lt;&gt;"",$J20&lt;&gt;"mezeraKL")</formula>
    </cfRule>
  </conditionalFormatting>
  <conditionalFormatting sqref="B20:D86 F20:I86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6 F20:I86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3289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6.71934863759782</v>
      </c>
      <c r="J3" s="207">
        <f>SUBTOTAL(9,J5:J1048576)</f>
        <v>281011</v>
      </c>
      <c r="K3" s="208">
        <f>SUBTOTAL(9,K5:K1048576)</f>
        <v>1888210.8800000011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558</v>
      </c>
      <c r="B5" s="734" t="s">
        <v>1703</v>
      </c>
      <c r="C5" s="737" t="s">
        <v>563</v>
      </c>
      <c r="D5" s="752" t="s">
        <v>1704</v>
      </c>
      <c r="E5" s="737" t="s">
        <v>3267</v>
      </c>
      <c r="F5" s="752" t="s">
        <v>3268</v>
      </c>
      <c r="G5" s="737" t="s">
        <v>2687</v>
      </c>
      <c r="H5" s="737" t="s">
        <v>2688</v>
      </c>
      <c r="I5" s="229">
        <v>41.53</v>
      </c>
      <c r="J5" s="229">
        <v>28</v>
      </c>
      <c r="K5" s="747">
        <v>1162.8399999999999</v>
      </c>
    </row>
    <row r="6" spans="1:11" ht="14.4" customHeight="1" x14ac:dyDescent="0.3">
      <c r="A6" s="660" t="s">
        <v>558</v>
      </c>
      <c r="B6" s="661" t="s">
        <v>1703</v>
      </c>
      <c r="C6" s="662" t="s">
        <v>563</v>
      </c>
      <c r="D6" s="663" t="s">
        <v>1704</v>
      </c>
      <c r="E6" s="662" t="s">
        <v>3267</v>
      </c>
      <c r="F6" s="663" t="s">
        <v>3268</v>
      </c>
      <c r="G6" s="662" t="s">
        <v>2689</v>
      </c>
      <c r="H6" s="662" t="s">
        <v>2690</v>
      </c>
      <c r="I6" s="664">
        <v>26.17</v>
      </c>
      <c r="J6" s="664">
        <v>2</v>
      </c>
      <c r="K6" s="665">
        <v>52.34</v>
      </c>
    </row>
    <row r="7" spans="1:11" ht="14.4" customHeight="1" x14ac:dyDescent="0.3">
      <c r="A7" s="660" t="s">
        <v>558</v>
      </c>
      <c r="B7" s="661" t="s">
        <v>1703</v>
      </c>
      <c r="C7" s="662" t="s">
        <v>563</v>
      </c>
      <c r="D7" s="663" t="s">
        <v>1704</v>
      </c>
      <c r="E7" s="662" t="s">
        <v>3267</v>
      </c>
      <c r="F7" s="663" t="s">
        <v>3268</v>
      </c>
      <c r="G7" s="662" t="s">
        <v>2691</v>
      </c>
      <c r="H7" s="662" t="s">
        <v>2692</v>
      </c>
      <c r="I7" s="664">
        <v>1.51</v>
      </c>
      <c r="J7" s="664">
        <v>50</v>
      </c>
      <c r="K7" s="665">
        <v>75.5</v>
      </c>
    </row>
    <row r="8" spans="1:11" ht="14.4" customHeight="1" x14ac:dyDescent="0.3">
      <c r="A8" s="660" t="s">
        <v>558</v>
      </c>
      <c r="B8" s="661" t="s">
        <v>1703</v>
      </c>
      <c r="C8" s="662" t="s">
        <v>563</v>
      </c>
      <c r="D8" s="663" t="s">
        <v>1704</v>
      </c>
      <c r="E8" s="662" t="s">
        <v>3267</v>
      </c>
      <c r="F8" s="663" t="s">
        <v>3268</v>
      </c>
      <c r="G8" s="662" t="s">
        <v>2693</v>
      </c>
      <c r="H8" s="662" t="s">
        <v>2694</v>
      </c>
      <c r="I8" s="664">
        <v>0.91</v>
      </c>
      <c r="J8" s="664">
        <v>250</v>
      </c>
      <c r="K8" s="665">
        <v>227.7</v>
      </c>
    </row>
    <row r="9" spans="1:11" ht="14.4" customHeight="1" x14ac:dyDescent="0.3">
      <c r="A9" s="660" t="s">
        <v>558</v>
      </c>
      <c r="B9" s="661" t="s">
        <v>1703</v>
      </c>
      <c r="C9" s="662" t="s">
        <v>563</v>
      </c>
      <c r="D9" s="663" t="s">
        <v>1704</v>
      </c>
      <c r="E9" s="662" t="s">
        <v>3269</v>
      </c>
      <c r="F9" s="663" t="s">
        <v>3270</v>
      </c>
      <c r="G9" s="662" t="s">
        <v>2695</v>
      </c>
      <c r="H9" s="662" t="s">
        <v>2696</v>
      </c>
      <c r="I9" s="664">
        <v>0.48</v>
      </c>
      <c r="J9" s="664">
        <v>100</v>
      </c>
      <c r="K9" s="665">
        <v>48</v>
      </c>
    </row>
    <row r="10" spans="1:11" ht="14.4" customHeight="1" x14ac:dyDescent="0.3">
      <c r="A10" s="660" t="s">
        <v>558</v>
      </c>
      <c r="B10" s="661" t="s">
        <v>1703</v>
      </c>
      <c r="C10" s="662" t="s">
        <v>563</v>
      </c>
      <c r="D10" s="663" t="s">
        <v>1704</v>
      </c>
      <c r="E10" s="662" t="s">
        <v>3271</v>
      </c>
      <c r="F10" s="663" t="s">
        <v>3272</v>
      </c>
      <c r="G10" s="662" t="s">
        <v>2697</v>
      </c>
      <c r="H10" s="662" t="s">
        <v>2698</v>
      </c>
      <c r="I10" s="664">
        <v>522.95000000000005</v>
      </c>
      <c r="J10" s="664">
        <v>10</v>
      </c>
      <c r="K10" s="665">
        <v>5229.5</v>
      </c>
    </row>
    <row r="11" spans="1:11" ht="14.4" customHeight="1" x14ac:dyDescent="0.3">
      <c r="A11" s="660" t="s">
        <v>558</v>
      </c>
      <c r="B11" s="661" t="s">
        <v>1703</v>
      </c>
      <c r="C11" s="662" t="s">
        <v>563</v>
      </c>
      <c r="D11" s="663" t="s">
        <v>1704</v>
      </c>
      <c r="E11" s="662" t="s">
        <v>3273</v>
      </c>
      <c r="F11" s="663" t="s">
        <v>3274</v>
      </c>
      <c r="G11" s="662" t="s">
        <v>2699</v>
      </c>
      <c r="H11" s="662" t="s">
        <v>2700</v>
      </c>
      <c r="I11" s="664">
        <v>449</v>
      </c>
      <c r="J11" s="664">
        <v>20</v>
      </c>
      <c r="K11" s="665">
        <v>8980</v>
      </c>
    </row>
    <row r="12" spans="1:11" ht="14.4" customHeight="1" x14ac:dyDescent="0.3">
      <c r="A12" s="660" t="s">
        <v>558</v>
      </c>
      <c r="B12" s="661" t="s">
        <v>1703</v>
      </c>
      <c r="C12" s="662" t="s">
        <v>563</v>
      </c>
      <c r="D12" s="663" t="s">
        <v>1704</v>
      </c>
      <c r="E12" s="662" t="s">
        <v>3275</v>
      </c>
      <c r="F12" s="663" t="s">
        <v>3276</v>
      </c>
      <c r="G12" s="662" t="s">
        <v>2701</v>
      </c>
      <c r="H12" s="662" t="s">
        <v>2702</v>
      </c>
      <c r="I12" s="664">
        <v>7.51</v>
      </c>
      <c r="J12" s="664">
        <v>30</v>
      </c>
      <c r="K12" s="665">
        <v>225.3</v>
      </c>
    </row>
    <row r="13" spans="1:11" ht="14.4" customHeight="1" x14ac:dyDescent="0.3">
      <c r="A13" s="660" t="s">
        <v>558</v>
      </c>
      <c r="B13" s="661" t="s">
        <v>1703</v>
      </c>
      <c r="C13" s="662" t="s">
        <v>563</v>
      </c>
      <c r="D13" s="663" t="s">
        <v>1704</v>
      </c>
      <c r="E13" s="662" t="s">
        <v>3275</v>
      </c>
      <c r="F13" s="663" t="s">
        <v>3276</v>
      </c>
      <c r="G13" s="662" t="s">
        <v>2703</v>
      </c>
      <c r="H13" s="662" t="s">
        <v>2704</v>
      </c>
      <c r="I13" s="664">
        <v>0.71</v>
      </c>
      <c r="J13" s="664">
        <v>400</v>
      </c>
      <c r="K13" s="665">
        <v>284</v>
      </c>
    </row>
    <row r="14" spans="1:11" ht="14.4" customHeight="1" x14ac:dyDescent="0.3">
      <c r="A14" s="660" t="s">
        <v>558</v>
      </c>
      <c r="B14" s="661" t="s">
        <v>1703</v>
      </c>
      <c r="C14" s="662" t="s">
        <v>568</v>
      </c>
      <c r="D14" s="663" t="s">
        <v>1705</v>
      </c>
      <c r="E14" s="662" t="s">
        <v>3267</v>
      </c>
      <c r="F14" s="663" t="s">
        <v>3268</v>
      </c>
      <c r="G14" s="662" t="s">
        <v>2705</v>
      </c>
      <c r="H14" s="662" t="s">
        <v>2706</v>
      </c>
      <c r="I14" s="664">
        <v>3.11</v>
      </c>
      <c r="J14" s="664">
        <v>60</v>
      </c>
      <c r="K14" s="665">
        <v>186.6</v>
      </c>
    </row>
    <row r="15" spans="1:11" ht="14.4" customHeight="1" x14ac:dyDescent="0.3">
      <c r="A15" s="660" t="s">
        <v>558</v>
      </c>
      <c r="B15" s="661" t="s">
        <v>1703</v>
      </c>
      <c r="C15" s="662" t="s">
        <v>568</v>
      </c>
      <c r="D15" s="663" t="s">
        <v>1705</v>
      </c>
      <c r="E15" s="662" t="s">
        <v>3267</v>
      </c>
      <c r="F15" s="663" t="s">
        <v>3268</v>
      </c>
      <c r="G15" s="662" t="s">
        <v>2707</v>
      </c>
      <c r="H15" s="662" t="s">
        <v>2708</v>
      </c>
      <c r="I15" s="664">
        <v>9.2949999999999999</v>
      </c>
      <c r="J15" s="664">
        <v>250</v>
      </c>
      <c r="K15" s="665">
        <v>2324</v>
      </c>
    </row>
    <row r="16" spans="1:11" ht="14.4" customHeight="1" x14ac:dyDescent="0.3">
      <c r="A16" s="660" t="s">
        <v>558</v>
      </c>
      <c r="B16" s="661" t="s">
        <v>1703</v>
      </c>
      <c r="C16" s="662" t="s">
        <v>568</v>
      </c>
      <c r="D16" s="663" t="s">
        <v>1705</v>
      </c>
      <c r="E16" s="662" t="s">
        <v>3267</v>
      </c>
      <c r="F16" s="663" t="s">
        <v>3268</v>
      </c>
      <c r="G16" s="662" t="s">
        <v>2709</v>
      </c>
      <c r="H16" s="662" t="s">
        <v>2710</v>
      </c>
      <c r="I16" s="664">
        <v>13.375</v>
      </c>
      <c r="J16" s="664">
        <v>50</v>
      </c>
      <c r="K16" s="665">
        <v>668.7</v>
      </c>
    </row>
    <row r="17" spans="1:11" ht="14.4" customHeight="1" x14ac:dyDescent="0.3">
      <c r="A17" s="660" t="s">
        <v>558</v>
      </c>
      <c r="B17" s="661" t="s">
        <v>1703</v>
      </c>
      <c r="C17" s="662" t="s">
        <v>568</v>
      </c>
      <c r="D17" s="663" t="s">
        <v>1705</v>
      </c>
      <c r="E17" s="662" t="s">
        <v>3267</v>
      </c>
      <c r="F17" s="663" t="s">
        <v>3268</v>
      </c>
      <c r="G17" s="662" t="s">
        <v>2711</v>
      </c>
      <c r="H17" s="662" t="s">
        <v>2712</v>
      </c>
      <c r="I17" s="664">
        <v>14.21</v>
      </c>
      <c r="J17" s="664">
        <v>30</v>
      </c>
      <c r="K17" s="665">
        <v>426.3</v>
      </c>
    </row>
    <row r="18" spans="1:11" ht="14.4" customHeight="1" x14ac:dyDescent="0.3">
      <c r="A18" s="660" t="s">
        <v>558</v>
      </c>
      <c r="B18" s="661" t="s">
        <v>1703</v>
      </c>
      <c r="C18" s="662" t="s">
        <v>568</v>
      </c>
      <c r="D18" s="663" t="s">
        <v>1705</v>
      </c>
      <c r="E18" s="662" t="s">
        <v>3267</v>
      </c>
      <c r="F18" s="663" t="s">
        <v>3268</v>
      </c>
      <c r="G18" s="662" t="s">
        <v>2713</v>
      </c>
      <c r="H18" s="662" t="s">
        <v>2714</v>
      </c>
      <c r="I18" s="664">
        <v>2.96</v>
      </c>
      <c r="J18" s="664">
        <v>20</v>
      </c>
      <c r="K18" s="665">
        <v>59.2</v>
      </c>
    </row>
    <row r="19" spans="1:11" ht="14.4" customHeight="1" x14ac:dyDescent="0.3">
      <c r="A19" s="660" t="s">
        <v>558</v>
      </c>
      <c r="B19" s="661" t="s">
        <v>1703</v>
      </c>
      <c r="C19" s="662" t="s">
        <v>568</v>
      </c>
      <c r="D19" s="663" t="s">
        <v>1705</v>
      </c>
      <c r="E19" s="662" t="s">
        <v>3267</v>
      </c>
      <c r="F19" s="663" t="s">
        <v>3268</v>
      </c>
      <c r="G19" s="662" t="s">
        <v>2715</v>
      </c>
      <c r="H19" s="662" t="s">
        <v>2716</v>
      </c>
      <c r="I19" s="664">
        <v>27.365000000000002</v>
      </c>
      <c r="J19" s="664">
        <v>168</v>
      </c>
      <c r="K19" s="665">
        <v>4596.96</v>
      </c>
    </row>
    <row r="20" spans="1:11" ht="14.4" customHeight="1" x14ac:dyDescent="0.3">
      <c r="A20" s="660" t="s">
        <v>558</v>
      </c>
      <c r="B20" s="661" t="s">
        <v>1703</v>
      </c>
      <c r="C20" s="662" t="s">
        <v>568</v>
      </c>
      <c r="D20" s="663" t="s">
        <v>1705</v>
      </c>
      <c r="E20" s="662" t="s">
        <v>3267</v>
      </c>
      <c r="F20" s="663" t="s">
        <v>3268</v>
      </c>
      <c r="G20" s="662" t="s">
        <v>2717</v>
      </c>
      <c r="H20" s="662" t="s">
        <v>2718</v>
      </c>
      <c r="I20" s="664">
        <v>86.38</v>
      </c>
      <c r="J20" s="664">
        <v>10</v>
      </c>
      <c r="K20" s="665">
        <v>863.8</v>
      </c>
    </row>
    <row r="21" spans="1:11" ht="14.4" customHeight="1" x14ac:dyDescent="0.3">
      <c r="A21" s="660" t="s">
        <v>558</v>
      </c>
      <c r="B21" s="661" t="s">
        <v>1703</v>
      </c>
      <c r="C21" s="662" t="s">
        <v>568</v>
      </c>
      <c r="D21" s="663" t="s">
        <v>1705</v>
      </c>
      <c r="E21" s="662" t="s">
        <v>3267</v>
      </c>
      <c r="F21" s="663" t="s">
        <v>3268</v>
      </c>
      <c r="G21" s="662" t="s">
        <v>2719</v>
      </c>
      <c r="H21" s="662" t="s">
        <v>2720</v>
      </c>
      <c r="I21" s="664">
        <v>233.8</v>
      </c>
      <c r="J21" s="664">
        <v>5</v>
      </c>
      <c r="K21" s="665">
        <v>1169</v>
      </c>
    </row>
    <row r="22" spans="1:11" ht="14.4" customHeight="1" x14ac:dyDescent="0.3">
      <c r="A22" s="660" t="s">
        <v>558</v>
      </c>
      <c r="B22" s="661" t="s">
        <v>1703</v>
      </c>
      <c r="C22" s="662" t="s">
        <v>568</v>
      </c>
      <c r="D22" s="663" t="s">
        <v>1705</v>
      </c>
      <c r="E22" s="662" t="s">
        <v>3267</v>
      </c>
      <c r="F22" s="663" t="s">
        <v>3268</v>
      </c>
      <c r="G22" s="662" t="s">
        <v>2721</v>
      </c>
      <c r="H22" s="662" t="s">
        <v>2722</v>
      </c>
      <c r="I22" s="664">
        <v>25.56</v>
      </c>
      <c r="J22" s="664">
        <v>24</v>
      </c>
      <c r="K22" s="665">
        <v>613.36</v>
      </c>
    </row>
    <row r="23" spans="1:11" ht="14.4" customHeight="1" x14ac:dyDescent="0.3">
      <c r="A23" s="660" t="s">
        <v>558</v>
      </c>
      <c r="B23" s="661" t="s">
        <v>1703</v>
      </c>
      <c r="C23" s="662" t="s">
        <v>568</v>
      </c>
      <c r="D23" s="663" t="s">
        <v>1705</v>
      </c>
      <c r="E23" s="662" t="s">
        <v>3267</v>
      </c>
      <c r="F23" s="663" t="s">
        <v>3268</v>
      </c>
      <c r="G23" s="662" t="s">
        <v>2723</v>
      </c>
      <c r="H23" s="662" t="s">
        <v>2724</v>
      </c>
      <c r="I23" s="664">
        <v>22.15</v>
      </c>
      <c r="J23" s="664">
        <v>100</v>
      </c>
      <c r="K23" s="665">
        <v>2215</v>
      </c>
    </row>
    <row r="24" spans="1:11" ht="14.4" customHeight="1" x14ac:dyDescent="0.3">
      <c r="A24" s="660" t="s">
        <v>558</v>
      </c>
      <c r="B24" s="661" t="s">
        <v>1703</v>
      </c>
      <c r="C24" s="662" t="s">
        <v>568</v>
      </c>
      <c r="D24" s="663" t="s">
        <v>1705</v>
      </c>
      <c r="E24" s="662" t="s">
        <v>3267</v>
      </c>
      <c r="F24" s="663" t="s">
        <v>3268</v>
      </c>
      <c r="G24" s="662" t="s">
        <v>2725</v>
      </c>
      <c r="H24" s="662" t="s">
        <v>2726</v>
      </c>
      <c r="I24" s="664">
        <v>30.18</v>
      </c>
      <c r="J24" s="664">
        <v>100</v>
      </c>
      <c r="K24" s="665">
        <v>3018</v>
      </c>
    </row>
    <row r="25" spans="1:11" ht="14.4" customHeight="1" x14ac:dyDescent="0.3">
      <c r="A25" s="660" t="s">
        <v>558</v>
      </c>
      <c r="B25" s="661" t="s">
        <v>1703</v>
      </c>
      <c r="C25" s="662" t="s">
        <v>568</v>
      </c>
      <c r="D25" s="663" t="s">
        <v>1705</v>
      </c>
      <c r="E25" s="662" t="s">
        <v>3267</v>
      </c>
      <c r="F25" s="663" t="s">
        <v>3268</v>
      </c>
      <c r="G25" s="662" t="s">
        <v>2727</v>
      </c>
      <c r="H25" s="662" t="s">
        <v>2728</v>
      </c>
      <c r="I25" s="664">
        <v>12.42</v>
      </c>
      <c r="J25" s="664">
        <v>420</v>
      </c>
      <c r="K25" s="665">
        <v>5216.3999999999996</v>
      </c>
    </row>
    <row r="26" spans="1:11" ht="14.4" customHeight="1" x14ac:dyDescent="0.3">
      <c r="A26" s="660" t="s">
        <v>558</v>
      </c>
      <c r="B26" s="661" t="s">
        <v>1703</v>
      </c>
      <c r="C26" s="662" t="s">
        <v>568</v>
      </c>
      <c r="D26" s="663" t="s">
        <v>1705</v>
      </c>
      <c r="E26" s="662" t="s">
        <v>3267</v>
      </c>
      <c r="F26" s="663" t="s">
        <v>3268</v>
      </c>
      <c r="G26" s="662" t="s">
        <v>2729</v>
      </c>
      <c r="H26" s="662" t="s">
        <v>2730</v>
      </c>
      <c r="I26" s="664">
        <v>8.18</v>
      </c>
      <c r="J26" s="664">
        <v>600</v>
      </c>
      <c r="K26" s="665">
        <v>4907.5200000000004</v>
      </c>
    </row>
    <row r="27" spans="1:11" ht="14.4" customHeight="1" x14ac:dyDescent="0.3">
      <c r="A27" s="660" t="s">
        <v>558</v>
      </c>
      <c r="B27" s="661" t="s">
        <v>1703</v>
      </c>
      <c r="C27" s="662" t="s">
        <v>568</v>
      </c>
      <c r="D27" s="663" t="s">
        <v>1705</v>
      </c>
      <c r="E27" s="662" t="s">
        <v>3267</v>
      </c>
      <c r="F27" s="663" t="s">
        <v>3268</v>
      </c>
      <c r="G27" s="662" t="s">
        <v>2731</v>
      </c>
      <c r="H27" s="662" t="s">
        <v>2732</v>
      </c>
      <c r="I27" s="664">
        <v>12.02</v>
      </c>
      <c r="J27" s="664">
        <v>394</v>
      </c>
      <c r="K27" s="665">
        <v>4737.5599999999995</v>
      </c>
    </row>
    <row r="28" spans="1:11" ht="14.4" customHeight="1" x14ac:dyDescent="0.3">
      <c r="A28" s="660" t="s">
        <v>558</v>
      </c>
      <c r="B28" s="661" t="s">
        <v>1703</v>
      </c>
      <c r="C28" s="662" t="s">
        <v>568</v>
      </c>
      <c r="D28" s="663" t="s">
        <v>1705</v>
      </c>
      <c r="E28" s="662" t="s">
        <v>3267</v>
      </c>
      <c r="F28" s="663" t="s">
        <v>3268</v>
      </c>
      <c r="G28" s="662" t="s">
        <v>2733</v>
      </c>
      <c r="H28" s="662" t="s">
        <v>2734</v>
      </c>
      <c r="I28" s="664">
        <v>39.1</v>
      </c>
      <c r="J28" s="664">
        <v>40</v>
      </c>
      <c r="K28" s="665">
        <v>1564.14</v>
      </c>
    </row>
    <row r="29" spans="1:11" ht="14.4" customHeight="1" x14ac:dyDescent="0.3">
      <c r="A29" s="660" t="s">
        <v>558</v>
      </c>
      <c r="B29" s="661" t="s">
        <v>1703</v>
      </c>
      <c r="C29" s="662" t="s">
        <v>568</v>
      </c>
      <c r="D29" s="663" t="s">
        <v>1705</v>
      </c>
      <c r="E29" s="662" t="s">
        <v>3267</v>
      </c>
      <c r="F29" s="663" t="s">
        <v>3268</v>
      </c>
      <c r="G29" s="662" t="s">
        <v>2735</v>
      </c>
      <c r="H29" s="662" t="s">
        <v>2736</v>
      </c>
      <c r="I29" s="664">
        <v>0.495</v>
      </c>
      <c r="J29" s="664">
        <v>7800</v>
      </c>
      <c r="K29" s="665">
        <v>3875.2</v>
      </c>
    </row>
    <row r="30" spans="1:11" ht="14.4" customHeight="1" x14ac:dyDescent="0.3">
      <c r="A30" s="660" t="s">
        <v>558</v>
      </c>
      <c r="B30" s="661" t="s">
        <v>1703</v>
      </c>
      <c r="C30" s="662" t="s">
        <v>568</v>
      </c>
      <c r="D30" s="663" t="s">
        <v>1705</v>
      </c>
      <c r="E30" s="662" t="s">
        <v>3267</v>
      </c>
      <c r="F30" s="663" t="s">
        <v>3268</v>
      </c>
      <c r="G30" s="662" t="s">
        <v>2737</v>
      </c>
      <c r="H30" s="662" t="s">
        <v>2738</v>
      </c>
      <c r="I30" s="664">
        <v>0.6</v>
      </c>
      <c r="J30" s="664">
        <v>8000</v>
      </c>
      <c r="K30" s="665">
        <v>4800</v>
      </c>
    </row>
    <row r="31" spans="1:11" ht="14.4" customHeight="1" x14ac:dyDescent="0.3">
      <c r="A31" s="660" t="s">
        <v>558</v>
      </c>
      <c r="B31" s="661" t="s">
        <v>1703</v>
      </c>
      <c r="C31" s="662" t="s">
        <v>568</v>
      </c>
      <c r="D31" s="663" t="s">
        <v>1705</v>
      </c>
      <c r="E31" s="662" t="s">
        <v>3267</v>
      </c>
      <c r="F31" s="663" t="s">
        <v>3268</v>
      </c>
      <c r="G31" s="662" t="s">
        <v>2739</v>
      </c>
      <c r="H31" s="662" t="s">
        <v>2740</v>
      </c>
      <c r="I31" s="664">
        <v>3.9450000000000003</v>
      </c>
      <c r="J31" s="664">
        <v>1750</v>
      </c>
      <c r="K31" s="665">
        <v>6907.1</v>
      </c>
    </row>
    <row r="32" spans="1:11" ht="14.4" customHeight="1" x14ac:dyDescent="0.3">
      <c r="A32" s="660" t="s">
        <v>558</v>
      </c>
      <c r="B32" s="661" t="s">
        <v>1703</v>
      </c>
      <c r="C32" s="662" t="s">
        <v>568</v>
      </c>
      <c r="D32" s="663" t="s">
        <v>1705</v>
      </c>
      <c r="E32" s="662" t="s">
        <v>3267</v>
      </c>
      <c r="F32" s="663" t="s">
        <v>3268</v>
      </c>
      <c r="G32" s="662" t="s">
        <v>2741</v>
      </c>
      <c r="H32" s="662" t="s">
        <v>2742</v>
      </c>
      <c r="I32" s="664">
        <v>66.239999999999995</v>
      </c>
      <c r="J32" s="664">
        <v>60</v>
      </c>
      <c r="K32" s="665">
        <v>3974.4</v>
      </c>
    </row>
    <row r="33" spans="1:11" ht="14.4" customHeight="1" x14ac:dyDescent="0.3">
      <c r="A33" s="660" t="s">
        <v>558</v>
      </c>
      <c r="B33" s="661" t="s">
        <v>1703</v>
      </c>
      <c r="C33" s="662" t="s">
        <v>568</v>
      </c>
      <c r="D33" s="663" t="s">
        <v>1705</v>
      </c>
      <c r="E33" s="662" t="s">
        <v>3267</v>
      </c>
      <c r="F33" s="663" t="s">
        <v>3268</v>
      </c>
      <c r="G33" s="662" t="s">
        <v>2743</v>
      </c>
      <c r="H33" s="662" t="s">
        <v>2744</v>
      </c>
      <c r="I33" s="664">
        <v>8.5749999999999993</v>
      </c>
      <c r="J33" s="664">
        <v>132</v>
      </c>
      <c r="K33" s="665">
        <v>1132.1999999999998</v>
      </c>
    </row>
    <row r="34" spans="1:11" ht="14.4" customHeight="1" x14ac:dyDescent="0.3">
      <c r="A34" s="660" t="s">
        <v>558</v>
      </c>
      <c r="B34" s="661" t="s">
        <v>1703</v>
      </c>
      <c r="C34" s="662" t="s">
        <v>568</v>
      </c>
      <c r="D34" s="663" t="s">
        <v>1705</v>
      </c>
      <c r="E34" s="662" t="s">
        <v>3267</v>
      </c>
      <c r="F34" s="663" t="s">
        <v>3268</v>
      </c>
      <c r="G34" s="662" t="s">
        <v>2745</v>
      </c>
      <c r="H34" s="662" t="s">
        <v>2746</v>
      </c>
      <c r="I34" s="664">
        <v>146.99</v>
      </c>
      <c r="J34" s="664">
        <v>15</v>
      </c>
      <c r="K34" s="665">
        <v>2204.85</v>
      </c>
    </row>
    <row r="35" spans="1:11" ht="14.4" customHeight="1" x14ac:dyDescent="0.3">
      <c r="A35" s="660" t="s">
        <v>558</v>
      </c>
      <c r="B35" s="661" t="s">
        <v>1703</v>
      </c>
      <c r="C35" s="662" t="s">
        <v>568</v>
      </c>
      <c r="D35" s="663" t="s">
        <v>1705</v>
      </c>
      <c r="E35" s="662" t="s">
        <v>3267</v>
      </c>
      <c r="F35" s="663" t="s">
        <v>3268</v>
      </c>
      <c r="G35" s="662" t="s">
        <v>2747</v>
      </c>
      <c r="H35" s="662" t="s">
        <v>2748</v>
      </c>
      <c r="I35" s="664">
        <v>1.29</v>
      </c>
      <c r="J35" s="664">
        <v>9600</v>
      </c>
      <c r="K35" s="665">
        <v>12384</v>
      </c>
    </row>
    <row r="36" spans="1:11" ht="14.4" customHeight="1" x14ac:dyDescent="0.3">
      <c r="A36" s="660" t="s">
        <v>558</v>
      </c>
      <c r="B36" s="661" t="s">
        <v>1703</v>
      </c>
      <c r="C36" s="662" t="s">
        <v>568</v>
      </c>
      <c r="D36" s="663" t="s">
        <v>1705</v>
      </c>
      <c r="E36" s="662" t="s">
        <v>3267</v>
      </c>
      <c r="F36" s="663" t="s">
        <v>3268</v>
      </c>
      <c r="G36" s="662" t="s">
        <v>2749</v>
      </c>
      <c r="H36" s="662" t="s">
        <v>2750</v>
      </c>
      <c r="I36" s="664">
        <v>46</v>
      </c>
      <c r="J36" s="664">
        <v>1</v>
      </c>
      <c r="K36" s="665">
        <v>46</v>
      </c>
    </row>
    <row r="37" spans="1:11" ht="14.4" customHeight="1" x14ac:dyDescent="0.3">
      <c r="A37" s="660" t="s">
        <v>558</v>
      </c>
      <c r="B37" s="661" t="s">
        <v>1703</v>
      </c>
      <c r="C37" s="662" t="s">
        <v>568</v>
      </c>
      <c r="D37" s="663" t="s">
        <v>1705</v>
      </c>
      <c r="E37" s="662" t="s">
        <v>3267</v>
      </c>
      <c r="F37" s="663" t="s">
        <v>3268</v>
      </c>
      <c r="G37" s="662" t="s">
        <v>2751</v>
      </c>
      <c r="H37" s="662" t="s">
        <v>2752</v>
      </c>
      <c r="I37" s="664">
        <v>0.92500000000000004</v>
      </c>
      <c r="J37" s="664">
        <v>10000</v>
      </c>
      <c r="K37" s="665">
        <v>9250</v>
      </c>
    </row>
    <row r="38" spans="1:11" ht="14.4" customHeight="1" x14ac:dyDescent="0.3">
      <c r="A38" s="660" t="s">
        <v>558</v>
      </c>
      <c r="B38" s="661" t="s">
        <v>1703</v>
      </c>
      <c r="C38" s="662" t="s">
        <v>568</v>
      </c>
      <c r="D38" s="663" t="s">
        <v>1705</v>
      </c>
      <c r="E38" s="662" t="s">
        <v>3267</v>
      </c>
      <c r="F38" s="663" t="s">
        <v>3268</v>
      </c>
      <c r="G38" s="662" t="s">
        <v>2753</v>
      </c>
      <c r="H38" s="662" t="s">
        <v>2754</v>
      </c>
      <c r="I38" s="664">
        <v>259.89999999999998</v>
      </c>
      <c r="J38" s="664">
        <v>1</v>
      </c>
      <c r="K38" s="665">
        <v>259.89999999999998</v>
      </c>
    </row>
    <row r="39" spans="1:11" ht="14.4" customHeight="1" x14ac:dyDescent="0.3">
      <c r="A39" s="660" t="s">
        <v>558</v>
      </c>
      <c r="B39" s="661" t="s">
        <v>1703</v>
      </c>
      <c r="C39" s="662" t="s">
        <v>568</v>
      </c>
      <c r="D39" s="663" t="s">
        <v>1705</v>
      </c>
      <c r="E39" s="662" t="s">
        <v>3267</v>
      </c>
      <c r="F39" s="663" t="s">
        <v>3268</v>
      </c>
      <c r="G39" s="662" t="s">
        <v>2755</v>
      </c>
      <c r="H39" s="662" t="s">
        <v>2756</v>
      </c>
      <c r="I39" s="664">
        <v>124.41</v>
      </c>
      <c r="J39" s="664">
        <v>15</v>
      </c>
      <c r="K39" s="665">
        <v>1866.15</v>
      </c>
    </row>
    <row r="40" spans="1:11" ht="14.4" customHeight="1" x14ac:dyDescent="0.3">
      <c r="A40" s="660" t="s">
        <v>558</v>
      </c>
      <c r="B40" s="661" t="s">
        <v>1703</v>
      </c>
      <c r="C40" s="662" t="s">
        <v>568</v>
      </c>
      <c r="D40" s="663" t="s">
        <v>1705</v>
      </c>
      <c r="E40" s="662" t="s">
        <v>3267</v>
      </c>
      <c r="F40" s="663" t="s">
        <v>3268</v>
      </c>
      <c r="G40" s="662" t="s">
        <v>2757</v>
      </c>
      <c r="H40" s="662" t="s">
        <v>2758</v>
      </c>
      <c r="I40" s="664">
        <v>5.88</v>
      </c>
      <c r="J40" s="664">
        <v>20</v>
      </c>
      <c r="K40" s="665">
        <v>117.6</v>
      </c>
    </row>
    <row r="41" spans="1:11" ht="14.4" customHeight="1" x14ac:dyDescent="0.3">
      <c r="A41" s="660" t="s">
        <v>558</v>
      </c>
      <c r="B41" s="661" t="s">
        <v>1703</v>
      </c>
      <c r="C41" s="662" t="s">
        <v>568</v>
      </c>
      <c r="D41" s="663" t="s">
        <v>1705</v>
      </c>
      <c r="E41" s="662" t="s">
        <v>3267</v>
      </c>
      <c r="F41" s="663" t="s">
        <v>3268</v>
      </c>
      <c r="G41" s="662" t="s">
        <v>2759</v>
      </c>
      <c r="H41" s="662" t="s">
        <v>2760</v>
      </c>
      <c r="I41" s="664">
        <v>89.64</v>
      </c>
      <c r="J41" s="664">
        <v>5</v>
      </c>
      <c r="K41" s="665">
        <v>448.18</v>
      </c>
    </row>
    <row r="42" spans="1:11" ht="14.4" customHeight="1" x14ac:dyDescent="0.3">
      <c r="A42" s="660" t="s">
        <v>558</v>
      </c>
      <c r="B42" s="661" t="s">
        <v>1703</v>
      </c>
      <c r="C42" s="662" t="s">
        <v>568</v>
      </c>
      <c r="D42" s="663" t="s">
        <v>1705</v>
      </c>
      <c r="E42" s="662" t="s">
        <v>3267</v>
      </c>
      <c r="F42" s="663" t="s">
        <v>3268</v>
      </c>
      <c r="G42" s="662" t="s">
        <v>2761</v>
      </c>
      <c r="H42" s="662" t="s">
        <v>2762</v>
      </c>
      <c r="I42" s="664">
        <v>261.05</v>
      </c>
      <c r="J42" s="664">
        <v>10</v>
      </c>
      <c r="K42" s="665">
        <v>2610.5</v>
      </c>
    </row>
    <row r="43" spans="1:11" ht="14.4" customHeight="1" x14ac:dyDescent="0.3">
      <c r="A43" s="660" t="s">
        <v>558</v>
      </c>
      <c r="B43" s="661" t="s">
        <v>1703</v>
      </c>
      <c r="C43" s="662" t="s">
        <v>568</v>
      </c>
      <c r="D43" s="663" t="s">
        <v>1705</v>
      </c>
      <c r="E43" s="662" t="s">
        <v>3267</v>
      </c>
      <c r="F43" s="663" t="s">
        <v>3268</v>
      </c>
      <c r="G43" s="662" t="s">
        <v>2763</v>
      </c>
      <c r="H43" s="662" t="s">
        <v>2764</v>
      </c>
      <c r="I43" s="664">
        <v>257.05</v>
      </c>
      <c r="J43" s="664">
        <v>10</v>
      </c>
      <c r="K43" s="665">
        <v>2570.5</v>
      </c>
    </row>
    <row r="44" spans="1:11" ht="14.4" customHeight="1" x14ac:dyDescent="0.3">
      <c r="A44" s="660" t="s">
        <v>558</v>
      </c>
      <c r="B44" s="661" t="s">
        <v>1703</v>
      </c>
      <c r="C44" s="662" t="s">
        <v>568</v>
      </c>
      <c r="D44" s="663" t="s">
        <v>1705</v>
      </c>
      <c r="E44" s="662" t="s">
        <v>3267</v>
      </c>
      <c r="F44" s="663" t="s">
        <v>3268</v>
      </c>
      <c r="G44" s="662" t="s">
        <v>2765</v>
      </c>
      <c r="H44" s="662" t="s">
        <v>2766</v>
      </c>
      <c r="I44" s="664">
        <v>790.88</v>
      </c>
      <c r="J44" s="664">
        <v>1</v>
      </c>
      <c r="K44" s="665">
        <v>790.88</v>
      </c>
    </row>
    <row r="45" spans="1:11" ht="14.4" customHeight="1" x14ac:dyDescent="0.3">
      <c r="A45" s="660" t="s">
        <v>558</v>
      </c>
      <c r="B45" s="661" t="s">
        <v>1703</v>
      </c>
      <c r="C45" s="662" t="s">
        <v>568</v>
      </c>
      <c r="D45" s="663" t="s">
        <v>1705</v>
      </c>
      <c r="E45" s="662" t="s">
        <v>3267</v>
      </c>
      <c r="F45" s="663" t="s">
        <v>3268</v>
      </c>
      <c r="G45" s="662" t="s">
        <v>2767</v>
      </c>
      <c r="H45" s="662" t="s">
        <v>2768</v>
      </c>
      <c r="I45" s="664">
        <v>0.31</v>
      </c>
      <c r="J45" s="664">
        <v>200</v>
      </c>
      <c r="K45" s="665">
        <v>62</v>
      </c>
    </row>
    <row r="46" spans="1:11" ht="14.4" customHeight="1" x14ac:dyDescent="0.3">
      <c r="A46" s="660" t="s">
        <v>558</v>
      </c>
      <c r="B46" s="661" t="s">
        <v>1703</v>
      </c>
      <c r="C46" s="662" t="s">
        <v>568</v>
      </c>
      <c r="D46" s="663" t="s">
        <v>1705</v>
      </c>
      <c r="E46" s="662" t="s">
        <v>3267</v>
      </c>
      <c r="F46" s="663" t="s">
        <v>3268</v>
      </c>
      <c r="G46" s="662" t="s">
        <v>2769</v>
      </c>
      <c r="H46" s="662" t="s">
        <v>2770</v>
      </c>
      <c r="I46" s="664">
        <v>170.63</v>
      </c>
      <c r="J46" s="664">
        <v>12</v>
      </c>
      <c r="K46" s="665">
        <v>2047.51</v>
      </c>
    </row>
    <row r="47" spans="1:11" ht="14.4" customHeight="1" x14ac:dyDescent="0.3">
      <c r="A47" s="660" t="s">
        <v>558</v>
      </c>
      <c r="B47" s="661" t="s">
        <v>1703</v>
      </c>
      <c r="C47" s="662" t="s">
        <v>568</v>
      </c>
      <c r="D47" s="663" t="s">
        <v>1705</v>
      </c>
      <c r="E47" s="662" t="s">
        <v>3267</v>
      </c>
      <c r="F47" s="663" t="s">
        <v>3268</v>
      </c>
      <c r="G47" s="662" t="s">
        <v>2771</v>
      </c>
      <c r="H47" s="662" t="s">
        <v>2772</v>
      </c>
      <c r="I47" s="664">
        <v>5.27</v>
      </c>
      <c r="J47" s="664">
        <v>300</v>
      </c>
      <c r="K47" s="665">
        <v>1581</v>
      </c>
    </row>
    <row r="48" spans="1:11" ht="14.4" customHeight="1" x14ac:dyDescent="0.3">
      <c r="A48" s="660" t="s">
        <v>558</v>
      </c>
      <c r="B48" s="661" t="s">
        <v>1703</v>
      </c>
      <c r="C48" s="662" t="s">
        <v>568</v>
      </c>
      <c r="D48" s="663" t="s">
        <v>1705</v>
      </c>
      <c r="E48" s="662" t="s">
        <v>3267</v>
      </c>
      <c r="F48" s="663" t="s">
        <v>3268</v>
      </c>
      <c r="G48" s="662" t="s">
        <v>2773</v>
      </c>
      <c r="H48" s="662" t="s">
        <v>2774</v>
      </c>
      <c r="I48" s="664">
        <v>380.88</v>
      </c>
      <c r="J48" s="664">
        <v>5</v>
      </c>
      <c r="K48" s="665">
        <v>1904.4</v>
      </c>
    </row>
    <row r="49" spans="1:11" ht="14.4" customHeight="1" x14ac:dyDescent="0.3">
      <c r="A49" s="660" t="s">
        <v>558</v>
      </c>
      <c r="B49" s="661" t="s">
        <v>1703</v>
      </c>
      <c r="C49" s="662" t="s">
        <v>568</v>
      </c>
      <c r="D49" s="663" t="s">
        <v>1705</v>
      </c>
      <c r="E49" s="662" t="s">
        <v>3267</v>
      </c>
      <c r="F49" s="663" t="s">
        <v>3268</v>
      </c>
      <c r="G49" s="662" t="s">
        <v>2775</v>
      </c>
      <c r="H49" s="662" t="s">
        <v>2776</v>
      </c>
      <c r="I49" s="664">
        <v>14.49</v>
      </c>
      <c r="J49" s="664">
        <v>80</v>
      </c>
      <c r="K49" s="665">
        <v>1159.2</v>
      </c>
    </row>
    <row r="50" spans="1:11" ht="14.4" customHeight="1" x14ac:dyDescent="0.3">
      <c r="A50" s="660" t="s">
        <v>558</v>
      </c>
      <c r="B50" s="661" t="s">
        <v>1703</v>
      </c>
      <c r="C50" s="662" t="s">
        <v>568</v>
      </c>
      <c r="D50" s="663" t="s">
        <v>1705</v>
      </c>
      <c r="E50" s="662" t="s">
        <v>3267</v>
      </c>
      <c r="F50" s="663" t="s">
        <v>3268</v>
      </c>
      <c r="G50" s="662" t="s">
        <v>2777</v>
      </c>
      <c r="H50" s="662" t="s">
        <v>2778</v>
      </c>
      <c r="I50" s="664">
        <v>56.36</v>
      </c>
      <c r="J50" s="664">
        <v>1</v>
      </c>
      <c r="K50" s="665">
        <v>56.36</v>
      </c>
    </row>
    <row r="51" spans="1:11" ht="14.4" customHeight="1" x14ac:dyDescent="0.3">
      <c r="A51" s="660" t="s">
        <v>558</v>
      </c>
      <c r="B51" s="661" t="s">
        <v>1703</v>
      </c>
      <c r="C51" s="662" t="s">
        <v>568</v>
      </c>
      <c r="D51" s="663" t="s">
        <v>1705</v>
      </c>
      <c r="E51" s="662" t="s">
        <v>3267</v>
      </c>
      <c r="F51" s="663" t="s">
        <v>3268</v>
      </c>
      <c r="G51" s="662" t="s">
        <v>2779</v>
      </c>
      <c r="H51" s="662" t="s">
        <v>2780</v>
      </c>
      <c r="I51" s="664">
        <v>1.01</v>
      </c>
      <c r="J51" s="664">
        <v>650</v>
      </c>
      <c r="K51" s="665">
        <v>653.32000000000005</v>
      </c>
    </row>
    <row r="52" spans="1:11" ht="14.4" customHeight="1" x14ac:dyDescent="0.3">
      <c r="A52" s="660" t="s">
        <v>558</v>
      </c>
      <c r="B52" s="661" t="s">
        <v>1703</v>
      </c>
      <c r="C52" s="662" t="s">
        <v>568</v>
      </c>
      <c r="D52" s="663" t="s">
        <v>1705</v>
      </c>
      <c r="E52" s="662" t="s">
        <v>3267</v>
      </c>
      <c r="F52" s="663" t="s">
        <v>3268</v>
      </c>
      <c r="G52" s="662" t="s">
        <v>2781</v>
      </c>
      <c r="H52" s="662" t="s">
        <v>2782</v>
      </c>
      <c r="I52" s="664">
        <v>7.98</v>
      </c>
      <c r="J52" s="664">
        <v>96</v>
      </c>
      <c r="K52" s="665">
        <v>766.08</v>
      </c>
    </row>
    <row r="53" spans="1:11" ht="14.4" customHeight="1" x14ac:dyDescent="0.3">
      <c r="A53" s="660" t="s">
        <v>558</v>
      </c>
      <c r="B53" s="661" t="s">
        <v>1703</v>
      </c>
      <c r="C53" s="662" t="s">
        <v>568</v>
      </c>
      <c r="D53" s="663" t="s">
        <v>1705</v>
      </c>
      <c r="E53" s="662" t="s">
        <v>3269</v>
      </c>
      <c r="F53" s="663" t="s">
        <v>3270</v>
      </c>
      <c r="G53" s="662" t="s">
        <v>2783</v>
      </c>
      <c r="H53" s="662" t="s">
        <v>2784</v>
      </c>
      <c r="I53" s="664">
        <v>229.9</v>
      </c>
      <c r="J53" s="664">
        <v>100</v>
      </c>
      <c r="K53" s="665">
        <v>22990</v>
      </c>
    </row>
    <row r="54" spans="1:11" ht="14.4" customHeight="1" x14ac:dyDescent="0.3">
      <c r="A54" s="660" t="s">
        <v>558</v>
      </c>
      <c r="B54" s="661" t="s">
        <v>1703</v>
      </c>
      <c r="C54" s="662" t="s">
        <v>568</v>
      </c>
      <c r="D54" s="663" t="s">
        <v>1705</v>
      </c>
      <c r="E54" s="662" t="s">
        <v>3269</v>
      </c>
      <c r="F54" s="663" t="s">
        <v>3270</v>
      </c>
      <c r="G54" s="662" t="s">
        <v>2785</v>
      </c>
      <c r="H54" s="662" t="s">
        <v>2786</v>
      </c>
      <c r="I54" s="664">
        <v>268.62</v>
      </c>
      <c r="J54" s="664">
        <v>80</v>
      </c>
      <c r="K54" s="665">
        <v>21489.599999999999</v>
      </c>
    </row>
    <row r="55" spans="1:11" ht="14.4" customHeight="1" x14ac:dyDescent="0.3">
      <c r="A55" s="660" t="s">
        <v>558</v>
      </c>
      <c r="B55" s="661" t="s">
        <v>1703</v>
      </c>
      <c r="C55" s="662" t="s">
        <v>568</v>
      </c>
      <c r="D55" s="663" t="s">
        <v>1705</v>
      </c>
      <c r="E55" s="662" t="s">
        <v>3269</v>
      </c>
      <c r="F55" s="663" t="s">
        <v>3270</v>
      </c>
      <c r="G55" s="662" t="s">
        <v>2787</v>
      </c>
      <c r="H55" s="662" t="s">
        <v>2788</v>
      </c>
      <c r="I55" s="664">
        <v>2.87</v>
      </c>
      <c r="J55" s="664">
        <v>100</v>
      </c>
      <c r="K55" s="665">
        <v>287</v>
      </c>
    </row>
    <row r="56" spans="1:11" ht="14.4" customHeight="1" x14ac:dyDescent="0.3">
      <c r="A56" s="660" t="s">
        <v>558</v>
      </c>
      <c r="B56" s="661" t="s">
        <v>1703</v>
      </c>
      <c r="C56" s="662" t="s">
        <v>568</v>
      </c>
      <c r="D56" s="663" t="s">
        <v>1705</v>
      </c>
      <c r="E56" s="662" t="s">
        <v>3269</v>
      </c>
      <c r="F56" s="663" t="s">
        <v>3270</v>
      </c>
      <c r="G56" s="662" t="s">
        <v>2789</v>
      </c>
      <c r="H56" s="662" t="s">
        <v>2790</v>
      </c>
      <c r="I56" s="664">
        <v>11.14</v>
      </c>
      <c r="J56" s="664">
        <v>500</v>
      </c>
      <c r="K56" s="665">
        <v>5570</v>
      </c>
    </row>
    <row r="57" spans="1:11" ht="14.4" customHeight="1" x14ac:dyDescent="0.3">
      <c r="A57" s="660" t="s">
        <v>558</v>
      </c>
      <c r="B57" s="661" t="s">
        <v>1703</v>
      </c>
      <c r="C57" s="662" t="s">
        <v>568</v>
      </c>
      <c r="D57" s="663" t="s">
        <v>1705</v>
      </c>
      <c r="E57" s="662" t="s">
        <v>3269</v>
      </c>
      <c r="F57" s="663" t="s">
        <v>3270</v>
      </c>
      <c r="G57" s="662" t="s">
        <v>2791</v>
      </c>
      <c r="H57" s="662" t="s">
        <v>2792</v>
      </c>
      <c r="I57" s="664">
        <v>1.0900000000000001</v>
      </c>
      <c r="J57" s="664">
        <v>6000</v>
      </c>
      <c r="K57" s="665">
        <v>6540</v>
      </c>
    </row>
    <row r="58" spans="1:11" ht="14.4" customHeight="1" x14ac:dyDescent="0.3">
      <c r="A58" s="660" t="s">
        <v>558</v>
      </c>
      <c r="B58" s="661" t="s">
        <v>1703</v>
      </c>
      <c r="C58" s="662" t="s">
        <v>568</v>
      </c>
      <c r="D58" s="663" t="s">
        <v>1705</v>
      </c>
      <c r="E58" s="662" t="s">
        <v>3269</v>
      </c>
      <c r="F58" s="663" t="s">
        <v>3270</v>
      </c>
      <c r="G58" s="662" t="s">
        <v>2793</v>
      </c>
      <c r="H58" s="662" t="s">
        <v>2794</v>
      </c>
      <c r="I58" s="664">
        <v>1.67</v>
      </c>
      <c r="J58" s="664">
        <v>3000</v>
      </c>
      <c r="K58" s="665">
        <v>5010</v>
      </c>
    </row>
    <row r="59" spans="1:11" ht="14.4" customHeight="1" x14ac:dyDescent="0.3">
      <c r="A59" s="660" t="s">
        <v>558</v>
      </c>
      <c r="B59" s="661" t="s">
        <v>1703</v>
      </c>
      <c r="C59" s="662" t="s">
        <v>568</v>
      </c>
      <c r="D59" s="663" t="s">
        <v>1705</v>
      </c>
      <c r="E59" s="662" t="s">
        <v>3269</v>
      </c>
      <c r="F59" s="663" t="s">
        <v>3270</v>
      </c>
      <c r="G59" s="662" t="s">
        <v>2795</v>
      </c>
      <c r="H59" s="662" t="s">
        <v>2796</v>
      </c>
      <c r="I59" s="664">
        <v>0.47666666666666663</v>
      </c>
      <c r="J59" s="664">
        <v>4000</v>
      </c>
      <c r="K59" s="665">
        <v>1918</v>
      </c>
    </row>
    <row r="60" spans="1:11" ht="14.4" customHeight="1" x14ac:dyDescent="0.3">
      <c r="A60" s="660" t="s">
        <v>558</v>
      </c>
      <c r="B60" s="661" t="s">
        <v>1703</v>
      </c>
      <c r="C60" s="662" t="s">
        <v>568</v>
      </c>
      <c r="D60" s="663" t="s">
        <v>1705</v>
      </c>
      <c r="E60" s="662" t="s">
        <v>3269</v>
      </c>
      <c r="F60" s="663" t="s">
        <v>3270</v>
      </c>
      <c r="G60" s="662" t="s">
        <v>2797</v>
      </c>
      <c r="H60" s="662" t="s">
        <v>2798</v>
      </c>
      <c r="I60" s="664">
        <v>0.67</v>
      </c>
      <c r="J60" s="664">
        <v>2000</v>
      </c>
      <c r="K60" s="665">
        <v>1340</v>
      </c>
    </row>
    <row r="61" spans="1:11" ht="14.4" customHeight="1" x14ac:dyDescent="0.3">
      <c r="A61" s="660" t="s">
        <v>558</v>
      </c>
      <c r="B61" s="661" t="s">
        <v>1703</v>
      </c>
      <c r="C61" s="662" t="s">
        <v>568</v>
      </c>
      <c r="D61" s="663" t="s">
        <v>1705</v>
      </c>
      <c r="E61" s="662" t="s">
        <v>3269</v>
      </c>
      <c r="F61" s="663" t="s">
        <v>3270</v>
      </c>
      <c r="G61" s="662" t="s">
        <v>2799</v>
      </c>
      <c r="H61" s="662" t="s">
        <v>2800</v>
      </c>
      <c r="I61" s="664">
        <v>6.28</v>
      </c>
      <c r="J61" s="664">
        <v>10</v>
      </c>
      <c r="K61" s="665">
        <v>62.8</v>
      </c>
    </row>
    <row r="62" spans="1:11" ht="14.4" customHeight="1" x14ac:dyDescent="0.3">
      <c r="A62" s="660" t="s">
        <v>558</v>
      </c>
      <c r="B62" s="661" t="s">
        <v>1703</v>
      </c>
      <c r="C62" s="662" t="s">
        <v>568</v>
      </c>
      <c r="D62" s="663" t="s">
        <v>1705</v>
      </c>
      <c r="E62" s="662" t="s">
        <v>3269</v>
      </c>
      <c r="F62" s="663" t="s">
        <v>3270</v>
      </c>
      <c r="G62" s="662" t="s">
        <v>2801</v>
      </c>
      <c r="H62" s="662" t="s">
        <v>2802</v>
      </c>
      <c r="I62" s="664">
        <v>23.35</v>
      </c>
      <c r="J62" s="664">
        <v>40</v>
      </c>
      <c r="K62" s="665">
        <v>934.12</v>
      </c>
    </row>
    <row r="63" spans="1:11" ht="14.4" customHeight="1" x14ac:dyDescent="0.3">
      <c r="A63" s="660" t="s">
        <v>558</v>
      </c>
      <c r="B63" s="661" t="s">
        <v>1703</v>
      </c>
      <c r="C63" s="662" t="s">
        <v>568</v>
      </c>
      <c r="D63" s="663" t="s">
        <v>1705</v>
      </c>
      <c r="E63" s="662" t="s">
        <v>3269</v>
      </c>
      <c r="F63" s="663" t="s">
        <v>3270</v>
      </c>
      <c r="G63" s="662" t="s">
        <v>2803</v>
      </c>
      <c r="H63" s="662" t="s">
        <v>2804</v>
      </c>
      <c r="I63" s="664">
        <v>6.29</v>
      </c>
      <c r="J63" s="664">
        <v>26</v>
      </c>
      <c r="K63" s="665">
        <v>163.54</v>
      </c>
    </row>
    <row r="64" spans="1:11" ht="14.4" customHeight="1" x14ac:dyDescent="0.3">
      <c r="A64" s="660" t="s">
        <v>558</v>
      </c>
      <c r="B64" s="661" t="s">
        <v>1703</v>
      </c>
      <c r="C64" s="662" t="s">
        <v>568</v>
      </c>
      <c r="D64" s="663" t="s">
        <v>1705</v>
      </c>
      <c r="E64" s="662" t="s">
        <v>3269</v>
      </c>
      <c r="F64" s="663" t="s">
        <v>3270</v>
      </c>
      <c r="G64" s="662" t="s">
        <v>2805</v>
      </c>
      <c r="H64" s="662" t="s">
        <v>2806</v>
      </c>
      <c r="I64" s="664">
        <v>6.23</v>
      </c>
      <c r="J64" s="664">
        <v>425</v>
      </c>
      <c r="K64" s="665">
        <v>2647.75</v>
      </c>
    </row>
    <row r="65" spans="1:11" ht="14.4" customHeight="1" x14ac:dyDescent="0.3">
      <c r="A65" s="660" t="s">
        <v>558</v>
      </c>
      <c r="B65" s="661" t="s">
        <v>1703</v>
      </c>
      <c r="C65" s="662" t="s">
        <v>568</v>
      </c>
      <c r="D65" s="663" t="s">
        <v>1705</v>
      </c>
      <c r="E65" s="662" t="s">
        <v>3269</v>
      </c>
      <c r="F65" s="663" t="s">
        <v>3270</v>
      </c>
      <c r="G65" s="662" t="s">
        <v>2807</v>
      </c>
      <c r="H65" s="662" t="s">
        <v>2808</v>
      </c>
      <c r="I65" s="664">
        <v>80.569999999999993</v>
      </c>
      <c r="J65" s="664">
        <v>300</v>
      </c>
      <c r="K65" s="665">
        <v>24171</v>
      </c>
    </row>
    <row r="66" spans="1:11" ht="14.4" customHeight="1" x14ac:dyDescent="0.3">
      <c r="A66" s="660" t="s">
        <v>558</v>
      </c>
      <c r="B66" s="661" t="s">
        <v>1703</v>
      </c>
      <c r="C66" s="662" t="s">
        <v>568</v>
      </c>
      <c r="D66" s="663" t="s">
        <v>1705</v>
      </c>
      <c r="E66" s="662" t="s">
        <v>3269</v>
      </c>
      <c r="F66" s="663" t="s">
        <v>3270</v>
      </c>
      <c r="G66" s="662" t="s">
        <v>2809</v>
      </c>
      <c r="H66" s="662" t="s">
        <v>2810</v>
      </c>
      <c r="I66" s="664">
        <v>5.57</v>
      </c>
      <c r="J66" s="664">
        <v>400</v>
      </c>
      <c r="K66" s="665">
        <v>2228</v>
      </c>
    </row>
    <row r="67" spans="1:11" ht="14.4" customHeight="1" x14ac:dyDescent="0.3">
      <c r="A67" s="660" t="s">
        <v>558</v>
      </c>
      <c r="B67" s="661" t="s">
        <v>1703</v>
      </c>
      <c r="C67" s="662" t="s">
        <v>568</v>
      </c>
      <c r="D67" s="663" t="s">
        <v>1705</v>
      </c>
      <c r="E67" s="662" t="s">
        <v>3269</v>
      </c>
      <c r="F67" s="663" t="s">
        <v>3270</v>
      </c>
      <c r="G67" s="662" t="s">
        <v>2811</v>
      </c>
      <c r="H67" s="662" t="s">
        <v>2812</v>
      </c>
      <c r="I67" s="664">
        <v>45.49</v>
      </c>
      <c r="J67" s="664">
        <v>120</v>
      </c>
      <c r="K67" s="665">
        <v>5459.04</v>
      </c>
    </row>
    <row r="68" spans="1:11" ht="14.4" customHeight="1" x14ac:dyDescent="0.3">
      <c r="A68" s="660" t="s">
        <v>558</v>
      </c>
      <c r="B68" s="661" t="s">
        <v>1703</v>
      </c>
      <c r="C68" s="662" t="s">
        <v>568</v>
      </c>
      <c r="D68" s="663" t="s">
        <v>1705</v>
      </c>
      <c r="E68" s="662" t="s">
        <v>3269</v>
      </c>
      <c r="F68" s="663" t="s">
        <v>3270</v>
      </c>
      <c r="G68" s="662" t="s">
        <v>2813</v>
      </c>
      <c r="H68" s="662" t="s">
        <v>2814</v>
      </c>
      <c r="I68" s="664">
        <v>108.3</v>
      </c>
      <c r="J68" s="664">
        <v>80</v>
      </c>
      <c r="K68" s="665">
        <v>8663.6</v>
      </c>
    </row>
    <row r="69" spans="1:11" ht="14.4" customHeight="1" x14ac:dyDescent="0.3">
      <c r="A69" s="660" t="s">
        <v>558</v>
      </c>
      <c r="B69" s="661" t="s">
        <v>1703</v>
      </c>
      <c r="C69" s="662" t="s">
        <v>568</v>
      </c>
      <c r="D69" s="663" t="s">
        <v>1705</v>
      </c>
      <c r="E69" s="662" t="s">
        <v>3269</v>
      </c>
      <c r="F69" s="663" t="s">
        <v>3270</v>
      </c>
      <c r="G69" s="662" t="s">
        <v>2815</v>
      </c>
      <c r="H69" s="662" t="s">
        <v>2816</v>
      </c>
      <c r="I69" s="664">
        <v>646.76</v>
      </c>
      <c r="J69" s="664">
        <v>2</v>
      </c>
      <c r="K69" s="665">
        <v>1293.52</v>
      </c>
    </row>
    <row r="70" spans="1:11" ht="14.4" customHeight="1" x14ac:dyDescent="0.3">
      <c r="A70" s="660" t="s">
        <v>558</v>
      </c>
      <c r="B70" s="661" t="s">
        <v>1703</v>
      </c>
      <c r="C70" s="662" t="s">
        <v>568</v>
      </c>
      <c r="D70" s="663" t="s">
        <v>1705</v>
      </c>
      <c r="E70" s="662" t="s">
        <v>3269</v>
      </c>
      <c r="F70" s="663" t="s">
        <v>3270</v>
      </c>
      <c r="G70" s="662" t="s">
        <v>2817</v>
      </c>
      <c r="H70" s="662" t="s">
        <v>2818</v>
      </c>
      <c r="I70" s="664">
        <v>17.91</v>
      </c>
      <c r="J70" s="664">
        <v>10</v>
      </c>
      <c r="K70" s="665">
        <v>179.1</v>
      </c>
    </row>
    <row r="71" spans="1:11" ht="14.4" customHeight="1" x14ac:dyDescent="0.3">
      <c r="A71" s="660" t="s">
        <v>558</v>
      </c>
      <c r="B71" s="661" t="s">
        <v>1703</v>
      </c>
      <c r="C71" s="662" t="s">
        <v>568</v>
      </c>
      <c r="D71" s="663" t="s">
        <v>1705</v>
      </c>
      <c r="E71" s="662" t="s">
        <v>3269</v>
      </c>
      <c r="F71" s="663" t="s">
        <v>3270</v>
      </c>
      <c r="G71" s="662" t="s">
        <v>2819</v>
      </c>
      <c r="H71" s="662" t="s">
        <v>2820</v>
      </c>
      <c r="I71" s="664">
        <v>175.55</v>
      </c>
      <c r="J71" s="664">
        <v>12</v>
      </c>
      <c r="K71" s="665">
        <v>2106.6</v>
      </c>
    </row>
    <row r="72" spans="1:11" ht="14.4" customHeight="1" x14ac:dyDescent="0.3">
      <c r="A72" s="660" t="s">
        <v>558</v>
      </c>
      <c r="B72" s="661" t="s">
        <v>1703</v>
      </c>
      <c r="C72" s="662" t="s">
        <v>568</v>
      </c>
      <c r="D72" s="663" t="s">
        <v>1705</v>
      </c>
      <c r="E72" s="662" t="s">
        <v>3269</v>
      </c>
      <c r="F72" s="663" t="s">
        <v>3270</v>
      </c>
      <c r="G72" s="662" t="s">
        <v>2821</v>
      </c>
      <c r="H72" s="662" t="s">
        <v>2822</v>
      </c>
      <c r="I72" s="664">
        <v>16.46</v>
      </c>
      <c r="J72" s="664">
        <v>200</v>
      </c>
      <c r="K72" s="665">
        <v>3292</v>
      </c>
    </row>
    <row r="73" spans="1:11" ht="14.4" customHeight="1" x14ac:dyDescent="0.3">
      <c r="A73" s="660" t="s">
        <v>558</v>
      </c>
      <c r="B73" s="661" t="s">
        <v>1703</v>
      </c>
      <c r="C73" s="662" t="s">
        <v>568</v>
      </c>
      <c r="D73" s="663" t="s">
        <v>1705</v>
      </c>
      <c r="E73" s="662" t="s">
        <v>3269</v>
      </c>
      <c r="F73" s="663" t="s">
        <v>3270</v>
      </c>
      <c r="G73" s="662" t="s">
        <v>2823</v>
      </c>
      <c r="H73" s="662" t="s">
        <v>2824</v>
      </c>
      <c r="I73" s="664">
        <v>9.68</v>
      </c>
      <c r="J73" s="664">
        <v>50</v>
      </c>
      <c r="K73" s="665">
        <v>484</v>
      </c>
    </row>
    <row r="74" spans="1:11" ht="14.4" customHeight="1" x14ac:dyDescent="0.3">
      <c r="A74" s="660" t="s">
        <v>558</v>
      </c>
      <c r="B74" s="661" t="s">
        <v>1703</v>
      </c>
      <c r="C74" s="662" t="s">
        <v>568</v>
      </c>
      <c r="D74" s="663" t="s">
        <v>1705</v>
      </c>
      <c r="E74" s="662" t="s">
        <v>3269</v>
      </c>
      <c r="F74" s="663" t="s">
        <v>3270</v>
      </c>
      <c r="G74" s="662" t="s">
        <v>2825</v>
      </c>
      <c r="H74" s="662" t="s">
        <v>2826</v>
      </c>
      <c r="I74" s="664">
        <v>1.97</v>
      </c>
      <c r="J74" s="664">
        <v>500</v>
      </c>
      <c r="K74" s="665">
        <v>985</v>
      </c>
    </row>
    <row r="75" spans="1:11" ht="14.4" customHeight="1" x14ac:dyDescent="0.3">
      <c r="A75" s="660" t="s">
        <v>558</v>
      </c>
      <c r="B75" s="661" t="s">
        <v>1703</v>
      </c>
      <c r="C75" s="662" t="s">
        <v>568</v>
      </c>
      <c r="D75" s="663" t="s">
        <v>1705</v>
      </c>
      <c r="E75" s="662" t="s">
        <v>3269</v>
      </c>
      <c r="F75" s="663" t="s">
        <v>3270</v>
      </c>
      <c r="G75" s="662" t="s">
        <v>2827</v>
      </c>
      <c r="H75" s="662" t="s">
        <v>2828</v>
      </c>
      <c r="I75" s="664">
        <v>1.93</v>
      </c>
      <c r="J75" s="664">
        <v>200</v>
      </c>
      <c r="K75" s="665">
        <v>386</v>
      </c>
    </row>
    <row r="76" spans="1:11" ht="14.4" customHeight="1" x14ac:dyDescent="0.3">
      <c r="A76" s="660" t="s">
        <v>558</v>
      </c>
      <c r="B76" s="661" t="s">
        <v>1703</v>
      </c>
      <c r="C76" s="662" t="s">
        <v>568</v>
      </c>
      <c r="D76" s="663" t="s">
        <v>1705</v>
      </c>
      <c r="E76" s="662" t="s">
        <v>3269</v>
      </c>
      <c r="F76" s="663" t="s">
        <v>3270</v>
      </c>
      <c r="G76" s="662" t="s">
        <v>2829</v>
      </c>
      <c r="H76" s="662" t="s">
        <v>2830</v>
      </c>
      <c r="I76" s="664">
        <v>1.76</v>
      </c>
      <c r="J76" s="664">
        <v>200</v>
      </c>
      <c r="K76" s="665">
        <v>352</v>
      </c>
    </row>
    <row r="77" spans="1:11" ht="14.4" customHeight="1" x14ac:dyDescent="0.3">
      <c r="A77" s="660" t="s">
        <v>558</v>
      </c>
      <c r="B77" s="661" t="s">
        <v>1703</v>
      </c>
      <c r="C77" s="662" t="s">
        <v>568</v>
      </c>
      <c r="D77" s="663" t="s">
        <v>1705</v>
      </c>
      <c r="E77" s="662" t="s">
        <v>3269</v>
      </c>
      <c r="F77" s="663" t="s">
        <v>3270</v>
      </c>
      <c r="G77" s="662" t="s">
        <v>2831</v>
      </c>
      <c r="H77" s="662" t="s">
        <v>2832</v>
      </c>
      <c r="I77" s="664">
        <v>0.02</v>
      </c>
      <c r="J77" s="664">
        <v>1200</v>
      </c>
      <c r="K77" s="665">
        <v>24</v>
      </c>
    </row>
    <row r="78" spans="1:11" ht="14.4" customHeight="1" x14ac:dyDescent="0.3">
      <c r="A78" s="660" t="s">
        <v>558</v>
      </c>
      <c r="B78" s="661" t="s">
        <v>1703</v>
      </c>
      <c r="C78" s="662" t="s">
        <v>568</v>
      </c>
      <c r="D78" s="663" t="s">
        <v>1705</v>
      </c>
      <c r="E78" s="662" t="s">
        <v>3269</v>
      </c>
      <c r="F78" s="663" t="s">
        <v>3270</v>
      </c>
      <c r="G78" s="662" t="s">
        <v>2833</v>
      </c>
      <c r="H78" s="662" t="s">
        <v>2834</v>
      </c>
      <c r="I78" s="664">
        <v>2.04</v>
      </c>
      <c r="J78" s="664">
        <v>200</v>
      </c>
      <c r="K78" s="665">
        <v>408</v>
      </c>
    </row>
    <row r="79" spans="1:11" ht="14.4" customHeight="1" x14ac:dyDescent="0.3">
      <c r="A79" s="660" t="s">
        <v>558</v>
      </c>
      <c r="B79" s="661" t="s">
        <v>1703</v>
      </c>
      <c r="C79" s="662" t="s">
        <v>568</v>
      </c>
      <c r="D79" s="663" t="s">
        <v>1705</v>
      </c>
      <c r="E79" s="662" t="s">
        <v>3269</v>
      </c>
      <c r="F79" s="663" t="s">
        <v>3270</v>
      </c>
      <c r="G79" s="662" t="s">
        <v>2835</v>
      </c>
      <c r="H79" s="662" t="s">
        <v>2836</v>
      </c>
      <c r="I79" s="664">
        <v>2</v>
      </c>
      <c r="J79" s="664">
        <v>60</v>
      </c>
      <c r="K79" s="665">
        <v>120</v>
      </c>
    </row>
    <row r="80" spans="1:11" ht="14.4" customHeight="1" x14ac:dyDescent="0.3">
      <c r="A80" s="660" t="s">
        <v>558</v>
      </c>
      <c r="B80" s="661" t="s">
        <v>1703</v>
      </c>
      <c r="C80" s="662" t="s">
        <v>568</v>
      </c>
      <c r="D80" s="663" t="s">
        <v>1705</v>
      </c>
      <c r="E80" s="662" t="s">
        <v>3269</v>
      </c>
      <c r="F80" s="663" t="s">
        <v>3270</v>
      </c>
      <c r="G80" s="662" t="s">
        <v>2837</v>
      </c>
      <c r="H80" s="662" t="s">
        <v>2838</v>
      </c>
      <c r="I80" s="664">
        <v>2.9349999999999996</v>
      </c>
      <c r="J80" s="664">
        <v>600</v>
      </c>
      <c r="K80" s="665">
        <v>1761</v>
      </c>
    </row>
    <row r="81" spans="1:11" ht="14.4" customHeight="1" x14ac:dyDescent="0.3">
      <c r="A81" s="660" t="s">
        <v>558</v>
      </c>
      <c r="B81" s="661" t="s">
        <v>1703</v>
      </c>
      <c r="C81" s="662" t="s">
        <v>568</v>
      </c>
      <c r="D81" s="663" t="s">
        <v>1705</v>
      </c>
      <c r="E81" s="662" t="s">
        <v>3269</v>
      </c>
      <c r="F81" s="663" t="s">
        <v>3270</v>
      </c>
      <c r="G81" s="662" t="s">
        <v>2839</v>
      </c>
      <c r="H81" s="662" t="s">
        <v>2840</v>
      </c>
      <c r="I81" s="664">
        <v>2.16</v>
      </c>
      <c r="J81" s="664">
        <v>800</v>
      </c>
      <c r="K81" s="665">
        <v>1728</v>
      </c>
    </row>
    <row r="82" spans="1:11" ht="14.4" customHeight="1" x14ac:dyDescent="0.3">
      <c r="A82" s="660" t="s">
        <v>558</v>
      </c>
      <c r="B82" s="661" t="s">
        <v>1703</v>
      </c>
      <c r="C82" s="662" t="s">
        <v>568</v>
      </c>
      <c r="D82" s="663" t="s">
        <v>1705</v>
      </c>
      <c r="E82" s="662" t="s">
        <v>3269</v>
      </c>
      <c r="F82" s="663" t="s">
        <v>3270</v>
      </c>
      <c r="G82" s="662" t="s">
        <v>2841</v>
      </c>
      <c r="H82" s="662" t="s">
        <v>2842</v>
      </c>
      <c r="I82" s="664">
        <v>133.1</v>
      </c>
      <c r="J82" s="664">
        <v>20</v>
      </c>
      <c r="K82" s="665">
        <v>2662</v>
      </c>
    </row>
    <row r="83" spans="1:11" ht="14.4" customHeight="1" x14ac:dyDescent="0.3">
      <c r="A83" s="660" t="s">
        <v>558</v>
      </c>
      <c r="B83" s="661" t="s">
        <v>1703</v>
      </c>
      <c r="C83" s="662" t="s">
        <v>568</v>
      </c>
      <c r="D83" s="663" t="s">
        <v>1705</v>
      </c>
      <c r="E83" s="662" t="s">
        <v>3269</v>
      </c>
      <c r="F83" s="663" t="s">
        <v>3270</v>
      </c>
      <c r="G83" s="662" t="s">
        <v>2843</v>
      </c>
      <c r="H83" s="662" t="s">
        <v>2844</v>
      </c>
      <c r="I83" s="664">
        <v>2.1800000000000002</v>
      </c>
      <c r="J83" s="664">
        <v>400</v>
      </c>
      <c r="K83" s="665">
        <v>872</v>
      </c>
    </row>
    <row r="84" spans="1:11" ht="14.4" customHeight="1" x14ac:dyDescent="0.3">
      <c r="A84" s="660" t="s">
        <v>558</v>
      </c>
      <c r="B84" s="661" t="s">
        <v>1703</v>
      </c>
      <c r="C84" s="662" t="s">
        <v>568</v>
      </c>
      <c r="D84" s="663" t="s">
        <v>1705</v>
      </c>
      <c r="E84" s="662" t="s">
        <v>3269</v>
      </c>
      <c r="F84" s="663" t="s">
        <v>3270</v>
      </c>
      <c r="G84" s="662" t="s">
        <v>2845</v>
      </c>
      <c r="H84" s="662" t="s">
        <v>2846</v>
      </c>
      <c r="I84" s="664">
        <v>14.44</v>
      </c>
      <c r="J84" s="664">
        <v>1800</v>
      </c>
      <c r="K84" s="665">
        <v>25983.54</v>
      </c>
    </row>
    <row r="85" spans="1:11" ht="14.4" customHeight="1" x14ac:dyDescent="0.3">
      <c r="A85" s="660" t="s">
        <v>558</v>
      </c>
      <c r="B85" s="661" t="s">
        <v>1703</v>
      </c>
      <c r="C85" s="662" t="s">
        <v>568</v>
      </c>
      <c r="D85" s="663" t="s">
        <v>1705</v>
      </c>
      <c r="E85" s="662" t="s">
        <v>3269</v>
      </c>
      <c r="F85" s="663" t="s">
        <v>3270</v>
      </c>
      <c r="G85" s="662" t="s">
        <v>2847</v>
      </c>
      <c r="H85" s="662" t="s">
        <v>2848</v>
      </c>
      <c r="I85" s="664">
        <v>9.61</v>
      </c>
      <c r="J85" s="664">
        <v>1800</v>
      </c>
      <c r="K85" s="665">
        <v>17293.32</v>
      </c>
    </row>
    <row r="86" spans="1:11" ht="14.4" customHeight="1" x14ac:dyDescent="0.3">
      <c r="A86" s="660" t="s">
        <v>558</v>
      </c>
      <c r="B86" s="661" t="s">
        <v>1703</v>
      </c>
      <c r="C86" s="662" t="s">
        <v>568</v>
      </c>
      <c r="D86" s="663" t="s">
        <v>1705</v>
      </c>
      <c r="E86" s="662" t="s">
        <v>3269</v>
      </c>
      <c r="F86" s="663" t="s">
        <v>3270</v>
      </c>
      <c r="G86" s="662" t="s">
        <v>2849</v>
      </c>
      <c r="H86" s="662" t="s">
        <v>2850</v>
      </c>
      <c r="I86" s="664">
        <v>33.270000000000003</v>
      </c>
      <c r="J86" s="664">
        <v>40</v>
      </c>
      <c r="K86" s="665">
        <v>1331</v>
      </c>
    </row>
    <row r="87" spans="1:11" ht="14.4" customHeight="1" x14ac:dyDescent="0.3">
      <c r="A87" s="660" t="s">
        <v>558</v>
      </c>
      <c r="B87" s="661" t="s">
        <v>1703</v>
      </c>
      <c r="C87" s="662" t="s">
        <v>568</v>
      </c>
      <c r="D87" s="663" t="s">
        <v>1705</v>
      </c>
      <c r="E87" s="662" t="s">
        <v>3269</v>
      </c>
      <c r="F87" s="663" t="s">
        <v>3270</v>
      </c>
      <c r="G87" s="662" t="s">
        <v>2851</v>
      </c>
      <c r="H87" s="662" t="s">
        <v>2852</v>
      </c>
      <c r="I87" s="664">
        <v>1.64</v>
      </c>
      <c r="J87" s="664">
        <v>750</v>
      </c>
      <c r="K87" s="665">
        <v>1229.05</v>
      </c>
    </row>
    <row r="88" spans="1:11" ht="14.4" customHeight="1" x14ac:dyDescent="0.3">
      <c r="A88" s="660" t="s">
        <v>558</v>
      </c>
      <c r="B88" s="661" t="s">
        <v>1703</v>
      </c>
      <c r="C88" s="662" t="s">
        <v>568</v>
      </c>
      <c r="D88" s="663" t="s">
        <v>1705</v>
      </c>
      <c r="E88" s="662" t="s">
        <v>3269</v>
      </c>
      <c r="F88" s="663" t="s">
        <v>3270</v>
      </c>
      <c r="G88" s="662" t="s">
        <v>2853</v>
      </c>
      <c r="H88" s="662" t="s">
        <v>2854</v>
      </c>
      <c r="I88" s="664">
        <v>2.9</v>
      </c>
      <c r="J88" s="664">
        <v>300</v>
      </c>
      <c r="K88" s="665">
        <v>869.7</v>
      </c>
    </row>
    <row r="89" spans="1:11" ht="14.4" customHeight="1" x14ac:dyDescent="0.3">
      <c r="A89" s="660" t="s">
        <v>558</v>
      </c>
      <c r="B89" s="661" t="s">
        <v>1703</v>
      </c>
      <c r="C89" s="662" t="s">
        <v>568</v>
      </c>
      <c r="D89" s="663" t="s">
        <v>1705</v>
      </c>
      <c r="E89" s="662" t="s">
        <v>3269</v>
      </c>
      <c r="F89" s="663" t="s">
        <v>3270</v>
      </c>
      <c r="G89" s="662" t="s">
        <v>2855</v>
      </c>
      <c r="H89" s="662" t="s">
        <v>2856</v>
      </c>
      <c r="I89" s="664">
        <v>5.13</v>
      </c>
      <c r="J89" s="664">
        <v>800</v>
      </c>
      <c r="K89" s="665">
        <v>4104</v>
      </c>
    </row>
    <row r="90" spans="1:11" ht="14.4" customHeight="1" x14ac:dyDescent="0.3">
      <c r="A90" s="660" t="s">
        <v>558</v>
      </c>
      <c r="B90" s="661" t="s">
        <v>1703</v>
      </c>
      <c r="C90" s="662" t="s">
        <v>568</v>
      </c>
      <c r="D90" s="663" t="s">
        <v>1705</v>
      </c>
      <c r="E90" s="662" t="s">
        <v>3269</v>
      </c>
      <c r="F90" s="663" t="s">
        <v>3270</v>
      </c>
      <c r="G90" s="662" t="s">
        <v>2857</v>
      </c>
      <c r="H90" s="662" t="s">
        <v>2858</v>
      </c>
      <c r="I90" s="664">
        <v>40.869999999999997</v>
      </c>
      <c r="J90" s="664">
        <v>160</v>
      </c>
      <c r="K90" s="665">
        <v>6539.2</v>
      </c>
    </row>
    <row r="91" spans="1:11" ht="14.4" customHeight="1" x14ac:dyDescent="0.3">
      <c r="A91" s="660" t="s">
        <v>558</v>
      </c>
      <c r="B91" s="661" t="s">
        <v>1703</v>
      </c>
      <c r="C91" s="662" t="s">
        <v>568</v>
      </c>
      <c r="D91" s="663" t="s">
        <v>1705</v>
      </c>
      <c r="E91" s="662" t="s">
        <v>3269</v>
      </c>
      <c r="F91" s="663" t="s">
        <v>3270</v>
      </c>
      <c r="G91" s="662" t="s">
        <v>2859</v>
      </c>
      <c r="H91" s="662" t="s">
        <v>2860</v>
      </c>
      <c r="I91" s="664">
        <v>7.95</v>
      </c>
      <c r="J91" s="664">
        <v>600</v>
      </c>
      <c r="K91" s="665">
        <v>4770</v>
      </c>
    </row>
    <row r="92" spans="1:11" ht="14.4" customHeight="1" x14ac:dyDescent="0.3">
      <c r="A92" s="660" t="s">
        <v>558</v>
      </c>
      <c r="B92" s="661" t="s">
        <v>1703</v>
      </c>
      <c r="C92" s="662" t="s">
        <v>568</v>
      </c>
      <c r="D92" s="663" t="s">
        <v>1705</v>
      </c>
      <c r="E92" s="662" t="s">
        <v>3269</v>
      </c>
      <c r="F92" s="663" t="s">
        <v>3270</v>
      </c>
      <c r="G92" s="662" t="s">
        <v>2861</v>
      </c>
      <c r="H92" s="662" t="s">
        <v>2862</v>
      </c>
      <c r="I92" s="664">
        <v>78.17</v>
      </c>
      <c r="J92" s="664">
        <v>36</v>
      </c>
      <c r="K92" s="665">
        <v>2813.98</v>
      </c>
    </row>
    <row r="93" spans="1:11" ht="14.4" customHeight="1" x14ac:dyDescent="0.3">
      <c r="A93" s="660" t="s">
        <v>558</v>
      </c>
      <c r="B93" s="661" t="s">
        <v>1703</v>
      </c>
      <c r="C93" s="662" t="s">
        <v>568</v>
      </c>
      <c r="D93" s="663" t="s">
        <v>1705</v>
      </c>
      <c r="E93" s="662" t="s">
        <v>3269</v>
      </c>
      <c r="F93" s="663" t="s">
        <v>3270</v>
      </c>
      <c r="G93" s="662" t="s">
        <v>2863</v>
      </c>
      <c r="H93" s="662" t="s">
        <v>2864</v>
      </c>
      <c r="I93" s="664">
        <v>263.77999999999997</v>
      </c>
      <c r="J93" s="664">
        <v>22</v>
      </c>
      <c r="K93" s="665">
        <v>5803.16</v>
      </c>
    </row>
    <row r="94" spans="1:11" ht="14.4" customHeight="1" x14ac:dyDescent="0.3">
      <c r="A94" s="660" t="s">
        <v>558</v>
      </c>
      <c r="B94" s="661" t="s">
        <v>1703</v>
      </c>
      <c r="C94" s="662" t="s">
        <v>568</v>
      </c>
      <c r="D94" s="663" t="s">
        <v>1705</v>
      </c>
      <c r="E94" s="662" t="s">
        <v>3269</v>
      </c>
      <c r="F94" s="663" t="s">
        <v>3270</v>
      </c>
      <c r="G94" s="662" t="s">
        <v>2865</v>
      </c>
      <c r="H94" s="662" t="s">
        <v>2866</v>
      </c>
      <c r="I94" s="664">
        <v>91.72</v>
      </c>
      <c r="J94" s="664">
        <v>36</v>
      </c>
      <c r="K94" s="665">
        <v>3301.85</v>
      </c>
    </row>
    <row r="95" spans="1:11" ht="14.4" customHeight="1" x14ac:dyDescent="0.3">
      <c r="A95" s="660" t="s">
        <v>558</v>
      </c>
      <c r="B95" s="661" t="s">
        <v>1703</v>
      </c>
      <c r="C95" s="662" t="s">
        <v>568</v>
      </c>
      <c r="D95" s="663" t="s">
        <v>1705</v>
      </c>
      <c r="E95" s="662" t="s">
        <v>3269</v>
      </c>
      <c r="F95" s="663" t="s">
        <v>3270</v>
      </c>
      <c r="G95" s="662" t="s">
        <v>2867</v>
      </c>
      <c r="H95" s="662" t="s">
        <v>2868</v>
      </c>
      <c r="I95" s="664">
        <v>23.15</v>
      </c>
      <c r="J95" s="664">
        <v>50</v>
      </c>
      <c r="K95" s="665">
        <v>1157.3699999999999</v>
      </c>
    </row>
    <row r="96" spans="1:11" ht="14.4" customHeight="1" x14ac:dyDescent="0.3">
      <c r="A96" s="660" t="s">
        <v>558</v>
      </c>
      <c r="B96" s="661" t="s">
        <v>1703</v>
      </c>
      <c r="C96" s="662" t="s">
        <v>568</v>
      </c>
      <c r="D96" s="663" t="s">
        <v>1705</v>
      </c>
      <c r="E96" s="662" t="s">
        <v>3269</v>
      </c>
      <c r="F96" s="663" t="s">
        <v>3270</v>
      </c>
      <c r="G96" s="662" t="s">
        <v>2869</v>
      </c>
      <c r="H96" s="662" t="s">
        <v>2870</v>
      </c>
      <c r="I96" s="664">
        <v>43.16</v>
      </c>
      <c r="J96" s="664">
        <v>100</v>
      </c>
      <c r="K96" s="665">
        <v>4316.08</v>
      </c>
    </row>
    <row r="97" spans="1:11" ht="14.4" customHeight="1" x14ac:dyDescent="0.3">
      <c r="A97" s="660" t="s">
        <v>558</v>
      </c>
      <c r="B97" s="661" t="s">
        <v>1703</v>
      </c>
      <c r="C97" s="662" t="s">
        <v>568</v>
      </c>
      <c r="D97" s="663" t="s">
        <v>1705</v>
      </c>
      <c r="E97" s="662" t="s">
        <v>3269</v>
      </c>
      <c r="F97" s="663" t="s">
        <v>3270</v>
      </c>
      <c r="G97" s="662" t="s">
        <v>2871</v>
      </c>
      <c r="H97" s="662" t="s">
        <v>2872</v>
      </c>
      <c r="I97" s="664">
        <v>4660.92</v>
      </c>
      <c r="J97" s="664">
        <v>17</v>
      </c>
      <c r="K97" s="665">
        <v>79235.64</v>
      </c>
    </row>
    <row r="98" spans="1:11" ht="14.4" customHeight="1" x14ac:dyDescent="0.3">
      <c r="A98" s="660" t="s">
        <v>558</v>
      </c>
      <c r="B98" s="661" t="s">
        <v>1703</v>
      </c>
      <c r="C98" s="662" t="s">
        <v>568</v>
      </c>
      <c r="D98" s="663" t="s">
        <v>1705</v>
      </c>
      <c r="E98" s="662" t="s">
        <v>3269</v>
      </c>
      <c r="F98" s="663" t="s">
        <v>3270</v>
      </c>
      <c r="G98" s="662" t="s">
        <v>2873</v>
      </c>
      <c r="H98" s="662" t="s">
        <v>2874</v>
      </c>
      <c r="I98" s="664">
        <v>1040.5999999999999</v>
      </c>
      <c r="J98" s="664">
        <v>15</v>
      </c>
      <c r="K98" s="665">
        <v>15609</v>
      </c>
    </row>
    <row r="99" spans="1:11" ht="14.4" customHeight="1" x14ac:dyDescent="0.3">
      <c r="A99" s="660" t="s">
        <v>558</v>
      </c>
      <c r="B99" s="661" t="s">
        <v>1703</v>
      </c>
      <c r="C99" s="662" t="s">
        <v>568</v>
      </c>
      <c r="D99" s="663" t="s">
        <v>1705</v>
      </c>
      <c r="E99" s="662" t="s">
        <v>3269</v>
      </c>
      <c r="F99" s="663" t="s">
        <v>3270</v>
      </c>
      <c r="G99" s="662" t="s">
        <v>2875</v>
      </c>
      <c r="H99" s="662" t="s">
        <v>2876</v>
      </c>
      <c r="I99" s="664">
        <v>1406.63</v>
      </c>
      <c r="J99" s="664">
        <v>15</v>
      </c>
      <c r="K99" s="665">
        <v>21099.38</v>
      </c>
    </row>
    <row r="100" spans="1:11" ht="14.4" customHeight="1" x14ac:dyDescent="0.3">
      <c r="A100" s="660" t="s">
        <v>558</v>
      </c>
      <c r="B100" s="661" t="s">
        <v>1703</v>
      </c>
      <c r="C100" s="662" t="s">
        <v>568</v>
      </c>
      <c r="D100" s="663" t="s">
        <v>1705</v>
      </c>
      <c r="E100" s="662" t="s">
        <v>3269</v>
      </c>
      <c r="F100" s="663" t="s">
        <v>3270</v>
      </c>
      <c r="G100" s="662" t="s">
        <v>2877</v>
      </c>
      <c r="H100" s="662" t="s">
        <v>2878</v>
      </c>
      <c r="I100" s="664">
        <v>123.18</v>
      </c>
      <c r="J100" s="664">
        <v>50</v>
      </c>
      <c r="K100" s="665">
        <v>6158.9</v>
      </c>
    </row>
    <row r="101" spans="1:11" ht="14.4" customHeight="1" x14ac:dyDescent="0.3">
      <c r="A101" s="660" t="s">
        <v>558</v>
      </c>
      <c r="B101" s="661" t="s">
        <v>1703</v>
      </c>
      <c r="C101" s="662" t="s">
        <v>568</v>
      </c>
      <c r="D101" s="663" t="s">
        <v>1705</v>
      </c>
      <c r="E101" s="662" t="s">
        <v>3269</v>
      </c>
      <c r="F101" s="663" t="s">
        <v>3270</v>
      </c>
      <c r="G101" s="662" t="s">
        <v>2879</v>
      </c>
      <c r="H101" s="662" t="s">
        <v>2880</v>
      </c>
      <c r="I101" s="664">
        <v>15.004999999999999</v>
      </c>
      <c r="J101" s="664">
        <v>100</v>
      </c>
      <c r="K101" s="665">
        <v>1500.5</v>
      </c>
    </row>
    <row r="102" spans="1:11" ht="14.4" customHeight="1" x14ac:dyDescent="0.3">
      <c r="A102" s="660" t="s">
        <v>558</v>
      </c>
      <c r="B102" s="661" t="s">
        <v>1703</v>
      </c>
      <c r="C102" s="662" t="s">
        <v>568</v>
      </c>
      <c r="D102" s="663" t="s">
        <v>1705</v>
      </c>
      <c r="E102" s="662" t="s">
        <v>3269</v>
      </c>
      <c r="F102" s="663" t="s">
        <v>3270</v>
      </c>
      <c r="G102" s="662" t="s">
        <v>2881</v>
      </c>
      <c r="H102" s="662" t="s">
        <v>2882</v>
      </c>
      <c r="I102" s="664">
        <v>2.52</v>
      </c>
      <c r="J102" s="664">
        <v>300</v>
      </c>
      <c r="K102" s="665">
        <v>756</v>
      </c>
    </row>
    <row r="103" spans="1:11" ht="14.4" customHeight="1" x14ac:dyDescent="0.3">
      <c r="A103" s="660" t="s">
        <v>558</v>
      </c>
      <c r="B103" s="661" t="s">
        <v>1703</v>
      </c>
      <c r="C103" s="662" t="s">
        <v>568</v>
      </c>
      <c r="D103" s="663" t="s">
        <v>1705</v>
      </c>
      <c r="E103" s="662" t="s">
        <v>3269</v>
      </c>
      <c r="F103" s="663" t="s">
        <v>3270</v>
      </c>
      <c r="G103" s="662" t="s">
        <v>2883</v>
      </c>
      <c r="H103" s="662" t="s">
        <v>2884</v>
      </c>
      <c r="I103" s="664">
        <v>1.9350000000000001</v>
      </c>
      <c r="J103" s="664">
        <v>400</v>
      </c>
      <c r="K103" s="665">
        <v>774</v>
      </c>
    </row>
    <row r="104" spans="1:11" ht="14.4" customHeight="1" x14ac:dyDescent="0.3">
      <c r="A104" s="660" t="s">
        <v>558</v>
      </c>
      <c r="B104" s="661" t="s">
        <v>1703</v>
      </c>
      <c r="C104" s="662" t="s">
        <v>568</v>
      </c>
      <c r="D104" s="663" t="s">
        <v>1705</v>
      </c>
      <c r="E104" s="662" t="s">
        <v>3269</v>
      </c>
      <c r="F104" s="663" t="s">
        <v>3270</v>
      </c>
      <c r="G104" s="662" t="s">
        <v>2885</v>
      </c>
      <c r="H104" s="662" t="s">
        <v>2886</v>
      </c>
      <c r="I104" s="664">
        <v>5.2033333333333331</v>
      </c>
      <c r="J104" s="664">
        <v>4675</v>
      </c>
      <c r="K104" s="665">
        <v>24338.05</v>
      </c>
    </row>
    <row r="105" spans="1:11" ht="14.4" customHeight="1" x14ac:dyDescent="0.3">
      <c r="A105" s="660" t="s">
        <v>558</v>
      </c>
      <c r="B105" s="661" t="s">
        <v>1703</v>
      </c>
      <c r="C105" s="662" t="s">
        <v>568</v>
      </c>
      <c r="D105" s="663" t="s">
        <v>1705</v>
      </c>
      <c r="E105" s="662" t="s">
        <v>3269</v>
      </c>
      <c r="F105" s="663" t="s">
        <v>3270</v>
      </c>
      <c r="G105" s="662" t="s">
        <v>2887</v>
      </c>
      <c r="H105" s="662" t="s">
        <v>2888</v>
      </c>
      <c r="I105" s="664">
        <v>13.2</v>
      </c>
      <c r="J105" s="664">
        <v>10</v>
      </c>
      <c r="K105" s="665">
        <v>132</v>
      </c>
    </row>
    <row r="106" spans="1:11" ht="14.4" customHeight="1" x14ac:dyDescent="0.3">
      <c r="A106" s="660" t="s">
        <v>558</v>
      </c>
      <c r="B106" s="661" t="s">
        <v>1703</v>
      </c>
      <c r="C106" s="662" t="s">
        <v>568</v>
      </c>
      <c r="D106" s="663" t="s">
        <v>1705</v>
      </c>
      <c r="E106" s="662" t="s">
        <v>3269</v>
      </c>
      <c r="F106" s="663" t="s">
        <v>3270</v>
      </c>
      <c r="G106" s="662" t="s">
        <v>2889</v>
      </c>
      <c r="H106" s="662" t="s">
        <v>2890</v>
      </c>
      <c r="I106" s="664">
        <v>1.5550000000000002</v>
      </c>
      <c r="J106" s="664">
        <v>1200</v>
      </c>
      <c r="K106" s="665">
        <v>1866</v>
      </c>
    </row>
    <row r="107" spans="1:11" ht="14.4" customHeight="1" x14ac:dyDescent="0.3">
      <c r="A107" s="660" t="s">
        <v>558</v>
      </c>
      <c r="B107" s="661" t="s">
        <v>1703</v>
      </c>
      <c r="C107" s="662" t="s">
        <v>568</v>
      </c>
      <c r="D107" s="663" t="s">
        <v>1705</v>
      </c>
      <c r="E107" s="662" t="s">
        <v>3269</v>
      </c>
      <c r="F107" s="663" t="s">
        <v>3270</v>
      </c>
      <c r="G107" s="662" t="s">
        <v>2891</v>
      </c>
      <c r="H107" s="662" t="s">
        <v>2892</v>
      </c>
      <c r="I107" s="664">
        <v>21.234999999999999</v>
      </c>
      <c r="J107" s="664">
        <v>175</v>
      </c>
      <c r="K107" s="665">
        <v>3715.9</v>
      </c>
    </row>
    <row r="108" spans="1:11" ht="14.4" customHeight="1" x14ac:dyDescent="0.3">
      <c r="A108" s="660" t="s">
        <v>558</v>
      </c>
      <c r="B108" s="661" t="s">
        <v>1703</v>
      </c>
      <c r="C108" s="662" t="s">
        <v>568</v>
      </c>
      <c r="D108" s="663" t="s">
        <v>1705</v>
      </c>
      <c r="E108" s="662" t="s">
        <v>3269</v>
      </c>
      <c r="F108" s="663" t="s">
        <v>3270</v>
      </c>
      <c r="G108" s="662" t="s">
        <v>2893</v>
      </c>
      <c r="H108" s="662" t="s">
        <v>2894</v>
      </c>
      <c r="I108" s="664">
        <v>347.39</v>
      </c>
      <c r="J108" s="664">
        <v>100</v>
      </c>
      <c r="K108" s="665">
        <v>34739.199999999997</v>
      </c>
    </row>
    <row r="109" spans="1:11" ht="14.4" customHeight="1" x14ac:dyDescent="0.3">
      <c r="A109" s="660" t="s">
        <v>558</v>
      </c>
      <c r="B109" s="661" t="s">
        <v>1703</v>
      </c>
      <c r="C109" s="662" t="s">
        <v>568</v>
      </c>
      <c r="D109" s="663" t="s">
        <v>1705</v>
      </c>
      <c r="E109" s="662" t="s">
        <v>3269</v>
      </c>
      <c r="F109" s="663" t="s">
        <v>3270</v>
      </c>
      <c r="G109" s="662" t="s">
        <v>2895</v>
      </c>
      <c r="H109" s="662" t="s">
        <v>2896</v>
      </c>
      <c r="I109" s="664">
        <v>6.6550000000000002</v>
      </c>
      <c r="J109" s="664">
        <v>50</v>
      </c>
      <c r="K109" s="665">
        <v>332.8</v>
      </c>
    </row>
    <row r="110" spans="1:11" ht="14.4" customHeight="1" x14ac:dyDescent="0.3">
      <c r="A110" s="660" t="s">
        <v>558</v>
      </c>
      <c r="B110" s="661" t="s">
        <v>1703</v>
      </c>
      <c r="C110" s="662" t="s">
        <v>568</v>
      </c>
      <c r="D110" s="663" t="s">
        <v>1705</v>
      </c>
      <c r="E110" s="662" t="s">
        <v>3269</v>
      </c>
      <c r="F110" s="663" t="s">
        <v>3270</v>
      </c>
      <c r="G110" s="662" t="s">
        <v>2897</v>
      </c>
      <c r="H110" s="662" t="s">
        <v>2898</v>
      </c>
      <c r="I110" s="664">
        <v>6.6550000000000002</v>
      </c>
      <c r="J110" s="664">
        <v>80</v>
      </c>
      <c r="K110" s="665">
        <v>532.4</v>
      </c>
    </row>
    <row r="111" spans="1:11" ht="14.4" customHeight="1" x14ac:dyDescent="0.3">
      <c r="A111" s="660" t="s">
        <v>558</v>
      </c>
      <c r="B111" s="661" t="s">
        <v>1703</v>
      </c>
      <c r="C111" s="662" t="s">
        <v>568</v>
      </c>
      <c r="D111" s="663" t="s">
        <v>1705</v>
      </c>
      <c r="E111" s="662" t="s">
        <v>3269</v>
      </c>
      <c r="F111" s="663" t="s">
        <v>3270</v>
      </c>
      <c r="G111" s="662" t="s">
        <v>2899</v>
      </c>
      <c r="H111" s="662" t="s">
        <v>2900</v>
      </c>
      <c r="I111" s="664">
        <v>6.65</v>
      </c>
      <c r="J111" s="664">
        <v>15</v>
      </c>
      <c r="K111" s="665">
        <v>99.75</v>
      </c>
    </row>
    <row r="112" spans="1:11" ht="14.4" customHeight="1" x14ac:dyDescent="0.3">
      <c r="A112" s="660" t="s">
        <v>558</v>
      </c>
      <c r="B112" s="661" t="s">
        <v>1703</v>
      </c>
      <c r="C112" s="662" t="s">
        <v>568</v>
      </c>
      <c r="D112" s="663" t="s">
        <v>1705</v>
      </c>
      <c r="E112" s="662" t="s">
        <v>3269</v>
      </c>
      <c r="F112" s="663" t="s">
        <v>3270</v>
      </c>
      <c r="G112" s="662" t="s">
        <v>2901</v>
      </c>
      <c r="H112" s="662" t="s">
        <v>2902</v>
      </c>
      <c r="I112" s="664">
        <v>261.63</v>
      </c>
      <c r="J112" s="664">
        <v>4</v>
      </c>
      <c r="K112" s="665">
        <v>1046.5</v>
      </c>
    </row>
    <row r="113" spans="1:11" ht="14.4" customHeight="1" x14ac:dyDescent="0.3">
      <c r="A113" s="660" t="s">
        <v>558</v>
      </c>
      <c r="B113" s="661" t="s">
        <v>1703</v>
      </c>
      <c r="C113" s="662" t="s">
        <v>568</v>
      </c>
      <c r="D113" s="663" t="s">
        <v>1705</v>
      </c>
      <c r="E113" s="662" t="s">
        <v>3269</v>
      </c>
      <c r="F113" s="663" t="s">
        <v>3270</v>
      </c>
      <c r="G113" s="662" t="s">
        <v>2903</v>
      </c>
      <c r="H113" s="662" t="s">
        <v>2904</v>
      </c>
      <c r="I113" s="664">
        <v>220.91</v>
      </c>
      <c r="J113" s="664">
        <v>90</v>
      </c>
      <c r="K113" s="665">
        <v>19881.89</v>
      </c>
    </row>
    <row r="114" spans="1:11" ht="14.4" customHeight="1" x14ac:dyDescent="0.3">
      <c r="A114" s="660" t="s">
        <v>558</v>
      </c>
      <c r="B114" s="661" t="s">
        <v>1703</v>
      </c>
      <c r="C114" s="662" t="s">
        <v>568</v>
      </c>
      <c r="D114" s="663" t="s">
        <v>1705</v>
      </c>
      <c r="E114" s="662" t="s">
        <v>3269</v>
      </c>
      <c r="F114" s="663" t="s">
        <v>3270</v>
      </c>
      <c r="G114" s="662" t="s">
        <v>2905</v>
      </c>
      <c r="H114" s="662" t="s">
        <v>2906</v>
      </c>
      <c r="I114" s="664">
        <v>0.47</v>
      </c>
      <c r="J114" s="664">
        <v>3000</v>
      </c>
      <c r="K114" s="665">
        <v>1410</v>
      </c>
    </row>
    <row r="115" spans="1:11" ht="14.4" customHeight="1" x14ac:dyDescent="0.3">
      <c r="A115" s="660" t="s">
        <v>558</v>
      </c>
      <c r="B115" s="661" t="s">
        <v>1703</v>
      </c>
      <c r="C115" s="662" t="s">
        <v>568</v>
      </c>
      <c r="D115" s="663" t="s">
        <v>1705</v>
      </c>
      <c r="E115" s="662" t="s">
        <v>3269</v>
      </c>
      <c r="F115" s="663" t="s">
        <v>3270</v>
      </c>
      <c r="G115" s="662" t="s">
        <v>2695</v>
      </c>
      <c r="H115" s="662" t="s">
        <v>2696</v>
      </c>
      <c r="I115" s="664">
        <v>0.47</v>
      </c>
      <c r="J115" s="664">
        <v>2000</v>
      </c>
      <c r="K115" s="665">
        <v>940</v>
      </c>
    </row>
    <row r="116" spans="1:11" ht="14.4" customHeight="1" x14ac:dyDescent="0.3">
      <c r="A116" s="660" t="s">
        <v>558</v>
      </c>
      <c r="B116" s="661" t="s">
        <v>1703</v>
      </c>
      <c r="C116" s="662" t="s">
        <v>568</v>
      </c>
      <c r="D116" s="663" t="s">
        <v>1705</v>
      </c>
      <c r="E116" s="662" t="s">
        <v>3269</v>
      </c>
      <c r="F116" s="663" t="s">
        <v>3270</v>
      </c>
      <c r="G116" s="662" t="s">
        <v>2907</v>
      </c>
      <c r="H116" s="662" t="s">
        <v>2908</v>
      </c>
      <c r="I116" s="664">
        <v>4.03</v>
      </c>
      <c r="J116" s="664">
        <v>400</v>
      </c>
      <c r="K116" s="665">
        <v>1612</v>
      </c>
    </row>
    <row r="117" spans="1:11" ht="14.4" customHeight="1" x14ac:dyDescent="0.3">
      <c r="A117" s="660" t="s">
        <v>558</v>
      </c>
      <c r="B117" s="661" t="s">
        <v>1703</v>
      </c>
      <c r="C117" s="662" t="s">
        <v>568</v>
      </c>
      <c r="D117" s="663" t="s">
        <v>1705</v>
      </c>
      <c r="E117" s="662" t="s">
        <v>3269</v>
      </c>
      <c r="F117" s="663" t="s">
        <v>3270</v>
      </c>
      <c r="G117" s="662" t="s">
        <v>2909</v>
      </c>
      <c r="H117" s="662" t="s">
        <v>2910</v>
      </c>
      <c r="I117" s="664">
        <v>2.6</v>
      </c>
      <c r="J117" s="664">
        <v>2000</v>
      </c>
      <c r="K117" s="665">
        <v>5200</v>
      </c>
    </row>
    <row r="118" spans="1:11" ht="14.4" customHeight="1" x14ac:dyDescent="0.3">
      <c r="A118" s="660" t="s">
        <v>558</v>
      </c>
      <c r="B118" s="661" t="s">
        <v>1703</v>
      </c>
      <c r="C118" s="662" t="s">
        <v>568</v>
      </c>
      <c r="D118" s="663" t="s">
        <v>1705</v>
      </c>
      <c r="E118" s="662" t="s">
        <v>3269</v>
      </c>
      <c r="F118" s="663" t="s">
        <v>3270</v>
      </c>
      <c r="G118" s="662" t="s">
        <v>2911</v>
      </c>
      <c r="H118" s="662" t="s">
        <v>2912</v>
      </c>
      <c r="I118" s="664">
        <v>2.6033333333333335</v>
      </c>
      <c r="J118" s="664">
        <v>2000</v>
      </c>
      <c r="K118" s="665">
        <v>5207</v>
      </c>
    </row>
    <row r="119" spans="1:11" ht="14.4" customHeight="1" x14ac:dyDescent="0.3">
      <c r="A119" s="660" t="s">
        <v>558</v>
      </c>
      <c r="B119" s="661" t="s">
        <v>1703</v>
      </c>
      <c r="C119" s="662" t="s">
        <v>568</v>
      </c>
      <c r="D119" s="663" t="s">
        <v>1705</v>
      </c>
      <c r="E119" s="662" t="s">
        <v>3269</v>
      </c>
      <c r="F119" s="663" t="s">
        <v>3270</v>
      </c>
      <c r="G119" s="662" t="s">
        <v>2913</v>
      </c>
      <c r="H119" s="662" t="s">
        <v>2914</v>
      </c>
      <c r="I119" s="664">
        <v>527.97</v>
      </c>
      <c r="J119" s="664">
        <v>20</v>
      </c>
      <c r="K119" s="665">
        <v>10559.4</v>
      </c>
    </row>
    <row r="120" spans="1:11" ht="14.4" customHeight="1" x14ac:dyDescent="0.3">
      <c r="A120" s="660" t="s">
        <v>558</v>
      </c>
      <c r="B120" s="661" t="s">
        <v>1703</v>
      </c>
      <c r="C120" s="662" t="s">
        <v>568</v>
      </c>
      <c r="D120" s="663" t="s">
        <v>1705</v>
      </c>
      <c r="E120" s="662" t="s">
        <v>3269</v>
      </c>
      <c r="F120" s="663" t="s">
        <v>3270</v>
      </c>
      <c r="G120" s="662" t="s">
        <v>2915</v>
      </c>
      <c r="H120" s="662" t="s">
        <v>2916</v>
      </c>
      <c r="I120" s="664">
        <v>2309.89</v>
      </c>
      <c r="J120" s="664">
        <v>15</v>
      </c>
      <c r="K120" s="665">
        <v>34648.350000000006</v>
      </c>
    </row>
    <row r="121" spans="1:11" ht="14.4" customHeight="1" x14ac:dyDescent="0.3">
      <c r="A121" s="660" t="s">
        <v>558</v>
      </c>
      <c r="B121" s="661" t="s">
        <v>1703</v>
      </c>
      <c r="C121" s="662" t="s">
        <v>568</v>
      </c>
      <c r="D121" s="663" t="s">
        <v>1705</v>
      </c>
      <c r="E121" s="662" t="s">
        <v>3269</v>
      </c>
      <c r="F121" s="663" t="s">
        <v>3270</v>
      </c>
      <c r="G121" s="662" t="s">
        <v>2917</v>
      </c>
      <c r="H121" s="662" t="s">
        <v>2918</v>
      </c>
      <c r="I121" s="664">
        <v>171.09</v>
      </c>
      <c r="J121" s="664">
        <v>6</v>
      </c>
      <c r="K121" s="665">
        <v>1026.56</v>
      </c>
    </row>
    <row r="122" spans="1:11" ht="14.4" customHeight="1" x14ac:dyDescent="0.3">
      <c r="A122" s="660" t="s">
        <v>558</v>
      </c>
      <c r="B122" s="661" t="s">
        <v>1703</v>
      </c>
      <c r="C122" s="662" t="s">
        <v>568</v>
      </c>
      <c r="D122" s="663" t="s">
        <v>1705</v>
      </c>
      <c r="E122" s="662" t="s">
        <v>3269</v>
      </c>
      <c r="F122" s="663" t="s">
        <v>3270</v>
      </c>
      <c r="G122" s="662" t="s">
        <v>2919</v>
      </c>
      <c r="H122" s="662" t="s">
        <v>2920</v>
      </c>
      <c r="I122" s="664">
        <v>22.32</v>
      </c>
      <c r="J122" s="664">
        <v>20</v>
      </c>
      <c r="K122" s="665">
        <v>446.49</v>
      </c>
    </row>
    <row r="123" spans="1:11" ht="14.4" customHeight="1" x14ac:dyDescent="0.3">
      <c r="A123" s="660" t="s">
        <v>558</v>
      </c>
      <c r="B123" s="661" t="s">
        <v>1703</v>
      </c>
      <c r="C123" s="662" t="s">
        <v>568</v>
      </c>
      <c r="D123" s="663" t="s">
        <v>1705</v>
      </c>
      <c r="E123" s="662" t="s">
        <v>3269</v>
      </c>
      <c r="F123" s="663" t="s">
        <v>3270</v>
      </c>
      <c r="G123" s="662" t="s">
        <v>2921</v>
      </c>
      <c r="H123" s="662" t="s">
        <v>2922</v>
      </c>
      <c r="I123" s="664">
        <v>1869.45</v>
      </c>
      <c r="J123" s="664">
        <v>5</v>
      </c>
      <c r="K123" s="665">
        <v>9347.25</v>
      </c>
    </row>
    <row r="124" spans="1:11" ht="14.4" customHeight="1" x14ac:dyDescent="0.3">
      <c r="A124" s="660" t="s">
        <v>558</v>
      </c>
      <c r="B124" s="661" t="s">
        <v>1703</v>
      </c>
      <c r="C124" s="662" t="s">
        <v>568</v>
      </c>
      <c r="D124" s="663" t="s">
        <v>1705</v>
      </c>
      <c r="E124" s="662" t="s">
        <v>3269</v>
      </c>
      <c r="F124" s="663" t="s">
        <v>3270</v>
      </c>
      <c r="G124" s="662" t="s">
        <v>2923</v>
      </c>
      <c r="H124" s="662" t="s">
        <v>2924</v>
      </c>
      <c r="I124" s="664">
        <v>229.9</v>
      </c>
      <c r="J124" s="664">
        <v>60</v>
      </c>
      <c r="K124" s="665">
        <v>13794</v>
      </c>
    </row>
    <row r="125" spans="1:11" ht="14.4" customHeight="1" x14ac:dyDescent="0.3">
      <c r="A125" s="660" t="s">
        <v>558</v>
      </c>
      <c r="B125" s="661" t="s">
        <v>1703</v>
      </c>
      <c r="C125" s="662" t="s">
        <v>568</v>
      </c>
      <c r="D125" s="663" t="s">
        <v>1705</v>
      </c>
      <c r="E125" s="662" t="s">
        <v>3269</v>
      </c>
      <c r="F125" s="663" t="s">
        <v>3270</v>
      </c>
      <c r="G125" s="662" t="s">
        <v>2925</v>
      </c>
      <c r="H125" s="662" t="s">
        <v>2926</v>
      </c>
      <c r="I125" s="664">
        <v>25.99</v>
      </c>
      <c r="J125" s="664">
        <v>200</v>
      </c>
      <c r="K125" s="665">
        <v>5198.16</v>
      </c>
    </row>
    <row r="126" spans="1:11" ht="14.4" customHeight="1" x14ac:dyDescent="0.3">
      <c r="A126" s="660" t="s">
        <v>558</v>
      </c>
      <c r="B126" s="661" t="s">
        <v>1703</v>
      </c>
      <c r="C126" s="662" t="s">
        <v>568</v>
      </c>
      <c r="D126" s="663" t="s">
        <v>1705</v>
      </c>
      <c r="E126" s="662" t="s">
        <v>3269</v>
      </c>
      <c r="F126" s="663" t="s">
        <v>3270</v>
      </c>
      <c r="G126" s="662" t="s">
        <v>2927</v>
      </c>
      <c r="H126" s="662" t="s">
        <v>2928</v>
      </c>
      <c r="I126" s="664">
        <v>9.5933333333333319</v>
      </c>
      <c r="J126" s="664">
        <v>1400</v>
      </c>
      <c r="K126" s="665">
        <v>13429.8</v>
      </c>
    </row>
    <row r="127" spans="1:11" ht="14.4" customHeight="1" x14ac:dyDescent="0.3">
      <c r="A127" s="660" t="s">
        <v>558</v>
      </c>
      <c r="B127" s="661" t="s">
        <v>1703</v>
      </c>
      <c r="C127" s="662" t="s">
        <v>568</v>
      </c>
      <c r="D127" s="663" t="s">
        <v>1705</v>
      </c>
      <c r="E127" s="662" t="s">
        <v>3269</v>
      </c>
      <c r="F127" s="663" t="s">
        <v>3270</v>
      </c>
      <c r="G127" s="662" t="s">
        <v>2929</v>
      </c>
      <c r="H127" s="662" t="s">
        <v>2930</v>
      </c>
      <c r="I127" s="664">
        <v>22.99</v>
      </c>
      <c r="J127" s="664">
        <v>50</v>
      </c>
      <c r="K127" s="665">
        <v>1149.5</v>
      </c>
    </row>
    <row r="128" spans="1:11" ht="14.4" customHeight="1" x14ac:dyDescent="0.3">
      <c r="A128" s="660" t="s">
        <v>558</v>
      </c>
      <c r="B128" s="661" t="s">
        <v>1703</v>
      </c>
      <c r="C128" s="662" t="s">
        <v>568</v>
      </c>
      <c r="D128" s="663" t="s">
        <v>1705</v>
      </c>
      <c r="E128" s="662" t="s">
        <v>3269</v>
      </c>
      <c r="F128" s="663" t="s">
        <v>3270</v>
      </c>
      <c r="G128" s="662" t="s">
        <v>2931</v>
      </c>
      <c r="H128" s="662" t="s">
        <v>2932</v>
      </c>
      <c r="I128" s="664">
        <v>22.99</v>
      </c>
      <c r="J128" s="664">
        <v>50</v>
      </c>
      <c r="K128" s="665">
        <v>1149.5</v>
      </c>
    </row>
    <row r="129" spans="1:11" ht="14.4" customHeight="1" x14ac:dyDescent="0.3">
      <c r="A129" s="660" t="s">
        <v>558</v>
      </c>
      <c r="B129" s="661" t="s">
        <v>1703</v>
      </c>
      <c r="C129" s="662" t="s">
        <v>568</v>
      </c>
      <c r="D129" s="663" t="s">
        <v>1705</v>
      </c>
      <c r="E129" s="662" t="s">
        <v>3269</v>
      </c>
      <c r="F129" s="663" t="s">
        <v>3270</v>
      </c>
      <c r="G129" s="662" t="s">
        <v>2933</v>
      </c>
      <c r="H129" s="662" t="s">
        <v>2934</v>
      </c>
      <c r="I129" s="664">
        <v>527.96</v>
      </c>
      <c r="J129" s="664">
        <v>10</v>
      </c>
      <c r="K129" s="665">
        <v>5279.65</v>
      </c>
    </row>
    <row r="130" spans="1:11" ht="14.4" customHeight="1" x14ac:dyDescent="0.3">
      <c r="A130" s="660" t="s">
        <v>558</v>
      </c>
      <c r="B130" s="661" t="s">
        <v>1703</v>
      </c>
      <c r="C130" s="662" t="s">
        <v>568</v>
      </c>
      <c r="D130" s="663" t="s">
        <v>1705</v>
      </c>
      <c r="E130" s="662" t="s">
        <v>3269</v>
      </c>
      <c r="F130" s="663" t="s">
        <v>3270</v>
      </c>
      <c r="G130" s="662" t="s">
        <v>2935</v>
      </c>
      <c r="H130" s="662" t="s">
        <v>2936</v>
      </c>
      <c r="I130" s="664">
        <v>15.73</v>
      </c>
      <c r="J130" s="664">
        <v>240</v>
      </c>
      <c r="K130" s="665">
        <v>3775.2</v>
      </c>
    </row>
    <row r="131" spans="1:11" ht="14.4" customHeight="1" x14ac:dyDescent="0.3">
      <c r="A131" s="660" t="s">
        <v>558</v>
      </c>
      <c r="B131" s="661" t="s">
        <v>1703</v>
      </c>
      <c r="C131" s="662" t="s">
        <v>568</v>
      </c>
      <c r="D131" s="663" t="s">
        <v>1705</v>
      </c>
      <c r="E131" s="662" t="s">
        <v>3269</v>
      </c>
      <c r="F131" s="663" t="s">
        <v>3270</v>
      </c>
      <c r="G131" s="662" t="s">
        <v>2937</v>
      </c>
      <c r="H131" s="662" t="s">
        <v>2938</v>
      </c>
      <c r="I131" s="664">
        <v>14.160000000000002</v>
      </c>
      <c r="J131" s="664">
        <v>200</v>
      </c>
      <c r="K131" s="665">
        <v>2831.4</v>
      </c>
    </row>
    <row r="132" spans="1:11" ht="14.4" customHeight="1" x14ac:dyDescent="0.3">
      <c r="A132" s="660" t="s">
        <v>558</v>
      </c>
      <c r="B132" s="661" t="s">
        <v>1703</v>
      </c>
      <c r="C132" s="662" t="s">
        <v>568</v>
      </c>
      <c r="D132" s="663" t="s">
        <v>1705</v>
      </c>
      <c r="E132" s="662" t="s">
        <v>3269</v>
      </c>
      <c r="F132" s="663" t="s">
        <v>3270</v>
      </c>
      <c r="G132" s="662" t="s">
        <v>2939</v>
      </c>
      <c r="H132" s="662" t="s">
        <v>2940</v>
      </c>
      <c r="I132" s="664">
        <v>1326.75</v>
      </c>
      <c r="J132" s="664">
        <v>6</v>
      </c>
      <c r="K132" s="665">
        <v>7960.52</v>
      </c>
    </row>
    <row r="133" spans="1:11" ht="14.4" customHeight="1" x14ac:dyDescent="0.3">
      <c r="A133" s="660" t="s">
        <v>558</v>
      </c>
      <c r="B133" s="661" t="s">
        <v>1703</v>
      </c>
      <c r="C133" s="662" t="s">
        <v>568</v>
      </c>
      <c r="D133" s="663" t="s">
        <v>1705</v>
      </c>
      <c r="E133" s="662" t="s">
        <v>3269</v>
      </c>
      <c r="F133" s="663" t="s">
        <v>3270</v>
      </c>
      <c r="G133" s="662" t="s">
        <v>2941</v>
      </c>
      <c r="H133" s="662" t="s">
        <v>2942</v>
      </c>
      <c r="I133" s="664">
        <v>133.1</v>
      </c>
      <c r="J133" s="664">
        <v>10</v>
      </c>
      <c r="K133" s="665">
        <v>1331</v>
      </c>
    </row>
    <row r="134" spans="1:11" ht="14.4" customHeight="1" x14ac:dyDescent="0.3">
      <c r="A134" s="660" t="s">
        <v>558</v>
      </c>
      <c r="B134" s="661" t="s">
        <v>1703</v>
      </c>
      <c r="C134" s="662" t="s">
        <v>568</v>
      </c>
      <c r="D134" s="663" t="s">
        <v>1705</v>
      </c>
      <c r="E134" s="662" t="s">
        <v>3269</v>
      </c>
      <c r="F134" s="663" t="s">
        <v>3270</v>
      </c>
      <c r="G134" s="662" t="s">
        <v>2943</v>
      </c>
      <c r="H134" s="662" t="s">
        <v>2944</v>
      </c>
      <c r="I134" s="664">
        <v>1234.2</v>
      </c>
      <c r="J134" s="664">
        <v>10</v>
      </c>
      <c r="K134" s="665">
        <v>12342</v>
      </c>
    </row>
    <row r="135" spans="1:11" ht="14.4" customHeight="1" x14ac:dyDescent="0.3">
      <c r="A135" s="660" t="s">
        <v>558</v>
      </c>
      <c r="B135" s="661" t="s">
        <v>1703</v>
      </c>
      <c r="C135" s="662" t="s">
        <v>568</v>
      </c>
      <c r="D135" s="663" t="s">
        <v>1705</v>
      </c>
      <c r="E135" s="662" t="s">
        <v>3269</v>
      </c>
      <c r="F135" s="663" t="s">
        <v>3270</v>
      </c>
      <c r="G135" s="662" t="s">
        <v>2945</v>
      </c>
      <c r="H135" s="662" t="s">
        <v>2946</v>
      </c>
      <c r="I135" s="664">
        <v>8.4700000000000006</v>
      </c>
      <c r="J135" s="664">
        <v>800</v>
      </c>
      <c r="K135" s="665">
        <v>6776</v>
      </c>
    </row>
    <row r="136" spans="1:11" ht="14.4" customHeight="1" x14ac:dyDescent="0.3">
      <c r="A136" s="660" t="s">
        <v>558</v>
      </c>
      <c r="B136" s="661" t="s">
        <v>1703</v>
      </c>
      <c r="C136" s="662" t="s">
        <v>568</v>
      </c>
      <c r="D136" s="663" t="s">
        <v>1705</v>
      </c>
      <c r="E136" s="662" t="s">
        <v>3269</v>
      </c>
      <c r="F136" s="663" t="s">
        <v>3270</v>
      </c>
      <c r="G136" s="662" t="s">
        <v>2947</v>
      </c>
      <c r="H136" s="662" t="s">
        <v>2948</v>
      </c>
      <c r="I136" s="664">
        <v>479.16</v>
      </c>
      <c r="J136" s="664">
        <v>100</v>
      </c>
      <c r="K136" s="665">
        <v>47916</v>
      </c>
    </row>
    <row r="137" spans="1:11" ht="14.4" customHeight="1" x14ac:dyDescent="0.3">
      <c r="A137" s="660" t="s">
        <v>558</v>
      </c>
      <c r="B137" s="661" t="s">
        <v>1703</v>
      </c>
      <c r="C137" s="662" t="s">
        <v>568</v>
      </c>
      <c r="D137" s="663" t="s">
        <v>1705</v>
      </c>
      <c r="E137" s="662" t="s">
        <v>3269</v>
      </c>
      <c r="F137" s="663" t="s">
        <v>3270</v>
      </c>
      <c r="G137" s="662" t="s">
        <v>2949</v>
      </c>
      <c r="H137" s="662" t="s">
        <v>2950</v>
      </c>
      <c r="I137" s="664">
        <v>1805.3</v>
      </c>
      <c r="J137" s="664">
        <v>2</v>
      </c>
      <c r="K137" s="665">
        <v>3610.6</v>
      </c>
    </row>
    <row r="138" spans="1:11" ht="14.4" customHeight="1" x14ac:dyDescent="0.3">
      <c r="A138" s="660" t="s">
        <v>558</v>
      </c>
      <c r="B138" s="661" t="s">
        <v>1703</v>
      </c>
      <c r="C138" s="662" t="s">
        <v>568</v>
      </c>
      <c r="D138" s="663" t="s">
        <v>1705</v>
      </c>
      <c r="E138" s="662" t="s">
        <v>3269</v>
      </c>
      <c r="F138" s="663" t="s">
        <v>3270</v>
      </c>
      <c r="G138" s="662" t="s">
        <v>2951</v>
      </c>
      <c r="H138" s="662" t="s">
        <v>2952</v>
      </c>
      <c r="I138" s="664">
        <v>798.6</v>
      </c>
      <c r="J138" s="664">
        <v>20</v>
      </c>
      <c r="K138" s="665">
        <v>15972</v>
      </c>
    </row>
    <row r="139" spans="1:11" ht="14.4" customHeight="1" x14ac:dyDescent="0.3">
      <c r="A139" s="660" t="s">
        <v>558</v>
      </c>
      <c r="B139" s="661" t="s">
        <v>1703</v>
      </c>
      <c r="C139" s="662" t="s">
        <v>568</v>
      </c>
      <c r="D139" s="663" t="s">
        <v>1705</v>
      </c>
      <c r="E139" s="662" t="s">
        <v>3269</v>
      </c>
      <c r="F139" s="663" t="s">
        <v>3270</v>
      </c>
      <c r="G139" s="662" t="s">
        <v>2953</v>
      </c>
      <c r="H139" s="662" t="s">
        <v>2954</v>
      </c>
      <c r="I139" s="664">
        <v>5060</v>
      </c>
      <c r="J139" s="664">
        <v>5</v>
      </c>
      <c r="K139" s="665">
        <v>25300</v>
      </c>
    </row>
    <row r="140" spans="1:11" ht="14.4" customHeight="1" x14ac:dyDescent="0.3">
      <c r="A140" s="660" t="s">
        <v>558</v>
      </c>
      <c r="B140" s="661" t="s">
        <v>1703</v>
      </c>
      <c r="C140" s="662" t="s">
        <v>568</v>
      </c>
      <c r="D140" s="663" t="s">
        <v>1705</v>
      </c>
      <c r="E140" s="662" t="s">
        <v>3269</v>
      </c>
      <c r="F140" s="663" t="s">
        <v>3270</v>
      </c>
      <c r="G140" s="662" t="s">
        <v>2955</v>
      </c>
      <c r="H140" s="662" t="s">
        <v>2956</v>
      </c>
      <c r="I140" s="664">
        <v>1647.29</v>
      </c>
      <c r="J140" s="664">
        <v>5</v>
      </c>
      <c r="K140" s="665">
        <v>8236.4699999999993</v>
      </c>
    </row>
    <row r="141" spans="1:11" ht="14.4" customHeight="1" x14ac:dyDescent="0.3">
      <c r="A141" s="660" t="s">
        <v>558</v>
      </c>
      <c r="B141" s="661" t="s">
        <v>1703</v>
      </c>
      <c r="C141" s="662" t="s">
        <v>568</v>
      </c>
      <c r="D141" s="663" t="s">
        <v>1705</v>
      </c>
      <c r="E141" s="662" t="s">
        <v>3269</v>
      </c>
      <c r="F141" s="663" t="s">
        <v>3270</v>
      </c>
      <c r="G141" s="662" t="s">
        <v>2957</v>
      </c>
      <c r="H141" s="662" t="s">
        <v>2958</v>
      </c>
      <c r="I141" s="664">
        <v>4204.75</v>
      </c>
      <c r="J141" s="664">
        <v>0</v>
      </c>
      <c r="K141" s="665">
        <v>0</v>
      </c>
    </row>
    <row r="142" spans="1:11" ht="14.4" customHeight="1" x14ac:dyDescent="0.3">
      <c r="A142" s="660" t="s">
        <v>558</v>
      </c>
      <c r="B142" s="661" t="s">
        <v>1703</v>
      </c>
      <c r="C142" s="662" t="s">
        <v>568</v>
      </c>
      <c r="D142" s="663" t="s">
        <v>1705</v>
      </c>
      <c r="E142" s="662" t="s">
        <v>3269</v>
      </c>
      <c r="F142" s="663" t="s">
        <v>3270</v>
      </c>
      <c r="G142" s="662" t="s">
        <v>2959</v>
      </c>
      <c r="H142" s="662" t="s">
        <v>2960</v>
      </c>
      <c r="I142" s="664">
        <v>527.96</v>
      </c>
      <c r="J142" s="664">
        <v>10</v>
      </c>
      <c r="K142" s="665">
        <v>5279.65</v>
      </c>
    </row>
    <row r="143" spans="1:11" ht="14.4" customHeight="1" x14ac:dyDescent="0.3">
      <c r="A143" s="660" t="s">
        <v>558</v>
      </c>
      <c r="B143" s="661" t="s">
        <v>1703</v>
      </c>
      <c r="C143" s="662" t="s">
        <v>568</v>
      </c>
      <c r="D143" s="663" t="s">
        <v>1705</v>
      </c>
      <c r="E143" s="662" t="s">
        <v>3269</v>
      </c>
      <c r="F143" s="663" t="s">
        <v>3270</v>
      </c>
      <c r="G143" s="662" t="s">
        <v>2961</v>
      </c>
      <c r="H143" s="662" t="s">
        <v>2962</v>
      </c>
      <c r="I143" s="664">
        <v>108.9</v>
      </c>
      <c r="J143" s="664">
        <v>30</v>
      </c>
      <c r="K143" s="665">
        <v>3267</v>
      </c>
    </row>
    <row r="144" spans="1:11" ht="14.4" customHeight="1" x14ac:dyDescent="0.3">
      <c r="A144" s="660" t="s">
        <v>558</v>
      </c>
      <c r="B144" s="661" t="s">
        <v>1703</v>
      </c>
      <c r="C144" s="662" t="s">
        <v>568</v>
      </c>
      <c r="D144" s="663" t="s">
        <v>1705</v>
      </c>
      <c r="E144" s="662" t="s">
        <v>3269</v>
      </c>
      <c r="F144" s="663" t="s">
        <v>3270</v>
      </c>
      <c r="G144" s="662" t="s">
        <v>2963</v>
      </c>
      <c r="H144" s="662" t="s">
        <v>2964</v>
      </c>
      <c r="I144" s="664">
        <v>4719</v>
      </c>
      <c r="J144" s="664">
        <v>4</v>
      </c>
      <c r="K144" s="665">
        <v>18876</v>
      </c>
    </row>
    <row r="145" spans="1:11" ht="14.4" customHeight="1" x14ac:dyDescent="0.3">
      <c r="A145" s="660" t="s">
        <v>558</v>
      </c>
      <c r="B145" s="661" t="s">
        <v>1703</v>
      </c>
      <c r="C145" s="662" t="s">
        <v>568</v>
      </c>
      <c r="D145" s="663" t="s">
        <v>1705</v>
      </c>
      <c r="E145" s="662" t="s">
        <v>3269</v>
      </c>
      <c r="F145" s="663" t="s">
        <v>3270</v>
      </c>
      <c r="G145" s="662" t="s">
        <v>2965</v>
      </c>
      <c r="H145" s="662" t="s">
        <v>2966</v>
      </c>
      <c r="I145" s="664">
        <v>96.8</v>
      </c>
      <c r="J145" s="664">
        <v>24</v>
      </c>
      <c r="K145" s="665">
        <v>2323.1999999999998</v>
      </c>
    </row>
    <row r="146" spans="1:11" ht="14.4" customHeight="1" x14ac:dyDescent="0.3">
      <c r="A146" s="660" t="s">
        <v>558</v>
      </c>
      <c r="B146" s="661" t="s">
        <v>1703</v>
      </c>
      <c r="C146" s="662" t="s">
        <v>568</v>
      </c>
      <c r="D146" s="663" t="s">
        <v>1705</v>
      </c>
      <c r="E146" s="662" t="s">
        <v>3269</v>
      </c>
      <c r="F146" s="663" t="s">
        <v>3270</v>
      </c>
      <c r="G146" s="662" t="s">
        <v>2967</v>
      </c>
      <c r="H146" s="662" t="s">
        <v>2968</v>
      </c>
      <c r="I146" s="664">
        <v>2828.37</v>
      </c>
      <c r="J146" s="664">
        <v>1</v>
      </c>
      <c r="K146" s="665">
        <v>2828.37</v>
      </c>
    </row>
    <row r="147" spans="1:11" ht="14.4" customHeight="1" x14ac:dyDescent="0.3">
      <c r="A147" s="660" t="s">
        <v>558</v>
      </c>
      <c r="B147" s="661" t="s">
        <v>1703</v>
      </c>
      <c r="C147" s="662" t="s">
        <v>568</v>
      </c>
      <c r="D147" s="663" t="s">
        <v>1705</v>
      </c>
      <c r="E147" s="662" t="s">
        <v>3269</v>
      </c>
      <c r="F147" s="663" t="s">
        <v>3270</v>
      </c>
      <c r="G147" s="662" t="s">
        <v>2969</v>
      </c>
      <c r="H147" s="662" t="s">
        <v>2970</v>
      </c>
      <c r="I147" s="664">
        <v>1542.75</v>
      </c>
      <c r="J147" s="664">
        <v>3</v>
      </c>
      <c r="K147" s="665">
        <v>4628.25</v>
      </c>
    </row>
    <row r="148" spans="1:11" ht="14.4" customHeight="1" x14ac:dyDescent="0.3">
      <c r="A148" s="660" t="s">
        <v>558</v>
      </c>
      <c r="B148" s="661" t="s">
        <v>1703</v>
      </c>
      <c r="C148" s="662" t="s">
        <v>568</v>
      </c>
      <c r="D148" s="663" t="s">
        <v>1705</v>
      </c>
      <c r="E148" s="662" t="s">
        <v>3269</v>
      </c>
      <c r="F148" s="663" t="s">
        <v>3270</v>
      </c>
      <c r="G148" s="662" t="s">
        <v>2971</v>
      </c>
      <c r="H148" s="662" t="s">
        <v>2972</v>
      </c>
      <c r="I148" s="664">
        <v>151.80000000000001</v>
      </c>
      <c r="J148" s="664">
        <v>14</v>
      </c>
      <c r="K148" s="665">
        <v>2125.1999999999998</v>
      </c>
    </row>
    <row r="149" spans="1:11" ht="14.4" customHeight="1" x14ac:dyDescent="0.3">
      <c r="A149" s="660" t="s">
        <v>558</v>
      </c>
      <c r="B149" s="661" t="s">
        <v>1703</v>
      </c>
      <c r="C149" s="662" t="s">
        <v>568</v>
      </c>
      <c r="D149" s="663" t="s">
        <v>1705</v>
      </c>
      <c r="E149" s="662" t="s">
        <v>3277</v>
      </c>
      <c r="F149" s="663" t="s">
        <v>3278</v>
      </c>
      <c r="G149" s="662" t="s">
        <v>2973</v>
      </c>
      <c r="H149" s="662" t="s">
        <v>2974</v>
      </c>
      <c r="I149" s="664">
        <v>91.015000000000001</v>
      </c>
      <c r="J149" s="664">
        <v>2</v>
      </c>
      <c r="K149" s="665">
        <v>182.03</v>
      </c>
    </row>
    <row r="150" spans="1:11" ht="14.4" customHeight="1" x14ac:dyDescent="0.3">
      <c r="A150" s="660" t="s">
        <v>558</v>
      </c>
      <c r="B150" s="661" t="s">
        <v>1703</v>
      </c>
      <c r="C150" s="662" t="s">
        <v>568</v>
      </c>
      <c r="D150" s="663" t="s">
        <v>1705</v>
      </c>
      <c r="E150" s="662" t="s">
        <v>3277</v>
      </c>
      <c r="F150" s="663" t="s">
        <v>3278</v>
      </c>
      <c r="G150" s="662" t="s">
        <v>2975</v>
      </c>
      <c r="H150" s="662" t="s">
        <v>2976</v>
      </c>
      <c r="I150" s="664">
        <v>194.084</v>
      </c>
      <c r="J150" s="664">
        <v>8</v>
      </c>
      <c r="K150" s="665">
        <v>1553.43</v>
      </c>
    </row>
    <row r="151" spans="1:11" ht="14.4" customHeight="1" x14ac:dyDescent="0.3">
      <c r="A151" s="660" t="s">
        <v>558</v>
      </c>
      <c r="B151" s="661" t="s">
        <v>1703</v>
      </c>
      <c r="C151" s="662" t="s">
        <v>568</v>
      </c>
      <c r="D151" s="663" t="s">
        <v>1705</v>
      </c>
      <c r="E151" s="662" t="s">
        <v>3271</v>
      </c>
      <c r="F151" s="663" t="s">
        <v>3272</v>
      </c>
      <c r="G151" s="662" t="s">
        <v>2977</v>
      </c>
      <c r="H151" s="662" t="s">
        <v>2978</v>
      </c>
      <c r="I151" s="664">
        <v>928.2</v>
      </c>
      <c r="J151" s="664">
        <v>20</v>
      </c>
      <c r="K151" s="665">
        <v>18564.050000000003</v>
      </c>
    </row>
    <row r="152" spans="1:11" ht="14.4" customHeight="1" x14ac:dyDescent="0.3">
      <c r="A152" s="660" t="s">
        <v>558</v>
      </c>
      <c r="B152" s="661" t="s">
        <v>1703</v>
      </c>
      <c r="C152" s="662" t="s">
        <v>568</v>
      </c>
      <c r="D152" s="663" t="s">
        <v>1705</v>
      </c>
      <c r="E152" s="662" t="s">
        <v>3271</v>
      </c>
      <c r="F152" s="663" t="s">
        <v>3272</v>
      </c>
      <c r="G152" s="662" t="s">
        <v>2979</v>
      </c>
      <c r="H152" s="662" t="s">
        <v>2980</v>
      </c>
      <c r="I152" s="664">
        <v>319.91000000000003</v>
      </c>
      <c r="J152" s="664">
        <v>40</v>
      </c>
      <c r="K152" s="665">
        <v>12796.48</v>
      </c>
    </row>
    <row r="153" spans="1:11" ht="14.4" customHeight="1" x14ac:dyDescent="0.3">
      <c r="A153" s="660" t="s">
        <v>558</v>
      </c>
      <c r="B153" s="661" t="s">
        <v>1703</v>
      </c>
      <c r="C153" s="662" t="s">
        <v>568</v>
      </c>
      <c r="D153" s="663" t="s">
        <v>1705</v>
      </c>
      <c r="E153" s="662" t="s">
        <v>3271</v>
      </c>
      <c r="F153" s="663" t="s">
        <v>3272</v>
      </c>
      <c r="G153" s="662" t="s">
        <v>2981</v>
      </c>
      <c r="H153" s="662" t="s">
        <v>2982</v>
      </c>
      <c r="I153" s="664">
        <v>568.79</v>
      </c>
      <c r="J153" s="664">
        <v>20</v>
      </c>
      <c r="K153" s="665">
        <v>11375.7</v>
      </c>
    </row>
    <row r="154" spans="1:11" ht="14.4" customHeight="1" x14ac:dyDescent="0.3">
      <c r="A154" s="660" t="s">
        <v>558</v>
      </c>
      <c r="B154" s="661" t="s">
        <v>1703</v>
      </c>
      <c r="C154" s="662" t="s">
        <v>568</v>
      </c>
      <c r="D154" s="663" t="s">
        <v>1705</v>
      </c>
      <c r="E154" s="662" t="s">
        <v>3279</v>
      </c>
      <c r="F154" s="663" t="s">
        <v>3280</v>
      </c>
      <c r="G154" s="662" t="s">
        <v>2983</v>
      </c>
      <c r="H154" s="662" t="s">
        <v>2984</v>
      </c>
      <c r="I154" s="664">
        <v>136.61000000000001</v>
      </c>
      <c r="J154" s="664">
        <v>180</v>
      </c>
      <c r="K154" s="665">
        <v>24589.62</v>
      </c>
    </row>
    <row r="155" spans="1:11" ht="14.4" customHeight="1" x14ac:dyDescent="0.3">
      <c r="A155" s="660" t="s">
        <v>558</v>
      </c>
      <c r="B155" s="661" t="s">
        <v>1703</v>
      </c>
      <c r="C155" s="662" t="s">
        <v>568</v>
      </c>
      <c r="D155" s="663" t="s">
        <v>1705</v>
      </c>
      <c r="E155" s="662" t="s">
        <v>3279</v>
      </c>
      <c r="F155" s="663" t="s">
        <v>3280</v>
      </c>
      <c r="G155" s="662" t="s">
        <v>2985</v>
      </c>
      <c r="H155" s="662" t="s">
        <v>2986</v>
      </c>
      <c r="I155" s="664">
        <v>7</v>
      </c>
      <c r="J155" s="664">
        <v>200</v>
      </c>
      <c r="K155" s="665">
        <v>1400</v>
      </c>
    </row>
    <row r="156" spans="1:11" ht="14.4" customHeight="1" x14ac:dyDescent="0.3">
      <c r="A156" s="660" t="s">
        <v>558</v>
      </c>
      <c r="B156" s="661" t="s">
        <v>1703</v>
      </c>
      <c r="C156" s="662" t="s">
        <v>568</v>
      </c>
      <c r="D156" s="663" t="s">
        <v>1705</v>
      </c>
      <c r="E156" s="662" t="s">
        <v>3279</v>
      </c>
      <c r="F156" s="663" t="s">
        <v>3280</v>
      </c>
      <c r="G156" s="662" t="s">
        <v>2987</v>
      </c>
      <c r="H156" s="662" t="s">
        <v>2988</v>
      </c>
      <c r="I156" s="664">
        <v>59.5</v>
      </c>
      <c r="J156" s="664">
        <v>20</v>
      </c>
      <c r="K156" s="665">
        <v>1190.02</v>
      </c>
    </row>
    <row r="157" spans="1:11" ht="14.4" customHeight="1" x14ac:dyDescent="0.3">
      <c r="A157" s="660" t="s">
        <v>558</v>
      </c>
      <c r="B157" s="661" t="s">
        <v>1703</v>
      </c>
      <c r="C157" s="662" t="s">
        <v>568</v>
      </c>
      <c r="D157" s="663" t="s">
        <v>1705</v>
      </c>
      <c r="E157" s="662" t="s">
        <v>3281</v>
      </c>
      <c r="F157" s="663" t="s">
        <v>3282</v>
      </c>
      <c r="G157" s="662" t="s">
        <v>2989</v>
      </c>
      <c r="H157" s="662" t="s">
        <v>2990</v>
      </c>
      <c r="I157" s="664">
        <v>33.729999999999997</v>
      </c>
      <c r="J157" s="664">
        <v>216</v>
      </c>
      <c r="K157" s="665">
        <v>7285.68</v>
      </c>
    </row>
    <row r="158" spans="1:11" ht="14.4" customHeight="1" x14ac:dyDescent="0.3">
      <c r="A158" s="660" t="s">
        <v>558</v>
      </c>
      <c r="B158" s="661" t="s">
        <v>1703</v>
      </c>
      <c r="C158" s="662" t="s">
        <v>568</v>
      </c>
      <c r="D158" s="663" t="s">
        <v>1705</v>
      </c>
      <c r="E158" s="662" t="s">
        <v>3273</v>
      </c>
      <c r="F158" s="663" t="s">
        <v>3274</v>
      </c>
      <c r="G158" s="662" t="s">
        <v>2991</v>
      </c>
      <c r="H158" s="662" t="s">
        <v>2992</v>
      </c>
      <c r="I158" s="664">
        <v>0.3</v>
      </c>
      <c r="J158" s="664">
        <v>1000</v>
      </c>
      <c r="K158" s="665">
        <v>300</v>
      </c>
    </row>
    <row r="159" spans="1:11" ht="14.4" customHeight="1" x14ac:dyDescent="0.3">
      <c r="A159" s="660" t="s">
        <v>558</v>
      </c>
      <c r="B159" s="661" t="s">
        <v>1703</v>
      </c>
      <c r="C159" s="662" t="s">
        <v>568</v>
      </c>
      <c r="D159" s="663" t="s">
        <v>1705</v>
      </c>
      <c r="E159" s="662" t="s">
        <v>3273</v>
      </c>
      <c r="F159" s="663" t="s">
        <v>3274</v>
      </c>
      <c r="G159" s="662" t="s">
        <v>2993</v>
      </c>
      <c r="H159" s="662" t="s">
        <v>2994</v>
      </c>
      <c r="I159" s="664">
        <v>0.30499999999999999</v>
      </c>
      <c r="J159" s="664">
        <v>1000</v>
      </c>
      <c r="K159" s="665">
        <v>305</v>
      </c>
    </row>
    <row r="160" spans="1:11" ht="14.4" customHeight="1" x14ac:dyDescent="0.3">
      <c r="A160" s="660" t="s">
        <v>558</v>
      </c>
      <c r="B160" s="661" t="s">
        <v>1703</v>
      </c>
      <c r="C160" s="662" t="s">
        <v>568</v>
      </c>
      <c r="D160" s="663" t="s">
        <v>1705</v>
      </c>
      <c r="E160" s="662" t="s">
        <v>3273</v>
      </c>
      <c r="F160" s="663" t="s">
        <v>3274</v>
      </c>
      <c r="G160" s="662" t="s">
        <v>2995</v>
      </c>
      <c r="H160" s="662" t="s">
        <v>2996</v>
      </c>
      <c r="I160" s="664">
        <v>0.30499999999999999</v>
      </c>
      <c r="J160" s="664">
        <v>1400</v>
      </c>
      <c r="K160" s="665">
        <v>427</v>
      </c>
    </row>
    <row r="161" spans="1:11" ht="14.4" customHeight="1" x14ac:dyDescent="0.3">
      <c r="A161" s="660" t="s">
        <v>558</v>
      </c>
      <c r="B161" s="661" t="s">
        <v>1703</v>
      </c>
      <c r="C161" s="662" t="s">
        <v>568</v>
      </c>
      <c r="D161" s="663" t="s">
        <v>1705</v>
      </c>
      <c r="E161" s="662" t="s">
        <v>3273</v>
      </c>
      <c r="F161" s="663" t="s">
        <v>3274</v>
      </c>
      <c r="G161" s="662" t="s">
        <v>2997</v>
      </c>
      <c r="H161" s="662" t="s">
        <v>2998</v>
      </c>
      <c r="I161" s="664">
        <v>0.48</v>
      </c>
      <c r="J161" s="664">
        <v>11000</v>
      </c>
      <c r="K161" s="665">
        <v>5280</v>
      </c>
    </row>
    <row r="162" spans="1:11" ht="14.4" customHeight="1" x14ac:dyDescent="0.3">
      <c r="A162" s="660" t="s">
        <v>558</v>
      </c>
      <c r="B162" s="661" t="s">
        <v>1703</v>
      </c>
      <c r="C162" s="662" t="s">
        <v>568</v>
      </c>
      <c r="D162" s="663" t="s">
        <v>1705</v>
      </c>
      <c r="E162" s="662" t="s">
        <v>3273</v>
      </c>
      <c r="F162" s="663" t="s">
        <v>3274</v>
      </c>
      <c r="G162" s="662" t="s">
        <v>2999</v>
      </c>
      <c r="H162" s="662" t="s">
        <v>3000</v>
      </c>
      <c r="I162" s="664">
        <v>1.76</v>
      </c>
      <c r="J162" s="664">
        <v>700</v>
      </c>
      <c r="K162" s="665">
        <v>1232</v>
      </c>
    </row>
    <row r="163" spans="1:11" ht="14.4" customHeight="1" x14ac:dyDescent="0.3">
      <c r="A163" s="660" t="s">
        <v>558</v>
      </c>
      <c r="B163" s="661" t="s">
        <v>1703</v>
      </c>
      <c r="C163" s="662" t="s">
        <v>568</v>
      </c>
      <c r="D163" s="663" t="s">
        <v>1705</v>
      </c>
      <c r="E163" s="662" t="s">
        <v>3273</v>
      </c>
      <c r="F163" s="663" t="s">
        <v>3274</v>
      </c>
      <c r="G163" s="662" t="s">
        <v>3001</v>
      </c>
      <c r="H163" s="662" t="s">
        <v>3002</v>
      </c>
      <c r="I163" s="664">
        <v>1.7850000000000001</v>
      </c>
      <c r="J163" s="664">
        <v>300</v>
      </c>
      <c r="K163" s="665">
        <v>536</v>
      </c>
    </row>
    <row r="164" spans="1:11" ht="14.4" customHeight="1" x14ac:dyDescent="0.3">
      <c r="A164" s="660" t="s">
        <v>558</v>
      </c>
      <c r="B164" s="661" t="s">
        <v>1703</v>
      </c>
      <c r="C164" s="662" t="s">
        <v>568</v>
      </c>
      <c r="D164" s="663" t="s">
        <v>1705</v>
      </c>
      <c r="E164" s="662" t="s">
        <v>3273</v>
      </c>
      <c r="F164" s="663" t="s">
        <v>3274</v>
      </c>
      <c r="G164" s="662" t="s">
        <v>3003</v>
      </c>
      <c r="H164" s="662" t="s">
        <v>3004</v>
      </c>
      <c r="I164" s="664">
        <v>1.79</v>
      </c>
      <c r="J164" s="664">
        <v>100</v>
      </c>
      <c r="K164" s="665">
        <v>179</v>
      </c>
    </row>
    <row r="165" spans="1:11" ht="14.4" customHeight="1" x14ac:dyDescent="0.3">
      <c r="A165" s="660" t="s">
        <v>558</v>
      </c>
      <c r="B165" s="661" t="s">
        <v>1703</v>
      </c>
      <c r="C165" s="662" t="s">
        <v>568</v>
      </c>
      <c r="D165" s="663" t="s">
        <v>1705</v>
      </c>
      <c r="E165" s="662" t="s">
        <v>3273</v>
      </c>
      <c r="F165" s="663" t="s">
        <v>3274</v>
      </c>
      <c r="G165" s="662" t="s">
        <v>3005</v>
      </c>
      <c r="H165" s="662" t="s">
        <v>3006</v>
      </c>
      <c r="I165" s="664">
        <v>12.09</v>
      </c>
      <c r="J165" s="664">
        <v>200</v>
      </c>
      <c r="K165" s="665">
        <v>2418</v>
      </c>
    </row>
    <row r="166" spans="1:11" ht="14.4" customHeight="1" x14ac:dyDescent="0.3">
      <c r="A166" s="660" t="s">
        <v>558</v>
      </c>
      <c r="B166" s="661" t="s">
        <v>1703</v>
      </c>
      <c r="C166" s="662" t="s">
        <v>568</v>
      </c>
      <c r="D166" s="663" t="s">
        <v>1705</v>
      </c>
      <c r="E166" s="662" t="s">
        <v>3275</v>
      </c>
      <c r="F166" s="663" t="s">
        <v>3276</v>
      </c>
      <c r="G166" s="662" t="s">
        <v>3007</v>
      </c>
      <c r="H166" s="662" t="s">
        <v>3008</v>
      </c>
      <c r="I166" s="664">
        <v>11.01</v>
      </c>
      <c r="J166" s="664">
        <v>80</v>
      </c>
      <c r="K166" s="665">
        <v>880.8</v>
      </c>
    </row>
    <row r="167" spans="1:11" ht="14.4" customHeight="1" x14ac:dyDescent="0.3">
      <c r="A167" s="660" t="s">
        <v>558</v>
      </c>
      <c r="B167" s="661" t="s">
        <v>1703</v>
      </c>
      <c r="C167" s="662" t="s">
        <v>568</v>
      </c>
      <c r="D167" s="663" t="s">
        <v>1705</v>
      </c>
      <c r="E167" s="662" t="s">
        <v>3275</v>
      </c>
      <c r="F167" s="663" t="s">
        <v>3276</v>
      </c>
      <c r="G167" s="662" t="s">
        <v>3009</v>
      </c>
      <c r="H167" s="662" t="s">
        <v>3010</v>
      </c>
      <c r="I167" s="664">
        <v>11.01</v>
      </c>
      <c r="J167" s="664">
        <v>80</v>
      </c>
      <c r="K167" s="665">
        <v>880.8</v>
      </c>
    </row>
    <row r="168" spans="1:11" ht="14.4" customHeight="1" x14ac:dyDescent="0.3">
      <c r="A168" s="660" t="s">
        <v>558</v>
      </c>
      <c r="B168" s="661" t="s">
        <v>1703</v>
      </c>
      <c r="C168" s="662" t="s">
        <v>568</v>
      </c>
      <c r="D168" s="663" t="s">
        <v>1705</v>
      </c>
      <c r="E168" s="662" t="s">
        <v>3275</v>
      </c>
      <c r="F168" s="663" t="s">
        <v>3276</v>
      </c>
      <c r="G168" s="662" t="s">
        <v>3011</v>
      </c>
      <c r="H168" s="662" t="s">
        <v>3012</v>
      </c>
      <c r="I168" s="664">
        <v>11.015000000000001</v>
      </c>
      <c r="J168" s="664">
        <v>120</v>
      </c>
      <c r="K168" s="665">
        <v>1321.6</v>
      </c>
    </row>
    <row r="169" spans="1:11" ht="14.4" customHeight="1" x14ac:dyDescent="0.3">
      <c r="A169" s="660" t="s">
        <v>558</v>
      </c>
      <c r="B169" s="661" t="s">
        <v>1703</v>
      </c>
      <c r="C169" s="662" t="s">
        <v>568</v>
      </c>
      <c r="D169" s="663" t="s">
        <v>1705</v>
      </c>
      <c r="E169" s="662" t="s">
        <v>3275</v>
      </c>
      <c r="F169" s="663" t="s">
        <v>3276</v>
      </c>
      <c r="G169" s="662" t="s">
        <v>3013</v>
      </c>
      <c r="H169" s="662" t="s">
        <v>3014</v>
      </c>
      <c r="I169" s="664">
        <v>11.02</v>
      </c>
      <c r="J169" s="664">
        <v>40</v>
      </c>
      <c r="K169" s="665">
        <v>440.8</v>
      </c>
    </row>
    <row r="170" spans="1:11" ht="14.4" customHeight="1" x14ac:dyDescent="0.3">
      <c r="A170" s="660" t="s">
        <v>558</v>
      </c>
      <c r="B170" s="661" t="s">
        <v>1703</v>
      </c>
      <c r="C170" s="662" t="s">
        <v>568</v>
      </c>
      <c r="D170" s="663" t="s">
        <v>1705</v>
      </c>
      <c r="E170" s="662" t="s">
        <v>3275</v>
      </c>
      <c r="F170" s="663" t="s">
        <v>3276</v>
      </c>
      <c r="G170" s="662" t="s">
        <v>2703</v>
      </c>
      <c r="H170" s="662" t="s">
        <v>2704</v>
      </c>
      <c r="I170" s="664">
        <v>0.71</v>
      </c>
      <c r="J170" s="664">
        <v>27000</v>
      </c>
      <c r="K170" s="665">
        <v>19170</v>
      </c>
    </row>
    <row r="171" spans="1:11" ht="14.4" customHeight="1" x14ac:dyDescent="0.3">
      <c r="A171" s="660" t="s">
        <v>558</v>
      </c>
      <c r="B171" s="661" t="s">
        <v>1703</v>
      </c>
      <c r="C171" s="662" t="s">
        <v>568</v>
      </c>
      <c r="D171" s="663" t="s">
        <v>1705</v>
      </c>
      <c r="E171" s="662" t="s">
        <v>3275</v>
      </c>
      <c r="F171" s="663" t="s">
        <v>3276</v>
      </c>
      <c r="G171" s="662" t="s">
        <v>3015</v>
      </c>
      <c r="H171" s="662" t="s">
        <v>3016</v>
      </c>
      <c r="I171" s="664">
        <v>0.71</v>
      </c>
      <c r="J171" s="664">
        <v>11000</v>
      </c>
      <c r="K171" s="665">
        <v>7810</v>
      </c>
    </row>
    <row r="172" spans="1:11" ht="14.4" customHeight="1" x14ac:dyDescent="0.3">
      <c r="A172" s="660" t="s">
        <v>558</v>
      </c>
      <c r="B172" s="661" t="s">
        <v>1703</v>
      </c>
      <c r="C172" s="662" t="s">
        <v>568</v>
      </c>
      <c r="D172" s="663" t="s">
        <v>1705</v>
      </c>
      <c r="E172" s="662" t="s">
        <v>3275</v>
      </c>
      <c r="F172" s="663" t="s">
        <v>3276</v>
      </c>
      <c r="G172" s="662" t="s">
        <v>3017</v>
      </c>
      <c r="H172" s="662" t="s">
        <v>3018</v>
      </c>
      <c r="I172" s="664">
        <v>0.71</v>
      </c>
      <c r="J172" s="664">
        <v>26000</v>
      </c>
      <c r="K172" s="665">
        <v>18460</v>
      </c>
    </row>
    <row r="173" spans="1:11" ht="14.4" customHeight="1" x14ac:dyDescent="0.3">
      <c r="A173" s="660" t="s">
        <v>558</v>
      </c>
      <c r="B173" s="661" t="s">
        <v>1703</v>
      </c>
      <c r="C173" s="662" t="s">
        <v>568</v>
      </c>
      <c r="D173" s="663" t="s">
        <v>1705</v>
      </c>
      <c r="E173" s="662" t="s">
        <v>3283</v>
      </c>
      <c r="F173" s="663" t="s">
        <v>3284</v>
      </c>
      <c r="G173" s="662" t="s">
        <v>3019</v>
      </c>
      <c r="H173" s="662" t="s">
        <v>3020</v>
      </c>
      <c r="I173" s="664">
        <v>139.44</v>
      </c>
      <c r="J173" s="664">
        <v>40</v>
      </c>
      <c r="K173" s="665">
        <v>5577.74</v>
      </c>
    </row>
    <row r="174" spans="1:11" ht="14.4" customHeight="1" x14ac:dyDescent="0.3">
      <c r="A174" s="660" t="s">
        <v>558</v>
      </c>
      <c r="B174" s="661" t="s">
        <v>1703</v>
      </c>
      <c r="C174" s="662" t="s">
        <v>568</v>
      </c>
      <c r="D174" s="663" t="s">
        <v>1705</v>
      </c>
      <c r="E174" s="662" t="s">
        <v>3283</v>
      </c>
      <c r="F174" s="663" t="s">
        <v>3284</v>
      </c>
      <c r="G174" s="662" t="s">
        <v>3021</v>
      </c>
      <c r="H174" s="662" t="s">
        <v>3022</v>
      </c>
      <c r="I174" s="664">
        <v>139.435</v>
      </c>
      <c r="J174" s="664">
        <v>40</v>
      </c>
      <c r="K174" s="665">
        <v>5577.45</v>
      </c>
    </row>
    <row r="175" spans="1:11" ht="14.4" customHeight="1" x14ac:dyDescent="0.3">
      <c r="A175" s="660" t="s">
        <v>558</v>
      </c>
      <c r="B175" s="661" t="s">
        <v>1703</v>
      </c>
      <c r="C175" s="662" t="s">
        <v>568</v>
      </c>
      <c r="D175" s="663" t="s">
        <v>1705</v>
      </c>
      <c r="E175" s="662" t="s">
        <v>3283</v>
      </c>
      <c r="F175" s="663" t="s">
        <v>3284</v>
      </c>
      <c r="G175" s="662" t="s">
        <v>3023</v>
      </c>
      <c r="H175" s="662" t="s">
        <v>3024</v>
      </c>
      <c r="I175" s="664">
        <v>11.65</v>
      </c>
      <c r="J175" s="664">
        <v>70</v>
      </c>
      <c r="K175" s="665">
        <v>815.66000000000008</v>
      </c>
    </row>
    <row r="176" spans="1:11" ht="14.4" customHeight="1" x14ac:dyDescent="0.3">
      <c r="A176" s="660" t="s">
        <v>558</v>
      </c>
      <c r="B176" s="661" t="s">
        <v>1703</v>
      </c>
      <c r="C176" s="662" t="s">
        <v>568</v>
      </c>
      <c r="D176" s="663" t="s">
        <v>1705</v>
      </c>
      <c r="E176" s="662" t="s">
        <v>3283</v>
      </c>
      <c r="F176" s="663" t="s">
        <v>3284</v>
      </c>
      <c r="G176" s="662" t="s">
        <v>3025</v>
      </c>
      <c r="H176" s="662" t="s">
        <v>3026</v>
      </c>
      <c r="I176" s="664">
        <v>152.46</v>
      </c>
      <c r="J176" s="664">
        <v>6</v>
      </c>
      <c r="K176" s="665">
        <v>914.76</v>
      </c>
    </row>
    <row r="177" spans="1:11" ht="14.4" customHeight="1" x14ac:dyDescent="0.3">
      <c r="A177" s="660" t="s">
        <v>558</v>
      </c>
      <c r="B177" s="661" t="s">
        <v>1703</v>
      </c>
      <c r="C177" s="662" t="s">
        <v>568</v>
      </c>
      <c r="D177" s="663" t="s">
        <v>1705</v>
      </c>
      <c r="E177" s="662" t="s">
        <v>3283</v>
      </c>
      <c r="F177" s="663" t="s">
        <v>3284</v>
      </c>
      <c r="G177" s="662" t="s">
        <v>3027</v>
      </c>
      <c r="H177" s="662" t="s">
        <v>3028</v>
      </c>
      <c r="I177" s="664">
        <v>2746.7</v>
      </c>
      <c r="J177" s="664">
        <v>4</v>
      </c>
      <c r="K177" s="665">
        <v>10986.8</v>
      </c>
    </row>
    <row r="178" spans="1:11" ht="14.4" customHeight="1" x14ac:dyDescent="0.3">
      <c r="A178" s="660" t="s">
        <v>558</v>
      </c>
      <c r="B178" s="661" t="s">
        <v>1703</v>
      </c>
      <c r="C178" s="662" t="s">
        <v>568</v>
      </c>
      <c r="D178" s="663" t="s">
        <v>1705</v>
      </c>
      <c r="E178" s="662" t="s">
        <v>3283</v>
      </c>
      <c r="F178" s="663" t="s">
        <v>3284</v>
      </c>
      <c r="G178" s="662" t="s">
        <v>3029</v>
      </c>
      <c r="H178" s="662" t="s">
        <v>3030</v>
      </c>
      <c r="I178" s="664">
        <v>6352.5</v>
      </c>
      <c r="J178" s="664">
        <v>1</v>
      </c>
      <c r="K178" s="665">
        <v>6352.5</v>
      </c>
    </row>
    <row r="179" spans="1:11" ht="14.4" customHeight="1" x14ac:dyDescent="0.3">
      <c r="A179" s="660" t="s">
        <v>558</v>
      </c>
      <c r="B179" s="661" t="s">
        <v>1703</v>
      </c>
      <c r="C179" s="662" t="s">
        <v>568</v>
      </c>
      <c r="D179" s="663" t="s">
        <v>1705</v>
      </c>
      <c r="E179" s="662" t="s">
        <v>3283</v>
      </c>
      <c r="F179" s="663" t="s">
        <v>3284</v>
      </c>
      <c r="G179" s="662" t="s">
        <v>3031</v>
      </c>
      <c r="H179" s="662" t="s">
        <v>3032</v>
      </c>
      <c r="I179" s="664">
        <v>363</v>
      </c>
      <c r="J179" s="664">
        <v>20</v>
      </c>
      <c r="K179" s="665">
        <v>7260</v>
      </c>
    </row>
    <row r="180" spans="1:11" ht="14.4" customHeight="1" x14ac:dyDescent="0.3">
      <c r="A180" s="660" t="s">
        <v>558</v>
      </c>
      <c r="B180" s="661" t="s">
        <v>1703</v>
      </c>
      <c r="C180" s="662" t="s">
        <v>568</v>
      </c>
      <c r="D180" s="663" t="s">
        <v>1705</v>
      </c>
      <c r="E180" s="662" t="s">
        <v>3283</v>
      </c>
      <c r="F180" s="663" t="s">
        <v>3284</v>
      </c>
      <c r="G180" s="662" t="s">
        <v>3033</v>
      </c>
      <c r="H180" s="662" t="s">
        <v>3034</v>
      </c>
      <c r="I180" s="664">
        <v>786.5</v>
      </c>
      <c r="J180" s="664">
        <v>4</v>
      </c>
      <c r="K180" s="665">
        <v>3146</v>
      </c>
    </row>
    <row r="181" spans="1:11" ht="14.4" customHeight="1" x14ac:dyDescent="0.3">
      <c r="A181" s="660" t="s">
        <v>558</v>
      </c>
      <c r="B181" s="661" t="s">
        <v>1703</v>
      </c>
      <c r="C181" s="662" t="s">
        <v>568</v>
      </c>
      <c r="D181" s="663" t="s">
        <v>1705</v>
      </c>
      <c r="E181" s="662" t="s">
        <v>3283</v>
      </c>
      <c r="F181" s="663" t="s">
        <v>3284</v>
      </c>
      <c r="G181" s="662" t="s">
        <v>3035</v>
      </c>
      <c r="H181" s="662" t="s">
        <v>3036</v>
      </c>
      <c r="I181" s="664">
        <v>3630</v>
      </c>
      <c r="J181" s="664">
        <v>1</v>
      </c>
      <c r="K181" s="665">
        <v>3630</v>
      </c>
    </row>
    <row r="182" spans="1:11" ht="14.4" customHeight="1" x14ac:dyDescent="0.3">
      <c r="A182" s="660" t="s">
        <v>558</v>
      </c>
      <c r="B182" s="661" t="s">
        <v>1703</v>
      </c>
      <c r="C182" s="662" t="s">
        <v>568</v>
      </c>
      <c r="D182" s="663" t="s">
        <v>1705</v>
      </c>
      <c r="E182" s="662" t="s">
        <v>3283</v>
      </c>
      <c r="F182" s="663" t="s">
        <v>3284</v>
      </c>
      <c r="G182" s="662" t="s">
        <v>3037</v>
      </c>
      <c r="H182" s="662" t="s">
        <v>3038</v>
      </c>
      <c r="I182" s="664">
        <v>1548.8</v>
      </c>
      <c r="J182" s="664">
        <v>3</v>
      </c>
      <c r="K182" s="665">
        <v>4646.3999999999996</v>
      </c>
    </row>
    <row r="183" spans="1:11" ht="14.4" customHeight="1" x14ac:dyDescent="0.3">
      <c r="A183" s="660" t="s">
        <v>558</v>
      </c>
      <c r="B183" s="661" t="s">
        <v>1703</v>
      </c>
      <c r="C183" s="662" t="s">
        <v>568</v>
      </c>
      <c r="D183" s="663" t="s">
        <v>1705</v>
      </c>
      <c r="E183" s="662" t="s">
        <v>3283</v>
      </c>
      <c r="F183" s="663" t="s">
        <v>3284</v>
      </c>
      <c r="G183" s="662" t="s">
        <v>3039</v>
      </c>
      <c r="H183" s="662" t="s">
        <v>3040</v>
      </c>
      <c r="I183" s="664">
        <v>847</v>
      </c>
      <c r="J183" s="664">
        <v>5</v>
      </c>
      <c r="K183" s="665">
        <v>4235</v>
      </c>
    </row>
    <row r="184" spans="1:11" ht="14.4" customHeight="1" x14ac:dyDescent="0.3">
      <c r="A184" s="660" t="s">
        <v>558</v>
      </c>
      <c r="B184" s="661" t="s">
        <v>1703</v>
      </c>
      <c r="C184" s="662" t="s">
        <v>568</v>
      </c>
      <c r="D184" s="663" t="s">
        <v>1705</v>
      </c>
      <c r="E184" s="662" t="s">
        <v>3283</v>
      </c>
      <c r="F184" s="663" t="s">
        <v>3284</v>
      </c>
      <c r="G184" s="662" t="s">
        <v>3041</v>
      </c>
      <c r="H184" s="662" t="s">
        <v>3042</v>
      </c>
      <c r="I184" s="664">
        <v>2480.5</v>
      </c>
      <c r="J184" s="664">
        <v>1</v>
      </c>
      <c r="K184" s="665">
        <v>2480.5</v>
      </c>
    </row>
    <row r="185" spans="1:11" ht="14.4" customHeight="1" x14ac:dyDescent="0.3">
      <c r="A185" s="660" t="s">
        <v>558</v>
      </c>
      <c r="B185" s="661" t="s">
        <v>1703</v>
      </c>
      <c r="C185" s="662" t="s">
        <v>568</v>
      </c>
      <c r="D185" s="663" t="s">
        <v>1705</v>
      </c>
      <c r="E185" s="662" t="s">
        <v>3285</v>
      </c>
      <c r="F185" s="663" t="s">
        <v>3286</v>
      </c>
      <c r="G185" s="662" t="s">
        <v>3043</v>
      </c>
      <c r="H185" s="662" t="s">
        <v>3044</v>
      </c>
      <c r="I185" s="664">
        <v>16033</v>
      </c>
      <c r="J185" s="664">
        <v>1</v>
      </c>
      <c r="K185" s="665">
        <v>16033</v>
      </c>
    </row>
    <row r="186" spans="1:11" ht="14.4" customHeight="1" x14ac:dyDescent="0.3">
      <c r="A186" s="660" t="s">
        <v>558</v>
      </c>
      <c r="B186" s="661" t="s">
        <v>1703</v>
      </c>
      <c r="C186" s="662" t="s">
        <v>568</v>
      </c>
      <c r="D186" s="663" t="s">
        <v>1705</v>
      </c>
      <c r="E186" s="662" t="s">
        <v>3287</v>
      </c>
      <c r="F186" s="663" t="s">
        <v>3288</v>
      </c>
      <c r="G186" s="662" t="s">
        <v>3045</v>
      </c>
      <c r="H186" s="662" t="s">
        <v>3046</v>
      </c>
      <c r="I186" s="664">
        <v>23.475000000000001</v>
      </c>
      <c r="J186" s="664">
        <v>60</v>
      </c>
      <c r="K186" s="665">
        <v>1408.5</v>
      </c>
    </row>
    <row r="187" spans="1:11" ht="14.4" customHeight="1" x14ac:dyDescent="0.3">
      <c r="A187" s="660" t="s">
        <v>558</v>
      </c>
      <c r="B187" s="661" t="s">
        <v>1703</v>
      </c>
      <c r="C187" s="662" t="s">
        <v>568</v>
      </c>
      <c r="D187" s="663" t="s">
        <v>1705</v>
      </c>
      <c r="E187" s="662" t="s">
        <v>3287</v>
      </c>
      <c r="F187" s="663" t="s">
        <v>3288</v>
      </c>
      <c r="G187" s="662" t="s">
        <v>3047</v>
      </c>
      <c r="H187" s="662" t="s">
        <v>3048</v>
      </c>
      <c r="I187" s="664">
        <v>511.83</v>
      </c>
      <c r="J187" s="664">
        <v>160</v>
      </c>
      <c r="K187" s="665">
        <v>81892.800000000003</v>
      </c>
    </row>
    <row r="188" spans="1:11" ht="14.4" customHeight="1" x14ac:dyDescent="0.3">
      <c r="A188" s="660" t="s">
        <v>558</v>
      </c>
      <c r="B188" s="661" t="s">
        <v>1703</v>
      </c>
      <c r="C188" s="662" t="s">
        <v>568</v>
      </c>
      <c r="D188" s="663" t="s">
        <v>1705</v>
      </c>
      <c r="E188" s="662" t="s">
        <v>3287</v>
      </c>
      <c r="F188" s="663" t="s">
        <v>3288</v>
      </c>
      <c r="G188" s="662" t="s">
        <v>3049</v>
      </c>
      <c r="H188" s="662" t="s">
        <v>3050</v>
      </c>
      <c r="I188" s="664">
        <v>66.400000000000006</v>
      </c>
      <c r="J188" s="664">
        <v>50</v>
      </c>
      <c r="K188" s="665">
        <v>3320.24</v>
      </c>
    </row>
    <row r="189" spans="1:11" ht="14.4" customHeight="1" x14ac:dyDescent="0.3">
      <c r="A189" s="660" t="s">
        <v>558</v>
      </c>
      <c r="B189" s="661" t="s">
        <v>1703</v>
      </c>
      <c r="C189" s="662" t="s">
        <v>568</v>
      </c>
      <c r="D189" s="663" t="s">
        <v>1705</v>
      </c>
      <c r="E189" s="662" t="s">
        <v>3287</v>
      </c>
      <c r="F189" s="663" t="s">
        <v>3288</v>
      </c>
      <c r="G189" s="662" t="s">
        <v>3051</v>
      </c>
      <c r="H189" s="662" t="s">
        <v>3052</v>
      </c>
      <c r="I189" s="664">
        <v>32.67</v>
      </c>
      <c r="J189" s="664">
        <v>50</v>
      </c>
      <c r="K189" s="665">
        <v>1633.5</v>
      </c>
    </row>
    <row r="190" spans="1:11" ht="14.4" customHeight="1" x14ac:dyDescent="0.3">
      <c r="A190" s="660" t="s">
        <v>558</v>
      </c>
      <c r="B190" s="661" t="s">
        <v>1703</v>
      </c>
      <c r="C190" s="662" t="s">
        <v>568</v>
      </c>
      <c r="D190" s="663" t="s">
        <v>1705</v>
      </c>
      <c r="E190" s="662" t="s">
        <v>3287</v>
      </c>
      <c r="F190" s="663" t="s">
        <v>3288</v>
      </c>
      <c r="G190" s="662" t="s">
        <v>3053</v>
      </c>
      <c r="H190" s="662" t="s">
        <v>3054</v>
      </c>
      <c r="I190" s="664">
        <v>15.153333333333334</v>
      </c>
      <c r="J190" s="664">
        <v>150</v>
      </c>
      <c r="K190" s="665">
        <v>2273.12</v>
      </c>
    </row>
    <row r="191" spans="1:11" ht="14.4" customHeight="1" x14ac:dyDescent="0.3">
      <c r="A191" s="660" t="s">
        <v>558</v>
      </c>
      <c r="B191" s="661" t="s">
        <v>1703</v>
      </c>
      <c r="C191" s="662" t="s">
        <v>568</v>
      </c>
      <c r="D191" s="663" t="s">
        <v>1705</v>
      </c>
      <c r="E191" s="662" t="s">
        <v>3287</v>
      </c>
      <c r="F191" s="663" t="s">
        <v>3288</v>
      </c>
      <c r="G191" s="662" t="s">
        <v>3055</v>
      </c>
      <c r="H191" s="662" t="s">
        <v>3056</v>
      </c>
      <c r="I191" s="664">
        <v>91.04</v>
      </c>
      <c r="J191" s="664">
        <v>20</v>
      </c>
      <c r="K191" s="665">
        <v>1820.8</v>
      </c>
    </row>
    <row r="192" spans="1:11" ht="14.4" customHeight="1" x14ac:dyDescent="0.3">
      <c r="A192" s="660" t="s">
        <v>558</v>
      </c>
      <c r="B192" s="661" t="s">
        <v>1703</v>
      </c>
      <c r="C192" s="662" t="s">
        <v>568</v>
      </c>
      <c r="D192" s="663" t="s">
        <v>1705</v>
      </c>
      <c r="E192" s="662" t="s">
        <v>3287</v>
      </c>
      <c r="F192" s="663" t="s">
        <v>3288</v>
      </c>
      <c r="G192" s="662" t="s">
        <v>3057</v>
      </c>
      <c r="H192" s="662" t="s">
        <v>3058</v>
      </c>
      <c r="I192" s="664">
        <v>1045.44</v>
      </c>
      <c r="J192" s="664">
        <v>5</v>
      </c>
      <c r="K192" s="665">
        <v>5227.2</v>
      </c>
    </row>
    <row r="193" spans="1:11" ht="14.4" customHeight="1" x14ac:dyDescent="0.3">
      <c r="A193" s="660" t="s">
        <v>558</v>
      </c>
      <c r="B193" s="661" t="s">
        <v>1703</v>
      </c>
      <c r="C193" s="662" t="s">
        <v>568</v>
      </c>
      <c r="D193" s="663" t="s">
        <v>1705</v>
      </c>
      <c r="E193" s="662" t="s">
        <v>3287</v>
      </c>
      <c r="F193" s="663" t="s">
        <v>3288</v>
      </c>
      <c r="G193" s="662" t="s">
        <v>3059</v>
      </c>
      <c r="H193" s="662" t="s">
        <v>3060</v>
      </c>
      <c r="I193" s="664">
        <v>50.6</v>
      </c>
      <c r="J193" s="664">
        <v>70</v>
      </c>
      <c r="K193" s="665">
        <v>3542</v>
      </c>
    </row>
    <row r="194" spans="1:11" ht="14.4" customHeight="1" x14ac:dyDescent="0.3">
      <c r="A194" s="660" t="s">
        <v>558</v>
      </c>
      <c r="B194" s="661" t="s">
        <v>1703</v>
      </c>
      <c r="C194" s="662" t="s">
        <v>571</v>
      </c>
      <c r="D194" s="663" t="s">
        <v>1706</v>
      </c>
      <c r="E194" s="662" t="s">
        <v>3267</v>
      </c>
      <c r="F194" s="663" t="s">
        <v>3268</v>
      </c>
      <c r="G194" s="662" t="s">
        <v>3061</v>
      </c>
      <c r="H194" s="662" t="s">
        <v>3062</v>
      </c>
      <c r="I194" s="664">
        <v>12.368181818181819</v>
      </c>
      <c r="J194" s="664">
        <v>91</v>
      </c>
      <c r="K194" s="665">
        <v>1125.5300000000002</v>
      </c>
    </row>
    <row r="195" spans="1:11" ht="14.4" customHeight="1" x14ac:dyDescent="0.3">
      <c r="A195" s="660" t="s">
        <v>558</v>
      </c>
      <c r="B195" s="661" t="s">
        <v>1703</v>
      </c>
      <c r="C195" s="662" t="s">
        <v>571</v>
      </c>
      <c r="D195" s="663" t="s">
        <v>1706</v>
      </c>
      <c r="E195" s="662" t="s">
        <v>3267</v>
      </c>
      <c r="F195" s="663" t="s">
        <v>3268</v>
      </c>
      <c r="G195" s="662" t="s">
        <v>2721</v>
      </c>
      <c r="H195" s="662" t="s">
        <v>2722</v>
      </c>
      <c r="I195" s="664">
        <v>25.55</v>
      </c>
      <c r="J195" s="664">
        <v>24</v>
      </c>
      <c r="K195" s="665">
        <v>613.21</v>
      </c>
    </row>
    <row r="196" spans="1:11" ht="14.4" customHeight="1" x14ac:dyDescent="0.3">
      <c r="A196" s="660" t="s">
        <v>558</v>
      </c>
      <c r="B196" s="661" t="s">
        <v>1703</v>
      </c>
      <c r="C196" s="662" t="s">
        <v>571</v>
      </c>
      <c r="D196" s="663" t="s">
        <v>1706</v>
      </c>
      <c r="E196" s="662" t="s">
        <v>3267</v>
      </c>
      <c r="F196" s="663" t="s">
        <v>3268</v>
      </c>
      <c r="G196" s="662" t="s">
        <v>3063</v>
      </c>
      <c r="H196" s="662" t="s">
        <v>3064</v>
      </c>
      <c r="I196" s="664">
        <v>1.3799999999999997</v>
      </c>
      <c r="J196" s="664">
        <v>1450</v>
      </c>
      <c r="K196" s="665">
        <v>2001</v>
      </c>
    </row>
    <row r="197" spans="1:11" ht="14.4" customHeight="1" x14ac:dyDescent="0.3">
      <c r="A197" s="660" t="s">
        <v>558</v>
      </c>
      <c r="B197" s="661" t="s">
        <v>1703</v>
      </c>
      <c r="C197" s="662" t="s">
        <v>571</v>
      </c>
      <c r="D197" s="663" t="s">
        <v>1706</v>
      </c>
      <c r="E197" s="662" t="s">
        <v>3267</v>
      </c>
      <c r="F197" s="663" t="s">
        <v>3268</v>
      </c>
      <c r="G197" s="662" t="s">
        <v>2687</v>
      </c>
      <c r="H197" s="662" t="s">
        <v>2688</v>
      </c>
      <c r="I197" s="664">
        <v>41.54</v>
      </c>
      <c r="J197" s="664">
        <v>230</v>
      </c>
      <c r="K197" s="665">
        <v>9554.1099999999988</v>
      </c>
    </row>
    <row r="198" spans="1:11" ht="14.4" customHeight="1" x14ac:dyDescent="0.3">
      <c r="A198" s="660" t="s">
        <v>558</v>
      </c>
      <c r="B198" s="661" t="s">
        <v>1703</v>
      </c>
      <c r="C198" s="662" t="s">
        <v>571</v>
      </c>
      <c r="D198" s="663" t="s">
        <v>1706</v>
      </c>
      <c r="E198" s="662" t="s">
        <v>3267</v>
      </c>
      <c r="F198" s="663" t="s">
        <v>3268</v>
      </c>
      <c r="G198" s="662" t="s">
        <v>2737</v>
      </c>
      <c r="H198" s="662" t="s">
        <v>2738</v>
      </c>
      <c r="I198" s="664">
        <v>0.5988888888888888</v>
      </c>
      <c r="J198" s="664">
        <v>1600</v>
      </c>
      <c r="K198" s="665">
        <v>958.5</v>
      </c>
    </row>
    <row r="199" spans="1:11" ht="14.4" customHeight="1" x14ac:dyDescent="0.3">
      <c r="A199" s="660" t="s">
        <v>558</v>
      </c>
      <c r="B199" s="661" t="s">
        <v>1703</v>
      </c>
      <c r="C199" s="662" t="s">
        <v>571</v>
      </c>
      <c r="D199" s="663" t="s">
        <v>1706</v>
      </c>
      <c r="E199" s="662" t="s">
        <v>3267</v>
      </c>
      <c r="F199" s="663" t="s">
        <v>3268</v>
      </c>
      <c r="G199" s="662" t="s">
        <v>3065</v>
      </c>
      <c r="H199" s="662" t="s">
        <v>3066</v>
      </c>
      <c r="I199" s="664">
        <v>39.729999999999997</v>
      </c>
      <c r="J199" s="664">
        <v>40</v>
      </c>
      <c r="K199" s="665">
        <v>1589.2</v>
      </c>
    </row>
    <row r="200" spans="1:11" ht="14.4" customHeight="1" x14ac:dyDescent="0.3">
      <c r="A200" s="660" t="s">
        <v>558</v>
      </c>
      <c r="B200" s="661" t="s">
        <v>1703</v>
      </c>
      <c r="C200" s="662" t="s">
        <v>571</v>
      </c>
      <c r="D200" s="663" t="s">
        <v>1706</v>
      </c>
      <c r="E200" s="662" t="s">
        <v>3267</v>
      </c>
      <c r="F200" s="663" t="s">
        <v>3268</v>
      </c>
      <c r="G200" s="662" t="s">
        <v>3067</v>
      </c>
      <c r="H200" s="662" t="s">
        <v>3068</v>
      </c>
      <c r="I200" s="664">
        <v>19.804285714285715</v>
      </c>
      <c r="J200" s="664">
        <v>38</v>
      </c>
      <c r="K200" s="665">
        <v>752.59</v>
      </c>
    </row>
    <row r="201" spans="1:11" ht="14.4" customHeight="1" x14ac:dyDescent="0.3">
      <c r="A201" s="660" t="s">
        <v>558</v>
      </c>
      <c r="B201" s="661" t="s">
        <v>1703</v>
      </c>
      <c r="C201" s="662" t="s">
        <v>571</v>
      </c>
      <c r="D201" s="663" t="s">
        <v>1706</v>
      </c>
      <c r="E201" s="662" t="s">
        <v>3267</v>
      </c>
      <c r="F201" s="663" t="s">
        <v>3268</v>
      </c>
      <c r="G201" s="662" t="s">
        <v>2689</v>
      </c>
      <c r="H201" s="662" t="s">
        <v>2690</v>
      </c>
      <c r="I201" s="664">
        <v>26.17</v>
      </c>
      <c r="J201" s="664">
        <v>8</v>
      </c>
      <c r="K201" s="665">
        <v>209.36</v>
      </c>
    </row>
    <row r="202" spans="1:11" ht="14.4" customHeight="1" x14ac:dyDescent="0.3">
      <c r="A202" s="660" t="s">
        <v>558</v>
      </c>
      <c r="B202" s="661" t="s">
        <v>1703</v>
      </c>
      <c r="C202" s="662" t="s">
        <v>571</v>
      </c>
      <c r="D202" s="663" t="s">
        <v>1706</v>
      </c>
      <c r="E202" s="662" t="s">
        <v>3267</v>
      </c>
      <c r="F202" s="663" t="s">
        <v>3268</v>
      </c>
      <c r="G202" s="662" t="s">
        <v>3069</v>
      </c>
      <c r="H202" s="662" t="s">
        <v>3070</v>
      </c>
      <c r="I202" s="664">
        <v>13.16</v>
      </c>
      <c r="J202" s="664">
        <v>24</v>
      </c>
      <c r="K202" s="665">
        <v>315.74</v>
      </c>
    </row>
    <row r="203" spans="1:11" ht="14.4" customHeight="1" x14ac:dyDescent="0.3">
      <c r="A203" s="660" t="s">
        <v>558</v>
      </c>
      <c r="B203" s="661" t="s">
        <v>1703</v>
      </c>
      <c r="C203" s="662" t="s">
        <v>571</v>
      </c>
      <c r="D203" s="663" t="s">
        <v>1706</v>
      </c>
      <c r="E203" s="662" t="s">
        <v>3267</v>
      </c>
      <c r="F203" s="663" t="s">
        <v>3268</v>
      </c>
      <c r="G203" s="662" t="s">
        <v>3071</v>
      </c>
      <c r="H203" s="662" t="s">
        <v>3072</v>
      </c>
      <c r="I203" s="664">
        <v>9.7200000000000006</v>
      </c>
      <c r="J203" s="664">
        <v>48</v>
      </c>
      <c r="K203" s="665">
        <v>466.56</v>
      </c>
    </row>
    <row r="204" spans="1:11" ht="14.4" customHeight="1" x14ac:dyDescent="0.3">
      <c r="A204" s="660" t="s">
        <v>558</v>
      </c>
      <c r="B204" s="661" t="s">
        <v>1703</v>
      </c>
      <c r="C204" s="662" t="s">
        <v>571</v>
      </c>
      <c r="D204" s="663" t="s">
        <v>1706</v>
      </c>
      <c r="E204" s="662" t="s">
        <v>3267</v>
      </c>
      <c r="F204" s="663" t="s">
        <v>3268</v>
      </c>
      <c r="G204" s="662" t="s">
        <v>3073</v>
      </c>
      <c r="H204" s="662" t="s">
        <v>3074</v>
      </c>
      <c r="I204" s="664">
        <v>7.51</v>
      </c>
      <c r="J204" s="664">
        <v>31</v>
      </c>
      <c r="K204" s="665">
        <v>232.81</v>
      </c>
    </row>
    <row r="205" spans="1:11" ht="14.4" customHeight="1" x14ac:dyDescent="0.3">
      <c r="A205" s="660" t="s">
        <v>558</v>
      </c>
      <c r="B205" s="661" t="s">
        <v>1703</v>
      </c>
      <c r="C205" s="662" t="s">
        <v>571</v>
      </c>
      <c r="D205" s="663" t="s">
        <v>1706</v>
      </c>
      <c r="E205" s="662" t="s">
        <v>3267</v>
      </c>
      <c r="F205" s="663" t="s">
        <v>3268</v>
      </c>
      <c r="G205" s="662" t="s">
        <v>3075</v>
      </c>
      <c r="H205" s="662" t="s">
        <v>3076</v>
      </c>
      <c r="I205" s="664">
        <v>0.85249999999999992</v>
      </c>
      <c r="J205" s="664">
        <v>400</v>
      </c>
      <c r="K205" s="665">
        <v>341</v>
      </c>
    </row>
    <row r="206" spans="1:11" ht="14.4" customHeight="1" x14ac:dyDescent="0.3">
      <c r="A206" s="660" t="s">
        <v>558</v>
      </c>
      <c r="B206" s="661" t="s">
        <v>1703</v>
      </c>
      <c r="C206" s="662" t="s">
        <v>571</v>
      </c>
      <c r="D206" s="663" t="s">
        <v>1706</v>
      </c>
      <c r="E206" s="662" t="s">
        <v>3267</v>
      </c>
      <c r="F206" s="663" t="s">
        <v>3268</v>
      </c>
      <c r="G206" s="662" t="s">
        <v>2691</v>
      </c>
      <c r="H206" s="662" t="s">
        <v>2692</v>
      </c>
      <c r="I206" s="664">
        <v>1.5150000000000001</v>
      </c>
      <c r="J206" s="664">
        <v>250</v>
      </c>
      <c r="K206" s="665">
        <v>379</v>
      </c>
    </row>
    <row r="207" spans="1:11" ht="14.4" customHeight="1" x14ac:dyDescent="0.3">
      <c r="A207" s="660" t="s">
        <v>558</v>
      </c>
      <c r="B207" s="661" t="s">
        <v>1703</v>
      </c>
      <c r="C207" s="662" t="s">
        <v>571</v>
      </c>
      <c r="D207" s="663" t="s">
        <v>1706</v>
      </c>
      <c r="E207" s="662" t="s">
        <v>3269</v>
      </c>
      <c r="F207" s="663" t="s">
        <v>3270</v>
      </c>
      <c r="G207" s="662" t="s">
        <v>2789</v>
      </c>
      <c r="H207" s="662" t="s">
        <v>2790</v>
      </c>
      <c r="I207" s="664">
        <v>11.145000000000001</v>
      </c>
      <c r="J207" s="664">
        <v>230</v>
      </c>
      <c r="K207" s="665">
        <v>2563.3999999999996</v>
      </c>
    </row>
    <row r="208" spans="1:11" ht="14.4" customHeight="1" x14ac:dyDescent="0.3">
      <c r="A208" s="660" t="s">
        <v>558</v>
      </c>
      <c r="B208" s="661" t="s">
        <v>1703</v>
      </c>
      <c r="C208" s="662" t="s">
        <v>571</v>
      </c>
      <c r="D208" s="663" t="s">
        <v>1706</v>
      </c>
      <c r="E208" s="662" t="s">
        <v>3269</v>
      </c>
      <c r="F208" s="663" t="s">
        <v>3270</v>
      </c>
      <c r="G208" s="662" t="s">
        <v>2791</v>
      </c>
      <c r="H208" s="662" t="s">
        <v>2792</v>
      </c>
      <c r="I208" s="664">
        <v>1.0979999999999999</v>
      </c>
      <c r="J208" s="664">
        <v>2300</v>
      </c>
      <c r="K208" s="665">
        <v>2527</v>
      </c>
    </row>
    <row r="209" spans="1:11" ht="14.4" customHeight="1" x14ac:dyDescent="0.3">
      <c r="A209" s="660" t="s">
        <v>558</v>
      </c>
      <c r="B209" s="661" t="s">
        <v>1703</v>
      </c>
      <c r="C209" s="662" t="s">
        <v>571</v>
      </c>
      <c r="D209" s="663" t="s">
        <v>1706</v>
      </c>
      <c r="E209" s="662" t="s">
        <v>3269</v>
      </c>
      <c r="F209" s="663" t="s">
        <v>3270</v>
      </c>
      <c r="G209" s="662" t="s">
        <v>2793</v>
      </c>
      <c r="H209" s="662" t="s">
        <v>2794</v>
      </c>
      <c r="I209" s="664">
        <v>1.6745454545454548</v>
      </c>
      <c r="J209" s="664">
        <v>2400</v>
      </c>
      <c r="K209" s="665">
        <v>4017</v>
      </c>
    </row>
    <row r="210" spans="1:11" ht="14.4" customHeight="1" x14ac:dyDescent="0.3">
      <c r="A210" s="660" t="s">
        <v>558</v>
      </c>
      <c r="B210" s="661" t="s">
        <v>1703</v>
      </c>
      <c r="C210" s="662" t="s">
        <v>571</v>
      </c>
      <c r="D210" s="663" t="s">
        <v>1706</v>
      </c>
      <c r="E210" s="662" t="s">
        <v>3269</v>
      </c>
      <c r="F210" s="663" t="s">
        <v>3270</v>
      </c>
      <c r="G210" s="662" t="s">
        <v>2795</v>
      </c>
      <c r="H210" s="662" t="s">
        <v>2796</v>
      </c>
      <c r="I210" s="664">
        <v>0.47444444444444439</v>
      </c>
      <c r="J210" s="664">
        <v>1900</v>
      </c>
      <c r="K210" s="665">
        <v>901</v>
      </c>
    </row>
    <row r="211" spans="1:11" ht="14.4" customHeight="1" x14ac:dyDescent="0.3">
      <c r="A211" s="660" t="s">
        <v>558</v>
      </c>
      <c r="B211" s="661" t="s">
        <v>1703</v>
      </c>
      <c r="C211" s="662" t="s">
        <v>571</v>
      </c>
      <c r="D211" s="663" t="s">
        <v>1706</v>
      </c>
      <c r="E211" s="662" t="s">
        <v>3269</v>
      </c>
      <c r="F211" s="663" t="s">
        <v>3270</v>
      </c>
      <c r="G211" s="662" t="s">
        <v>2797</v>
      </c>
      <c r="H211" s="662" t="s">
        <v>2798</v>
      </c>
      <c r="I211" s="664">
        <v>0.67</v>
      </c>
      <c r="J211" s="664">
        <v>2200</v>
      </c>
      <c r="K211" s="665">
        <v>1474</v>
      </c>
    </row>
    <row r="212" spans="1:11" ht="14.4" customHeight="1" x14ac:dyDescent="0.3">
      <c r="A212" s="660" t="s">
        <v>558</v>
      </c>
      <c r="B212" s="661" t="s">
        <v>1703</v>
      </c>
      <c r="C212" s="662" t="s">
        <v>571</v>
      </c>
      <c r="D212" s="663" t="s">
        <v>1706</v>
      </c>
      <c r="E212" s="662" t="s">
        <v>3269</v>
      </c>
      <c r="F212" s="663" t="s">
        <v>3270</v>
      </c>
      <c r="G212" s="662" t="s">
        <v>3077</v>
      </c>
      <c r="H212" s="662" t="s">
        <v>3078</v>
      </c>
      <c r="I212" s="664">
        <v>47.19</v>
      </c>
      <c r="J212" s="664">
        <v>10</v>
      </c>
      <c r="K212" s="665">
        <v>471.9</v>
      </c>
    </row>
    <row r="213" spans="1:11" ht="14.4" customHeight="1" x14ac:dyDescent="0.3">
      <c r="A213" s="660" t="s">
        <v>558</v>
      </c>
      <c r="B213" s="661" t="s">
        <v>1703</v>
      </c>
      <c r="C213" s="662" t="s">
        <v>571</v>
      </c>
      <c r="D213" s="663" t="s">
        <v>1706</v>
      </c>
      <c r="E213" s="662" t="s">
        <v>3269</v>
      </c>
      <c r="F213" s="663" t="s">
        <v>3270</v>
      </c>
      <c r="G213" s="662" t="s">
        <v>3079</v>
      </c>
      <c r="H213" s="662" t="s">
        <v>3080</v>
      </c>
      <c r="I213" s="664">
        <v>17.936666666666667</v>
      </c>
      <c r="J213" s="664">
        <v>60</v>
      </c>
      <c r="K213" s="665">
        <v>1076.2</v>
      </c>
    </row>
    <row r="214" spans="1:11" ht="14.4" customHeight="1" x14ac:dyDescent="0.3">
      <c r="A214" s="660" t="s">
        <v>558</v>
      </c>
      <c r="B214" s="661" t="s">
        <v>1703</v>
      </c>
      <c r="C214" s="662" t="s">
        <v>571</v>
      </c>
      <c r="D214" s="663" t="s">
        <v>1706</v>
      </c>
      <c r="E214" s="662" t="s">
        <v>3269</v>
      </c>
      <c r="F214" s="663" t="s">
        <v>3270</v>
      </c>
      <c r="G214" s="662" t="s">
        <v>3081</v>
      </c>
      <c r="H214" s="662" t="s">
        <v>3082</v>
      </c>
      <c r="I214" s="664">
        <v>105.02500000000001</v>
      </c>
      <c r="J214" s="664">
        <v>30</v>
      </c>
      <c r="K214" s="665">
        <v>3150.84</v>
      </c>
    </row>
    <row r="215" spans="1:11" ht="14.4" customHeight="1" x14ac:dyDescent="0.3">
      <c r="A215" s="660" t="s">
        <v>558</v>
      </c>
      <c r="B215" s="661" t="s">
        <v>1703</v>
      </c>
      <c r="C215" s="662" t="s">
        <v>571</v>
      </c>
      <c r="D215" s="663" t="s">
        <v>1706</v>
      </c>
      <c r="E215" s="662" t="s">
        <v>3269</v>
      </c>
      <c r="F215" s="663" t="s">
        <v>3270</v>
      </c>
      <c r="G215" s="662" t="s">
        <v>3083</v>
      </c>
      <c r="H215" s="662" t="s">
        <v>3084</v>
      </c>
      <c r="I215" s="664">
        <v>105.03</v>
      </c>
      <c r="J215" s="664">
        <v>10</v>
      </c>
      <c r="K215" s="665">
        <v>1050.26</v>
      </c>
    </row>
    <row r="216" spans="1:11" ht="14.4" customHeight="1" x14ac:dyDescent="0.3">
      <c r="A216" s="660" t="s">
        <v>558</v>
      </c>
      <c r="B216" s="661" t="s">
        <v>1703</v>
      </c>
      <c r="C216" s="662" t="s">
        <v>571</v>
      </c>
      <c r="D216" s="663" t="s">
        <v>1706</v>
      </c>
      <c r="E216" s="662" t="s">
        <v>3269</v>
      </c>
      <c r="F216" s="663" t="s">
        <v>3270</v>
      </c>
      <c r="G216" s="662" t="s">
        <v>3085</v>
      </c>
      <c r="H216" s="662" t="s">
        <v>3086</v>
      </c>
      <c r="I216" s="664">
        <v>81.73</v>
      </c>
      <c r="J216" s="664">
        <v>45</v>
      </c>
      <c r="K216" s="665">
        <v>3677.9</v>
      </c>
    </row>
    <row r="217" spans="1:11" ht="14.4" customHeight="1" x14ac:dyDescent="0.3">
      <c r="A217" s="660" t="s">
        <v>558</v>
      </c>
      <c r="B217" s="661" t="s">
        <v>1703</v>
      </c>
      <c r="C217" s="662" t="s">
        <v>571</v>
      </c>
      <c r="D217" s="663" t="s">
        <v>1706</v>
      </c>
      <c r="E217" s="662" t="s">
        <v>3269</v>
      </c>
      <c r="F217" s="663" t="s">
        <v>3270</v>
      </c>
      <c r="G217" s="662" t="s">
        <v>3087</v>
      </c>
      <c r="H217" s="662" t="s">
        <v>3088</v>
      </c>
      <c r="I217" s="664">
        <v>17.79</v>
      </c>
      <c r="J217" s="664">
        <v>160</v>
      </c>
      <c r="K217" s="665">
        <v>2848.4</v>
      </c>
    </row>
    <row r="218" spans="1:11" ht="14.4" customHeight="1" x14ac:dyDescent="0.3">
      <c r="A218" s="660" t="s">
        <v>558</v>
      </c>
      <c r="B218" s="661" t="s">
        <v>1703</v>
      </c>
      <c r="C218" s="662" t="s">
        <v>571</v>
      </c>
      <c r="D218" s="663" t="s">
        <v>1706</v>
      </c>
      <c r="E218" s="662" t="s">
        <v>3269</v>
      </c>
      <c r="F218" s="663" t="s">
        <v>3270</v>
      </c>
      <c r="G218" s="662" t="s">
        <v>2817</v>
      </c>
      <c r="H218" s="662" t="s">
        <v>2818</v>
      </c>
      <c r="I218" s="664">
        <v>17.907</v>
      </c>
      <c r="J218" s="664">
        <v>250</v>
      </c>
      <c r="K218" s="665">
        <v>4476.5999999999995</v>
      </c>
    </row>
    <row r="219" spans="1:11" ht="14.4" customHeight="1" x14ac:dyDescent="0.3">
      <c r="A219" s="660" t="s">
        <v>558</v>
      </c>
      <c r="B219" s="661" t="s">
        <v>1703</v>
      </c>
      <c r="C219" s="662" t="s">
        <v>571</v>
      </c>
      <c r="D219" s="663" t="s">
        <v>1706</v>
      </c>
      <c r="E219" s="662" t="s">
        <v>3269</v>
      </c>
      <c r="F219" s="663" t="s">
        <v>3270</v>
      </c>
      <c r="G219" s="662" t="s">
        <v>3089</v>
      </c>
      <c r="H219" s="662" t="s">
        <v>3090</v>
      </c>
      <c r="I219" s="664">
        <v>17.903333333333332</v>
      </c>
      <c r="J219" s="664">
        <v>50</v>
      </c>
      <c r="K219" s="665">
        <v>895.2</v>
      </c>
    </row>
    <row r="220" spans="1:11" ht="14.4" customHeight="1" x14ac:dyDescent="0.3">
      <c r="A220" s="660" t="s">
        <v>558</v>
      </c>
      <c r="B220" s="661" t="s">
        <v>1703</v>
      </c>
      <c r="C220" s="662" t="s">
        <v>571</v>
      </c>
      <c r="D220" s="663" t="s">
        <v>1706</v>
      </c>
      <c r="E220" s="662" t="s">
        <v>3269</v>
      </c>
      <c r="F220" s="663" t="s">
        <v>3270</v>
      </c>
      <c r="G220" s="662" t="s">
        <v>3091</v>
      </c>
      <c r="H220" s="662" t="s">
        <v>3092</v>
      </c>
      <c r="I220" s="664">
        <v>17.883333333333336</v>
      </c>
      <c r="J220" s="664">
        <v>50</v>
      </c>
      <c r="K220" s="665">
        <v>894.3</v>
      </c>
    </row>
    <row r="221" spans="1:11" ht="14.4" customHeight="1" x14ac:dyDescent="0.3">
      <c r="A221" s="660" t="s">
        <v>558</v>
      </c>
      <c r="B221" s="661" t="s">
        <v>1703</v>
      </c>
      <c r="C221" s="662" t="s">
        <v>571</v>
      </c>
      <c r="D221" s="663" t="s">
        <v>1706</v>
      </c>
      <c r="E221" s="662" t="s">
        <v>3269</v>
      </c>
      <c r="F221" s="663" t="s">
        <v>3270</v>
      </c>
      <c r="G221" s="662" t="s">
        <v>3093</v>
      </c>
      <c r="H221" s="662" t="s">
        <v>3094</v>
      </c>
      <c r="I221" s="664">
        <v>17.903333333333332</v>
      </c>
      <c r="J221" s="664">
        <v>20</v>
      </c>
      <c r="K221" s="665">
        <v>358.05999999999995</v>
      </c>
    </row>
    <row r="222" spans="1:11" ht="14.4" customHeight="1" x14ac:dyDescent="0.3">
      <c r="A222" s="660" t="s">
        <v>558</v>
      </c>
      <c r="B222" s="661" t="s">
        <v>1703</v>
      </c>
      <c r="C222" s="662" t="s">
        <v>571</v>
      </c>
      <c r="D222" s="663" t="s">
        <v>1706</v>
      </c>
      <c r="E222" s="662" t="s">
        <v>3269</v>
      </c>
      <c r="F222" s="663" t="s">
        <v>3270</v>
      </c>
      <c r="G222" s="662" t="s">
        <v>3095</v>
      </c>
      <c r="H222" s="662" t="s">
        <v>3096</v>
      </c>
      <c r="I222" s="664">
        <v>17.906666666666666</v>
      </c>
      <c r="J222" s="664">
        <v>510</v>
      </c>
      <c r="K222" s="665">
        <v>9132.0500000000011</v>
      </c>
    </row>
    <row r="223" spans="1:11" ht="14.4" customHeight="1" x14ac:dyDescent="0.3">
      <c r="A223" s="660" t="s">
        <v>558</v>
      </c>
      <c r="B223" s="661" t="s">
        <v>1703</v>
      </c>
      <c r="C223" s="662" t="s">
        <v>571</v>
      </c>
      <c r="D223" s="663" t="s">
        <v>1706</v>
      </c>
      <c r="E223" s="662" t="s">
        <v>3269</v>
      </c>
      <c r="F223" s="663" t="s">
        <v>3270</v>
      </c>
      <c r="G223" s="662" t="s">
        <v>3097</v>
      </c>
      <c r="H223" s="662" t="s">
        <v>3098</v>
      </c>
      <c r="I223" s="664">
        <v>23.350000000000005</v>
      </c>
      <c r="J223" s="664">
        <v>60</v>
      </c>
      <c r="K223" s="665">
        <v>1401.17</v>
      </c>
    </row>
    <row r="224" spans="1:11" ht="14.4" customHeight="1" x14ac:dyDescent="0.3">
      <c r="A224" s="660" t="s">
        <v>558</v>
      </c>
      <c r="B224" s="661" t="s">
        <v>1703</v>
      </c>
      <c r="C224" s="662" t="s">
        <v>571</v>
      </c>
      <c r="D224" s="663" t="s">
        <v>1706</v>
      </c>
      <c r="E224" s="662" t="s">
        <v>3269</v>
      </c>
      <c r="F224" s="663" t="s">
        <v>3270</v>
      </c>
      <c r="G224" s="662" t="s">
        <v>3099</v>
      </c>
      <c r="H224" s="662" t="s">
        <v>3100</v>
      </c>
      <c r="I224" s="664">
        <v>403.04</v>
      </c>
      <c r="J224" s="664">
        <v>100</v>
      </c>
      <c r="K224" s="665">
        <v>40303.9</v>
      </c>
    </row>
    <row r="225" spans="1:11" ht="14.4" customHeight="1" x14ac:dyDescent="0.3">
      <c r="A225" s="660" t="s">
        <v>558</v>
      </c>
      <c r="B225" s="661" t="s">
        <v>1703</v>
      </c>
      <c r="C225" s="662" t="s">
        <v>571</v>
      </c>
      <c r="D225" s="663" t="s">
        <v>1706</v>
      </c>
      <c r="E225" s="662" t="s">
        <v>3269</v>
      </c>
      <c r="F225" s="663" t="s">
        <v>3270</v>
      </c>
      <c r="G225" s="662" t="s">
        <v>3101</v>
      </c>
      <c r="H225" s="662" t="s">
        <v>3102</v>
      </c>
      <c r="I225" s="664">
        <v>33.880000000000003</v>
      </c>
      <c r="J225" s="664">
        <v>3</v>
      </c>
      <c r="K225" s="665">
        <v>101.64000000000001</v>
      </c>
    </row>
    <row r="226" spans="1:11" ht="14.4" customHeight="1" x14ac:dyDescent="0.3">
      <c r="A226" s="660" t="s">
        <v>558</v>
      </c>
      <c r="B226" s="661" t="s">
        <v>1703</v>
      </c>
      <c r="C226" s="662" t="s">
        <v>571</v>
      </c>
      <c r="D226" s="663" t="s">
        <v>1706</v>
      </c>
      <c r="E226" s="662" t="s">
        <v>3269</v>
      </c>
      <c r="F226" s="663" t="s">
        <v>3270</v>
      </c>
      <c r="G226" s="662" t="s">
        <v>2851</v>
      </c>
      <c r="H226" s="662" t="s">
        <v>2852</v>
      </c>
      <c r="I226" s="664">
        <v>1.6333333333333331</v>
      </c>
      <c r="J226" s="664">
        <v>4700</v>
      </c>
      <c r="K226" s="665">
        <v>7679</v>
      </c>
    </row>
    <row r="227" spans="1:11" ht="14.4" customHeight="1" x14ac:dyDescent="0.3">
      <c r="A227" s="660" t="s">
        <v>558</v>
      </c>
      <c r="B227" s="661" t="s">
        <v>1703</v>
      </c>
      <c r="C227" s="662" t="s">
        <v>571</v>
      </c>
      <c r="D227" s="663" t="s">
        <v>1706</v>
      </c>
      <c r="E227" s="662" t="s">
        <v>3269</v>
      </c>
      <c r="F227" s="663" t="s">
        <v>3270</v>
      </c>
      <c r="G227" s="662" t="s">
        <v>2855</v>
      </c>
      <c r="H227" s="662" t="s">
        <v>2856</v>
      </c>
      <c r="I227" s="664">
        <v>5.13</v>
      </c>
      <c r="J227" s="664">
        <v>1840</v>
      </c>
      <c r="K227" s="665">
        <v>9439.2000000000007</v>
      </c>
    </row>
    <row r="228" spans="1:11" ht="14.4" customHeight="1" x14ac:dyDescent="0.3">
      <c r="A228" s="660" t="s">
        <v>558</v>
      </c>
      <c r="B228" s="661" t="s">
        <v>1703</v>
      </c>
      <c r="C228" s="662" t="s">
        <v>571</v>
      </c>
      <c r="D228" s="663" t="s">
        <v>1706</v>
      </c>
      <c r="E228" s="662" t="s">
        <v>3269</v>
      </c>
      <c r="F228" s="663" t="s">
        <v>3270</v>
      </c>
      <c r="G228" s="662" t="s">
        <v>3103</v>
      </c>
      <c r="H228" s="662" t="s">
        <v>3104</v>
      </c>
      <c r="I228" s="664">
        <v>22.097499999999997</v>
      </c>
      <c r="J228" s="664">
        <v>50</v>
      </c>
      <c r="K228" s="665">
        <v>1104.8</v>
      </c>
    </row>
    <row r="229" spans="1:11" ht="14.4" customHeight="1" x14ac:dyDescent="0.3">
      <c r="A229" s="660" t="s">
        <v>558</v>
      </c>
      <c r="B229" s="661" t="s">
        <v>1703</v>
      </c>
      <c r="C229" s="662" t="s">
        <v>571</v>
      </c>
      <c r="D229" s="663" t="s">
        <v>1706</v>
      </c>
      <c r="E229" s="662" t="s">
        <v>3269</v>
      </c>
      <c r="F229" s="663" t="s">
        <v>3270</v>
      </c>
      <c r="G229" s="662" t="s">
        <v>2859</v>
      </c>
      <c r="H229" s="662" t="s">
        <v>2860</v>
      </c>
      <c r="I229" s="664">
        <v>7.950000000000002</v>
      </c>
      <c r="J229" s="664">
        <v>740</v>
      </c>
      <c r="K229" s="665">
        <v>5883</v>
      </c>
    </row>
    <row r="230" spans="1:11" ht="14.4" customHeight="1" x14ac:dyDescent="0.3">
      <c r="A230" s="660" t="s">
        <v>558</v>
      </c>
      <c r="B230" s="661" t="s">
        <v>1703</v>
      </c>
      <c r="C230" s="662" t="s">
        <v>571</v>
      </c>
      <c r="D230" s="663" t="s">
        <v>1706</v>
      </c>
      <c r="E230" s="662" t="s">
        <v>3269</v>
      </c>
      <c r="F230" s="663" t="s">
        <v>3270</v>
      </c>
      <c r="G230" s="662" t="s">
        <v>2867</v>
      </c>
      <c r="H230" s="662" t="s">
        <v>2868</v>
      </c>
      <c r="I230" s="664">
        <v>23.145</v>
      </c>
      <c r="J230" s="664">
        <v>450</v>
      </c>
      <c r="K230" s="665">
        <v>10416.290000000001</v>
      </c>
    </row>
    <row r="231" spans="1:11" ht="14.4" customHeight="1" x14ac:dyDescent="0.3">
      <c r="A231" s="660" t="s">
        <v>558</v>
      </c>
      <c r="B231" s="661" t="s">
        <v>1703</v>
      </c>
      <c r="C231" s="662" t="s">
        <v>571</v>
      </c>
      <c r="D231" s="663" t="s">
        <v>1706</v>
      </c>
      <c r="E231" s="662" t="s">
        <v>3269</v>
      </c>
      <c r="F231" s="663" t="s">
        <v>3270</v>
      </c>
      <c r="G231" s="662" t="s">
        <v>3105</v>
      </c>
      <c r="H231" s="662" t="s">
        <v>3106</v>
      </c>
      <c r="I231" s="664">
        <v>17.98</v>
      </c>
      <c r="J231" s="664">
        <v>100</v>
      </c>
      <c r="K231" s="665">
        <v>1798</v>
      </c>
    </row>
    <row r="232" spans="1:11" ht="14.4" customHeight="1" x14ac:dyDescent="0.3">
      <c r="A232" s="660" t="s">
        <v>558</v>
      </c>
      <c r="B232" s="661" t="s">
        <v>1703</v>
      </c>
      <c r="C232" s="662" t="s">
        <v>571</v>
      </c>
      <c r="D232" s="663" t="s">
        <v>1706</v>
      </c>
      <c r="E232" s="662" t="s">
        <v>3269</v>
      </c>
      <c r="F232" s="663" t="s">
        <v>3270</v>
      </c>
      <c r="G232" s="662" t="s">
        <v>3107</v>
      </c>
      <c r="H232" s="662" t="s">
        <v>3108</v>
      </c>
      <c r="I232" s="664">
        <v>17.979999999999997</v>
      </c>
      <c r="J232" s="664">
        <v>650</v>
      </c>
      <c r="K232" s="665">
        <v>11687</v>
      </c>
    </row>
    <row r="233" spans="1:11" ht="14.4" customHeight="1" x14ac:dyDescent="0.3">
      <c r="A233" s="660" t="s">
        <v>558</v>
      </c>
      <c r="B233" s="661" t="s">
        <v>1703</v>
      </c>
      <c r="C233" s="662" t="s">
        <v>571</v>
      </c>
      <c r="D233" s="663" t="s">
        <v>1706</v>
      </c>
      <c r="E233" s="662" t="s">
        <v>3269</v>
      </c>
      <c r="F233" s="663" t="s">
        <v>3270</v>
      </c>
      <c r="G233" s="662" t="s">
        <v>3109</v>
      </c>
      <c r="H233" s="662" t="s">
        <v>3110</v>
      </c>
      <c r="I233" s="664">
        <v>11.500909090909092</v>
      </c>
      <c r="J233" s="664">
        <v>1450</v>
      </c>
      <c r="K233" s="665">
        <v>16676</v>
      </c>
    </row>
    <row r="234" spans="1:11" ht="14.4" customHeight="1" x14ac:dyDescent="0.3">
      <c r="A234" s="660" t="s">
        <v>558</v>
      </c>
      <c r="B234" s="661" t="s">
        <v>1703</v>
      </c>
      <c r="C234" s="662" t="s">
        <v>571</v>
      </c>
      <c r="D234" s="663" t="s">
        <v>1706</v>
      </c>
      <c r="E234" s="662" t="s">
        <v>3269</v>
      </c>
      <c r="F234" s="663" t="s">
        <v>3270</v>
      </c>
      <c r="G234" s="662" t="s">
        <v>3111</v>
      </c>
      <c r="H234" s="662" t="s">
        <v>3112</v>
      </c>
      <c r="I234" s="664">
        <v>17.98</v>
      </c>
      <c r="J234" s="664">
        <v>50</v>
      </c>
      <c r="K234" s="665">
        <v>899</v>
      </c>
    </row>
    <row r="235" spans="1:11" ht="14.4" customHeight="1" x14ac:dyDescent="0.3">
      <c r="A235" s="660" t="s">
        <v>558</v>
      </c>
      <c r="B235" s="661" t="s">
        <v>1703</v>
      </c>
      <c r="C235" s="662" t="s">
        <v>571</v>
      </c>
      <c r="D235" s="663" t="s">
        <v>1706</v>
      </c>
      <c r="E235" s="662" t="s">
        <v>3269</v>
      </c>
      <c r="F235" s="663" t="s">
        <v>3270</v>
      </c>
      <c r="G235" s="662" t="s">
        <v>3113</v>
      </c>
      <c r="H235" s="662" t="s">
        <v>3114</v>
      </c>
      <c r="I235" s="664">
        <v>17.98</v>
      </c>
      <c r="J235" s="664">
        <v>300</v>
      </c>
      <c r="K235" s="665">
        <v>5394</v>
      </c>
    </row>
    <row r="236" spans="1:11" ht="14.4" customHeight="1" x14ac:dyDescent="0.3">
      <c r="A236" s="660" t="s">
        <v>558</v>
      </c>
      <c r="B236" s="661" t="s">
        <v>1703</v>
      </c>
      <c r="C236" s="662" t="s">
        <v>571</v>
      </c>
      <c r="D236" s="663" t="s">
        <v>1706</v>
      </c>
      <c r="E236" s="662" t="s">
        <v>3269</v>
      </c>
      <c r="F236" s="663" t="s">
        <v>3270</v>
      </c>
      <c r="G236" s="662" t="s">
        <v>3115</v>
      </c>
      <c r="H236" s="662" t="s">
        <v>3116</v>
      </c>
      <c r="I236" s="664">
        <v>38.5</v>
      </c>
      <c r="J236" s="664">
        <v>50</v>
      </c>
      <c r="K236" s="665">
        <v>1925</v>
      </c>
    </row>
    <row r="237" spans="1:11" ht="14.4" customHeight="1" x14ac:dyDescent="0.3">
      <c r="A237" s="660" t="s">
        <v>558</v>
      </c>
      <c r="B237" s="661" t="s">
        <v>1703</v>
      </c>
      <c r="C237" s="662" t="s">
        <v>571</v>
      </c>
      <c r="D237" s="663" t="s">
        <v>1706</v>
      </c>
      <c r="E237" s="662" t="s">
        <v>3269</v>
      </c>
      <c r="F237" s="663" t="s">
        <v>3270</v>
      </c>
      <c r="G237" s="662" t="s">
        <v>3117</v>
      </c>
      <c r="H237" s="662" t="s">
        <v>3118</v>
      </c>
      <c r="I237" s="664">
        <v>12.101666666666667</v>
      </c>
      <c r="J237" s="664">
        <v>80</v>
      </c>
      <c r="K237" s="665">
        <v>968.2</v>
      </c>
    </row>
    <row r="238" spans="1:11" ht="14.4" customHeight="1" x14ac:dyDescent="0.3">
      <c r="A238" s="660" t="s">
        <v>558</v>
      </c>
      <c r="B238" s="661" t="s">
        <v>1703</v>
      </c>
      <c r="C238" s="662" t="s">
        <v>571</v>
      </c>
      <c r="D238" s="663" t="s">
        <v>1706</v>
      </c>
      <c r="E238" s="662" t="s">
        <v>3269</v>
      </c>
      <c r="F238" s="663" t="s">
        <v>3270</v>
      </c>
      <c r="G238" s="662" t="s">
        <v>2885</v>
      </c>
      <c r="H238" s="662" t="s">
        <v>2886</v>
      </c>
      <c r="I238" s="664">
        <v>5.2</v>
      </c>
      <c r="J238" s="664">
        <v>10</v>
      </c>
      <c r="K238" s="665">
        <v>52</v>
      </c>
    </row>
    <row r="239" spans="1:11" ht="14.4" customHeight="1" x14ac:dyDescent="0.3">
      <c r="A239" s="660" t="s">
        <v>558</v>
      </c>
      <c r="B239" s="661" t="s">
        <v>1703</v>
      </c>
      <c r="C239" s="662" t="s">
        <v>571</v>
      </c>
      <c r="D239" s="663" t="s">
        <v>1706</v>
      </c>
      <c r="E239" s="662" t="s">
        <v>3269</v>
      </c>
      <c r="F239" s="663" t="s">
        <v>3270</v>
      </c>
      <c r="G239" s="662" t="s">
        <v>3119</v>
      </c>
      <c r="H239" s="662" t="s">
        <v>3120</v>
      </c>
      <c r="I239" s="664">
        <v>10.52</v>
      </c>
      <c r="J239" s="664">
        <v>10</v>
      </c>
      <c r="K239" s="665">
        <v>105.2</v>
      </c>
    </row>
    <row r="240" spans="1:11" ht="14.4" customHeight="1" x14ac:dyDescent="0.3">
      <c r="A240" s="660" t="s">
        <v>558</v>
      </c>
      <c r="B240" s="661" t="s">
        <v>1703</v>
      </c>
      <c r="C240" s="662" t="s">
        <v>571</v>
      </c>
      <c r="D240" s="663" t="s">
        <v>1706</v>
      </c>
      <c r="E240" s="662" t="s">
        <v>3269</v>
      </c>
      <c r="F240" s="663" t="s">
        <v>3270</v>
      </c>
      <c r="G240" s="662" t="s">
        <v>2695</v>
      </c>
      <c r="H240" s="662" t="s">
        <v>2696</v>
      </c>
      <c r="I240" s="664">
        <v>0.47499999999999998</v>
      </c>
      <c r="J240" s="664">
        <v>400</v>
      </c>
      <c r="K240" s="665">
        <v>190</v>
      </c>
    </row>
    <row r="241" spans="1:11" ht="14.4" customHeight="1" x14ac:dyDescent="0.3">
      <c r="A241" s="660" t="s">
        <v>558</v>
      </c>
      <c r="B241" s="661" t="s">
        <v>1703</v>
      </c>
      <c r="C241" s="662" t="s">
        <v>571</v>
      </c>
      <c r="D241" s="663" t="s">
        <v>1706</v>
      </c>
      <c r="E241" s="662" t="s">
        <v>3269</v>
      </c>
      <c r="F241" s="663" t="s">
        <v>3270</v>
      </c>
      <c r="G241" s="662" t="s">
        <v>2907</v>
      </c>
      <c r="H241" s="662" t="s">
        <v>2908</v>
      </c>
      <c r="I241" s="664">
        <v>4.0263636363636373</v>
      </c>
      <c r="J241" s="664">
        <v>1650</v>
      </c>
      <c r="K241" s="665">
        <v>6642.5</v>
      </c>
    </row>
    <row r="242" spans="1:11" ht="14.4" customHeight="1" x14ac:dyDescent="0.3">
      <c r="A242" s="660" t="s">
        <v>558</v>
      </c>
      <c r="B242" s="661" t="s">
        <v>1703</v>
      </c>
      <c r="C242" s="662" t="s">
        <v>571</v>
      </c>
      <c r="D242" s="663" t="s">
        <v>1706</v>
      </c>
      <c r="E242" s="662" t="s">
        <v>3269</v>
      </c>
      <c r="F242" s="663" t="s">
        <v>3270</v>
      </c>
      <c r="G242" s="662" t="s">
        <v>2909</v>
      </c>
      <c r="H242" s="662" t="s">
        <v>2910</v>
      </c>
      <c r="I242" s="664">
        <v>2.6</v>
      </c>
      <c r="J242" s="664">
        <v>100</v>
      </c>
      <c r="K242" s="665">
        <v>260</v>
      </c>
    </row>
    <row r="243" spans="1:11" ht="14.4" customHeight="1" x14ac:dyDescent="0.3">
      <c r="A243" s="660" t="s">
        <v>558</v>
      </c>
      <c r="B243" s="661" t="s">
        <v>1703</v>
      </c>
      <c r="C243" s="662" t="s">
        <v>571</v>
      </c>
      <c r="D243" s="663" t="s">
        <v>1706</v>
      </c>
      <c r="E243" s="662" t="s">
        <v>3269</v>
      </c>
      <c r="F243" s="663" t="s">
        <v>3270</v>
      </c>
      <c r="G243" s="662" t="s">
        <v>2911</v>
      </c>
      <c r="H243" s="662" t="s">
        <v>2912</v>
      </c>
      <c r="I243" s="664">
        <v>2.6066666666666669</v>
      </c>
      <c r="J243" s="664">
        <v>150</v>
      </c>
      <c r="K243" s="665">
        <v>391</v>
      </c>
    </row>
    <row r="244" spans="1:11" ht="14.4" customHeight="1" x14ac:dyDescent="0.3">
      <c r="A244" s="660" t="s">
        <v>558</v>
      </c>
      <c r="B244" s="661" t="s">
        <v>1703</v>
      </c>
      <c r="C244" s="662" t="s">
        <v>571</v>
      </c>
      <c r="D244" s="663" t="s">
        <v>1706</v>
      </c>
      <c r="E244" s="662" t="s">
        <v>3269</v>
      </c>
      <c r="F244" s="663" t="s">
        <v>3270</v>
      </c>
      <c r="G244" s="662" t="s">
        <v>3121</v>
      </c>
      <c r="H244" s="662" t="s">
        <v>3122</v>
      </c>
      <c r="I244" s="664">
        <v>2.61</v>
      </c>
      <c r="J244" s="664">
        <v>100</v>
      </c>
      <c r="K244" s="665">
        <v>261</v>
      </c>
    </row>
    <row r="245" spans="1:11" ht="14.4" customHeight="1" x14ac:dyDescent="0.3">
      <c r="A245" s="660" t="s">
        <v>558</v>
      </c>
      <c r="B245" s="661" t="s">
        <v>1703</v>
      </c>
      <c r="C245" s="662" t="s">
        <v>571</v>
      </c>
      <c r="D245" s="663" t="s">
        <v>1706</v>
      </c>
      <c r="E245" s="662" t="s">
        <v>3269</v>
      </c>
      <c r="F245" s="663" t="s">
        <v>3270</v>
      </c>
      <c r="G245" s="662" t="s">
        <v>3123</v>
      </c>
      <c r="H245" s="662" t="s">
        <v>3124</v>
      </c>
      <c r="I245" s="664">
        <v>197.96</v>
      </c>
      <c r="J245" s="664">
        <v>10</v>
      </c>
      <c r="K245" s="665">
        <v>1979.57</v>
      </c>
    </row>
    <row r="246" spans="1:11" ht="14.4" customHeight="1" x14ac:dyDescent="0.3">
      <c r="A246" s="660" t="s">
        <v>558</v>
      </c>
      <c r="B246" s="661" t="s">
        <v>1703</v>
      </c>
      <c r="C246" s="662" t="s">
        <v>571</v>
      </c>
      <c r="D246" s="663" t="s">
        <v>1706</v>
      </c>
      <c r="E246" s="662" t="s">
        <v>3269</v>
      </c>
      <c r="F246" s="663" t="s">
        <v>3270</v>
      </c>
      <c r="G246" s="662" t="s">
        <v>3125</v>
      </c>
      <c r="H246" s="662" t="s">
        <v>3126</v>
      </c>
      <c r="I246" s="664">
        <v>1672.22</v>
      </c>
      <c r="J246" s="664">
        <v>10</v>
      </c>
      <c r="K246" s="665">
        <v>16722.2</v>
      </c>
    </row>
    <row r="247" spans="1:11" ht="14.4" customHeight="1" x14ac:dyDescent="0.3">
      <c r="A247" s="660" t="s">
        <v>558</v>
      </c>
      <c r="B247" s="661" t="s">
        <v>1703</v>
      </c>
      <c r="C247" s="662" t="s">
        <v>571</v>
      </c>
      <c r="D247" s="663" t="s">
        <v>1706</v>
      </c>
      <c r="E247" s="662" t="s">
        <v>3269</v>
      </c>
      <c r="F247" s="663" t="s">
        <v>3270</v>
      </c>
      <c r="G247" s="662" t="s">
        <v>3127</v>
      </c>
      <c r="H247" s="662" t="s">
        <v>3128</v>
      </c>
      <c r="I247" s="664">
        <v>197.95499999999998</v>
      </c>
      <c r="J247" s="664">
        <v>20</v>
      </c>
      <c r="K247" s="665">
        <v>3959.1</v>
      </c>
    </row>
    <row r="248" spans="1:11" ht="14.4" customHeight="1" x14ac:dyDescent="0.3">
      <c r="A248" s="660" t="s">
        <v>558</v>
      </c>
      <c r="B248" s="661" t="s">
        <v>1703</v>
      </c>
      <c r="C248" s="662" t="s">
        <v>571</v>
      </c>
      <c r="D248" s="663" t="s">
        <v>1706</v>
      </c>
      <c r="E248" s="662" t="s">
        <v>3269</v>
      </c>
      <c r="F248" s="663" t="s">
        <v>3270</v>
      </c>
      <c r="G248" s="662" t="s">
        <v>3129</v>
      </c>
      <c r="H248" s="662" t="s">
        <v>3130</v>
      </c>
      <c r="I248" s="664">
        <v>49.97</v>
      </c>
      <c r="J248" s="664">
        <v>10</v>
      </c>
      <c r="K248" s="665">
        <v>499.7</v>
      </c>
    </row>
    <row r="249" spans="1:11" ht="14.4" customHeight="1" x14ac:dyDescent="0.3">
      <c r="A249" s="660" t="s">
        <v>558</v>
      </c>
      <c r="B249" s="661" t="s">
        <v>1703</v>
      </c>
      <c r="C249" s="662" t="s">
        <v>571</v>
      </c>
      <c r="D249" s="663" t="s">
        <v>1706</v>
      </c>
      <c r="E249" s="662" t="s">
        <v>3269</v>
      </c>
      <c r="F249" s="663" t="s">
        <v>3270</v>
      </c>
      <c r="G249" s="662" t="s">
        <v>3131</v>
      </c>
      <c r="H249" s="662" t="s">
        <v>3132</v>
      </c>
      <c r="I249" s="664">
        <v>49.98</v>
      </c>
      <c r="J249" s="664">
        <v>10</v>
      </c>
      <c r="K249" s="665">
        <v>499.8</v>
      </c>
    </row>
    <row r="250" spans="1:11" ht="14.4" customHeight="1" x14ac:dyDescent="0.3">
      <c r="A250" s="660" t="s">
        <v>558</v>
      </c>
      <c r="B250" s="661" t="s">
        <v>1703</v>
      </c>
      <c r="C250" s="662" t="s">
        <v>571</v>
      </c>
      <c r="D250" s="663" t="s">
        <v>1706</v>
      </c>
      <c r="E250" s="662" t="s">
        <v>3269</v>
      </c>
      <c r="F250" s="663" t="s">
        <v>3270</v>
      </c>
      <c r="G250" s="662" t="s">
        <v>3133</v>
      </c>
      <c r="H250" s="662" t="s">
        <v>3134</v>
      </c>
      <c r="I250" s="664">
        <v>49.97</v>
      </c>
      <c r="J250" s="664">
        <v>10</v>
      </c>
      <c r="K250" s="665">
        <v>499.7</v>
      </c>
    </row>
    <row r="251" spans="1:11" ht="14.4" customHeight="1" x14ac:dyDescent="0.3">
      <c r="A251" s="660" t="s">
        <v>558</v>
      </c>
      <c r="B251" s="661" t="s">
        <v>1703</v>
      </c>
      <c r="C251" s="662" t="s">
        <v>571</v>
      </c>
      <c r="D251" s="663" t="s">
        <v>1706</v>
      </c>
      <c r="E251" s="662" t="s">
        <v>3269</v>
      </c>
      <c r="F251" s="663" t="s">
        <v>3270</v>
      </c>
      <c r="G251" s="662" t="s">
        <v>3135</v>
      </c>
      <c r="H251" s="662" t="s">
        <v>3136</v>
      </c>
      <c r="I251" s="664">
        <v>49.97</v>
      </c>
      <c r="J251" s="664">
        <v>10</v>
      </c>
      <c r="K251" s="665">
        <v>499.7</v>
      </c>
    </row>
    <row r="252" spans="1:11" ht="14.4" customHeight="1" x14ac:dyDescent="0.3">
      <c r="A252" s="660" t="s">
        <v>558</v>
      </c>
      <c r="B252" s="661" t="s">
        <v>1703</v>
      </c>
      <c r="C252" s="662" t="s">
        <v>571</v>
      </c>
      <c r="D252" s="663" t="s">
        <v>1706</v>
      </c>
      <c r="E252" s="662" t="s">
        <v>3269</v>
      </c>
      <c r="F252" s="663" t="s">
        <v>3270</v>
      </c>
      <c r="G252" s="662" t="s">
        <v>3137</v>
      </c>
      <c r="H252" s="662" t="s">
        <v>3138</v>
      </c>
      <c r="I252" s="664">
        <v>49.97</v>
      </c>
      <c r="J252" s="664">
        <v>10</v>
      </c>
      <c r="K252" s="665">
        <v>499.7</v>
      </c>
    </row>
    <row r="253" spans="1:11" ht="14.4" customHeight="1" x14ac:dyDescent="0.3">
      <c r="A253" s="660" t="s">
        <v>558</v>
      </c>
      <c r="B253" s="661" t="s">
        <v>1703</v>
      </c>
      <c r="C253" s="662" t="s">
        <v>571</v>
      </c>
      <c r="D253" s="663" t="s">
        <v>1706</v>
      </c>
      <c r="E253" s="662" t="s">
        <v>3269</v>
      </c>
      <c r="F253" s="663" t="s">
        <v>3270</v>
      </c>
      <c r="G253" s="662" t="s">
        <v>3139</v>
      </c>
      <c r="H253" s="662" t="s">
        <v>3140</v>
      </c>
      <c r="I253" s="664">
        <v>13.31</v>
      </c>
      <c r="J253" s="664">
        <v>10</v>
      </c>
      <c r="K253" s="665">
        <v>133.1</v>
      </c>
    </row>
    <row r="254" spans="1:11" ht="14.4" customHeight="1" x14ac:dyDescent="0.3">
      <c r="A254" s="660" t="s">
        <v>558</v>
      </c>
      <c r="B254" s="661" t="s">
        <v>1703</v>
      </c>
      <c r="C254" s="662" t="s">
        <v>571</v>
      </c>
      <c r="D254" s="663" t="s">
        <v>1706</v>
      </c>
      <c r="E254" s="662" t="s">
        <v>3269</v>
      </c>
      <c r="F254" s="663" t="s">
        <v>3270</v>
      </c>
      <c r="G254" s="662" t="s">
        <v>3141</v>
      </c>
      <c r="H254" s="662" t="s">
        <v>3142</v>
      </c>
      <c r="I254" s="664">
        <v>197.95499999999998</v>
      </c>
      <c r="J254" s="664">
        <v>20</v>
      </c>
      <c r="K254" s="665">
        <v>3959.13</v>
      </c>
    </row>
    <row r="255" spans="1:11" ht="14.4" customHeight="1" x14ac:dyDescent="0.3">
      <c r="A255" s="660" t="s">
        <v>558</v>
      </c>
      <c r="B255" s="661" t="s">
        <v>1703</v>
      </c>
      <c r="C255" s="662" t="s">
        <v>571</v>
      </c>
      <c r="D255" s="663" t="s">
        <v>1706</v>
      </c>
      <c r="E255" s="662" t="s">
        <v>3269</v>
      </c>
      <c r="F255" s="663" t="s">
        <v>3270</v>
      </c>
      <c r="G255" s="662" t="s">
        <v>3143</v>
      </c>
      <c r="H255" s="662" t="s">
        <v>3144</v>
      </c>
      <c r="I255" s="664">
        <v>105.03</v>
      </c>
      <c r="J255" s="664">
        <v>10</v>
      </c>
      <c r="K255" s="665">
        <v>1050.28</v>
      </c>
    </row>
    <row r="256" spans="1:11" ht="14.4" customHeight="1" x14ac:dyDescent="0.3">
      <c r="A256" s="660" t="s">
        <v>558</v>
      </c>
      <c r="B256" s="661" t="s">
        <v>1703</v>
      </c>
      <c r="C256" s="662" t="s">
        <v>571</v>
      </c>
      <c r="D256" s="663" t="s">
        <v>1706</v>
      </c>
      <c r="E256" s="662" t="s">
        <v>3269</v>
      </c>
      <c r="F256" s="663" t="s">
        <v>3270</v>
      </c>
      <c r="G256" s="662" t="s">
        <v>3145</v>
      </c>
      <c r="H256" s="662" t="s">
        <v>3146</v>
      </c>
      <c r="I256" s="664">
        <v>72.150000000000006</v>
      </c>
      <c r="J256" s="664">
        <v>50</v>
      </c>
      <c r="K256" s="665">
        <v>3607.62</v>
      </c>
    </row>
    <row r="257" spans="1:11" ht="14.4" customHeight="1" x14ac:dyDescent="0.3">
      <c r="A257" s="660" t="s">
        <v>558</v>
      </c>
      <c r="B257" s="661" t="s">
        <v>1703</v>
      </c>
      <c r="C257" s="662" t="s">
        <v>571</v>
      </c>
      <c r="D257" s="663" t="s">
        <v>1706</v>
      </c>
      <c r="E257" s="662" t="s">
        <v>3269</v>
      </c>
      <c r="F257" s="663" t="s">
        <v>3270</v>
      </c>
      <c r="G257" s="662" t="s">
        <v>3147</v>
      </c>
      <c r="H257" s="662" t="s">
        <v>3148</v>
      </c>
      <c r="I257" s="664">
        <v>197.96</v>
      </c>
      <c r="J257" s="664">
        <v>20</v>
      </c>
      <c r="K257" s="665">
        <v>3959.13</v>
      </c>
    </row>
    <row r="258" spans="1:11" ht="14.4" customHeight="1" x14ac:dyDescent="0.3">
      <c r="A258" s="660" t="s">
        <v>558</v>
      </c>
      <c r="B258" s="661" t="s">
        <v>1703</v>
      </c>
      <c r="C258" s="662" t="s">
        <v>571</v>
      </c>
      <c r="D258" s="663" t="s">
        <v>1706</v>
      </c>
      <c r="E258" s="662" t="s">
        <v>3269</v>
      </c>
      <c r="F258" s="663" t="s">
        <v>3270</v>
      </c>
      <c r="G258" s="662" t="s">
        <v>3149</v>
      </c>
      <c r="H258" s="662" t="s">
        <v>3150</v>
      </c>
      <c r="I258" s="664">
        <v>21.78</v>
      </c>
      <c r="J258" s="664">
        <v>50</v>
      </c>
      <c r="K258" s="665">
        <v>1089</v>
      </c>
    </row>
    <row r="259" spans="1:11" ht="14.4" customHeight="1" x14ac:dyDescent="0.3">
      <c r="A259" s="660" t="s">
        <v>558</v>
      </c>
      <c r="B259" s="661" t="s">
        <v>1703</v>
      </c>
      <c r="C259" s="662" t="s">
        <v>571</v>
      </c>
      <c r="D259" s="663" t="s">
        <v>1706</v>
      </c>
      <c r="E259" s="662" t="s">
        <v>3269</v>
      </c>
      <c r="F259" s="663" t="s">
        <v>3270</v>
      </c>
      <c r="G259" s="662" t="s">
        <v>3151</v>
      </c>
      <c r="H259" s="662" t="s">
        <v>3152</v>
      </c>
      <c r="I259" s="664">
        <v>17.905000000000001</v>
      </c>
      <c r="J259" s="664">
        <v>20</v>
      </c>
      <c r="K259" s="665">
        <v>358.1</v>
      </c>
    </row>
    <row r="260" spans="1:11" ht="14.4" customHeight="1" x14ac:dyDescent="0.3">
      <c r="A260" s="660" t="s">
        <v>558</v>
      </c>
      <c r="B260" s="661" t="s">
        <v>1703</v>
      </c>
      <c r="C260" s="662" t="s">
        <v>571</v>
      </c>
      <c r="D260" s="663" t="s">
        <v>1706</v>
      </c>
      <c r="E260" s="662" t="s">
        <v>3269</v>
      </c>
      <c r="F260" s="663" t="s">
        <v>3270</v>
      </c>
      <c r="G260" s="662" t="s">
        <v>3153</v>
      </c>
      <c r="H260" s="662" t="s">
        <v>3154</v>
      </c>
      <c r="I260" s="664">
        <v>49.97</v>
      </c>
      <c r="J260" s="664">
        <v>10</v>
      </c>
      <c r="K260" s="665">
        <v>499.7</v>
      </c>
    </row>
    <row r="261" spans="1:11" ht="14.4" customHeight="1" x14ac:dyDescent="0.3">
      <c r="A261" s="660" t="s">
        <v>558</v>
      </c>
      <c r="B261" s="661" t="s">
        <v>1703</v>
      </c>
      <c r="C261" s="662" t="s">
        <v>571</v>
      </c>
      <c r="D261" s="663" t="s">
        <v>1706</v>
      </c>
      <c r="E261" s="662" t="s">
        <v>3269</v>
      </c>
      <c r="F261" s="663" t="s">
        <v>3270</v>
      </c>
      <c r="G261" s="662" t="s">
        <v>3155</v>
      </c>
      <c r="H261" s="662" t="s">
        <v>3156</v>
      </c>
      <c r="I261" s="664">
        <v>49.97</v>
      </c>
      <c r="J261" s="664">
        <v>10</v>
      </c>
      <c r="K261" s="665">
        <v>499.7</v>
      </c>
    </row>
    <row r="262" spans="1:11" ht="14.4" customHeight="1" x14ac:dyDescent="0.3">
      <c r="A262" s="660" t="s">
        <v>558</v>
      </c>
      <c r="B262" s="661" t="s">
        <v>1703</v>
      </c>
      <c r="C262" s="662" t="s">
        <v>571</v>
      </c>
      <c r="D262" s="663" t="s">
        <v>1706</v>
      </c>
      <c r="E262" s="662" t="s">
        <v>3269</v>
      </c>
      <c r="F262" s="663" t="s">
        <v>3270</v>
      </c>
      <c r="G262" s="662" t="s">
        <v>3157</v>
      </c>
      <c r="H262" s="662" t="s">
        <v>3158</v>
      </c>
      <c r="I262" s="664">
        <v>1131.3499999999999</v>
      </c>
      <c r="J262" s="664">
        <v>10</v>
      </c>
      <c r="K262" s="665">
        <v>11313.5</v>
      </c>
    </row>
    <row r="263" spans="1:11" ht="14.4" customHeight="1" x14ac:dyDescent="0.3">
      <c r="A263" s="660" t="s">
        <v>558</v>
      </c>
      <c r="B263" s="661" t="s">
        <v>1703</v>
      </c>
      <c r="C263" s="662" t="s">
        <v>571</v>
      </c>
      <c r="D263" s="663" t="s">
        <v>1706</v>
      </c>
      <c r="E263" s="662" t="s">
        <v>3269</v>
      </c>
      <c r="F263" s="663" t="s">
        <v>3270</v>
      </c>
      <c r="G263" s="662" t="s">
        <v>3159</v>
      </c>
      <c r="H263" s="662" t="s">
        <v>3160</v>
      </c>
      <c r="I263" s="664">
        <v>1285.6300000000001</v>
      </c>
      <c r="J263" s="664">
        <v>9</v>
      </c>
      <c r="K263" s="665">
        <v>11570.63</v>
      </c>
    </row>
    <row r="264" spans="1:11" ht="14.4" customHeight="1" x14ac:dyDescent="0.3">
      <c r="A264" s="660" t="s">
        <v>558</v>
      </c>
      <c r="B264" s="661" t="s">
        <v>1703</v>
      </c>
      <c r="C264" s="662" t="s">
        <v>571</v>
      </c>
      <c r="D264" s="663" t="s">
        <v>1706</v>
      </c>
      <c r="E264" s="662" t="s">
        <v>3279</v>
      </c>
      <c r="F264" s="663" t="s">
        <v>3280</v>
      </c>
      <c r="G264" s="662" t="s">
        <v>3161</v>
      </c>
      <c r="H264" s="662" t="s">
        <v>3162</v>
      </c>
      <c r="I264" s="664">
        <v>8.1649999999999991</v>
      </c>
      <c r="J264" s="664">
        <v>1800</v>
      </c>
      <c r="K264" s="665">
        <v>14695</v>
      </c>
    </row>
    <row r="265" spans="1:11" ht="14.4" customHeight="1" x14ac:dyDescent="0.3">
      <c r="A265" s="660" t="s">
        <v>558</v>
      </c>
      <c r="B265" s="661" t="s">
        <v>1703</v>
      </c>
      <c r="C265" s="662" t="s">
        <v>571</v>
      </c>
      <c r="D265" s="663" t="s">
        <v>1706</v>
      </c>
      <c r="E265" s="662" t="s">
        <v>3279</v>
      </c>
      <c r="F265" s="663" t="s">
        <v>3280</v>
      </c>
      <c r="G265" s="662" t="s">
        <v>3163</v>
      </c>
      <c r="H265" s="662" t="s">
        <v>3164</v>
      </c>
      <c r="I265" s="664">
        <v>12.782500000000001</v>
      </c>
      <c r="J265" s="664">
        <v>160</v>
      </c>
      <c r="K265" s="665">
        <v>2045.07</v>
      </c>
    </row>
    <row r="266" spans="1:11" ht="14.4" customHeight="1" x14ac:dyDescent="0.3">
      <c r="A266" s="660" t="s">
        <v>558</v>
      </c>
      <c r="B266" s="661" t="s">
        <v>1703</v>
      </c>
      <c r="C266" s="662" t="s">
        <v>571</v>
      </c>
      <c r="D266" s="663" t="s">
        <v>1706</v>
      </c>
      <c r="E266" s="662" t="s">
        <v>3273</v>
      </c>
      <c r="F266" s="663" t="s">
        <v>3274</v>
      </c>
      <c r="G266" s="662" t="s">
        <v>3165</v>
      </c>
      <c r="H266" s="662" t="s">
        <v>3166</v>
      </c>
      <c r="I266" s="664">
        <v>180.435</v>
      </c>
      <c r="J266" s="664">
        <v>50</v>
      </c>
      <c r="K266" s="665">
        <v>9021.52</v>
      </c>
    </row>
    <row r="267" spans="1:11" ht="14.4" customHeight="1" x14ac:dyDescent="0.3">
      <c r="A267" s="660" t="s">
        <v>558</v>
      </c>
      <c r="B267" s="661" t="s">
        <v>1703</v>
      </c>
      <c r="C267" s="662" t="s">
        <v>571</v>
      </c>
      <c r="D267" s="663" t="s">
        <v>1706</v>
      </c>
      <c r="E267" s="662" t="s">
        <v>3273</v>
      </c>
      <c r="F267" s="663" t="s">
        <v>3274</v>
      </c>
      <c r="G267" s="662" t="s">
        <v>2993</v>
      </c>
      <c r="H267" s="662" t="s">
        <v>2994</v>
      </c>
      <c r="I267" s="664">
        <v>0.30571428571428572</v>
      </c>
      <c r="J267" s="664">
        <v>1600</v>
      </c>
      <c r="K267" s="665">
        <v>491</v>
      </c>
    </row>
    <row r="268" spans="1:11" ht="14.4" customHeight="1" x14ac:dyDescent="0.3">
      <c r="A268" s="660" t="s">
        <v>558</v>
      </c>
      <c r="B268" s="661" t="s">
        <v>1703</v>
      </c>
      <c r="C268" s="662" t="s">
        <v>571</v>
      </c>
      <c r="D268" s="663" t="s">
        <v>1706</v>
      </c>
      <c r="E268" s="662" t="s">
        <v>3273</v>
      </c>
      <c r="F268" s="663" t="s">
        <v>3274</v>
      </c>
      <c r="G268" s="662" t="s">
        <v>2995</v>
      </c>
      <c r="H268" s="662" t="s">
        <v>2996</v>
      </c>
      <c r="I268" s="664">
        <v>0.30666666666666664</v>
      </c>
      <c r="J268" s="664">
        <v>900</v>
      </c>
      <c r="K268" s="665">
        <v>278</v>
      </c>
    </row>
    <row r="269" spans="1:11" ht="14.4" customHeight="1" x14ac:dyDescent="0.3">
      <c r="A269" s="660" t="s">
        <v>558</v>
      </c>
      <c r="B269" s="661" t="s">
        <v>1703</v>
      </c>
      <c r="C269" s="662" t="s">
        <v>571</v>
      </c>
      <c r="D269" s="663" t="s">
        <v>1706</v>
      </c>
      <c r="E269" s="662" t="s">
        <v>3273</v>
      </c>
      <c r="F269" s="663" t="s">
        <v>3274</v>
      </c>
      <c r="G269" s="662" t="s">
        <v>3167</v>
      </c>
      <c r="H269" s="662" t="s">
        <v>3168</v>
      </c>
      <c r="I269" s="664">
        <v>48.82</v>
      </c>
      <c r="J269" s="664">
        <v>25</v>
      </c>
      <c r="K269" s="665">
        <v>1220.5899999999999</v>
      </c>
    </row>
    <row r="270" spans="1:11" ht="14.4" customHeight="1" x14ac:dyDescent="0.3">
      <c r="A270" s="660" t="s">
        <v>558</v>
      </c>
      <c r="B270" s="661" t="s">
        <v>1703</v>
      </c>
      <c r="C270" s="662" t="s">
        <v>571</v>
      </c>
      <c r="D270" s="663" t="s">
        <v>1706</v>
      </c>
      <c r="E270" s="662" t="s">
        <v>3273</v>
      </c>
      <c r="F270" s="663" t="s">
        <v>3274</v>
      </c>
      <c r="G270" s="662" t="s">
        <v>2997</v>
      </c>
      <c r="H270" s="662" t="s">
        <v>2998</v>
      </c>
      <c r="I270" s="664">
        <v>0.4863636363636365</v>
      </c>
      <c r="J270" s="664">
        <v>3600</v>
      </c>
      <c r="K270" s="665">
        <v>1752</v>
      </c>
    </row>
    <row r="271" spans="1:11" ht="14.4" customHeight="1" x14ac:dyDescent="0.3">
      <c r="A271" s="660" t="s">
        <v>558</v>
      </c>
      <c r="B271" s="661" t="s">
        <v>1703</v>
      </c>
      <c r="C271" s="662" t="s">
        <v>571</v>
      </c>
      <c r="D271" s="663" t="s">
        <v>1706</v>
      </c>
      <c r="E271" s="662" t="s">
        <v>3273</v>
      </c>
      <c r="F271" s="663" t="s">
        <v>3274</v>
      </c>
      <c r="G271" s="662" t="s">
        <v>3169</v>
      </c>
      <c r="H271" s="662" t="s">
        <v>3170</v>
      </c>
      <c r="I271" s="664">
        <v>48.82</v>
      </c>
      <c r="J271" s="664">
        <v>25</v>
      </c>
      <c r="K271" s="665">
        <v>1220.5899999999999</v>
      </c>
    </row>
    <row r="272" spans="1:11" ht="14.4" customHeight="1" x14ac:dyDescent="0.3">
      <c r="A272" s="660" t="s">
        <v>558</v>
      </c>
      <c r="B272" s="661" t="s">
        <v>1703</v>
      </c>
      <c r="C272" s="662" t="s">
        <v>571</v>
      </c>
      <c r="D272" s="663" t="s">
        <v>1706</v>
      </c>
      <c r="E272" s="662" t="s">
        <v>3273</v>
      </c>
      <c r="F272" s="663" t="s">
        <v>3274</v>
      </c>
      <c r="G272" s="662" t="s">
        <v>3171</v>
      </c>
      <c r="H272" s="662" t="s">
        <v>3172</v>
      </c>
      <c r="I272" s="664">
        <v>48.82</v>
      </c>
      <c r="J272" s="664">
        <v>25</v>
      </c>
      <c r="K272" s="665">
        <v>1220.5</v>
      </c>
    </row>
    <row r="273" spans="1:11" ht="14.4" customHeight="1" x14ac:dyDescent="0.3">
      <c r="A273" s="660" t="s">
        <v>558</v>
      </c>
      <c r="B273" s="661" t="s">
        <v>1703</v>
      </c>
      <c r="C273" s="662" t="s">
        <v>571</v>
      </c>
      <c r="D273" s="663" t="s">
        <v>1706</v>
      </c>
      <c r="E273" s="662" t="s">
        <v>3273</v>
      </c>
      <c r="F273" s="663" t="s">
        <v>3274</v>
      </c>
      <c r="G273" s="662" t="s">
        <v>3173</v>
      </c>
      <c r="H273" s="662" t="s">
        <v>3174</v>
      </c>
      <c r="I273" s="664">
        <v>29.405000000000001</v>
      </c>
      <c r="J273" s="664">
        <v>75</v>
      </c>
      <c r="K273" s="665">
        <v>2205.46</v>
      </c>
    </row>
    <row r="274" spans="1:11" ht="14.4" customHeight="1" x14ac:dyDescent="0.3">
      <c r="A274" s="660" t="s">
        <v>558</v>
      </c>
      <c r="B274" s="661" t="s">
        <v>1703</v>
      </c>
      <c r="C274" s="662" t="s">
        <v>571</v>
      </c>
      <c r="D274" s="663" t="s">
        <v>1706</v>
      </c>
      <c r="E274" s="662" t="s">
        <v>3273</v>
      </c>
      <c r="F274" s="663" t="s">
        <v>3274</v>
      </c>
      <c r="G274" s="662" t="s">
        <v>3175</v>
      </c>
      <c r="H274" s="662" t="s">
        <v>3176</v>
      </c>
      <c r="I274" s="664">
        <v>140.11000000000001</v>
      </c>
      <c r="J274" s="664">
        <v>25</v>
      </c>
      <c r="K274" s="665">
        <v>3502.65</v>
      </c>
    </row>
    <row r="275" spans="1:11" ht="14.4" customHeight="1" x14ac:dyDescent="0.3">
      <c r="A275" s="660" t="s">
        <v>558</v>
      </c>
      <c r="B275" s="661" t="s">
        <v>1703</v>
      </c>
      <c r="C275" s="662" t="s">
        <v>571</v>
      </c>
      <c r="D275" s="663" t="s">
        <v>1706</v>
      </c>
      <c r="E275" s="662" t="s">
        <v>3273</v>
      </c>
      <c r="F275" s="663" t="s">
        <v>3274</v>
      </c>
      <c r="G275" s="662" t="s">
        <v>3177</v>
      </c>
      <c r="H275" s="662" t="s">
        <v>3178</v>
      </c>
      <c r="I275" s="664">
        <v>180.44</v>
      </c>
      <c r="J275" s="664">
        <v>50</v>
      </c>
      <c r="K275" s="665">
        <v>9021.76</v>
      </c>
    </row>
    <row r="276" spans="1:11" ht="14.4" customHeight="1" x14ac:dyDescent="0.3">
      <c r="A276" s="660" t="s">
        <v>558</v>
      </c>
      <c r="B276" s="661" t="s">
        <v>1703</v>
      </c>
      <c r="C276" s="662" t="s">
        <v>571</v>
      </c>
      <c r="D276" s="663" t="s">
        <v>1706</v>
      </c>
      <c r="E276" s="662" t="s">
        <v>3273</v>
      </c>
      <c r="F276" s="663" t="s">
        <v>3274</v>
      </c>
      <c r="G276" s="662" t="s">
        <v>3179</v>
      </c>
      <c r="H276" s="662" t="s">
        <v>3180</v>
      </c>
      <c r="I276" s="664">
        <v>297.72000000000003</v>
      </c>
      <c r="J276" s="664">
        <v>25</v>
      </c>
      <c r="K276" s="665">
        <v>7443.01</v>
      </c>
    </row>
    <row r="277" spans="1:11" ht="14.4" customHeight="1" x14ac:dyDescent="0.3">
      <c r="A277" s="660" t="s">
        <v>558</v>
      </c>
      <c r="B277" s="661" t="s">
        <v>1703</v>
      </c>
      <c r="C277" s="662" t="s">
        <v>571</v>
      </c>
      <c r="D277" s="663" t="s">
        <v>1706</v>
      </c>
      <c r="E277" s="662" t="s">
        <v>3275</v>
      </c>
      <c r="F277" s="663" t="s">
        <v>3276</v>
      </c>
      <c r="G277" s="662" t="s">
        <v>3181</v>
      </c>
      <c r="H277" s="662" t="s">
        <v>3182</v>
      </c>
      <c r="I277" s="664">
        <v>1.2174999999999998</v>
      </c>
      <c r="J277" s="664">
        <v>600</v>
      </c>
      <c r="K277" s="665">
        <v>731.42000000000007</v>
      </c>
    </row>
    <row r="278" spans="1:11" ht="14.4" customHeight="1" x14ac:dyDescent="0.3">
      <c r="A278" s="660" t="s">
        <v>558</v>
      </c>
      <c r="B278" s="661" t="s">
        <v>1703</v>
      </c>
      <c r="C278" s="662" t="s">
        <v>571</v>
      </c>
      <c r="D278" s="663" t="s">
        <v>1706</v>
      </c>
      <c r="E278" s="662" t="s">
        <v>3275</v>
      </c>
      <c r="F278" s="663" t="s">
        <v>3276</v>
      </c>
      <c r="G278" s="662" t="s">
        <v>2703</v>
      </c>
      <c r="H278" s="662" t="s">
        <v>2704</v>
      </c>
      <c r="I278" s="664">
        <v>0.71</v>
      </c>
      <c r="J278" s="664">
        <v>8200</v>
      </c>
      <c r="K278" s="665">
        <v>5822</v>
      </c>
    </row>
    <row r="279" spans="1:11" ht="14.4" customHeight="1" x14ac:dyDescent="0.3">
      <c r="A279" s="660" t="s">
        <v>558</v>
      </c>
      <c r="B279" s="661" t="s">
        <v>1703</v>
      </c>
      <c r="C279" s="662" t="s">
        <v>571</v>
      </c>
      <c r="D279" s="663" t="s">
        <v>1706</v>
      </c>
      <c r="E279" s="662" t="s">
        <v>3275</v>
      </c>
      <c r="F279" s="663" t="s">
        <v>3276</v>
      </c>
      <c r="G279" s="662" t="s">
        <v>3015</v>
      </c>
      <c r="H279" s="662" t="s">
        <v>3016</v>
      </c>
      <c r="I279" s="664">
        <v>0.71</v>
      </c>
      <c r="J279" s="664">
        <v>1800</v>
      </c>
      <c r="K279" s="665">
        <v>1278</v>
      </c>
    </row>
    <row r="280" spans="1:11" ht="14.4" customHeight="1" x14ac:dyDescent="0.3">
      <c r="A280" s="660" t="s">
        <v>558</v>
      </c>
      <c r="B280" s="661" t="s">
        <v>1703</v>
      </c>
      <c r="C280" s="662" t="s">
        <v>571</v>
      </c>
      <c r="D280" s="663" t="s">
        <v>1706</v>
      </c>
      <c r="E280" s="662" t="s">
        <v>3275</v>
      </c>
      <c r="F280" s="663" t="s">
        <v>3276</v>
      </c>
      <c r="G280" s="662" t="s">
        <v>3017</v>
      </c>
      <c r="H280" s="662" t="s">
        <v>3018</v>
      </c>
      <c r="I280" s="664">
        <v>0.71</v>
      </c>
      <c r="J280" s="664">
        <v>4600</v>
      </c>
      <c r="K280" s="665">
        <v>3266</v>
      </c>
    </row>
    <row r="281" spans="1:11" ht="14.4" customHeight="1" x14ac:dyDescent="0.3">
      <c r="A281" s="660" t="s">
        <v>558</v>
      </c>
      <c r="B281" s="661" t="s">
        <v>1703</v>
      </c>
      <c r="C281" s="662" t="s">
        <v>571</v>
      </c>
      <c r="D281" s="663" t="s">
        <v>1706</v>
      </c>
      <c r="E281" s="662" t="s">
        <v>3283</v>
      </c>
      <c r="F281" s="663" t="s">
        <v>3284</v>
      </c>
      <c r="G281" s="662" t="s">
        <v>3025</v>
      </c>
      <c r="H281" s="662" t="s">
        <v>3026</v>
      </c>
      <c r="I281" s="664">
        <v>152.46</v>
      </c>
      <c r="J281" s="664">
        <v>4</v>
      </c>
      <c r="K281" s="665">
        <v>609.84</v>
      </c>
    </row>
    <row r="282" spans="1:11" ht="14.4" customHeight="1" x14ac:dyDescent="0.3">
      <c r="A282" s="660" t="s">
        <v>558</v>
      </c>
      <c r="B282" s="661" t="s">
        <v>1703</v>
      </c>
      <c r="C282" s="662" t="s">
        <v>571</v>
      </c>
      <c r="D282" s="663" t="s">
        <v>1706</v>
      </c>
      <c r="E282" s="662" t="s">
        <v>3287</v>
      </c>
      <c r="F282" s="663" t="s">
        <v>3288</v>
      </c>
      <c r="G282" s="662" t="s">
        <v>3183</v>
      </c>
      <c r="H282" s="662" t="s">
        <v>3184</v>
      </c>
      <c r="I282" s="664">
        <v>13.92</v>
      </c>
      <c r="J282" s="664">
        <v>50</v>
      </c>
      <c r="K282" s="665">
        <v>696</v>
      </c>
    </row>
    <row r="283" spans="1:11" ht="14.4" customHeight="1" x14ac:dyDescent="0.3">
      <c r="A283" s="660" t="s">
        <v>558</v>
      </c>
      <c r="B283" s="661" t="s">
        <v>1703</v>
      </c>
      <c r="C283" s="662" t="s">
        <v>571</v>
      </c>
      <c r="D283" s="663" t="s">
        <v>1706</v>
      </c>
      <c r="E283" s="662" t="s">
        <v>3287</v>
      </c>
      <c r="F283" s="663" t="s">
        <v>3288</v>
      </c>
      <c r="G283" s="662" t="s">
        <v>3185</v>
      </c>
      <c r="H283" s="662" t="s">
        <v>3186</v>
      </c>
      <c r="I283" s="664">
        <v>14.45</v>
      </c>
      <c r="J283" s="664">
        <v>50</v>
      </c>
      <c r="K283" s="665">
        <v>722.5</v>
      </c>
    </row>
    <row r="284" spans="1:11" ht="14.4" customHeight="1" x14ac:dyDescent="0.3">
      <c r="A284" s="660" t="s">
        <v>558</v>
      </c>
      <c r="B284" s="661" t="s">
        <v>1703</v>
      </c>
      <c r="C284" s="662" t="s">
        <v>571</v>
      </c>
      <c r="D284" s="663" t="s">
        <v>1706</v>
      </c>
      <c r="E284" s="662" t="s">
        <v>3287</v>
      </c>
      <c r="F284" s="663" t="s">
        <v>3288</v>
      </c>
      <c r="G284" s="662" t="s">
        <v>3187</v>
      </c>
      <c r="H284" s="662" t="s">
        <v>3188</v>
      </c>
      <c r="I284" s="664">
        <v>35.01</v>
      </c>
      <c r="J284" s="664">
        <v>20</v>
      </c>
      <c r="K284" s="665">
        <v>700.12</v>
      </c>
    </row>
    <row r="285" spans="1:11" ht="14.4" customHeight="1" x14ac:dyDescent="0.3">
      <c r="A285" s="660" t="s">
        <v>558</v>
      </c>
      <c r="B285" s="661" t="s">
        <v>1703</v>
      </c>
      <c r="C285" s="662" t="s">
        <v>571</v>
      </c>
      <c r="D285" s="663" t="s">
        <v>1706</v>
      </c>
      <c r="E285" s="662" t="s">
        <v>3287</v>
      </c>
      <c r="F285" s="663" t="s">
        <v>3288</v>
      </c>
      <c r="G285" s="662" t="s">
        <v>3189</v>
      </c>
      <c r="H285" s="662" t="s">
        <v>3190</v>
      </c>
      <c r="I285" s="664">
        <v>120.002</v>
      </c>
      <c r="J285" s="664">
        <v>155</v>
      </c>
      <c r="K285" s="665">
        <v>18600.59</v>
      </c>
    </row>
    <row r="286" spans="1:11" ht="14.4" customHeight="1" x14ac:dyDescent="0.3">
      <c r="A286" s="660" t="s">
        <v>558</v>
      </c>
      <c r="B286" s="661" t="s">
        <v>1703</v>
      </c>
      <c r="C286" s="662" t="s">
        <v>571</v>
      </c>
      <c r="D286" s="663" t="s">
        <v>1706</v>
      </c>
      <c r="E286" s="662" t="s">
        <v>3287</v>
      </c>
      <c r="F286" s="663" t="s">
        <v>3288</v>
      </c>
      <c r="G286" s="662" t="s">
        <v>3191</v>
      </c>
      <c r="H286" s="662" t="s">
        <v>3192</v>
      </c>
      <c r="I286" s="664">
        <v>104.06</v>
      </c>
      <c r="J286" s="664">
        <v>20</v>
      </c>
      <c r="K286" s="665">
        <v>2081.1999999999998</v>
      </c>
    </row>
    <row r="287" spans="1:11" ht="14.4" customHeight="1" x14ac:dyDescent="0.3">
      <c r="A287" s="660" t="s">
        <v>558</v>
      </c>
      <c r="B287" s="661" t="s">
        <v>1703</v>
      </c>
      <c r="C287" s="662" t="s">
        <v>571</v>
      </c>
      <c r="D287" s="663" t="s">
        <v>1706</v>
      </c>
      <c r="E287" s="662" t="s">
        <v>3287</v>
      </c>
      <c r="F287" s="663" t="s">
        <v>3288</v>
      </c>
      <c r="G287" s="662" t="s">
        <v>3193</v>
      </c>
      <c r="H287" s="662" t="s">
        <v>3194</v>
      </c>
      <c r="I287" s="664">
        <v>35.01</v>
      </c>
      <c r="J287" s="664">
        <v>20</v>
      </c>
      <c r="K287" s="665">
        <v>700.12</v>
      </c>
    </row>
    <row r="288" spans="1:11" ht="14.4" customHeight="1" x14ac:dyDescent="0.3">
      <c r="A288" s="660" t="s">
        <v>558</v>
      </c>
      <c r="B288" s="661" t="s">
        <v>1703</v>
      </c>
      <c r="C288" s="662" t="s">
        <v>571</v>
      </c>
      <c r="D288" s="663" t="s">
        <v>1706</v>
      </c>
      <c r="E288" s="662" t="s">
        <v>3287</v>
      </c>
      <c r="F288" s="663" t="s">
        <v>3288</v>
      </c>
      <c r="G288" s="662" t="s">
        <v>3195</v>
      </c>
      <c r="H288" s="662" t="s">
        <v>3196</v>
      </c>
      <c r="I288" s="664">
        <v>198.98</v>
      </c>
      <c r="J288" s="664">
        <v>10</v>
      </c>
      <c r="K288" s="665">
        <v>1989.8</v>
      </c>
    </row>
    <row r="289" spans="1:11" ht="14.4" customHeight="1" x14ac:dyDescent="0.3">
      <c r="A289" s="660" t="s">
        <v>558</v>
      </c>
      <c r="B289" s="661" t="s">
        <v>1703</v>
      </c>
      <c r="C289" s="662" t="s">
        <v>571</v>
      </c>
      <c r="D289" s="663" t="s">
        <v>1706</v>
      </c>
      <c r="E289" s="662" t="s">
        <v>3287</v>
      </c>
      <c r="F289" s="663" t="s">
        <v>3288</v>
      </c>
      <c r="G289" s="662" t="s">
        <v>3197</v>
      </c>
      <c r="H289" s="662" t="s">
        <v>3198</v>
      </c>
      <c r="I289" s="664">
        <v>104.06</v>
      </c>
      <c r="J289" s="664">
        <v>100</v>
      </c>
      <c r="K289" s="665">
        <v>10406</v>
      </c>
    </row>
    <row r="290" spans="1:11" ht="14.4" customHeight="1" x14ac:dyDescent="0.3">
      <c r="A290" s="660" t="s">
        <v>558</v>
      </c>
      <c r="B290" s="661" t="s">
        <v>1703</v>
      </c>
      <c r="C290" s="662" t="s">
        <v>571</v>
      </c>
      <c r="D290" s="663" t="s">
        <v>1706</v>
      </c>
      <c r="E290" s="662" t="s">
        <v>3287</v>
      </c>
      <c r="F290" s="663" t="s">
        <v>3288</v>
      </c>
      <c r="G290" s="662" t="s">
        <v>3199</v>
      </c>
      <c r="H290" s="662" t="s">
        <v>3200</v>
      </c>
      <c r="I290" s="664">
        <v>104.06</v>
      </c>
      <c r="J290" s="664">
        <v>120</v>
      </c>
      <c r="K290" s="665">
        <v>12487.2</v>
      </c>
    </row>
    <row r="291" spans="1:11" ht="14.4" customHeight="1" x14ac:dyDescent="0.3">
      <c r="A291" s="660" t="s">
        <v>558</v>
      </c>
      <c r="B291" s="661" t="s">
        <v>1703</v>
      </c>
      <c r="C291" s="662" t="s">
        <v>574</v>
      </c>
      <c r="D291" s="663" t="s">
        <v>1707</v>
      </c>
      <c r="E291" s="662" t="s">
        <v>3267</v>
      </c>
      <c r="F291" s="663" t="s">
        <v>3268</v>
      </c>
      <c r="G291" s="662" t="s">
        <v>3201</v>
      </c>
      <c r="H291" s="662" t="s">
        <v>3202</v>
      </c>
      <c r="I291" s="664">
        <v>34.700000000000003</v>
      </c>
      <c r="J291" s="664">
        <v>12</v>
      </c>
      <c r="K291" s="665">
        <v>416.35</v>
      </c>
    </row>
    <row r="292" spans="1:11" ht="14.4" customHeight="1" x14ac:dyDescent="0.3">
      <c r="A292" s="660" t="s">
        <v>558</v>
      </c>
      <c r="B292" s="661" t="s">
        <v>1703</v>
      </c>
      <c r="C292" s="662" t="s">
        <v>574</v>
      </c>
      <c r="D292" s="663" t="s">
        <v>1707</v>
      </c>
      <c r="E292" s="662" t="s">
        <v>3267</v>
      </c>
      <c r="F292" s="663" t="s">
        <v>3268</v>
      </c>
      <c r="G292" s="662" t="s">
        <v>3061</v>
      </c>
      <c r="H292" s="662" t="s">
        <v>3062</v>
      </c>
      <c r="I292" s="664">
        <v>12.373333333333333</v>
      </c>
      <c r="J292" s="664">
        <v>40</v>
      </c>
      <c r="K292" s="665">
        <v>494.87</v>
      </c>
    </row>
    <row r="293" spans="1:11" ht="14.4" customHeight="1" x14ac:dyDescent="0.3">
      <c r="A293" s="660" t="s">
        <v>558</v>
      </c>
      <c r="B293" s="661" t="s">
        <v>1703</v>
      </c>
      <c r="C293" s="662" t="s">
        <v>574</v>
      </c>
      <c r="D293" s="663" t="s">
        <v>1707</v>
      </c>
      <c r="E293" s="662" t="s">
        <v>3267</v>
      </c>
      <c r="F293" s="663" t="s">
        <v>3268</v>
      </c>
      <c r="G293" s="662" t="s">
        <v>2721</v>
      </c>
      <c r="H293" s="662" t="s">
        <v>2722</v>
      </c>
      <c r="I293" s="664">
        <v>25.56</v>
      </c>
      <c r="J293" s="664">
        <v>24</v>
      </c>
      <c r="K293" s="665">
        <v>613.44000000000005</v>
      </c>
    </row>
    <row r="294" spans="1:11" ht="14.4" customHeight="1" x14ac:dyDescent="0.3">
      <c r="A294" s="660" t="s">
        <v>558</v>
      </c>
      <c r="B294" s="661" t="s">
        <v>1703</v>
      </c>
      <c r="C294" s="662" t="s">
        <v>574</v>
      </c>
      <c r="D294" s="663" t="s">
        <v>1707</v>
      </c>
      <c r="E294" s="662" t="s">
        <v>3267</v>
      </c>
      <c r="F294" s="663" t="s">
        <v>3268</v>
      </c>
      <c r="G294" s="662" t="s">
        <v>3063</v>
      </c>
      <c r="H294" s="662" t="s">
        <v>3064</v>
      </c>
      <c r="I294" s="664">
        <v>1.38</v>
      </c>
      <c r="J294" s="664">
        <v>600</v>
      </c>
      <c r="K294" s="665">
        <v>828</v>
      </c>
    </row>
    <row r="295" spans="1:11" ht="14.4" customHeight="1" x14ac:dyDescent="0.3">
      <c r="A295" s="660" t="s">
        <v>558</v>
      </c>
      <c r="B295" s="661" t="s">
        <v>1703</v>
      </c>
      <c r="C295" s="662" t="s">
        <v>574</v>
      </c>
      <c r="D295" s="663" t="s">
        <v>1707</v>
      </c>
      <c r="E295" s="662" t="s">
        <v>3267</v>
      </c>
      <c r="F295" s="663" t="s">
        <v>3268</v>
      </c>
      <c r="G295" s="662" t="s">
        <v>2687</v>
      </c>
      <c r="H295" s="662" t="s">
        <v>2688</v>
      </c>
      <c r="I295" s="664">
        <v>41.537499999999994</v>
      </c>
      <c r="J295" s="664">
        <v>260</v>
      </c>
      <c r="K295" s="665">
        <v>10799.33</v>
      </c>
    </row>
    <row r="296" spans="1:11" ht="14.4" customHeight="1" x14ac:dyDescent="0.3">
      <c r="A296" s="660" t="s">
        <v>558</v>
      </c>
      <c r="B296" s="661" t="s">
        <v>1703</v>
      </c>
      <c r="C296" s="662" t="s">
        <v>574</v>
      </c>
      <c r="D296" s="663" t="s">
        <v>1707</v>
      </c>
      <c r="E296" s="662" t="s">
        <v>3267</v>
      </c>
      <c r="F296" s="663" t="s">
        <v>3268</v>
      </c>
      <c r="G296" s="662" t="s">
        <v>2737</v>
      </c>
      <c r="H296" s="662" t="s">
        <v>2738</v>
      </c>
      <c r="I296" s="664">
        <v>0.59499999999999997</v>
      </c>
      <c r="J296" s="664">
        <v>1000</v>
      </c>
      <c r="K296" s="665">
        <v>595</v>
      </c>
    </row>
    <row r="297" spans="1:11" ht="14.4" customHeight="1" x14ac:dyDescent="0.3">
      <c r="A297" s="660" t="s">
        <v>558</v>
      </c>
      <c r="B297" s="661" t="s">
        <v>1703</v>
      </c>
      <c r="C297" s="662" t="s">
        <v>574</v>
      </c>
      <c r="D297" s="663" t="s">
        <v>1707</v>
      </c>
      <c r="E297" s="662" t="s">
        <v>3267</v>
      </c>
      <c r="F297" s="663" t="s">
        <v>3268</v>
      </c>
      <c r="G297" s="662" t="s">
        <v>2741</v>
      </c>
      <c r="H297" s="662" t="s">
        <v>2742</v>
      </c>
      <c r="I297" s="664">
        <v>66.236666666666665</v>
      </c>
      <c r="J297" s="664">
        <v>120</v>
      </c>
      <c r="K297" s="665">
        <v>7948.55</v>
      </c>
    </row>
    <row r="298" spans="1:11" ht="14.4" customHeight="1" x14ac:dyDescent="0.3">
      <c r="A298" s="660" t="s">
        <v>558</v>
      </c>
      <c r="B298" s="661" t="s">
        <v>1703</v>
      </c>
      <c r="C298" s="662" t="s">
        <v>574</v>
      </c>
      <c r="D298" s="663" t="s">
        <v>1707</v>
      </c>
      <c r="E298" s="662" t="s">
        <v>3267</v>
      </c>
      <c r="F298" s="663" t="s">
        <v>3268</v>
      </c>
      <c r="G298" s="662" t="s">
        <v>3067</v>
      </c>
      <c r="H298" s="662" t="s">
        <v>3068</v>
      </c>
      <c r="I298" s="664">
        <v>19.806000000000001</v>
      </c>
      <c r="J298" s="664">
        <v>67</v>
      </c>
      <c r="K298" s="665">
        <v>1326.9700000000003</v>
      </c>
    </row>
    <row r="299" spans="1:11" ht="14.4" customHeight="1" x14ac:dyDescent="0.3">
      <c r="A299" s="660" t="s">
        <v>558</v>
      </c>
      <c r="B299" s="661" t="s">
        <v>1703</v>
      </c>
      <c r="C299" s="662" t="s">
        <v>574</v>
      </c>
      <c r="D299" s="663" t="s">
        <v>1707</v>
      </c>
      <c r="E299" s="662" t="s">
        <v>3267</v>
      </c>
      <c r="F299" s="663" t="s">
        <v>3268</v>
      </c>
      <c r="G299" s="662" t="s">
        <v>2689</v>
      </c>
      <c r="H299" s="662" t="s">
        <v>2690</v>
      </c>
      <c r="I299" s="664">
        <v>26.17</v>
      </c>
      <c r="J299" s="664">
        <v>4</v>
      </c>
      <c r="K299" s="665">
        <v>104.68</v>
      </c>
    </row>
    <row r="300" spans="1:11" ht="14.4" customHeight="1" x14ac:dyDescent="0.3">
      <c r="A300" s="660" t="s">
        <v>558</v>
      </c>
      <c r="B300" s="661" t="s">
        <v>1703</v>
      </c>
      <c r="C300" s="662" t="s">
        <v>574</v>
      </c>
      <c r="D300" s="663" t="s">
        <v>1707</v>
      </c>
      <c r="E300" s="662" t="s">
        <v>3267</v>
      </c>
      <c r="F300" s="663" t="s">
        <v>3268</v>
      </c>
      <c r="G300" s="662" t="s">
        <v>3071</v>
      </c>
      <c r="H300" s="662" t="s">
        <v>3072</v>
      </c>
      <c r="I300" s="664">
        <v>9.7200000000000006</v>
      </c>
      <c r="J300" s="664">
        <v>24</v>
      </c>
      <c r="K300" s="665">
        <v>233.28</v>
      </c>
    </row>
    <row r="301" spans="1:11" ht="14.4" customHeight="1" x14ac:dyDescent="0.3">
      <c r="A301" s="660" t="s">
        <v>558</v>
      </c>
      <c r="B301" s="661" t="s">
        <v>1703</v>
      </c>
      <c r="C301" s="662" t="s">
        <v>574</v>
      </c>
      <c r="D301" s="663" t="s">
        <v>1707</v>
      </c>
      <c r="E301" s="662" t="s">
        <v>3267</v>
      </c>
      <c r="F301" s="663" t="s">
        <v>3268</v>
      </c>
      <c r="G301" s="662" t="s">
        <v>3073</v>
      </c>
      <c r="H301" s="662" t="s">
        <v>3074</v>
      </c>
      <c r="I301" s="664">
        <v>7.5100000000000007</v>
      </c>
      <c r="J301" s="664">
        <v>26</v>
      </c>
      <c r="K301" s="665">
        <v>195.26</v>
      </c>
    </row>
    <row r="302" spans="1:11" ht="14.4" customHeight="1" x14ac:dyDescent="0.3">
      <c r="A302" s="660" t="s">
        <v>558</v>
      </c>
      <c r="B302" s="661" t="s">
        <v>1703</v>
      </c>
      <c r="C302" s="662" t="s">
        <v>574</v>
      </c>
      <c r="D302" s="663" t="s">
        <v>1707</v>
      </c>
      <c r="E302" s="662" t="s">
        <v>3267</v>
      </c>
      <c r="F302" s="663" t="s">
        <v>3268</v>
      </c>
      <c r="G302" s="662" t="s">
        <v>3075</v>
      </c>
      <c r="H302" s="662" t="s">
        <v>3076</v>
      </c>
      <c r="I302" s="664">
        <v>0.85</v>
      </c>
      <c r="J302" s="664">
        <v>200</v>
      </c>
      <c r="K302" s="665">
        <v>170</v>
      </c>
    </row>
    <row r="303" spans="1:11" ht="14.4" customHeight="1" x14ac:dyDescent="0.3">
      <c r="A303" s="660" t="s">
        <v>558</v>
      </c>
      <c r="B303" s="661" t="s">
        <v>1703</v>
      </c>
      <c r="C303" s="662" t="s">
        <v>574</v>
      </c>
      <c r="D303" s="663" t="s">
        <v>1707</v>
      </c>
      <c r="E303" s="662" t="s">
        <v>3267</v>
      </c>
      <c r="F303" s="663" t="s">
        <v>3268</v>
      </c>
      <c r="G303" s="662" t="s">
        <v>2691</v>
      </c>
      <c r="H303" s="662" t="s">
        <v>2692</v>
      </c>
      <c r="I303" s="664">
        <v>1.52</v>
      </c>
      <c r="J303" s="664">
        <v>200</v>
      </c>
      <c r="K303" s="665">
        <v>304</v>
      </c>
    </row>
    <row r="304" spans="1:11" ht="14.4" customHeight="1" x14ac:dyDescent="0.3">
      <c r="A304" s="660" t="s">
        <v>558</v>
      </c>
      <c r="B304" s="661" t="s">
        <v>1703</v>
      </c>
      <c r="C304" s="662" t="s">
        <v>574</v>
      </c>
      <c r="D304" s="663" t="s">
        <v>1707</v>
      </c>
      <c r="E304" s="662" t="s">
        <v>3267</v>
      </c>
      <c r="F304" s="663" t="s">
        <v>3268</v>
      </c>
      <c r="G304" s="662" t="s">
        <v>3203</v>
      </c>
      <c r="H304" s="662" t="s">
        <v>3204</v>
      </c>
      <c r="I304" s="664">
        <v>3.69</v>
      </c>
      <c r="J304" s="664">
        <v>100</v>
      </c>
      <c r="K304" s="665">
        <v>369.05</v>
      </c>
    </row>
    <row r="305" spans="1:11" ht="14.4" customHeight="1" x14ac:dyDescent="0.3">
      <c r="A305" s="660" t="s">
        <v>558</v>
      </c>
      <c r="B305" s="661" t="s">
        <v>1703</v>
      </c>
      <c r="C305" s="662" t="s">
        <v>574</v>
      </c>
      <c r="D305" s="663" t="s">
        <v>1707</v>
      </c>
      <c r="E305" s="662" t="s">
        <v>3269</v>
      </c>
      <c r="F305" s="663" t="s">
        <v>3270</v>
      </c>
      <c r="G305" s="662" t="s">
        <v>2789</v>
      </c>
      <c r="H305" s="662" t="s">
        <v>2790</v>
      </c>
      <c r="I305" s="664">
        <v>11.147499999999999</v>
      </c>
      <c r="J305" s="664">
        <v>250</v>
      </c>
      <c r="K305" s="665">
        <v>2787</v>
      </c>
    </row>
    <row r="306" spans="1:11" ht="14.4" customHeight="1" x14ac:dyDescent="0.3">
      <c r="A306" s="660" t="s">
        <v>558</v>
      </c>
      <c r="B306" s="661" t="s">
        <v>1703</v>
      </c>
      <c r="C306" s="662" t="s">
        <v>574</v>
      </c>
      <c r="D306" s="663" t="s">
        <v>1707</v>
      </c>
      <c r="E306" s="662" t="s">
        <v>3269</v>
      </c>
      <c r="F306" s="663" t="s">
        <v>3270</v>
      </c>
      <c r="G306" s="662" t="s">
        <v>2791</v>
      </c>
      <c r="H306" s="662" t="s">
        <v>2792</v>
      </c>
      <c r="I306" s="664">
        <v>1.095</v>
      </c>
      <c r="J306" s="664">
        <v>2700</v>
      </c>
      <c r="K306" s="665">
        <v>2952</v>
      </c>
    </row>
    <row r="307" spans="1:11" ht="14.4" customHeight="1" x14ac:dyDescent="0.3">
      <c r="A307" s="660" t="s">
        <v>558</v>
      </c>
      <c r="B307" s="661" t="s">
        <v>1703</v>
      </c>
      <c r="C307" s="662" t="s">
        <v>574</v>
      </c>
      <c r="D307" s="663" t="s">
        <v>1707</v>
      </c>
      <c r="E307" s="662" t="s">
        <v>3269</v>
      </c>
      <c r="F307" s="663" t="s">
        <v>3270</v>
      </c>
      <c r="G307" s="662" t="s">
        <v>2793</v>
      </c>
      <c r="H307" s="662" t="s">
        <v>2794</v>
      </c>
      <c r="I307" s="664">
        <v>1.6774999999999998</v>
      </c>
      <c r="J307" s="664">
        <v>3100</v>
      </c>
      <c r="K307" s="665">
        <v>5198</v>
      </c>
    </row>
    <row r="308" spans="1:11" ht="14.4" customHeight="1" x14ac:dyDescent="0.3">
      <c r="A308" s="660" t="s">
        <v>558</v>
      </c>
      <c r="B308" s="661" t="s">
        <v>1703</v>
      </c>
      <c r="C308" s="662" t="s">
        <v>574</v>
      </c>
      <c r="D308" s="663" t="s">
        <v>1707</v>
      </c>
      <c r="E308" s="662" t="s">
        <v>3269</v>
      </c>
      <c r="F308" s="663" t="s">
        <v>3270</v>
      </c>
      <c r="G308" s="662" t="s">
        <v>2795</v>
      </c>
      <c r="H308" s="662" t="s">
        <v>2796</v>
      </c>
      <c r="I308" s="664">
        <v>0.47</v>
      </c>
      <c r="J308" s="664">
        <v>1000</v>
      </c>
      <c r="K308" s="665">
        <v>470</v>
      </c>
    </row>
    <row r="309" spans="1:11" ht="14.4" customHeight="1" x14ac:dyDescent="0.3">
      <c r="A309" s="660" t="s">
        <v>558</v>
      </c>
      <c r="B309" s="661" t="s">
        <v>1703</v>
      </c>
      <c r="C309" s="662" t="s">
        <v>574</v>
      </c>
      <c r="D309" s="663" t="s">
        <v>1707</v>
      </c>
      <c r="E309" s="662" t="s">
        <v>3269</v>
      </c>
      <c r="F309" s="663" t="s">
        <v>3270</v>
      </c>
      <c r="G309" s="662" t="s">
        <v>2797</v>
      </c>
      <c r="H309" s="662" t="s">
        <v>2798</v>
      </c>
      <c r="I309" s="664">
        <v>0.67</v>
      </c>
      <c r="J309" s="664">
        <v>1900</v>
      </c>
      <c r="K309" s="665">
        <v>1273</v>
      </c>
    </row>
    <row r="310" spans="1:11" ht="14.4" customHeight="1" x14ac:dyDescent="0.3">
      <c r="A310" s="660" t="s">
        <v>558</v>
      </c>
      <c r="B310" s="661" t="s">
        <v>1703</v>
      </c>
      <c r="C310" s="662" t="s">
        <v>574</v>
      </c>
      <c r="D310" s="663" t="s">
        <v>1707</v>
      </c>
      <c r="E310" s="662" t="s">
        <v>3269</v>
      </c>
      <c r="F310" s="663" t="s">
        <v>3270</v>
      </c>
      <c r="G310" s="662" t="s">
        <v>3079</v>
      </c>
      <c r="H310" s="662" t="s">
        <v>3080</v>
      </c>
      <c r="I310" s="664">
        <v>17.91</v>
      </c>
      <c r="J310" s="664">
        <v>10</v>
      </c>
      <c r="K310" s="665">
        <v>179.1</v>
      </c>
    </row>
    <row r="311" spans="1:11" ht="14.4" customHeight="1" x14ac:dyDescent="0.3">
      <c r="A311" s="660" t="s">
        <v>558</v>
      </c>
      <c r="B311" s="661" t="s">
        <v>1703</v>
      </c>
      <c r="C311" s="662" t="s">
        <v>574</v>
      </c>
      <c r="D311" s="663" t="s">
        <v>1707</v>
      </c>
      <c r="E311" s="662" t="s">
        <v>3269</v>
      </c>
      <c r="F311" s="663" t="s">
        <v>3270</v>
      </c>
      <c r="G311" s="662" t="s">
        <v>3087</v>
      </c>
      <c r="H311" s="662" t="s">
        <v>3088</v>
      </c>
      <c r="I311" s="664">
        <v>17.785</v>
      </c>
      <c r="J311" s="664">
        <v>80</v>
      </c>
      <c r="K311" s="665">
        <v>1421.4</v>
      </c>
    </row>
    <row r="312" spans="1:11" ht="14.4" customHeight="1" x14ac:dyDescent="0.3">
      <c r="A312" s="660" t="s">
        <v>558</v>
      </c>
      <c r="B312" s="661" t="s">
        <v>1703</v>
      </c>
      <c r="C312" s="662" t="s">
        <v>574</v>
      </c>
      <c r="D312" s="663" t="s">
        <v>1707</v>
      </c>
      <c r="E312" s="662" t="s">
        <v>3269</v>
      </c>
      <c r="F312" s="663" t="s">
        <v>3270</v>
      </c>
      <c r="G312" s="662" t="s">
        <v>2817</v>
      </c>
      <c r="H312" s="662" t="s">
        <v>2818</v>
      </c>
      <c r="I312" s="664">
        <v>17.906666666666666</v>
      </c>
      <c r="J312" s="664">
        <v>250</v>
      </c>
      <c r="K312" s="665">
        <v>4477</v>
      </c>
    </row>
    <row r="313" spans="1:11" ht="14.4" customHeight="1" x14ac:dyDescent="0.3">
      <c r="A313" s="660" t="s">
        <v>558</v>
      </c>
      <c r="B313" s="661" t="s">
        <v>1703</v>
      </c>
      <c r="C313" s="662" t="s">
        <v>574</v>
      </c>
      <c r="D313" s="663" t="s">
        <v>1707</v>
      </c>
      <c r="E313" s="662" t="s">
        <v>3269</v>
      </c>
      <c r="F313" s="663" t="s">
        <v>3270</v>
      </c>
      <c r="G313" s="662" t="s">
        <v>3089</v>
      </c>
      <c r="H313" s="662" t="s">
        <v>3090</v>
      </c>
      <c r="I313" s="664">
        <v>17.91</v>
      </c>
      <c r="J313" s="664">
        <v>130</v>
      </c>
      <c r="K313" s="665">
        <v>2328.3000000000002</v>
      </c>
    </row>
    <row r="314" spans="1:11" ht="14.4" customHeight="1" x14ac:dyDescent="0.3">
      <c r="A314" s="660" t="s">
        <v>558</v>
      </c>
      <c r="B314" s="661" t="s">
        <v>1703</v>
      </c>
      <c r="C314" s="662" t="s">
        <v>574</v>
      </c>
      <c r="D314" s="663" t="s">
        <v>1707</v>
      </c>
      <c r="E314" s="662" t="s">
        <v>3269</v>
      </c>
      <c r="F314" s="663" t="s">
        <v>3270</v>
      </c>
      <c r="G314" s="662" t="s">
        <v>3091</v>
      </c>
      <c r="H314" s="662" t="s">
        <v>3092</v>
      </c>
      <c r="I314" s="664">
        <v>17.893333333333331</v>
      </c>
      <c r="J314" s="664">
        <v>39</v>
      </c>
      <c r="K314" s="665">
        <v>697.54</v>
      </c>
    </row>
    <row r="315" spans="1:11" ht="14.4" customHeight="1" x14ac:dyDescent="0.3">
      <c r="A315" s="660" t="s">
        <v>558</v>
      </c>
      <c r="B315" s="661" t="s">
        <v>1703</v>
      </c>
      <c r="C315" s="662" t="s">
        <v>574</v>
      </c>
      <c r="D315" s="663" t="s">
        <v>1707</v>
      </c>
      <c r="E315" s="662" t="s">
        <v>3269</v>
      </c>
      <c r="F315" s="663" t="s">
        <v>3270</v>
      </c>
      <c r="G315" s="662" t="s">
        <v>3095</v>
      </c>
      <c r="H315" s="662" t="s">
        <v>3096</v>
      </c>
      <c r="I315" s="664">
        <v>17.91</v>
      </c>
      <c r="J315" s="664">
        <v>230</v>
      </c>
      <c r="K315" s="665">
        <v>4119.3</v>
      </c>
    </row>
    <row r="316" spans="1:11" ht="14.4" customHeight="1" x14ac:dyDescent="0.3">
      <c r="A316" s="660" t="s">
        <v>558</v>
      </c>
      <c r="B316" s="661" t="s">
        <v>1703</v>
      </c>
      <c r="C316" s="662" t="s">
        <v>574</v>
      </c>
      <c r="D316" s="663" t="s">
        <v>1707</v>
      </c>
      <c r="E316" s="662" t="s">
        <v>3269</v>
      </c>
      <c r="F316" s="663" t="s">
        <v>3270</v>
      </c>
      <c r="G316" s="662" t="s">
        <v>3099</v>
      </c>
      <c r="H316" s="662" t="s">
        <v>3100</v>
      </c>
      <c r="I316" s="664">
        <v>403.04</v>
      </c>
      <c r="J316" s="664">
        <v>60</v>
      </c>
      <c r="K316" s="665">
        <v>24182.32</v>
      </c>
    </row>
    <row r="317" spans="1:11" ht="14.4" customHeight="1" x14ac:dyDescent="0.3">
      <c r="A317" s="660" t="s">
        <v>558</v>
      </c>
      <c r="B317" s="661" t="s">
        <v>1703</v>
      </c>
      <c r="C317" s="662" t="s">
        <v>574</v>
      </c>
      <c r="D317" s="663" t="s">
        <v>1707</v>
      </c>
      <c r="E317" s="662" t="s">
        <v>3269</v>
      </c>
      <c r="F317" s="663" t="s">
        <v>3270</v>
      </c>
      <c r="G317" s="662" t="s">
        <v>2851</v>
      </c>
      <c r="H317" s="662" t="s">
        <v>2852</v>
      </c>
      <c r="I317" s="664">
        <v>1.6349999999999998</v>
      </c>
      <c r="J317" s="664">
        <v>3700</v>
      </c>
      <c r="K317" s="665">
        <v>6052</v>
      </c>
    </row>
    <row r="318" spans="1:11" ht="14.4" customHeight="1" x14ac:dyDescent="0.3">
      <c r="A318" s="660" t="s">
        <v>558</v>
      </c>
      <c r="B318" s="661" t="s">
        <v>1703</v>
      </c>
      <c r="C318" s="662" t="s">
        <v>574</v>
      </c>
      <c r="D318" s="663" t="s">
        <v>1707</v>
      </c>
      <c r="E318" s="662" t="s">
        <v>3269</v>
      </c>
      <c r="F318" s="663" t="s">
        <v>3270</v>
      </c>
      <c r="G318" s="662" t="s">
        <v>2855</v>
      </c>
      <c r="H318" s="662" t="s">
        <v>2856</v>
      </c>
      <c r="I318" s="664">
        <v>5.13</v>
      </c>
      <c r="J318" s="664">
        <v>2180</v>
      </c>
      <c r="K318" s="665">
        <v>11183.4</v>
      </c>
    </row>
    <row r="319" spans="1:11" ht="14.4" customHeight="1" x14ac:dyDescent="0.3">
      <c r="A319" s="660" t="s">
        <v>558</v>
      </c>
      <c r="B319" s="661" t="s">
        <v>1703</v>
      </c>
      <c r="C319" s="662" t="s">
        <v>574</v>
      </c>
      <c r="D319" s="663" t="s">
        <v>1707</v>
      </c>
      <c r="E319" s="662" t="s">
        <v>3269</v>
      </c>
      <c r="F319" s="663" t="s">
        <v>3270</v>
      </c>
      <c r="G319" s="662" t="s">
        <v>3103</v>
      </c>
      <c r="H319" s="662" t="s">
        <v>3104</v>
      </c>
      <c r="I319" s="664">
        <v>21.063333333333333</v>
      </c>
      <c r="J319" s="664">
        <v>30</v>
      </c>
      <c r="K319" s="665">
        <v>639.61</v>
      </c>
    </row>
    <row r="320" spans="1:11" ht="14.4" customHeight="1" x14ac:dyDescent="0.3">
      <c r="A320" s="660" t="s">
        <v>558</v>
      </c>
      <c r="B320" s="661" t="s">
        <v>1703</v>
      </c>
      <c r="C320" s="662" t="s">
        <v>574</v>
      </c>
      <c r="D320" s="663" t="s">
        <v>1707</v>
      </c>
      <c r="E320" s="662" t="s">
        <v>3269</v>
      </c>
      <c r="F320" s="663" t="s">
        <v>3270</v>
      </c>
      <c r="G320" s="662" t="s">
        <v>2859</v>
      </c>
      <c r="H320" s="662" t="s">
        <v>2860</v>
      </c>
      <c r="I320" s="664">
        <v>7.95</v>
      </c>
      <c r="J320" s="664">
        <v>360</v>
      </c>
      <c r="K320" s="665">
        <v>2862</v>
      </c>
    </row>
    <row r="321" spans="1:11" ht="14.4" customHeight="1" x14ac:dyDescent="0.3">
      <c r="A321" s="660" t="s">
        <v>558</v>
      </c>
      <c r="B321" s="661" t="s">
        <v>1703</v>
      </c>
      <c r="C321" s="662" t="s">
        <v>574</v>
      </c>
      <c r="D321" s="663" t="s">
        <v>1707</v>
      </c>
      <c r="E321" s="662" t="s">
        <v>3269</v>
      </c>
      <c r="F321" s="663" t="s">
        <v>3270</v>
      </c>
      <c r="G321" s="662" t="s">
        <v>3105</v>
      </c>
      <c r="H321" s="662" t="s">
        <v>3106</v>
      </c>
      <c r="I321" s="664">
        <v>17.98</v>
      </c>
      <c r="J321" s="664">
        <v>250</v>
      </c>
      <c r="K321" s="665">
        <v>4495</v>
      </c>
    </row>
    <row r="322" spans="1:11" ht="14.4" customHeight="1" x14ac:dyDescent="0.3">
      <c r="A322" s="660" t="s">
        <v>558</v>
      </c>
      <c r="B322" s="661" t="s">
        <v>1703</v>
      </c>
      <c r="C322" s="662" t="s">
        <v>574</v>
      </c>
      <c r="D322" s="663" t="s">
        <v>1707</v>
      </c>
      <c r="E322" s="662" t="s">
        <v>3269</v>
      </c>
      <c r="F322" s="663" t="s">
        <v>3270</v>
      </c>
      <c r="G322" s="662" t="s">
        <v>3107</v>
      </c>
      <c r="H322" s="662" t="s">
        <v>3108</v>
      </c>
      <c r="I322" s="664">
        <v>17.98</v>
      </c>
      <c r="J322" s="664">
        <v>450</v>
      </c>
      <c r="K322" s="665">
        <v>8091</v>
      </c>
    </row>
    <row r="323" spans="1:11" ht="14.4" customHeight="1" x14ac:dyDescent="0.3">
      <c r="A323" s="660" t="s">
        <v>558</v>
      </c>
      <c r="B323" s="661" t="s">
        <v>1703</v>
      </c>
      <c r="C323" s="662" t="s">
        <v>574</v>
      </c>
      <c r="D323" s="663" t="s">
        <v>1707</v>
      </c>
      <c r="E323" s="662" t="s">
        <v>3269</v>
      </c>
      <c r="F323" s="663" t="s">
        <v>3270</v>
      </c>
      <c r="G323" s="662" t="s">
        <v>3109</v>
      </c>
      <c r="H323" s="662" t="s">
        <v>3110</v>
      </c>
      <c r="I323" s="664">
        <v>11.5025</v>
      </c>
      <c r="J323" s="664">
        <v>1500</v>
      </c>
      <c r="K323" s="665">
        <v>17255</v>
      </c>
    </row>
    <row r="324" spans="1:11" ht="14.4" customHeight="1" x14ac:dyDescent="0.3">
      <c r="A324" s="660" t="s">
        <v>558</v>
      </c>
      <c r="B324" s="661" t="s">
        <v>1703</v>
      </c>
      <c r="C324" s="662" t="s">
        <v>574</v>
      </c>
      <c r="D324" s="663" t="s">
        <v>1707</v>
      </c>
      <c r="E324" s="662" t="s">
        <v>3269</v>
      </c>
      <c r="F324" s="663" t="s">
        <v>3270</v>
      </c>
      <c r="G324" s="662" t="s">
        <v>3111</v>
      </c>
      <c r="H324" s="662" t="s">
        <v>3112</v>
      </c>
      <c r="I324" s="664">
        <v>17.98</v>
      </c>
      <c r="J324" s="664">
        <v>100</v>
      </c>
      <c r="K324" s="665">
        <v>1798.09</v>
      </c>
    </row>
    <row r="325" spans="1:11" ht="14.4" customHeight="1" x14ac:dyDescent="0.3">
      <c r="A325" s="660" t="s">
        <v>558</v>
      </c>
      <c r="B325" s="661" t="s">
        <v>1703</v>
      </c>
      <c r="C325" s="662" t="s">
        <v>574</v>
      </c>
      <c r="D325" s="663" t="s">
        <v>1707</v>
      </c>
      <c r="E325" s="662" t="s">
        <v>3269</v>
      </c>
      <c r="F325" s="663" t="s">
        <v>3270</v>
      </c>
      <c r="G325" s="662" t="s">
        <v>3113</v>
      </c>
      <c r="H325" s="662" t="s">
        <v>3114</v>
      </c>
      <c r="I325" s="664">
        <v>17.98</v>
      </c>
      <c r="J325" s="664">
        <v>300</v>
      </c>
      <c r="K325" s="665">
        <v>5394</v>
      </c>
    </row>
    <row r="326" spans="1:11" ht="14.4" customHeight="1" x14ac:dyDescent="0.3">
      <c r="A326" s="660" t="s">
        <v>558</v>
      </c>
      <c r="B326" s="661" t="s">
        <v>1703</v>
      </c>
      <c r="C326" s="662" t="s">
        <v>574</v>
      </c>
      <c r="D326" s="663" t="s">
        <v>1707</v>
      </c>
      <c r="E326" s="662" t="s">
        <v>3269</v>
      </c>
      <c r="F326" s="663" t="s">
        <v>3270</v>
      </c>
      <c r="G326" s="662" t="s">
        <v>3115</v>
      </c>
      <c r="H326" s="662" t="s">
        <v>3116</v>
      </c>
      <c r="I326" s="664">
        <v>38.5</v>
      </c>
      <c r="J326" s="664">
        <v>50</v>
      </c>
      <c r="K326" s="665">
        <v>1925.11</v>
      </c>
    </row>
    <row r="327" spans="1:11" ht="14.4" customHeight="1" x14ac:dyDescent="0.3">
      <c r="A327" s="660" t="s">
        <v>558</v>
      </c>
      <c r="B327" s="661" t="s">
        <v>1703</v>
      </c>
      <c r="C327" s="662" t="s">
        <v>574</v>
      </c>
      <c r="D327" s="663" t="s">
        <v>1707</v>
      </c>
      <c r="E327" s="662" t="s">
        <v>3269</v>
      </c>
      <c r="F327" s="663" t="s">
        <v>3270</v>
      </c>
      <c r="G327" s="662" t="s">
        <v>3205</v>
      </c>
      <c r="H327" s="662" t="s">
        <v>3206</v>
      </c>
      <c r="I327" s="664">
        <v>17.98</v>
      </c>
      <c r="J327" s="664">
        <v>100</v>
      </c>
      <c r="K327" s="665">
        <v>1798.06</v>
      </c>
    </row>
    <row r="328" spans="1:11" ht="14.4" customHeight="1" x14ac:dyDescent="0.3">
      <c r="A328" s="660" t="s">
        <v>558</v>
      </c>
      <c r="B328" s="661" t="s">
        <v>1703</v>
      </c>
      <c r="C328" s="662" t="s">
        <v>574</v>
      </c>
      <c r="D328" s="663" t="s">
        <v>1707</v>
      </c>
      <c r="E328" s="662" t="s">
        <v>3269</v>
      </c>
      <c r="F328" s="663" t="s">
        <v>3270</v>
      </c>
      <c r="G328" s="662" t="s">
        <v>3117</v>
      </c>
      <c r="H328" s="662" t="s">
        <v>3118</v>
      </c>
      <c r="I328" s="664">
        <v>12.103333333333333</v>
      </c>
      <c r="J328" s="664">
        <v>50</v>
      </c>
      <c r="K328" s="665">
        <v>605.20000000000005</v>
      </c>
    </row>
    <row r="329" spans="1:11" ht="14.4" customHeight="1" x14ac:dyDescent="0.3">
      <c r="A329" s="660" t="s">
        <v>558</v>
      </c>
      <c r="B329" s="661" t="s">
        <v>1703</v>
      </c>
      <c r="C329" s="662" t="s">
        <v>574</v>
      </c>
      <c r="D329" s="663" t="s">
        <v>1707</v>
      </c>
      <c r="E329" s="662" t="s">
        <v>3269</v>
      </c>
      <c r="F329" s="663" t="s">
        <v>3270</v>
      </c>
      <c r="G329" s="662" t="s">
        <v>3119</v>
      </c>
      <c r="H329" s="662" t="s">
        <v>3120</v>
      </c>
      <c r="I329" s="664">
        <v>10.53</v>
      </c>
      <c r="J329" s="664">
        <v>10</v>
      </c>
      <c r="K329" s="665">
        <v>105.3</v>
      </c>
    </row>
    <row r="330" spans="1:11" ht="14.4" customHeight="1" x14ac:dyDescent="0.3">
      <c r="A330" s="660" t="s">
        <v>558</v>
      </c>
      <c r="B330" s="661" t="s">
        <v>1703</v>
      </c>
      <c r="C330" s="662" t="s">
        <v>574</v>
      </c>
      <c r="D330" s="663" t="s">
        <v>1707</v>
      </c>
      <c r="E330" s="662" t="s">
        <v>3269</v>
      </c>
      <c r="F330" s="663" t="s">
        <v>3270</v>
      </c>
      <c r="G330" s="662" t="s">
        <v>2695</v>
      </c>
      <c r="H330" s="662" t="s">
        <v>2696</v>
      </c>
      <c r="I330" s="664">
        <v>0.47</v>
      </c>
      <c r="J330" s="664">
        <v>600</v>
      </c>
      <c r="K330" s="665">
        <v>282</v>
      </c>
    </row>
    <row r="331" spans="1:11" ht="14.4" customHeight="1" x14ac:dyDescent="0.3">
      <c r="A331" s="660" t="s">
        <v>558</v>
      </c>
      <c r="B331" s="661" t="s">
        <v>1703</v>
      </c>
      <c r="C331" s="662" t="s">
        <v>574</v>
      </c>
      <c r="D331" s="663" t="s">
        <v>1707</v>
      </c>
      <c r="E331" s="662" t="s">
        <v>3269</v>
      </c>
      <c r="F331" s="663" t="s">
        <v>3270</v>
      </c>
      <c r="G331" s="662" t="s">
        <v>2907</v>
      </c>
      <c r="H331" s="662" t="s">
        <v>2908</v>
      </c>
      <c r="I331" s="664">
        <v>4.03</v>
      </c>
      <c r="J331" s="664">
        <v>2050</v>
      </c>
      <c r="K331" s="665">
        <v>8261.5</v>
      </c>
    </row>
    <row r="332" spans="1:11" ht="14.4" customHeight="1" x14ac:dyDescent="0.3">
      <c r="A332" s="660" t="s">
        <v>558</v>
      </c>
      <c r="B332" s="661" t="s">
        <v>1703</v>
      </c>
      <c r="C332" s="662" t="s">
        <v>574</v>
      </c>
      <c r="D332" s="663" t="s">
        <v>1707</v>
      </c>
      <c r="E332" s="662" t="s">
        <v>3269</v>
      </c>
      <c r="F332" s="663" t="s">
        <v>3270</v>
      </c>
      <c r="G332" s="662" t="s">
        <v>2909</v>
      </c>
      <c r="H332" s="662" t="s">
        <v>2910</v>
      </c>
      <c r="I332" s="664">
        <v>2.6</v>
      </c>
      <c r="J332" s="664">
        <v>150</v>
      </c>
      <c r="K332" s="665">
        <v>390</v>
      </c>
    </row>
    <row r="333" spans="1:11" ht="14.4" customHeight="1" x14ac:dyDescent="0.3">
      <c r="A333" s="660" t="s">
        <v>558</v>
      </c>
      <c r="B333" s="661" t="s">
        <v>1703</v>
      </c>
      <c r="C333" s="662" t="s">
        <v>574</v>
      </c>
      <c r="D333" s="663" t="s">
        <v>1707</v>
      </c>
      <c r="E333" s="662" t="s">
        <v>3269</v>
      </c>
      <c r="F333" s="663" t="s">
        <v>3270</v>
      </c>
      <c r="G333" s="662" t="s">
        <v>2911</v>
      </c>
      <c r="H333" s="662" t="s">
        <v>2912</v>
      </c>
      <c r="I333" s="664">
        <v>2.605</v>
      </c>
      <c r="J333" s="664">
        <v>100</v>
      </c>
      <c r="K333" s="665">
        <v>260.5</v>
      </c>
    </row>
    <row r="334" spans="1:11" ht="14.4" customHeight="1" x14ac:dyDescent="0.3">
      <c r="A334" s="660" t="s">
        <v>558</v>
      </c>
      <c r="B334" s="661" t="s">
        <v>1703</v>
      </c>
      <c r="C334" s="662" t="s">
        <v>574</v>
      </c>
      <c r="D334" s="663" t="s">
        <v>1707</v>
      </c>
      <c r="E334" s="662" t="s">
        <v>3269</v>
      </c>
      <c r="F334" s="663" t="s">
        <v>3270</v>
      </c>
      <c r="G334" s="662" t="s">
        <v>3121</v>
      </c>
      <c r="H334" s="662" t="s">
        <v>3122</v>
      </c>
      <c r="I334" s="664">
        <v>2.605</v>
      </c>
      <c r="J334" s="664">
        <v>100</v>
      </c>
      <c r="K334" s="665">
        <v>260.5</v>
      </c>
    </row>
    <row r="335" spans="1:11" ht="14.4" customHeight="1" x14ac:dyDescent="0.3">
      <c r="A335" s="660" t="s">
        <v>558</v>
      </c>
      <c r="B335" s="661" t="s">
        <v>1703</v>
      </c>
      <c r="C335" s="662" t="s">
        <v>574</v>
      </c>
      <c r="D335" s="663" t="s">
        <v>1707</v>
      </c>
      <c r="E335" s="662" t="s">
        <v>3269</v>
      </c>
      <c r="F335" s="663" t="s">
        <v>3270</v>
      </c>
      <c r="G335" s="662" t="s">
        <v>3207</v>
      </c>
      <c r="H335" s="662" t="s">
        <v>3208</v>
      </c>
      <c r="I335" s="664">
        <v>17.91</v>
      </c>
      <c r="J335" s="664">
        <v>20</v>
      </c>
      <c r="K335" s="665">
        <v>358.16</v>
      </c>
    </row>
    <row r="336" spans="1:11" ht="14.4" customHeight="1" x14ac:dyDescent="0.3">
      <c r="A336" s="660" t="s">
        <v>558</v>
      </c>
      <c r="B336" s="661" t="s">
        <v>1703</v>
      </c>
      <c r="C336" s="662" t="s">
        <v>574</v>
      </c>
      <c r="D336" s="663" t="s">
        <v>1707</v>
      </c>
      <c r="E336" s="662" t="s">
        <v>3269</v>
      </c>
      <c r="F336" s="663" t="s">
        <v>3270</v>
      </c>
      <c r="G336" s="662" t="s">
        <v>3209</v>
      </c>
      <c r="H336" s="662" t="s">
        <v>3210</v>
      </c>
      <c r="I336" s="664">
        <v>17.91</v>
      </c>
      <c r="J336" s="664">
        <v>10</v>
      </c>
      <c r="K336" s="665">
        <v>179.08</v>
      </c>
    </row>
    <row r="337" spans="1:11" ht="14.4" customHeight="1" x14ac:dyDescent="0.3">
      <c r="A337" s="660" t="s">
        <v>558</v>
      </c>
      <c r="B337" s="661" t="s">
        <v>1703</v>
      </c>
      <c r="C337" s="662" t="s">
        <v>574</v>
      </c>
      <c r="D337" s="663" t="s">
        <v>1707</v>
      </c>
      <c r="E337" s="662" t="s">
        <v>3269</v>
      </c>
      <c r="F337" s="663" t="s">
        <v>3270</v>
      </c>
      <c r="G337" s="662" t="s">
        <v>3211</v>
      </c>
      <c r="H337" s="662" t="s">
        <v>3212</v>
      </c>
      <c r="I337" s="664">
        <v>41</v>
      </c>
      <c r="J337" s="664">
        <v>7</v>
      </c>
      <c r="K337" s="665">
        <v>286.98</v>
      </c>
    </row>
    <row r="338" spans="1:11" ht="14.4" customHeight="1" x14ac:dyDescent="0.3">
      <c r="A338" s="660" t="s">
        <v>558</v>
      </c>
      <c r="B338" s="661" t="s">
        <v>1703</v>
      </c>
      <c r="C338" s="662" t="s">
        <v>574</v>
      </c>
      <c r="D338" s="663" t="s">
        <v>1707</v>
      </c>
      <c r="E338" s="662" t="s">
        <v>3269</v>
      </c>
      <c r="F338" s="663" t="s">
        <v>3270</v>
      </c>
      <c r="G338" s="662" t="s">
        <v>3213</v>
      </c>
      <c r="H338" s="662" t="s">
        <v>3214</v>
      </c>
      <c r="I338" s="664">
        <v>72.150000000000006</v>
      </c>
      <c r="J338" s="664">
        <v>25</v>
      </c>
      <c r="K338" s="665">
        <v>1803.81</v>
      </c>
    </row>
    <row r="339" spans="1:11" ht="14.4" customHeight="1" x14ac:dyDescent="0.3">
      <c r="A339" s="660" t="s">
        <v>558</v>
      </c>
      <c r="B339" s="661" t="s">
        <v>1703</v>
      </c>
      <c r="C339" s="662" t="s">
        <v>574</v>
      </c>
      <c r="D339" s="663" t="s">
        <v>1707</v>
      </c>
      <c r="E339" s="662" t="s">
        <v>3269</v>
      </c>
      <c r="F339" s="663" t="s">
        <v>3270</v>
      </c>
      <c r="G339" s="662" t="s">
        <v>3145</v>
      </c>
      <c r="H339" s="662" t="s">
        <v>3146</v>
      </c>
      <c r="I339" s="664">
        <v>72.150000000000006</v>
      </c>
      <c r="J339" s="664">
        <v>25</v>
      </c>
      <c r="K339" s="665">
        <v>1803.81</v>
      </c>
    </row>
    <row r="340" spans="1:11" ht="14.4" customHeight="1" x14ac:dyDescent="0.3">
      <c r="A340" s="660" t="s">
        <v>558</v>
      </c>
      <c r="B340" s="661" t="s">
        <v>1703</v>
      </c>
      <c r="C340" s="662" t="s">
        <v>574</v>
      </c>
      <c r="D340" s="663" t="s">
        <v>1707</v>
      </c>
      <c r="E340" s="662" t="s">
        <v>3269</v>
      </c>
      <c r="F340" s="663" t="s">
        <v>3270</v>
      </c>
      <c r="G340" s="662" t="s">
        <v>3215</v>
      </c>
      <c r="H340" s="662" t="s">
        <v>3216</v>
      </c>
      <c r="I340" s="664">
        <v>2.63</v>
      </c>
      <c r="J340" s="664">
        <v>50</v>
      </c>
      <c r="K340" s="665">
        <v>131.69999999999999</v>
      </c>
    </row>
    <row r="341" spans="1:11" ht="14.4" customHeight="1" x14ac:dyDescent="0.3">
      <c r="A341" s="660" t="s">
        <v>558</v>
      </c>
      <c r="B341" s="661" t="s">
        <v>1703</v>
      </c>
      <c r="C341" s="662" t="s">
        <v>574</v>
      </c>
      <c r="D341" s="663" t="s">
        <v>1707</v>
      </c>
      <c r="E341" s="662" t="s">
        <v>3269</v>
      </c>
      <c r="F341" s="663" t="s">
        <v>3270</v>
      </c>
      <c r="G341" s="662" t="s">
        <v>2945</v>
      </c>
      <c r="H341" s="662" t="s">
        <v>2946</v>
      </c>
      <c r="I341" s="664">
        <v>8.4700000000000006</v>
      </c>
      <c r="J341" s="664">
        <v>100</v>
      </c>
      <c r="K341" s="665">
        <v>847</v>
      </c>
    </row>
    <row r="342" spans="1:11" ht="14.4" customHeight="1" x14ac:dyDescent="0.3">
      <c r="A342" s="660" t="s">
        <v>558</v>
      </c>
      <c r="B342" s="661" t="s">
        <v>1703</v>
      </c>
      <c r="C342" s="662" t="s">
        <v>574</v>
      </c>
      <c r="D342" s="663" t="s">
        <v>1707</v>
      </c>
      <c r="E342" s="662" t="s">
        <v>3269</v>
      </c>
      <c r="F342" s="663" t="s">
        <v>3270</v>
      </c>
      <c r="G342" s="662" t="s">
        <v>3217</v>
      </c>
      <c r="H342" s="662" t="s">
        <v>3218</v>
      </c>
      <c r="I342" s="664">
        <v>17.91</v>
      </c>
      <c r="J342" s="664">
        <v>40</v>
      </c>
      <c r="K342" s="665">
        <v>716.32</v>
      </c>
    </row>
    <row r="343" spans="1:11" ht="14.4" customHeight="1" x14ac:dyDescent="0.3">
      <c r="A343" s="660" t="s">
        <v>558</v>
      </c>
      <c r="B343" s="661" t="s">
        <v>1703</v>
      </c>
      <c r="C343" s="662" t="s">
        <v>574</v>
      </c>
      <c r="D343" s="663" t="s">
        <v>1707</v>
      </c>
      <c r="E343" s="662" t="s">
        <v>3269</v>
      </c>
      <c r="F343" s="663" t="s">
        <v>3270</v>
      </c>
      <c r="G343" s="662" t="s">
        <v>3219</v>
      </c>
      <c r="H343" s="662" t="s">
        <v>3220</v>
      </c>
      <c r="I343" s="664">
        <v>101.64</v>
      </c>
      <c r="J343" s="664">
        <v>10</v>
      </c>
      <c r="K343" s="665">
        <v>1016.4</v>
      </c>
    </row>
    <row r="344" spans="1:11" ht="14.4" customHeight="1" x14ac:dyDescent="0.3">
      <c r="A344" s="660" t="s">
        <v>558</v>
      </c>
      <c r="B344" s="661" t="s">
        <v>1703</v>
      </c>
      <c r="C344" s="662" t="s">
        <v>574</v>
      </c>
      <c r="D344" s="663" t="s">
        <v>1707</v>
      </c>
      <c r="E344" s="662" t="s">
        <v>3269</v>
      </c>
      <c r="F344" s="663" t="s">
        <v>3270</v>
      </c>
      <c r="G344" s="662" t="s">
        <v>3221</v>
      </c>
      <c r="H344" s="662" t="s">
        <v>3222</v>
      </c>
      <c r="I344" s="664">
        <v>33.76</v>
      </c>
      <c r="J344" s="664">
        <v>25</v>
      </c>
      <c r="K344" s="665">
        <v>844</v>
      </c>
    </row>
    <row r="345" spans="1:11" ht="14.4" customHeight="1" x14ac:dyDescent="0.3">
      <c r="A345" s="660" t="s">
        <v>558</v>
      </c>
      <c r="B345" s="661" t="s">
        <v>1703</v>
      </c>
      <c r="C345" s="662" t="s">
        <v>574</v>
      </c>
      <c r="D345" s="663" t="s">
        <v>1707</v>
      </c>
      <c r="E345" s="662" t="s">
        <v>3269</v>
      </c>
      <c r="F345" s="663" t="s">
        <v>3270</v>
      </c>
      <c r="G345" s="662" t="s">
        <v>3223</v>
      </c>
      <c r="H345" s="662" t="s">
        <v>3224</v>
      </c>
      <c r="I345" s="664">
        <v>96.68</v>
      </c>
      <c r="J345" s="664">
        <v>20</v>
      </c>
      <c r="K345" s="665">
        <v>1933.6</v>
      </c>
    </row>
    <row r="346" spans="1:11" ht="14.4" customHeight="1" x14ac:dyDescent="0.3">
      <c r="A346" s="660" t="s">
        <v>558</v>
      </c>
      <c r="B346" s="661" t="s">
        <v>1703</v>
      </c>
      <c r="C346" s="662" t="s">
        <v>574</v>
      </c>
      <c r="D346" s="663" t="s">
        <v>1707</v>
      </c>
      <c r="E346" s="662" t="s">
        <v>3269</v>
      </c>
      <c r="F346" s="663" t="s">
        <v>3270</v>
      </c>
      <c r="G346" s="662" t="s">
        <v>3225</v>
      </c>
      <c r="H346" s="662" t="s">
        <v>3226</v>
      </c>
      <c r="I346" s="664">
        <v>1089</v>
      </c>
      <c r="J346" s="664">
        <v>2</v>
      </c>
      <c r="K346" s="665">
        <v>2178</v>
      </c>
    </row>
    <row r="347" spans="1:11" ht="14.4" customHeight="1" x14ac:dyDescent="0.3">
      <c r="A347" s="660" t="s">
        <v>558</v>
      </c>
      <c r="B347" s="661" t="s">
        <v>1703</v>
      </c>
      <c r="C347" s="662" t="s">
        <v>574</v>
      </c>
      <c r="D347" s="663" t="s">
        <v>1707</v>
      </c>
      <c r="E347" s="662" t="s">
        <v>3269</v>
      </c>
      <c r="F347" s="663" t="s">
        <v>3270</v>
      </c>
      <c r="G347" s="662" t="s">
        <v>3227</v>
      </c>
      <c r="H347" s="662" t="s">
        <v>3228</v>
      </c>
      <c r="I347" s="664">
        <v>1524.6</v>
      </c>
      <c r="J347" s="664">
        <v>1</v>
      </c>
      <c r="K347" s="665">
        <v>1524.6</v>
      </c>
    </row>
    <row r="348" spans="1:11" ht="14.4" customHeight="1" x14ac:dyDescent="0.3">
      <c r="A348" s="660" t="s">
        <v>558</v>
      </c>
      <c r="B348" s="661" t="s">
        <v>1703</v>
      </c>
      <c r="C348" s="662" t="s">
        <v>574</v>
      </c>
      <c r="D348" s="663" t="s">
        <v>1707</v>
      </c>
      <c r="E348" s="662" t="s">
        <v>3269</v>
      </c>
      <c r="F348" s="663" t="s">
        <v>3270</v>
      </c>
      <c r="G348" s="662" t="s">
        <v>3229</v>
      </c>
      <c r="H348" s="662" t="s">
        <v>3230</v>
      </c>
      <c r="I348" s="664">
        <v>1089</v>
      </c>
      <c r="J348" s="664">
        <v>7</v>
      </c>
      <c r="K348" s="665">
        <v>7623</v>
      </c>
    </row>
    <row r="349" spans="1:11" ht="14.4" customHeight="1" x14ac:dyDescent="0.3">
      <c r="A349" s="660" t="s">
        <v>558</v>
      </c>
      <c r="B349" s="661" t="s">
        <v>1703</v>
      </c>
      <c r="C349" s="662" t="s">
        <v>574</v>
      </c>
      <c r="D349" s="663" t="s">
        <v>1707</v>
      </c>
      <c r="E349" s="662" t="s">
        <v>3269</v>
      </c>
      <c r="F349" s="663" t="s">
        <v>3270</v>
      </c>
      <c r="G349" s="662" t="s">
        <v>3231</v>
      </c>
      <c r="H349" s="662" t="s">
        <v>3232</v>
      </c>
      <c r="I349" s="664">
        <v>1089</v>
      </c>
      <c r="J349" s="664">
        <v>11</v>
      </c>
      <c r="K349" s="665">
        <v>11979</v>
      </c>
    </row>
    <row r="350" spans="1:11" ht="14.4" customHeight="1" x14ac:dyDescent="0.3">
      <c r="A350" s="660" t="s">
        <v>558</v>
      </c>
      <c r="B350" s="661" t="s">
        <v>1703</v>
      </c>
      <c r="C350" s="662" t="s">
        <v>574</v>
      </c>
      <c r="D350" s="663" t="s">
        <v>1707</v>
      </c>
      <c r="E350" s="662" t="s">
        <v>3269</v>
      </c>
      <c r="F350" s="663" t="s">
        <v>3270</v>
      </c>
      <c r="G350" s="662" t="s">
        <v>3233</v>
      </c>
      <c r="H350" s="662" t="s">
        <v>3234</v>
      </c>
      <c r="I350" s="664">
        <v>1089</v>
      </c>
      <c r="J350" s="664">
        <v>8</v>
      </c>
      <c r="K350" s="665">
        <v>8712</v>
      </c>
    </row>
    <row r="351" spans="1:11" ht="14.4" customHeight="1" x14ac:dyDescent="0.3">
      <c r="A351" s="660" t="s">
        <v>558</v>
      </c>
      <c r="B351" s="661" t="s">
        <v>1703</v>
      </c>
      <c r="C351" s="662" t="s">
        <v>574</v>
      </c>
      <c r="D351" s="663" t="s">
        <v>1707</v>
      </c>
      <c r="E351" s="662" t="s">
        <v>3269</v>
      </c>
      <c r="F351" s="663" t="s">
        <v>3270</v>
      </c>
      <c r="G351" s="662" t="s">
        <v>3235</v>
      </c>
      <c r="H351" s="662" t="s">
        <v>3236</v>
      </c>
      <c r="I351" s="664">
        <v>1089</v>
      </c>
      <c r="J351" s="664">
        <v>2</v>
      </c>
      <c r="K351" s="665">
        <v>2178</v>
      </c>
    </row>
    <row r="352" spans="1:11" ht="14.4" customHeight="1" x14ac:dyDescent="0.3">
      <c r="A352" s="660" t="s">
        <v>558</v>
      </c>
      <c r="B352" s="661" t="s">
        <v>1703</v>
      </c>
      <c r="C352" s="662" t="s">
        <v>574</v>
      </c>
      <c r="D352" s="663" t="s">
        <v>1707</v>
      </c>
      <c r="E352" s="662" t="s">
        <v>3269</v>
      </c>
      <c r="F352" s="663" t="s">
        <v>3270</v>
      </c>
      <c r="G352" s="662" t="s">
        <v>3237</v>
      </c>
      <c r="H352" s="662" t="s">
        <v>3238</v>
      </c>
      <c r="I352" s="664">
        <v>1089</v>
      </c>
      <c r="J352" s="664">
        <v>4</v>
      </c>
      <c r="K352" s="665">
        <v>4356</v>
      </c>
    </row>
    <row r="353" spans="1:11" ht="14.4" customHeight="1" x14ac:dyDescent="0.3">
      <c r="A353" s="660" t="s">
        <v>558</v>
      </c>
      <c r="B353" s="661" t="s">
        <v>1703</v>
      </c>
      <c r="C353" s="662" t="s">
        <v>574</v>
      </c>
      <c r="D353" s="663" t="s">
        <v>1707</v>
      </c>
      <c r="E353" s="662" t="s">
        <v>3271</v>
      </c>
      <c r="F353" s="663" t="s">
        <v>3272</v>
      </c>
      <c r="G353" s="662" t="s">
        <v>2979</v>
      </c>
      <c r="H353" s="662" t="s">
        <v>2980</v>
      </c>
      <c r="I353" s="664">
        <v>319.91000000000003</v>
      </c>
      <c r="J353" s="664">
        <v>60</v>
      </c>
      <c r="K353" s="665">
        <v>19194.72</v>
      </c>
    </row>
    <row r="354" spans="1:11" ht="14.4" customHeight="1" x14ac:dyDescent="0.3">
      <c r="A354" s="660" t="s">
        <v>558</v>
      </c>
      <c r="B354" s="661" t="s">
        <v>1703</v>
      </c>
      <c r="C354" s="662" t="s">
        <v>574</v>
      </c>
      <c r="D354" s="663" t="s">
        <v>1707</v>
      </c>
      <c r="E354" s="662" t="s">
        <v>3279</v>
      </c>
      <c r="F354" s="663" t="s">
        <v>3280</v>
      </c>
      <c r="G354" s="662" t="s">
        <v>3161</v>
      </c>
      <c r="H354" s="662" t="s">
        <v>3162</v>
      </c>
      <c r="I354" s="664">
        <v>8.1650000000000009</v>
      </c>
      <c r="J354" s="664">
        <v>2100</v>
      </c>
      <c r="K354" s="665">
        <v>17145</v>
      </c>
    </row>
    <row r="355" spans="1:11" ht="14.4" customHeight="1" x14ac:dyDescent="0.3">
      <c r="A355" s="660" t="s">
        <v>558</v>
      </c>
      <c r="B355" s="661" t="s">
        <v>1703</v>
      </c>
      <c r="C355" s="662" t="s">
        <v>574</v>
      </c>
      <c r="D355" s="663" t="s">
        <v>1707</v>
      </c>
      <c r="E355" s="662" t="s">
        <v>3279</v>
      </c>
      <c r="F355" s="663" t="s">
        <v>3280</v>
      </c>
      <c r="G355" s="662" t="s">
        <v>3163</v>
      </c>
      <c r="H355" s="662" t="s">
        <v>3164</v>
      </c>
      <c r="I355" s="664">
        <v>12.763999999999999</v>
      </c>
      <c r="J355" s="664">
        <v>250</v>
      </c>
      <c r="K355" s="665">
        <v>3192.12</v>
      </c>
    </row>
    <row r="356" spans="1:11" ht="14.4" customHeight="1" x14ac:dyDescent="0.3">
      <c r="A356" s="660" t="s">
        <v>558</v>
      </c>
      <c r="B356" s="661" t="s">
        <v>1703</v>
      </c>
      <c r="C356" s="662" t="s">
        <v>574</v>
      </c>
      <c r="D356" s="663" t="s">
        <v>1707</v>
      </c>
      <c r="E356" s="662" t="s">
        <v>3281</v>
      </c>
      <c r="F356" s="663" t="s">
        <v>3282</v>
      </c>
      <c r="G356" s="662" t="s">
        <v>3239</v>
      </c>
      <c r="H356" s="662" t="s">
        <v>3240</v>
      </c>
      <c r="I356" s="664">
        <v>34.880000000000003</v>
      </c>
      <c r="J356" s="664">
        <v>180</v>
      </c>
      <c r="K356" s="665">
        <v>6278.3</v>
      </c>
    </row>
    <row r="357" spans="1:11" ht="14.4" customHeight="1" x14ac:dyDescent="0.3">
      <c r="A357" s="660" t="s">
        <v>558</v>
      </c>
      <c r="B357" s="661" t="s">
        <v>1703</v>
      </c>
      <c r="C357" s="662" t="s">
        <v>574</v>
      </c>
      <c r="D357" s="663" t="s">
        <v>1707</v>
      </c>
      <c r="E357" s="662" t="s">
        <v>3273</v>
      </c>
      <c r="F357" s="663" t="s">
        <v>3274</v>
      </c>
      <c r="G357" s="662" t="s">
        <v>3165</v>
      </c>
      <c r="H357" s="662" t="s">
        <v>3166</v>
      </c>
      <c r="I357" s="664">
        <v>180.44</v>
      </c>
      <c r="J357" s="664">
        <v>50</v>
      </c>
      <c r="K357" s="665">
        <v>9022</v>
      </c>
    </row>
    <row r="358" spans="1:11" ht="14.4" customHeight="1" x14ac:dyDescent="0.3">
      <c r="A358" s="660" t="s">
        <v>558</v>
      </c>
      <c r="B358" s="661" t="s">
        <v>1703</v>
      </c>
      <c r="C358" s="662" t="s">
        <v>574</v>
      </c>
      <c r="D358" s="663" t="s">
        <v>1707</v>
      </c>
      <c r="E358" s="662" t="s">
        <v>3273</v>
      </c>
      <c r="F358" s="663" t="s">
        <v>3274</v>
      </c>
      <c r="G358" s="662" t="s">
        <v>2993</v>
      </c>
      <c r="H358" s="662" t="s">
        <v>2994</v>
      </c>
      <c r="I358" s="664">
        <v>0.30499999999999999</v>
      </c>
      <c r="J358" s="664">
        <v>1300</v>
      </c>
      <c r="K358" s="665">
        <v>395</v>
      </c>
    </row>
    <row r="359" spans="1:11" ht="14.4" customHeight="1" x14ac:dyDescent="0.3">
      <c r="A359" s="660" t="s">
        <v>558</v>
      </c>
      <c r="B359" s="661" t="s">
        <v>1703</v>
      </c>
      <c r="C359" s="662" t="s">
        <v>574</v>
      </c>
      <c r="D359" s="663" t="s">
        <v>1707</v>
      </c>
      <c r="E359" s="662" t="s">
        <v>3273</v>
      </c>
      <c r="F359" s="663" t="s">
        <v>3274</v>
      </c>
      <c r="G359" s="662" t="s">
        <v>2995</v>
      </c>
      <c r="H359" s="662" t="s">
        <v>2996</v>
      </c>
      <c r="I359" s="664">
        <v>0.30333333333333329</v>
      </c>
      <c r="J359" s="664">
        <v>900</v>
      </c>
      <c r="K359" s="665">
        <v>272</v>
      </c>
    </row>
    <row r="360" spans="1:11" ht="14.4" customHeight="1" x14ac:dyDescent="0.3">
      <c r="A360" s="660" t="s">
        <v>558</v>
      </c>
      <c r="B360" s="661" t="s">
        <v>1703</v>
      </c>
      <c r="C360" s="662" t="s">
        <v>574</v>
      </c>
      <c r="D360" s="663" t="s">
        <v>1707</v>
      </c>
      <c r="E360" s="662" t="s">
        <v>3273</v>
      </c>
      <c r="F360" s="663" t="s">
        <v>3274</v>
      </c>
      <c r="G360" s="662" t="s">
        <v>3167</v>
      </c>
      <c r="H360" s="662" t="s">
        <v>3168</v>
      </c>
      <c r="I360" s="664">
        <v>48.82</v>
      </c>
      <c r="J360" s="664">
        <v>25</v>
      </c>
      <c r="K360" s="665">
        <v>1220.5899999999999</v>
      </c>
    </row>
    <row r="361" spans="1:11" ht="14.4" customHeight="1" x14ac:dyDescent="0.3">
      <c r="A361" s="660" t="s">
        <v>558</v>
      </c>
      <c r="B361" s="661" t="s">
        <v>1703</v>
      </c>
      <c r="C361" s="662" t="s">
        <v>574</v>
      </c>
      <c r="D361" s="663" t="s">
        <v>1707</v>
      </c>
      <c r="E361" s="662" t="s">
        <v>3273</v>
      </c>
      <c r="F361" s="663" t="s">
        <v>3274</v>
      </c>
      <c r="G361" s="662" t="s">
        <v>2997</v>
      </c>
      <c r="H361" s="662" t="s">
        <v>2998</v>
      </c>
      <c r="I361" s="664">
        <v>0.48749999999999999</v>
      </c>
      <c r="J361" s="664">
        <v>3300</v>
      </c>
      <c r="K361" s="665">
        <v>1612</v>
      </c>
    </row>
    <row r="362" spans="1:11" ht="14.4" customHeight="1" x14ac:dyDescent="0.3">
      <c r="A362" s="660" t="s">
        <v>558</v>
      </c>
      <c r="B362" s="661" t="s">
        <v>1703</v>
      </c>
      <c r="C362" s="662" t="s">
        <v>574</v>
      </c>
      <c r="D362" s="663" t="s">
        <v>1707</v>
      </c>
      <c r="E362" s="662" t="s">
        <v>3273</v>
      </c>
      <c r="F362" s="663" t="s">
        <v>3274</v>
      </c>
      <c r="G362" s="662" t="s">
        <v>3169</v>
      </c>
      <c r="H362" s="662" t="s">
        <v>3170</v>
      </c>
      <c r="I362" s="664">
        <v>48.82</v>
      </c>
      <c r="J362" s="664">
        <v>25</v>
      </c>
      <c r="K362" s="665">
        <v>1220.5899999999999</v>
      </c>
    </row>
    <row r="363" spans="1:11" ht="14.4" customHeight="1" x14ac:dyDescent="0.3">
      <c r="A363" s="660" t="s">
        <v>558</v>
      </c>
      <c r="B363" s="661" t="s">
        <v>1703</v>
      </c>
      <c r="C363" s="662" t="s">
        <v>574</v>
      </c>
      <c r="D363" s="663" t="s">
        <v>1707</v>
      </c>
      <c r="E363" s="662" t="s">
        <v>3273</v>
      </c>
      <c r="F363" s="663" t="s">
        <v>3274</v>
      </c>
      <c r="G363" s="662" t="s">
        <v>3241</v>
      </c>
      <c r="H363" s="662" t="s">
        <v>3242</v>
      </c>
      <c r="I363" s="664">
        <v>180.44</v>
      </c>
      <c r="J363" s="664">
        <v>25</v>
      </c>
      <c r="K363" s="665">
        <v>4510.88</v>
      </c>
    </row>
    <row r="364" spans="1:11" ht="14.4" customHeight="1" x14ac:dyDescent="0.3">
      <c r="A364" s="660" t="s">
        <v>558</v>
      </c>
      <c r="B364" s="661" t="s">
        <v>1703</v>
      </c>
      <c r="C364" s="662" t="s">
        <v>574</v>
      </c>
      <c r="D364" s="663" t="s">
        <v>1707</v>
      </c>
      <c r="E364" s="662" t="s">
        <v>3273</v>
      </c>
      <c r="F364" s="663" t="s">
        <v>3274</v>
      </c>
      <c r="G364" s="662" t="s">
        <v>3173</v>
      </c>
      <c r="H364" s="662" t="s">
        <v>3174</v>
      </c>
      <c r="I364" s="664">
        <v>29.4</v>
      </c>
      <c r="J364" s="664">
        <v>25</v>
      </c>
      <c r="K364" s="665">
        <v>735.08</v>
      </c>
    </row>
    <row r="365" spans="1:11" ht="14.4" customHeight="1" x14ac:dyDescent="0.3">
      <c r="A365" s="660" t="s">
        <v>558</v>
      </c>
      <c r="B365" s="661" t="s">
        <v>1703</v>
      </c>
      <c r="C365" s="662" t="s">
        <v>574</v>
      </c>
      <c r="D365" s="663" t="s">
        <v>1707</v>
      </c>
      <c r="E365" s="662" t="s">
        <v>3273</v>
      </c>
      <c r="F365" s="663" t="s">
        <v>3274</v>
      </c>
      <c r="G365" s="662" t="s">
        <v>3177</v>
      </c>
      <c r="H365" s="662" t="s">
        <v>3178</v>
      </c>
      <c r="I365" s="664">
        <v>180.44</v>
      </c>
      <c r="J365" s="664">
        <v>25</v>
      </c>
      <c r="K365" s="665">
        <v>4510.88</v>
      </c>
    </row>
    <row r="366" spans="1:11" ht="14.4" customHeight="1" x14ac:dyDescent="0.3">
      <c r="A366" s="660" t="s">
        <v>558</v>
      </c>
      <c r="B366" s="661" t="s">
        <v>1703</v>
      </c>
      <c r="C366" s="662" t="s">
        <v>574</v>
      </c>
      <c r="D366" s="663" t="s">
        <v>1707</v>
      </c>
      <c r="E366" s="662" t="s">
        <v>3273</v>
      </c>
      <c r="F366" s="663" t="s">
        <v>3274</v>
      </c>
      <c r="G366" s="662" t="s">
        <v>3243</v>
      </c>
      <c r="H366" s="662" t="s">
        <v>3244</v>
      </c>
      <c r="I366" s="664">
        <v>48.83</v>
      </c>
      <c r="J366" s="664">
        <v>25</v>
      </c>
      <c r="K366" s="665">
        <v>1220.67</v>
      </c>
    </row>
    <row r="367" spans="1:11" ht="14.4" customHeight="1" x14ac:dyDescent="0.3">
      <c r="A367" s="660" t="s">
        <v>558</v>
      </c>
      <c r="B367" s="661" t="s">
        <v>1703</v>
      </c>
      <c r="C367" s="662" t="s">
        <v>574</v>
      </c>
      <c r="D367" s="663" t="s">
        <v>1707</v>
      </c>
      <c r="E367" s="662" t="s">
        <v>3275</v>
      </c>
      <c r="F367" s="663" t="s">
        <v>3276</v>
      </c>
      <c r="G367" s="662" t="s">
        <v>3181</v>
      </c>
      <c r="H367" s="662" t="s">
        <v>3182</v>
      </c>
      <c r="I367" s="664">
        <v>1.22</v>
      </c>
      <c r="J367" s="664">
        <v>400</v>
      </c>
      <c r="K367" s="665">
        <v>488</v>
      </c>
    </row>
    <row r="368" spans="1:11" ht="14.4" customHeight="1" x14ac:dyDescent="0.3">
      <c r="A368" s="660" t="s">
        <v>558</v>
      </c>
      <c r="B368" s="661" t="s">
        <v>1703</v>
      </c>
      <c r="C368" s="662" t="s">
        <v>574</v>
      </c>
      <c r="D368" s="663" t="s">
        <v>1707</v>
      </c>
      <c r="E368" s="662" t="s">
        <v>3275</v>
      </c>
      <c r="F368" s="663" t="s">
        <v>3276</v>
      </c>
      <c r="G368" s="662" t="s">
        <v>2703</v>
      </c>
      <c r="H368" s="662" t="s">
        <v>2704</v>
      </c>
      <c r="I368" s="664">
        <v>0.71</v>
      </c>
      <c r="J368" s="664">
        <v>7600</v>
      </c>
      <c r="K368" s="665">
        <v>5396</v>
      </c>
    </row>
    <row r="369" spans="1:11" ht="14.4" customHeight="1" x14ac:dyDescent="0.3">
      <c r="A369" s="660" t="s">
        <v>558</v>
      </c>
      <c r="B369" s="661" t="s">
        <v>1703</v>
      </c>
      <c r="C369" s="662" t="s">
        <v>574</v>
      </c>
      <c r="D369" s="663" t="s">
        <v>1707</v>
      </c>
      <c r="E369" s="662" t="s">
        <v>3275</v>
      </c>
      <c r="F369" s="663" t="s">
        <v>3276</v>
      </c>
      <c r="G369" s="662" t="s">
        <v>3015</v>
      </c>
      <c r="H369" s="662" t="s">
        <v>3016</v>
      </c>
      <c r="I369" s="664">
        <v>0.71</v>
      </c>
      <c r="J369" s="664">
        <v>1200</v>
      </c>
      <c r="K369" s="665">
        <v>852</v>
      </c>
    </row>
    <row r="370" spans="1:11" ht="14.4" customHeight="1" x14ac:dyDescent="0.3">
      <c r="A370" s="660" t="s">
        <v>558</v>
      </c>
      <c r="B370" s="661" t="s">
        <v>1703</v>
      </c>
      <c r="C370" s="662" t="s">
        <v>574</v>
      </c>
      <c r="D370" s="663" t="s">
        <v>1707</v>
      </c>
      <c r="E370" s="662" t="s">
        <v>3275</v>
      </c>
      <c r="F370" s="663" t="s">
        <v>3276</v>
      </c>
      <c r="G370" s="662" t="s">
        <v>3017</v>
      </c>
      <c r="H370" s="662" t="s">
        <v>3018</v>
      </c>
      <c r="I370" s="664">
        <v>0.71</v>
      </c>
      <c r="J370" s="664">
        <v>4600</v>
      </c>
      <c r="K370" s="665">
        <v>3266</v>
      </c>
    </row>
    <row r="371" spans="1:11" ht="14.4" customHeight="1" x14ac:dyDescent="0.3">
      <c r="A371" s="660" t="s">
        <v>558</v>
      </c>
      <c r="B371" s="661" t="s">
        <v>1703</v>
      </c>
      <c r="C371" s="662" t="s">
        <v>574</v>
      </c>
      <c r="D371" s="663" t="s">
        <v>1707</v>
      </c>
      <c r="E371" s="662" t="s">
        <v>3283</v>
      </c>
      <c r="F371" s="663" t="s">
        <v>3284</v>
      </c>
      <c r="G371" s="662" t="s">
        <v>3025</v>
      </c>
      <c r="H371" s="662" t="s">
        <v>3026</v>
      </c>
      <c r="I371" s="664">
        <v>152.46</v>
      </c>
      <c r="J371" s="664">
        <v>4</v>
      </c>
      <c r="K371" s="665">
        <v>609.84</v>
      </c>
    </row>
    <row r="372" spans="1:11" ht="14.4" customHeight="1" x14ac:dyDescent="0.3">
      <c r="A372" s="660" t="s">
        <v>558</v>
      </c>
      <c r="B372" s="661" t="s">
        <v>1703</v>
      </c>
      <c r="C372" s="662" t="s">
        <v>574</v>
      </c>
      <c r="D372" s="663" t="s">
        <v>1707</v>
      </c>
      <c r="E372" s="662" t="s">
        <v>3287</v>
      </c>
      <c r="F372" s="663" t="s">
        <v>3288</v>
      </c>
      <c r="G372" s="662" t="s">
        <v>3183</v>
      </c>
      <c r="H372" s="662" t="s">
        <v>3184</v>
      </c>
      <c r="I372" s="664">
        <v>13.92</v>
      </c>
      <c r="J372" s="664">
        <v>30</v>
      </c>
      <c r="K372" s="665">
        <v>417.6</v>
      </c>
    </row>
    <row r="373" spans="1:11" ht="14.4" customHeight="1" x14ac:dyDescent="0.3">
      <c r="A373" s="660" t="s">
        <v>558</v>
      </c>
      <c r="B373" s="661" t="s">
        <v>1703</v>
      </c>
      <c r="C373" s="662" t="s">
        <v>574</v>
      </c>
      <c r="D373" s="663" t="s">
        <v>1707</v>
      </c>
      <c r="E373" s="662" t="s">
        <v>3287</v>
      </c>
      <c r="F373" s="663" t="s">
        <v>3288</v>
      </c>
      <c r="G373" s="662" t="s">
        <v>3185</v>
      </c>
      <c r="H373" s="662" t="s">
        <v>3186</v>
      </c>
      <c r="I373" s="664">
        <v>14.45</v>
      </c>
      <c r="J373" s="664">
        <v>50</v>
      </c>
      <c r="K373" s="665">
        <v>722.5</v>
      </c>
    </row>
    <row r="374" spans="1:11" ht="14.4" customHeight="1" x14ac:dyDescent="0.3">
      <c r="A374" s="660" t="s">
        <v>558</v>
      </c>
      <c r="B374" s="661" t="s">
        <v>1703</v>
      </c>
      <c r="C374" s="662" t="s">
        <v>574</v>
      </c>
      <c r="D374" s="663" t="s">
        <v>1707</v>
      </c>
      <c r="E374" s="662" t="s">
        <v>3287</v>
      </c>
      <c r="F374" s="663" t="s">
        <v>3288</v>
      </c>
      <c r="G374" s="662" t="s">
        <v>3245</v>
      </c>
      <c r="H374" s="662" t="s">
        <v>3246</v>
      </c>
      <c r="I374" s="664">
        <v>220.22</v>
      </c>
      <c r="J374" s="664">
        <v>20</v>
      </c>
      <c r="K374" s="665">
        <v>4404.3999999999996</v>
      </c>
    </row>
    <row r="375" spans="1:11" ht="14.4" customHeight="1" x14ac:dyDescent="0.3">
      <c r="A375" s="660" t="s">
        <v>558</v>
      </c>
      <c r="B375" s="661" t="s">
        <v>1703</v>
      </c>
      <c r="C375" s="662" t="s">
        <v>574</v>
      </c>
      <c r="D375" s="663" t="s">
        <v>1707</v>
      </c>
      <c r="E375" s="662" t="s">
        <v>3287</v>
      </c>
      <c r="F375" s="663" t="s">
        <v>3288</v>
      </c>
      <c r="G375" s="662" t="s">
        <v>3247</v>
      </c>
      <c r="H375" s="662" t="s">
        <v>3248</v>
      </c>
      <c r="I375" s="664">
        <v>104.06</v>
      </c>
      <c r="J375" s="664">
        <v>20</v>
      </c>
      <c r="K375" s="665">
        <v>2081.1999999999998</v>
      </c>
    </row>
    <row r="376" spans="1:11" ht="14.4" customHeight="1" x14ac:dyDescent="0.3">
      <c r="A376" s="660" t="s">
        <v>558</v>
      </c>
      <c r="B376" s="661" t="s">
        <v>1703</v>
      </c>
      <c r="C376" s="662" t="s">
        <v>574</v>
      </c>
      <c r="D376" s="663" t="s">
        <v>1707</v>
      </c>
      <c r="E376" s="662" t="s">
        <v>3287</v>
      </c>
      <c r="F376" s="663" t="s">
        <v>3288</v>
      </c>
      <c r="G376" s="662" t="s">
        <v>3189</v>
      </c>
      <c r="H376" s="662" t="s">
        <v>3190</v>
      </c>
      <c r="I376" s="664">
        <v>120.0025</v>
      </c>
      <c r="J376" s="664">
        <v>140</v>
      </c>
      <c r="K376" s="665">
        <v>16800.2</v>
      </c>
    </row>
    <row r="377" spans="1:11" ht="14.4" customHeight="1" x14ac:dyDescent="0.3">
      <c r="A377" s="660" t="s">
        <v>558</v>
      </c>
      <c r="B377" s="661" t="s">
        <v>1703</v>
      </c>
      <c r="C377" s="662" t="s">
        <v>574</v>
      </c>
      <c r="D377" s="663" t="s">
        <v>1707</v>
      </c>
      <c r="E377" s="662" t="s">
        <v>3287</v>
      </c>
      <c r="F377" s="663" t="s">
        <v>3288</v>
      </c>
      <c r="G377" s="662" t="s">
        <v>3191</v>
      </c>
      <c r="H377" s="662" t="s">
        <v>3192</v>
      </c>
      <c r="I377" s="664">
        <v>104.05999999999999</v>
      </c>
      <c r="J377" s="664">
        <v>90</v>
      </c>
      <c r="K377" s="665">
        <v>9365.3999999999978</v>
      </c>
    </row>
    <row r="378" spans="1:11" ht="14.4" customHeight="1" x14ac:dyDescent="0.3">
      <c r="A378" s="660" t="s">
        <v>558</v>
      </c>
      <c r="B378" s="661" t="s">
        <v>1703</v>
      </c>
      <c r="C378" s="662" t="s">
        <v>574</v>
      </c>
      <c r="D378" s="663" t="s">
        <v>1707</v>
      </c>
      <c r="E378" s="662" t="s">
        <v>3287</v>
      </c>
      <c r="F378" s="663" t="s">
        <v>3288</v>
      </c>
      <c r="G378" s="662" t="s">
        <v>3195</v>
      </c>
      <c r="H378" s="662" t="s">
        <v>3196</v>
      </c>
      <c r="I378" s="664">
        <v>198.99</v>
      </c>
      <c r="J378" s="664">
        <v>10</v>
      </c>
      <c r="K378" s="665">
        <v>1989.89</v>
      </c>
    </row>
    <row r="379" spans="1:11" ht="14.4" customHeight="1" x14ac:dyDescent="0.3">
      <c r="A379" s="660" t="s">
        <v>558</v>
      </c>
      <c r="B379" s="661" t="s">
        <v>1703</v>
      </c>
      <c r="C379" s="662" t="s">
        <v>574</v>
      </c>
      <c r="D379" s="663" t="s">
        <v>1707</v>
      </c>
      <c r="E379" s="662" t="s">
        <v>3287</v>
      </c>
      <c r="F379" s="663" t="s">
        <v>3288</v>
      </c>
      <c r="G379" s="662" t="s">
        <v>3197</v>
      </c>
      <c r="H379" s="662" t="s">
        <v>3198</v>
      </c>
      <c r="I379" s="664">
        <v>104.05999999999999</v>
      </c>
      <c r="J379" s="664">
        <v>200</v>
      </c>
      <c r="K379" s="665">
        <v>20812</v>
      </c>
    </row>
    <row r="380" spans="1:11" ht="14.4" customHeight="1" x14ac:dyDescent="0.3">
      <c r="A380" s="660" t="s">
        <v>558</v>
      </c>
      <c r="B380" s="661" t="s">
        <v>1703</v>
      </c>
      <c r="C380" s="662" t="s">
        <v>574</v>
      </c>
      <c r="D380" s="663" t="s">
        <v>1707</v>
      </c>
      <c r="E380" s="662" t="s">
        <v>3287</v>
      </c>
      <c r="F380" s="663" t="s">
        <v>3288</v>
      </c>
      <c r="G380" s="662" t="s">
        <v>3199</v>
      </c>
      <c r="H380" s="662" t="s">
        <v>3200</v>
      </c>
      <c r="I380" s="664">
        <v>104.05999999999999</v>
      </c>
      <c r="J380" s="664">
        <v>190</v>
      </c>
      <c r="K380" s="665">
        <v>19771.400000000001</v>
      </c>
    </row>
    <row r="381" spans="1:11" ht="14.4" customHeight="1" x14ac:dyDescent="0.3">
      <c r="A381" s="660" t="s">
        <v>558</v>
      </c>
      <c r="B381" s="661" t="s">
        <v>1703</v>
      </c>
      <c r="C381" s="662" t="s">
        <v>577</v>
      </c>
      <c r="D381" s="663" t="s">
        <v>1708</v>
      </c>
      <c r="E381" s="662" t="s">
        <v>3267</v>
      </c>
      <c r="F381" s="663" t="s">
        <v>3268</v>
      </c>
      <c r="G381" s="662" t="s">
        <v>2715</v>
      </c>
      <c r="H381" s="662" t="s">
        <v>2716</v>
      </c>
      <c r="I381" s="664">
        <v>27.365000000000002</v>
      </c>
      <c r="J381" s="664">
        <v>8</v>
      </c>
      <c r="K381" s="665">
        <v>218.91000000000003</v>
      </c>
    </row>
    <row r="382" spans="1:11" ht="14.4" customHeight="1" x14ac:dyDescent="0.3">
      <c r="A382" s="660" t="s">
        <v>558</v>
      </c>
      <c r="B382" s="661" t="s">
        <v>1703</v>
      </c>
      <c r="C382" s="662" t="s">
        <v>577</v>
      </c>
      <c r="D382" s="663" t="s">
        <v>1708</v>
      </c>
      <c r="E382" s="662" t="s">
        <v>3267</v>
      </c>
      <c r="F382" s="663" t="s">
        <v>3268</v>
      </c>
      <c r="G382" s="662" t="s">
        <v>2743</v>
      </c>
      <c r="H382" s="662" t="s">
        <v>2744</v>
      </c>
      <c r="I382" s="664">
        <v>8.58</v>
      </c>
      <c r="J382" s="664">
        <v>12</v>
      </c>
      <c r="K382" s="665">
        <v>102.96</v>
      </c>
    </row>
    <row r="383" spans="1:11" ht="14.4" customHeight="1" x14ac:dyDescent="0.3">
      <c r="A383" s="660" t="s">
        <v>558</v>
      </c>
      <c r="B383" s="661" t="s">
        <v>1703</v>
      </c>
      <c r="C383" s="662" t="s">
        <v>577</v>
      </c>
      <c r="D383" s="663" t="s">
        <v>1708</v>
      </c>
      <c r="E383" s="662" t="s">
        <v>3269</v>
      </c>
      <c r="F383" s="663" t="s">
        <v>3270</v>
      </c>
      <c r="G383" s="662" t="s">
        <v>2791</v>
      </c>
      <c r="H383" s="662" t="s">
        <v>2792</v>
      </c>
      <c r="I383" s="664">
        <v>1.0900000000000001</v>
      </c>
      <c r="J383" s="664">
        <v>200</v>
      </c>
      <c r="K383" s="665">
        <v>218</v>
      </c>
    </row>
    <row r="384" spans="1:11" ht="14.4" customHeight="1" x14ac:dyDescent="0.3">
      <c r="A384" s="660" t="s">
        <v>558</v>
      </c>
      <c r="B384" s="661" t="s">
        <v>1703</v>
      </c>
      <c r="C384" s="662" t="s">
        <v>577</v>
      </c>
      <c r="D384" s="663" t="s">
        <v>1708</v>
      </c>
      <c r="E384" s="662" t="s">
        <v>3269</v>
      </c>
      <c r="F384" s="663" t="s">
        <v>3270</v>
      </c>
      <c r="G384" s="662" t="s">
        <v>2793</v>
      </c>
      <c r="H384" s="662" t="s">
        <v>2794</v>
      </c>
      <c r="I384" s="664">
        <v>1.67</v>
      </c>
      <c r="J384" s="664">
        <v>400</v>
      </c>
      <c r="K384" s="665">
        <v>668</v>
      </c>
    </row>
    <row r="385" spans="1:11" ht="14.4" customHeight="1" x14ac:dyDescent="0.3">
      <c r="A385" s="660" t="s">
        <v>558</v>
      </c>
      <c r="B385" s="661" t="s">
        <v>1703</v>
      </c>
      <c r="C385" s="662" t="s">
        <v>577</v>
      </c>
      <c r="D385" s="663" t="s">
        <v>1708</v>
      </c>
      <c r="E385" s="662" t="s">
        <v>3269</v>
      </c>
      <c r="F385" s="663" t="s">
        <v>3270</v>
      </c>
      <c r="G385" s="662" t="s">
        <v>2795</v>
      </c>
      <c r="H385" s="662" t="s">
        <v>2796</v>
      </c>
      <c r="I385" s="664">
        <v>0.47499999999999998</v>
      </c>
      <c r="J385" s="664">
        <v>200</v>
      </c>
      <c r="K385" s="665">
        <v>95</v>
      </c>
    </row>
    <row r="386" spans="1:11" ht="14.4" customHeight="1" x14ac:dyDescent="0.3">
      <c r="A386" s="660" t="s">
        <v>558</v>
      </c>
      <c r="B386" s="661" t="s">
        <v>1703</v>
      </c>
      <c r="C386" s="662" t="s">
        <v>577</v>
      </c>
      <c r="D386" s="663" t="s">
        <v>1708</v>
      </c>
      <c r="E386" s="662" t="s">
        <v>3269</v>
      </c>
      <c r="F386" s="663" t="s">
        <v>3270</v>
      </c>
      <c r="G386" s="662" t="s">
        <v>2797</v>
      </c>
      <c r="H386" s="662" t="s">
        <v>2798</v>
      </c>
      <c r="I386" s="664">
        <v>0.67</v>
      </c>
      <c r="J386" s="664">
        <v>100</v>
      </c>
      <c r="K386" s="665">
        <v>67</v>
      </c>
    </row>
    <row r="387" spans="1:11" ht="14.4" customHeight="1" x14ac:dyDescent="0.3">
      <c r="A387" s="660" t="s">
        <v>558</v>
      </c>
      <c r="B387" s="661" t="s">
        <v>1703</v>
      </c>
      <c r="C387" s="662" t="s">
        <v>577</v>
      </c>
      <c r="D387" s="663" t="s">
        <v>1708</v>
      </c>
      <c r="E387" s="662" t="s">
        <v>3269</v>
      </c>
      <c r="F387" s="663" t="s">
        <v>3270</v>
      </c>
      <c r="G387" s="662" t="s">
        <v>2851</v>
      </c>
      <c r="H387" s="662" t="s">
        <v>2852</v>
      </c>
      <c r="I387" s="664">
        <v>1.64</v>
      </c>
      <c r="J387" s="664">
        <v>150</v>
      </c>
      <c r="K387" s="665">
        <v>246</v>
      </c>
    </row>
    <row r="388" spans="1:11" ht="14.4" customHeight="1" x14ac:dyDescent="0.3">
      <c r="A388" s="660" t="s">
        <v>558</v>
      </c>
      <c r="B388" s="661" t="s">
        <v>1703</v>
      </c>
      <c r="C388" s="662" t="s">
        <v>577</v>
      </c>
      <c r="D388" s="663" t="s">
        <v>1708</v>
      </c>
      <c r="E388" s="662" t="s">
        <v>3269</v>
      </c>
      <c r="F388" s="663" t="s">
        <v>3270</v>
      </c>
      <c r="G388" s="662" t="s">
        <v>2855</v>
      </c>
      <c r="H388" s="662" t="s">
        <v>2856</v>
      </c>
      <c r="I388" s="664">
        <v>5.13</v>
      </c>
      <c r="J388" s="664">
        <v>200</v>
      </c>
      <c r="K388" s="665">
        <v>1026</v>
      </c>
    </row>
    <row r="389" spans="1:11" ht="14.4" customHeight="1" x14ac:dyDescent="0.3">
      <c r="A389" s="660" t="s">
        <v>558</v>
      </c>
      <c r="B389" s="661" t="s">
        <v>1703</v>
      </c>
      <c r="C389" s="662" t="s">
        <v>577</v>
      </c>
      <c r="D389" s="663" t="s">
        <v>1708</v>
      </c>
      <c r="E389" s="662" t="s">
        <v>3269</v>
      </c>
      <c r="F389" s="663" t="s">
        <v>3270</v>
      </c>
      <c r="G389" s="662" t="s">
        <v>2859</v>
      </c>
      <c r="H389" s="662" t="s">
        <v>2860</v>
      </c>
      <c r="I389" s="664">
        <v>7.95</v>
      </c>
      <c r="J389" s="664">
        <v>60</v>
      </c>
      <c r="K389" s="665">
        <v>477</v>
      </c>
    </row>
    <row r="390" spans="1:11" ht="14.4" customHeight="1" x14ac:dyDescent="0.3">
      <c r="A390" s="660" t="s">
        <v>558</v>
      </c>
      <c r="B390" s="661" t="s">
        <v>1703</v>
      </c>
      <c r="C390" s="662" t="s">
        <v>577</v>
      </c>
      <c r="D390" s="663" t="s">
        <v>1708</v>
      </c>
      <c r="E390" s="662" t="s">
        <v>3269</v>
      </c>
      <c r="F390" s="663" t="s">
        <v>3270</v>
      </c>
      <c r="G390" s="662" t="s">
        <v>2889</v>
      </c>
      <c r="H390" s="662" t="s">
        <v>2890</v>
      </c>
      <c r="I390" s="664">
        <v>1.55</v>
      </c>
      <c r="J390" s="664">
        <v>150</v>
      </c>
      <c r="K390" s="665">
        <v>232.5</v>
      </c>
    </row>
    <row r="391" spans="1:11" ht="14.4" customHeight="1" x14ac:dyDescent="0.3">
      <c r="A391" s="660" t="s">
        <v>558</v>
      </c>
      <c r="B391" s="661" t="s">
        <v>1703</v>
      </c>
      <c r="C391" s="662" t="s">
        <v>577</v>
      </c>
      <c r="D391" s="663" t="s">
        <v>1708</v>
      </c>
      <c r="E391" s="662" t="s">
        <v>3269</v>
      </c>
      <c r="F391" s="663" t="s">
        <v>3270</v>
      </c>
      <c r="G391" s="662" t="s">
        <v>3249</v>
      </c>
      <c r="H391" s="662" t="s">
        <v>3250</v>
      </c>
      <c r="I391" s="664">
        <v>9.1999999999999993</v>
      </c>
      <c r="J391" s="664">
        <v>50</v>
      </c>
      <c r="K391" s="665">
        <v>460</v>
      </c>
    </row>
    <row r="392" spans="1:11" ht="14.4" customHeight="1" x14ac:dyDescent="0.3">
      <c r="A392" s="660" t="s">
        <v>558</v>
      </c>
      <c r="B392" s="661" t="s">
        <v>1703</v>
      </c>
      <c r="C392" s="662" t="s">
        <v>577</v>
      </c>
      <c r="D392" s="663" t="s">
        <v>1708</v>
      </c>
      <c r="E392" s="662" t="s">
        <v>3269</v>
      </c>
      <c r="F392" s="663" t="s">
        <v>3270</v>
      </c>
      <c r="G392" s="662" t="s">
        <v>3251</v>
      </c>
      <c r="H392" s="662" t="s">
        <v>3252</v>
      </c>
      <c r="I392" s="664">
        <v>172.5</v>
      </c>
      <c r="J392" s="664">
        <v>1</v>
      </c>
      <c r="K392" s="665">
        <v>172.5</v>
      </c>
    </row>
    <row r="393" spans="1:11" ht="14.4" customHeight="1" x14ac:dyDescent="0.3">
      <c r="A393" s="660" t="s">
        <v>558</v>
      </c>
      <c r="B393" s="661" t="s">
        <v>1703</v>
      </c>
      <c r="C393" s="662" t="s">
        <v>577</v>
      </c>
      <c r="D393" s="663" t="s">
        <v>1708</v>
      </c>
      <c r="E393" s="662" t="s">
        <v>3269</v>
      </c>
      <c r="F393" s="663" t="s">
        <v>3270</v>
      </c>
      <c r="G393" s="662" t="s">
        <v>2945</v>
      </c>
      <c r="H393" s="662" t="s">
        <v>2946</v>
      </c>
      <c r="I393" s="664">
        <v>8.4700000000000006</v>
      </c>
      <c r="J393" s="664">
        <v>50</v>
      </c>
      <c r="K393" s="665">
        <v>423.5</v>
      </c>
    </row>
    <row r="394" spans="1:11" ht="14.4" customHeight="1" x14ac:dyDescent="0.3">
      <c r="A394" s="660" t="s">
        <v>558</v>
      </c>
      <c r="B394" s="661" t="s">
        <v>1703</v>
      </c>
      <c r="C394" s="662" t="s">
        <v>577</v>
      </c>
      <c r="D394" s="663" t="s">
        <v>1708</v>
      </c>
      <c r="E394" s="662" t="s">
        <v>3279</v>
      </c>
      <c r="F394" s="663" t="s">
        <v>3280</v>
      </c>
      <c r="G394" s="662" t="s">
        <v>3161</v>
      </c>
      <c r="H394" s="662" t="s">
        <v>3162</v>
      </c>
      <c r="I394" s="664">
        <v>8.16</v>
      </c>
      <c r="J394" s="664">
        <v>20</v>
      </c>
      <c r="K394" s="665">
        <v>163.19999999999999</v>
      </c>
    </row>
    <row r="395" spans="1:11" ht="14.4" customHeight="1" x14ac:dyDescent="0.3">
      <c r="A395" s="660" t="s">
        <v>558</v>
      </c>
      <c r="B395" s="661" t="s">
        <v>1703</v>
      </c>
      <c r="C395" s="662" t="s">
        <v>577</v>
      </c>
      <c r="D395" s="663" t="s">
        <v>1708</v>
      </c>
      <c r="E395" s="662" t="s">
        <v>3273</v>
      </c>
      <c r="F395" s="663" t="s">
        <v>3274</v>
      </c>
      <c r="G395" s="662" t="s">
        <v>2993</v>
      </c>
      <c r="H395" s="662" t="s">
        <v>2994</v>
      </c>
      <c r="I395" s="664">
        <v>0.31</v>
      </c>
      <c r="J395" s="664">
        <v>100</v>
      </c>
      <c r="K395" s="665">
        <v>31</v>
      </c>
    </row>
    <row r="396" spans="1:11" ht="14.4" customHeight="1" x14ac:dyDescent="0.3">
      <c r="A396" s="660" t="s">
        <v>558</v>
      </c>
      <c r="B396" s="661" t="s">
        <v>1703</v>
      </c>
      <c r="C396" s="662" t="s">
        <v>577</v>
      </c>
      <c r="D396" s="663" t="s">
        <v>1708</v>
      </c>
      <c r="E396" s="662" t="s">
        <v>3273</v>
      </c>
      <c r="F396" s="663" t="s">
        <v>3274</v>
      </c>
      <c r="G396" s="662" t="s">
        <v>2995</v>
      </c>
      <c r="H396" s="662" t="s">
        <v>2996</v>
      </c>
      <c r="I396" s="664">
        <v>0.31</v>
      </c>
      <c r="J396" s="664">
        <v>100</v>
      </c>
      <c r="K396" s="665">
        <v>31</v>
      </c>
    </row>
    <row r="397" spans="1:11" ht="14.4" customHeight="1" x14ac:dyDescent="0.3">
      <c r="A397" s="660" t="s">
        <v>558</v>
      </c>
      <c r="B397" s="661" t="s">
        <v>1703</v>
      </c>
      <c r="C397" s="662" t="s">
        <v>577</v>
      </c>
      <c r="D397" s="663" t="s">
        <v>1708</v>
      </c>
      <c r="E397" s="662" t="s">
        <v>3273</v>
      </c>
      <c r="F397" s="663" t="s">
        <v>3274</v>
      </c>
      <c r="G397" s="662" t="s">
        <v>2997</v>
      </c>
      <c r="H397" s="662" t="s">
        <v>2998</v>
      </c>
      <c r="I397" s="664">
        <v>0.48</v>
      </c>
      <c r="J397" s="664">
        <v>100</v>
      </c>
      <c r="K397" s="665">
        <v>48</v>
      </c>
    </row>
    <row r="398" spans="1:11" ht="14.4" customHeight="1" x14ac:dyDescent="0.3">
      <c r="A398" s="660" t="s">
        <v>558</v>
      </c>
      <c r="B398" s="661" t="s">
        <v>1703</v>
      </c>
      <c r="C398" s="662" t="s">
        <v>577</v>
      </c>
      <c r="D398" s="663" t="s">
        <v>1708</v>
      </c>
      <c r="E398" s="662" t="s">
        <v>3275</v>
      </c>
      <c r="F398" s="663" t="s">
        <v>3276</v>
      </c>
      <c r="G398" s="662" t="s">
        <v>2703</v>
      </c>
      <c r="H398" s="662" t="s">
        <v>2704</v>
      </c>
      <c r="I398" s="664">
        <v>0.71</v>
      </c>
      <c r="J398" s="664">
        <v>1600</v>
      </c>
      <c r="K398" s="665">
        <v>1136</v>
      </c>
    </row>
    <row r="399" spans="1:11" ht="14.4" customHeight="1" x14ac:dyDescent="0.3">
      <c r="A399" s="660" t="s">
        <v>558</v>
      </c>
      <c r="B399" s="661" t="s">
        <v>1703</v>
      </c>
      <c r="C399" s="662" t="s">
        <v>577</v>
      </c>
      <c r="D399" s="663" t="s">
        <v>1708</v>
      </c>
      <c r="E399" s="662" t="s">
        <v>3275</v>
      </c>
      <c r="F399" s="663" t="s">
        <v>3276</v>
      </c>
      <c r="G399" s="662" t="s">
        <v>3015</v>
      </c>
      <c r="H399" s="662" t="s">
        <v>3016</v>
      </c>
      <c r="I399" s="664">
        <v>0.71</v>
      </c>
      <c r="J399" s="664">
        <v>400</v>
      </c>
      <c r="K399" s="665">
        <v>284</v>
      </c>
    </row>
    <row r="400" spans="1:11" ht="14.4" customHeight="1" x14ac:dyDescent="0.3">
      <c r="A400" s="660" t="s">
        <v>558</v>
      </c>
      <c r="B400" s="661" t="s">
        <v>1703</v>
      </c>
      <c r="C400" s="662" t="s">
        <v>577</v>
      </c>
      <c r="D400" s="663" t="s">
        <v>1708</v>
      </c>
      <c r="E400" s="662" t="s">
        <v>3275</v>
      </c>
      <c r="F400" s="663" t="s">
        <v>3276</v>
      </c>
      <c r="G400" s="662" t="s">
        <v>3017</v>
      </c>
      <c r="H400" s="662" t="s">
        <v>3018</v>
      </c>
      <c r="I400" s="664">
        <v>0.71</v>
      </c>
      <c r="J400" s="664">
        <v>1000</v>
      </c>
      <c r="K400" s="665">
        <v>710</v>
      </c>
    </row>
    <row r="401" spans="1:11" ht="14.4" customHeight="1" x14ac:dyDescent="0.3">
      <c r="A401" s="660" t="s">
        <v>558</v>
      </c>
      <c r="B401" s="661" t="s">
        <v>1703</v>
      </c>
      <c r="C401" s="662" t="s">
        <v>577</v>
      </c>
      <c r="D401" s="663" t="s">
        <v>1708</v>
      </c>
      <c r="E401" s="662" t="s">
        <v>3287</v>
      </c>
      <c r="F401" s="663" t="s">
        <v>3288</v>
      </c>
      <c r="G401" s="662" t="s">
        <v>3183</v>
      </c>
      <c r="H401" s="662" t="s">
        <v>3184</v>
      </c>
      <c r="I401" s="664">
        <v>13.913333333333332</v>
      </c>
      <c r="J401" s="664">
        <v>150</v>
      </c>
      <c r="K401" s="665">
        <v>2087</v>
      </c>
    </row>
    <row r="402" spans="1:11" ht="14.4" customHeight="1" x14ac:dyDescent="0.3">
      <c r="A402" s="660" t="s">
        <v>558</v>
      </c>
      <c r="B402" s="661" t="s">
        <v>1703</v>
      </c>
      <c r="C402" s="662" t="s">
        <v>580</v>
      </c>
      <c r="D402" s="663" t="s">
        <v>1709</v>
      </c>
      <c r="E402" s="662" t="s">
        <v>3267</v>
      </c>
      <c r="F402" s="663" t="s">
        <v>3268</v>
      </c>
      <c r="G402" s="662" t="s">
        <v>3063</v>
      </c>
      <c r="H402" s="662" t="s">
        <v>3064</v>
      </c>
      <c r="I402" s="664">
        <v>1.38</v>
      </c>
      <c r="J402" s="664">
        <v>250</v>
      </c>
      <c r="K402" s="665">
        <v>345</v>
      </c>
    </row>
    <row r="403" spans="1:11" ht="14.4" customHeight="1" x14ac:dyDescent="0.3">
      <c r="A403" s="660" t="s">
        <v>558</v>
      </c>
      <c r="B403" s="661" t="s">
        <v>1703</v>
      </c>
      <c r="C403" s="662" t="s">
        <v>580</v>
      </c>
      <c r="D403" s="663" t="s">
        <v>1709</v>
      </c>
      <c r="E403" s="662" t="s">
        <v>3267</v>
      </c>
      <c r="F403" s="663" t="s">
        <v>3268</v>
      </c>
      <c r="G403" s="662" t="s">
        <v>2737</v>
      </c>
      <c r="H403" s="662" t="s">
        <v>2738</v>
      </c>
      <c r="I403" s="664">
        <v>0.59499999999999997</v>
      </c>
      <c r="J403" s="664">
        <v>500</v>
      </c>
      <c r="K403" s="665">
        <v>297.5</v>
      </c>
    </row>
    <row r="404" spans="1:11" ht="14.4" customHeight="1" x14ac:dyDescent="0.3">
      <c r="A404" s="660" t="s">
        <v>558</v>
      </c>
      <c r="B404" s="661" t="s">
        <v>1703</v>
      </c>
      <c r="C404" s="662" t="s">
        <v>580</v>
      </c>
      <c r="D404" s="663" t="s">
        <v>1709</v>
      </c>
      <c r="E404" s="662" t="s">
        <v>3267</v>
      </c>
      <c r="F404" s="663" t="s">
        <v>3268</v>
      </c>
      <c r="G404" s="662" t="s">
        <v>3073</v>
      </c>
      <c r="H404" s="662" t="s">
        <v>3074</v>
      </c>
      <c r="I404" s="664">
        <v>7.51</v>
      </c>
      <c r="J404" s="664">
        <v>10</v>
      </c>
      <c r="K404" s="665">
        <v>75.099999999999994</v>
      </c>
    </row>
    <row r="405" spans="1:11" ht="14.4" customHeight="1" x14ac:dyDescent="0.3">
      <c r="A405" s="660" t="s">
        <v>558</v>
      </c>
      <c r="B405" s="661" t="s">
        <v>1703</v>
      </c>
      <c r="C405" s="662" t="s">
        <v>580</v>
      </c>
      <c r="D405" s="663" t="s">
        <v>1709</v>
      </c>
      <c r="E405" s="662" t="s">
        <v>3267</v>
      </c>
      <c r="F405" s="663" t="s">
        <v>3268</v>
      </c>
      <c r="G405" s="662" t="s">
        <v>3075</v>
      </c>
      <c r="H405" s="662" t="s">
        <v>3076</v>
      </c>
      <c r="I405" s="664">
        <v>0.85</v>
      </c>
      <c r="J405" s="664">
        <v>100</v>
      </c>
      <c r="K405" s="665">
        <v>85</v>
      </c>
    </row>
    <row r="406" spans="1:11" ht="14.4" customHeight="1" x14ac:dyDescent="0.3">
      <c r="A406" s="660" t="s">
        <v>558</v>
      </c>
      <c r="B406" s="661" t="s">
        <v>1703</v>
      </c>
      <c r="C406" s="662" t="s">
        <v>580</v>
      </c>
      <c r="D406" s="663" t="s">
        <v>1709</v>
      </c>
      <c r="E406" s="662" t="s">
        <v>3269</v>
      </c>
      <c r="F406" s="663" t="s">
        <v>3270</v>
      </c>
      <c r="G406" s="662" t="s">
        <v>2789</v>
      </c>
      <c r="H406" s="662" t="s">
        <v>2790</v>
      </c>
      <c r="I406" s="664">
        <v>11.145</v>
      </c>
      <c r="J406" s="664">
        <v>40</v>
      </c>
      <c r="K406" s="665">
        <v>445.8</v>
      </c>
    </row>
    <row r="407" spans="1:11" ht="14.4" customHeight="1" x14ac:dyDescent="0.3">
      <c r="A407" s="660" t="s">
        <v>558</v>
      </c>
      <c r="B407" s="661" t="s">
        <v>1703</v>
      </c>
      <c r="C407" s="662" t="s">
        <v>580</v>
      </c>
      <c r="D407" s="663" t="s">
        <v>1709</v>
      </c>
      <c r="E407" s="662" t="s">
        <v>3269</v>
      </c>
      <c r="F407" s="663" t="s">
        <v>3270</v>
      </c>
      <c r="G407" s="662" t="s">
        <v>2791</v>
      </c>
      <c r="H407" s="662" t="s">
        <v>2792</v>
      </c>
      <c r="I407" s="664">
        <v>1.0950000000000002</v>
      </c>
      <c r="J407" s="664">
        <v>600</v>
      </c>
      <c r="K407" s="665">
        <v>657</v>
      </c>
    </row>
    <row r="408" spans="1:11" ht="14.4" customHeight="1" x14ac:dyDescent="0.3">
      <c r="A408" s="660" t="s">
        <v>558</v>
      </c>
      <c r="B408" s="661" t="s">
        <v>1703</v>
      </c>
      <c r="C408" s="662" t="s">
        <v>580</v>
      </c>
      <c r="D408" s="663" t="s">
        <v>1709</v>
      </c>
      <c r="E408" s="662" t="s">
        <v>3269</v>
      </c>
      <c r="F408" s="663" t="s">
        <v>3270</v>
      </c>
      <c r="G408" s="662" t="s">
        <v>2793</v>
      </c>
      <c r="H408" s="662" t="s">
        <v>2794</v>
      </c>
      <c r="I408" s="664">
        <v>1.68</v>
      </c>
      <c r="J408" s="664">
        <v>300</v>
      </c>
      <c r="K408" s="665">
        <v>504</v>
      </c>
    </row>
    <row r="409" spans="1:11" ht="14.4" customHeight="1" x14ac:dyDescent="0.3">
      <c r="A409" s="660" t="s">
        <v>558</v>
      </c>
      <c r="B409" s="661" t="s">
        <v>1703</v>
      </c>
      <c r="C409" s="662" t="s">
        <v>580</v>
      </c>
      <c r="D409" s="663" t="s">
        <v>1709</v>
      </c>
      <c r="E409" s="662" t="s">
        <v>3269</v>
      </c>
      <c r="F409" s="663" t="s">
        <v>3270</v>
      </c>
      <c r="G409" s="662" t="s">
        <v>2797</v>
      </c>
      <c r="H409" s="662" t="s">
        <v>2798</v>
      </c>
      <c r="I409" s="664">
        <v>0.67</v>
      </c>
      <c r="J409" s="664">
        <v>300</v>
      </c>
      <c r="K409" s="665">
        <v>201</v>
      </c>
    </row>
    <row r="410" spans="1:11" ht="14.4" customHeight="1" x14ac:dyDescent="0.3">
      <c r="A410" s="660" t="s">
        <v>558</v>
      </c>
      <c r="B410" s="661" t="s">
        <v>1703</v>
      </c>
      <c r="C410" s="662" t="s">
        <v>580</v>
      </c>
      <c r="D410" s="663" t="s">
        <v>1709</v>
      </c>
      <c r="E410" s="662" t="s">
        <v>3269</v>
      </c>
      <c r="F410" s="663" t="s">
        <v>3270</v>
      </c>
      <c r="G410" s="662" t="s">
        <v>3253</v>
      </c>
      <c r="H410" s="662" t="s">
        <v>3254</v>
      </c>
      <c r="I410" s="664">
        <v>17.875</v>
      </c>
      <c r="J410" s="664">
        <v>30</v>
      </c>
      <c r="K410" s="665">
        <v>536.1</v>
      </c>
    </row>
    <row r="411" spans="1:11" ht="14.4" customHeight="1" x14ac:dyDescent="0.3">
      <c r="A411" s="660" t="s">
        <v>558</v>
      </c>
      <c r="B411" s="661" t="s">
        <v>1703</v>
      </c>
      <c r="C411" s="662" t="s">
        <v>580</v>
      </c>
      <c r="D411" s="663" t="s">
        <v>1709</v>
      </c>
      <c r="E411" s="662" t="s">
        <v>3269</v>
      </c>
      <c r="F411" s="663" t="s">
        <v>3270</v>
      </c>
      <c r="G411" s="662" t="s">
        <v>3077</v>
      </c>
      <c r="H411" s="662" t="s">
        <v>3078</v>
      </c>
      <c r="I411" s="664">
        <v>47.19</v>
      </c>
      <c r="J411" s="664">
        <v>50</v>
      </c>
      <c r="K411" s="665">
        <v>2359.5</v>
      </c>
    </row>
    <row r="412" spans="1:11" ht="14.4" customHeight="1" x14ac:dyDescent="0.3">
      <c r="A412" s="660" t="s">
        <v>558</v>
      </c>
      <c r="B412" s="661" t="s">
        <v>1703</v>
      </c>
      <c r="C412" s="662" t="s">
        <v>580</v>
      </c>
      <c r="D412" s="663" t="s">
        <v>1709</v>
      </c>
      <c r="E412" s="662" t="s">
        <v>3269</v>
      </c>
      <c r="F412" s="663" t="s">
        <v>3270</v>
      </c>
      <c r="G412" s="662" t="s">
        <v>3091</v>
      </c>
      <c r="H412" s="662" t="s">
        <v>3092</v>
      </c>
      <c r="I412" s="664">
        <v>17.86</v>
      </c>
      <c r="J412" s="664">
        <v>10</v>
      </c>
      <c r="K412" s="665">
        <v>178.57</v>
      </c>
    </row>
    <row r="413" spans="1:11" ht="14.4" customHeight="1" x14ac:dyDescent="0.3">
      <c r="A413" s="660" t="s">
        <v>558</v>
      </c>
      <c r="B413" s="661" t="s">
        <v>1703</v>
      </c>
      <c r="C413" s="662" t="s">
        <v>580</v>
      </c>
      <c r="D413" s="663" t="s">
        <v>1709</v>
      </c>
      <c r="E413" s="662" t="s">
        <v>3269</v>
      </c>
      <c r="F413" s="663" t="s">
        <v>3270</v>
      </c>
      <c r="G413" s="662" t="s">
        <v>3093</v>
      </c>
      <c r="H413" s="662" t="s">
        <v>3094</v>
      </c>
      <c r="I413" s="664">
        <v>17.905000000000001</v>
      </c>
      <c r="J413" s="664">
        <v>30</v>
      </c>
      <c r="K413" s="665">
        <v>537.20000000000005</v>
      </c>
    </row>
    <row r="414" spans="1:11" ht="14.4" customHeight="1" x14ac:dyDescent="0.3">
      <c r="A414" s="660" t="s">
        <v>558</v>
      </c>
      <c r="B414" s="661" t="s">
        <v>1703</v>
      </c>
      <c r="C414" s="662" t="s">
        <v>580</v>
      </c>
      <c r="D414" s="663" t="s">
        <v>1709</v>
      </c>
      <c r="E414" s="662" t="s">
        <v>3269</v>
      </c>
      <c r="F414" s="663" t="s">
        <v>3270</v>
      </c>
      <c r="G414" s="662" t="s">
        <v>3101</v>
      </c>
      <c r="H414" s="662" t="s">
        <v>3102</v>
      </c>
      <c r="I414" s="664">
        <v>33.880000000000003</v>
      </c>
      <c r="J414" s="664">
        <v>1</v>
      </c>
      <c r="K414" s="665">
        <v>33.880000000000003</v>
      </c>
    </row>
    <row r="415" spans="1:11" ht="14.4" customHeight="1" x14ac:dyDescent="0.3">
      <c r="A415" s="660" t="s">
        <v>558</v>
      </c>
      <c r="B415" s="661" t="s">
        <v>1703</v>
      </c>
      <c r="C415" s="662" t="s">
        <v>580</v>
      </c>
      <c r="D415" s="663" t="s">
        <v>1709</v>
      </c>
      <c r="E415" s="662" t="s">
        <v>3269</v>
      </c>
      <c r="F415" s="663" t="s">
        <v>3270</v>
      </c>
      <c r="G415" s="662" t="s">
        <v>2855</v>
      </c>
      <c r="H415" s="662" t="s">
        <v>2856</v>
      </c>
      <c r="I415" s="664">
        <v>5.13</v>
      </c>
      <c r="J415" s="664">
        <v>500</v>
      </c>
      <c r="K415" s="665">
        <v>2565</v>
      </c>
    </row>
    <row r="416" spans="1:11" ht="14.4" customHeight="1" x14ac:dyDescent="0.3">
      <c r="A416" s="660" t="s">
        <v>558</v>
      </c>
      <c r="B416" s="661" t="s">
        <v>1703</v>
      </c>
      <c r="C416" s="662" t="s">
        <v>580</v>
      </c>
      <c r="D416" s="663" t="s">
        <v>1709</v>
      </c>
      <c r="E416" s="662" t="s">
        <v>3269</v>
      </c>
      <c r="F416" s="663" t="s">
        <v>3270</v>
      </c>
      <c r="G416" s="662" t="s">
        <v>3105</v>
      </c>
      <c r="H416" s="662" t="s">
        <v>3106</v>
      </c>
      <c r="I416" s="664">
        <v>17.98</v>
      </c>
      <c r="J416" s="664">
        <v>150</v>
      </c>
      <c r="K416" s="665">
        <v>2697</v>
      </c>
    </row>
    <row r="417" spans="1:11" ht="14.4" customHeight="1" x14ac:dyDescent="0.3">
      <c r="A417" s="660" t="s">
        <v>558</v>
      </c>
      <c r="B417" s="661" t="s">
        <v>1703</v>
      </c>
      <c r="C417" s="662" t="s">
        <v>580</v>
      </c>
      <c r="D417" s="663" t="s">
        <v>1709</v>
      </c>
      <c r="E417" s="662" t="s">
        <v>3269</v>
      </c>
      <c r="F417" s="663" t="s">
        <v>3270</v>
      </c>
      <c r="G417" s="662" t="s">
        <v>3109</v>
      </c>
      <c r="H417" s="662" t="s">
        <v>3110</v>
      </c>
      <c r="I417" s="664">
        <v>11.5</v>
      </c>
      <c r="J417" s="664">
        <v>50</v>
      </c>
      <c r="K417" s="665">
        <v>575</v>
      </c>
    </row>
    <row r="418" spans="1:11" ht="14.4" customHeight="1" x14ac:dyDescent="0.3">
      <c r="A418" s="660" t="s">
        <v>558</v>
      </c>
      <c r="B418" s="661" t="s">
        <v>1703</v>
      </c>
      <c r="C418" s="662" t="s">
        <v>580</v>
      </c>
      <c r="D418" s="663" t="s">
        <v>1709</v>
      </c>
      <c r="E418" s="662" t="s">
        <v>3269</v>
      </c>
      <c r="F418" s="663" t="s">
        <v>3270</v>
      </c>
      <c r="G418" s="662" t="s">
        <v>3115</v>
      </c>
      <c r="H418" s="662" t="s">
        <v>3116</v>
      </c>
      <c r="I418" s="664">
        <v>38.5</v>
      </c>
      <c r="J418" s="664">
        <v>300</v>
      </c>
      <c r="K418" s="665">
        <v>11550.77</v>
      </c>
    </row>
    <row r="419" spans="1:11" ht="14.4" customHeight="1" x14ac:dyDescent="0.3">
      <c r="A419" s="660" t="s">
        <v>558</v>
      </c>
      <c r="B419" s="661" t="s">
        <v>1703</v>
      </c>
      <c r="C419" s="662" t="s">
        <v>580</v>
      </c>
      <c r="D419" s="663" t="s">
        <v>1709</v>
      </c>
      <c r="E419" s="662" t="s">
        <v>3269</v>
      </c>
      <c r="F419" s="663" t="s">
        <v>3270</v>
      </c>
      <c r="G419" s="662" t="s">
        <v>3117</v>
      </c>
      <c r="H419" s="662" t="s">
        <v>3118</v>
      </c>
      <c r="I419" s="664">
        <v>12.11</v>
      </c>
      <c r="J419" s="664">
        <v>20</v>
      </c>
      <c r="K419" s="665">
        <v>242.2</v>
      </c>
    </row>
    <row r="420" spans="1:11" ht="14.4" customHeight="1" x14ac:dyDescent="0.3">
      <c r="A420" s="660" t="s">
        <v>558</v>
      </c>
      <c r="B420" s="661" t="s">
        <v>1703</v>
      </c>
      <c r="C420" s="662" t="s">
        <v>580</v>
      </c>
      <c r="D420" s="663" t="s">
        <v>1709</v>
      </c>
      <c r="E420" s="662" t="s">
        <v>3269</v>
      </c>
      <c r="F420" s="663" t="s">
        <v>3270</v>
      </c>
      <c r="G420" s="662" t="s">
        <v>2695</v>
      </c>
      <c r="H420" s="662" t="s">
        <v>2696</v>
      </c>
      <c r="I420" s="664">
        <v>0.47</v>
      </c>
      <c r="J420" s="664">
        <v>200</v>
      </c>
      <c r="K420" s="665">
        <v>94</v>
      </c>
    </row>
    <row r="421" spans="1:11" ht="14.4" customHeight="1" x14ac:dyDescent="0.3">
      <c r="A421" s="660" t="s">
        <v>558</v>
      </c>
      <c r="B421" s="661" t="s">
        <v>1703</v>
      </c>
      <c r="C421" s="662" t="s">
        <v>580</v>
      </c>
      <c r="D421" s="663" t="s">
        <v>1709</v>
      </c>
      <c r="E421" s="662" t="s">
        <v>3269</v>
      </c>
      <c r="F421" s="663" t="s">
        <v>3270</v>
      </c>
      <c r="G421" s="662" t="s">
        <v>2907</v>
      </c>
      <c r="H421" s="662" t="s">
        <v>2908</v>
      </c>
      <c r="I421" s="664">
        <v>4.03</v>
      </c>
      <c r="J421" s="664">
        <v>50</v>
      </c>
      <c r="K421" s="665">
        <v>201.5</v>
      </c>
    </row>
    <row r="422" spans="1:11" ht="14.4" customHeight="1" x14ac:dyDescent="0.3">
      <c r="A422" s="660" t="s">
        <v>558</v>
      </c>
      <c r="B422" s="661" t="s">
        <v>1703</v>
      </c>
      <c r="C422" s="662" t="s">
        <v>580</v>
      </c>
      <c r="D422" s="663" t="s">
        <v>1709</v>
      </c>
      <c r="E422" s="662" t="s">
        <v>3269</v>
      </c>
      <c r="F422" s="663" t="s">
        <v>3270</v>
      </c>
      <c r="G422" s="662" t="s">
        <v>3211</v>
      </c>
      <c r="H422" s="662" t="s">
        <v>3212</v>
      </c>
      <c r="I422" s="664">
        <v>41</v>
      </c>
      <c r="J422" s="664">
        <v>20</v>
      </c>
      <c r="K422" s="665">
        <v>819.95</v>
      </c>
    </row>
    <row r="423" spans="1:11" ht="14.4" customHeight="1" x14ac:dyDescent="0.3">
      <c r="A423" s="660" t="s">
        <v>558</v>
      </c>
      <c r="B423" s="661" t="s">
        <v>1703</v>
      </c>
      <c r="C423" s="662" t="s">
        <v>580</v>
      </c>
      <c r="D423" s="663" t="s">
        <v>1709</v>
      </c>
      <c r="E423" s="662" t="s">
        <v>3269</v>
      </c>
      <c r="F423" s="663" t="s">
        <v>3270</v>
      </c>
      <c r="G423" s="662" t="s">
        <v>3255</v>
      </c>
      <c r="H423" s="662" t="s">
        <v>3256</v>
      </c>
      <c r="I423" s="664">
        <v>77.44</v>
      </c>
      <c r="J423" s="664">
        <v>10</v>
      </c>
      <c r="K423" s="665">
        <v>774.4</v>
      </c>
    </row>
    <row r="424" spans="1:11" ht="14.4" customHeight="1" x14ac:dyDescent="0.3">
      <c r="A424" s="660" t="s">
        <v>558</v>
      </c>
      <c r="B424" s="661" t="s">
        <v>1703</v>
      </c>
      <c r="C424" s="662" t="s">
        <v>580</v>
      </c>
      <c r="D424" s="663" t="s">
        <v>1709</v>
      </c>
      <c r="E424" s="662" t="s">
        <v>3269</v>
      </c>
      <c r="F424" s="663" t="s">
        <v>3270</v>
      </c>
      <c r="G424" s="662" t="s">
        <v>3151</v>
      </c>
      <c r="H424" s="662" t="s">
        <v>3152</v>
      </c>
      <c r="I424" s="664">
        <v>17.91</v>
      </c>
      <c r="J424" s="664">
        <v>20</v>
      </c>
      <c r="K424" s="665">
        <v>358.2</v>
      </c>
    </row>
    <row r="425" spans="1:11" ht="14.4" customHeight="1" x14ac:dyDescent="0.3">
      <c r="A425" s="660" t="s">
        <v>558</v>
      </c>
      <c r="B425" s="661" t="s">
        <v>1703</v>
      </c>
      <c r="C425" s="662" t="s">
        <v>580</v>
      </c>
      <c r="D425" s="663" t="s">
        <v>1709</v>
      </c>
      <c r="E425" s="662" t="s">
        <v>3269</v>
      </c>
      <c r="F425" s="663" t="s">
        <v>3270</v>
      </c>
      <c r="G425" s="662" t="s">
        <v>3257</v>
      </c>
      <c r="H425" s="662" t="s">
        <v>3258</v>
      </c>
      <c r="I425" s="664">
        <v>22.99</v>
      </c>
      <c r="J425" s="664">
        <v>50</v>
      </c>
      <c r="K425" s="665">
        <v>1149.5</v>
      </c>
    </row>
    <row r="426" spans="1:11" ht="14.4" customHeight="1" x14ac:dyDescent="0.3">
      <c r="A426" s="660" t="s">
        <v>558</v>
      </c>
      <c r="B426" s="661" t="s">
        <v>1703</v>
      </c>
      <c r="C426" s="662" t="s">
        <v>580</v>
      </c>
      <c r="D426" s="663" t="s">
        <v>1709</v>
      </c>
      <c r="E426" s="662" t="s">
        <v>3273</v>
      </c>
      <c r="F426" s="663" t="s">
        <v>3274</v>
      </c>
      <c r="G426" s="662" t="s">
        <v>2993</v>
      </c>
      <c r="H426" s="662" t="s">
        <v>2994</v>
      </c>
      <c r="I426" s="664">
        <v>0.31</v>
      </c>
      <c r="J426" s="664">
        <v>100</v>
      </c>
      <c r="K426" s="665">
        <v>31</v>
      </c>
    </row>
    <row r="427" spans="1:11" ht="14.4" customHeight="1" x14ac:dyDescent="0.3">
      <c r="A427" s="660" t="s">
        <v>558</v>
      </c>
      <c r="B427" s="661" t="s">
        <v>1703</v>
      </c>
      <c r="C427" s="662" t="s">
        <v>580</v>
      </c>
      <c r="D427" s="663" t="s">
        <v>1709</v>
      </c>
      <c r="E427" s="662" t="s">
        <v>3273</v>
      </c>
      <c r="F427" s="663" t="s">
        <v>3274</v>
      </c>
      <c r="G427" s="662" t="s">
        <v>2995</v>
      </c>
      <c r="H427" s="662" t="s">
        <v>2996</v>
      </c>
      <c r="I427" s="664">
        <v>0.3</v>
      </c>
      <c r="J427" s="664">
        <v>100</v>
      </c>
      <c r="K427" s="665">
        <v>30</v>
      </c>
    </row>
    <row r="428" spans="1:11" ht="14.4" customHeight="1" x14ac:dyDescent="0.3">
      <c r="A428" s="660" t="s">
        <v>558</v>
      </c>
      <c r="B428" s="661" t="s">
        <v>1703</v>
      </c>
      <c r="C428" s="662" t="s">
        <v>580</v>
      </c>
      <c r="D428" s="663" t="s">
        <v>1709</v>
      </c>
      <c r="E428" s="662" t="s">
        <v>3273</v>
      </c>
      <c r="F428" s="663" t="s">
        <v>3274</v>
      </c>
      <c r="G428" s="662" t="s">
        <v>2997</v>
      </c>
      <c r="H428" s="662" t="s">
        <v>2998</v>
      </c>
      <c r="I428" s="664">
        <v>0.49</v>
      </c>
      <c r="J428" s="664">
        <v>400</v>
      </c>
      <c r="K428" s="665">
        <v>196</v>
      </c>
    </row>
    <row r="429" spans="1:11" ht="14.4" customHeight="1" x14ac:dyDescent="0.3">
      <c r="A429" s="660" t="s">
        <v>558</v>
      </c>
      <c r="B429" s="661" t="s">
        <v>1703</v>
      </c>
      <c r="C429" s="662" t="s">
        <v>580</v>
      </c>
      <c r="D429" s="663" t="s">
        <v>1709</v>
      </c>
      <c r="E429" s="662" t="s">
        <v>3273</v>
      </c>
      <c r="F429" s="663" t="s">
        <v>3274</v>
      </c>
      <c r="G429" s="662" t="s">
        <v>3173</v>
      </c>
      <c r="H429" s="662" t="s">
        <v>3174</v>
      </c>
      <c r="I429" s="664">
        <v>29.4</v>
      </c>
      <c r="J429" s="664">
        <v>75</v>
      </c>
      <c r="K429" s="665">
        <v>2205</v>
      </c>
    </row>
    <row r="430" spans="1:11" ht="14.4" customHeight="1" x14ac:dyDescent="0.3">
      <c r="A430" s="660" t="s">
        <v>558</v>
      </c>
      <c r="B430" s="661" t="s">
        <v>1703</v>
      </c>
      <c r="C430" s="662" t="s">
        <v>580</v>
      </c>
      <c r="D430" s="663" t="s">
        <v>1709</v>
      </c>
      <c r="E430" s="662" t="s">
        <v>3275</v>
      </c>
      <c r="F430" s="663" t="s">
        <v>3276</v>
      </c>
      <c r="G430" s="662" t="s">
        <v>3181</v>
      </c>
      <c r="H430" s="662" t="s">
        <v>3182</v>
      </c>
      <c r="I430" s="664">
        <v>1.22</v>
      </c>
      <c r="J430" s="664">
        <v>200</v>
      </c>
      <c r="K430" s="665">
        <v>243.37</v>
      </c>
    </row>
    <row r="431" spans="1:11" ht="14.4" customHeight="1" x14ac:dyDescent="0.3">
      <c r="A431" s="660" t="s">
        <v>558</v>
      </c>
      <c r="B431" s="661" t="s">
        <v>1703</v>
      </c>
      <c r="C431" s="662" t="s">
        <v>580</v>
      </c>
      <c r="D431" s="663" t="s">
        <v>1709</v>
      </c>
      <c r="E431" s="662" t="s">
        <v>3275</v>
      </c>
      <c r="F431" s="663" t="s">
        <v>3276</v>
      </c>
      <c r="G431" s="662" t="s">
        <v>2703</v>
      </c>
      <c r="H431" s="662" t="s">
        <v>2704</v>
      </c>
      <c r="I431" s="664">
        <v>0.71</v>
      </c>
      <c r="J431" s="664">
        <v>200</v>
      </c>
      <c r="K431" s="665">
        <v>142</v>
      </c>
    </row>
    <row r="432" spans="1:11" ht="14.4" customHeight="1" x14ac:dyDescent="0.3">
      <c r="A432" s="660" t="s">
        <v>558</v>
      </c>
      <c r="B432" s="661" t="s">
        <v>1703</v>
      </c>
      <c r="C432" s="662" t="s">
        <v>580</v>
      </c>
      <c r="D432" s="663" t="s">
        <v>1709</v>
      </c>
      <c r="E432" s="662" t="s">
        <v>3287</v>
      </c>
      <c r="F432" s="663" t="s">
        <v>3288</v>
      </c>
      <c r="G432" s="662" t="s">
        <v>3259</v>
      </c>
      <c r="H432" s="662" t="s">
        <v>3260</v>
      </c>
      <c r="I432" s="664">
        <v>139.99</v>
      </c>
      <c r="J432" s="664">
        <v>20</v>
      </c>
      <c r="K432" s="665">
        <v>2799.8</v>
      </c>
    </row>
    <row r="433" spans="1:11" ht="14.4" customHeight="1" x14ac:dyDescent="0.3">
      <c r="A433" s="660" t="s">
        <v>558</v>
      </c>
      <c r="B433" s="661" t="s">
        <v>1703</v>
      </c>
      <c r="C433" s="662" t="s">
        <v>580</v>
      </c>
      <c r="D433" s="663" t="s">
        <v>1709</v>
      </c>
      <c r="E433" s="662" t="s">
        <v>3287</v>
      </c>
      <c r="F433" s="663" t="s">
        <v>3288</v>
      </c>
      <c r="G433" s="662" t="s">
        <v>3189</v>
      </c>
      <c r="H433" s="662" t="s">
        <v>3190</v>
      </c>
      <c r="I433" s="664">
        <v>120</v>
      </c>
      <c r="J433" s="664">
        <v>20</v>
      </c>
      <c r="K433" s="665">
        <v>2400</v>
      </c>
    </row>
    <row r="434" spans="1:11" ht="14.4" customHeight="1" x14ac:dyDescent="0.3">
      <c r="A434" s="660" t="s">
        <v>558</v>
      </c>
      <c r="B434" s="661" t="s">
        <v>1703</v>
      </c>
      <c r="C434" s="662" t="s">
        <v>580</v>
      </c>
      <c r="D434" s="663" t="s">
        <v>1709</v>
      </c>
      <c r="E434" s="662" t="s">
        <v>3287</v>
      </c>
      <c r="F434" s="663" t="s">
        <v>3288</v>
      </c>
      <c r="G434" s="662" t="s">
        <v>3261</v>
      </c>
      <c r="H434" s="662" t="s">
        <v>3262</v>
      </c>
      <c r="I434" s="664">
        <v>132</v>
      </c>
      <c r="J434" s="664">
        <v>10</v>
      </c>
      <c r="K434" s="665">
        <v>1319.99</v>
      </c>
    </row>
    <row r="435" spans="1:11" ht="14.4" customHeight="1" x14ac:dyDescent="0.3">
      <c r="A435" s="660" t="s">
        <v>558</v>
      </c>
      <c r="B435" s="661" t="s">
        <v>1703</v>
      </c>
      <c r="C435" s="662" t="s">
        <v>580</v>
      </c>
      <c r="D435" s="663" t="s">
        <v>1709</v>
      </c>
      <c r="E435" s="662" t="s">
        <v>3287</v>
      </c>
      <c r="F435" s="663" t="s">
        <v>3288</v>
      </c>
      <c r="G435" s="662" t="s">
        <v>3263</v>
      </c>
      <c r="H435" s="662" t="s">
        <v>3264</v>
      </c>
      <c r="I435" s="664">
        <v>132</v>
      </c>
      <c r="J435" s="664">
        <v>30</v>
      </c>
      <c r="K435" s="665">
        <v>3959.9700000000003</v>
      </c>
    </row>
    <row r="436" spans="1:11" ht="14.4" customHeight="1" thickBot="1" x14ac:dyDescent="0.35">
      <c r="A436" s="666" t="s">
        <v>558</v>
      </c>
      <c r="B436" s="667" t="s">
        <v>1703</v>
      </c>
      <c r="C436" s="668" t="s">
        <v>580</v>
      </c>
      <c r="D436" s="669" t="s">
        <v>1709</v>
      </c>
      <c r="E436" s="668" t="s">
        <v>3287</v>
      </c>
      <c r="F436" s="669" t="s">
        <v>3288</v>
      </c>
      <c r="G436" s="668" t="s">
        <v>3265</v>
      </c>
      <c r="H436" s="668" t="s">
        <v>3266</v>
      </c>
      <c r="I436" s="670">
        <v>132</v>
      </c>
      <c r="J436" s="670">
        <v>20</v>
      </c>
      <c r="K436" s="671">
        <v>2639.98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48.8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92.2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11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44223.880000000005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14596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26060.879999999997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2935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632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310.32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116.6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193.72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3628.75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2822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718.25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88.5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207</v>
      </c>
      <c r="C14" s="414">
        <f xml:space="preserve">
IF($A$4&lt;=12,SUMIFS('ON Data'!G:G,'ON Data'!$D:$D,$A$4,'ON Data'!$E:$E,5),SUMIFS('ON Data'!G:G,'ON Data'!$E:$E,5))</f>
        <v>207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37305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0</v>
      </c>
      <c r="F18" s="412">
        <f t="shared" si="1"/>
        <v>37305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37305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37305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13428713</v>
      </c>
      <c r="C20" s="423">
        <f xml:space="preserve">
IF($A$4&lt;=12,SUMIFS('ON Data'!G:G,'ON Data'!$D:$D,$A$4,'ON Data'!$E:$E,6),SUMIFS('ON Data'!G:G,'ON Data'!$E:$E,6))</f>
        <v>76900</v>
      </c>
      <c r="D20" s="424">
        <f xml:space="preserve">
IF($A$4&lt;=12,SUMIFS('ON Data'!H:H,'ON Data'!$D:$D,$A$4,'ON Data'!$E:$E,6),SUMIFS('ON Data'!H:H,'ON Data'!$E:$E,6))</f>
        <v>7461997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5358086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443587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88143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13428713</v>
      </c>
      <c r="C23" s="414">
        <f t="shared" ref="C23:AG23" si="3" xml:space="preserve">
IF(C21="","",C20-C21)</f>
        <v>76900</v>
      </c>
      <c r="D23" s="415">
        <f t="shared" si="3"/>
        <v>7461997</v>
      </c>
      <c r="E23" s="415">
        <f t="shared" si="3"/>
        <v>0</v>
      </c>
      <c r="F23" s="415">
        <f t="shared" si="3"/>
        <v>5358086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443587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88143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32153.02</v>
      </c>
      <c r="C25" s="780">
        <f xml:space="preserve">
IF($A$4&lt;=12,SUMIFS('ON Data'!H:H,'ON Data'!$D:$D,$A$4,'ON Data'!$E:$E,10),SUMIFS('ON Data'!H:H,'ON Data'!$E:$E,10))</f>
        <v>20800.02</v>
      </c>
      <c r="D25" s="755"/>
      <c r="E25" s="756"/>
      <c r="F25" s="756">
        <f xml:space="preserve">
IF($A$4&lt;=12,SUMIFS('ON Data'!K:K,'ON Data'!$D:$D,$A$4,'ON Data'!$E:$E,10),SUMIFS('ON Data'!K:K,'ON Data'!$E:$E,10))</f>
        <v>11353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48017</v>
      </c>
      <c r="C26" s="780">
        <f xml:space="preserve">
IF($A$4&lt;=12,SUMIFS('ON Data'!H:H,'ON Data'!$D:$D,$A$4,'ON Data'!$E:$E,11),SUMIFS('ON Data'!H:H,'ON Data'!$E:$E,11))</f>
        <v>29683.666666666668</v>
      </c>
      <c r="D26" s="755"/>
      <c r="E26" s="756"/>
      <c r="F26" s="757">
        <f xml:space="preserve">
IF($A$4&lt;=12,SUMIFS('ON Data'!K:K,'ON Data'!$D:$D,$A$4,'ON Data'!$E:$E,11),SUMIFS('ON Data'!K:K,'ON Data'!$E:$E,11))</f>
        <v>18333.333333333332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0.66961742716121375</v>
      </c>
      <c r="C27" s="781">
        <f xml:space="preserve">
IF(C26=0,0,C25/C26)</f>
        <v>0.7007227319176651</v>
      </c>
      <c r="D27" s="758"/>
      <c r="E27" s="759"/>
      <c r="F27" s="759">
        <f xml:space="preserve">
IF(F26=0,0,F25/F26)</f>
        <v>0.6192545454545455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15863.98</v>
      </c>
      <c r="C28" s="782">
        <f xml:space="preserve">
C26-C25</f>
        <v>8883.6466666666674</v>
      </c>
      <c r="D28" s="760"/>
      <c r="E28" s="761"/>
      <c r="F28" s="761">
        <f xml:space="preserve">
F26-F25</f>
        <v>6980.3333333333321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3290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13514696.050000001</v>
      </c>
      <c r="G3" s="380">
        <f t="shared" ref="G3:AN3" si="0">SUMIF($E5:$E1048576,"&lt;10",G5:G1048576)</f>
        <v>77107</v>
      </c>
      <c r="H3" s="380">
        <f t="shared" si="0"/>
        <v>7479629.1999999993</v>
      </c>
      <c r="I3" s="380">
        <f t="shared" si="0"/>
        <v>0</v>
      </c>
      <c r="J3" s="380">
        <f t="shared" si="0"/>
        <v>0</v>
      </c>
      <c r="K3" s="380">
        <f t="shared" si="0"/>
        <v>5422548.3499999996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446632.5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88779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7</v>
      </c>
      <c r="D5" s="379">
        <v>1</v>
      </c>
      <c r="E5" s="379">
        <v>1</v>
      </c>
      <c r="F5" s="379">
        <v>154.05000000000001</v>
      </c>
      <c r="G5" s="379">
        <v>0</v>
      </c>
      <c r="H5" s="379">
        <v>48.3</v>
      </c>
      <c r="I5" s="379">
        <v>0</v>
      </c>
      <c r="J5" s="379">
        <v>0</v>
      </c>
      <c r="K5" s="379">
        <v>92.75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11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7</v>
      </c>
      <c r="D6" s="379">
        <v>1</v>
      </c>
      <c r="E6" s="379">
        <v>2</v>
      </c>
      <c r="F6" s="379">
        <v>23329.57</v>
      </c>
      <c r="G6" s="379">
        <v>0</v>
      </c>
      <c r="H6" s="379">
        <v>7740</v>
      </c>
      <c r="I6" s="379">
        <v>0</v>
      </c>
      <c r="J6" s="379">
        <v>0</v>
      </c>
      <c r="K6" s="379">
        <v>13759.07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1510.5</v>
      </c>
      <c r="AI6" s="379">
        <v>0</v>
      </c>
      <c r="AJ6" s="379">
        <v>0</v>
      </c>
      <c r="AK6" s="379">
        <v>0</v>
      </c>
      <c r="AL6" s="379">
        <v>0</v>
      </c>
      <c r="AM6" s="379">
        <v>320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7</v>
      </c>
      <c r="D7" s="379">
        <v>1</v>
      </c>
      <c r="E7" s="379">
        <v>3</v>
      </c>
      <c r="F7" s="379">
        <v>255.32</v>
      </c>
      <c r="G7" s="379">
        <v>0</v>
      </c>
      <c r="H7" s="379">
        <v>61.6</v>
      </c>
      <c r="I7" s="379">
        <v>0</v>
      </c>
      <c r="J7" s="379">
        <v>0</v>
      </c>
      <c r="K7" s="379">
        <v>193.72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7</v>
      </c>
      <c r="D8" s="379">
        <v>1</v>
      </c>
      <c r="E8" s="379">
        <v>4</v>
      </c>
      <c r="F8" s="379">
        <v>2349.75</v>
      </c>
      <c r="G8" s="379">
        <v>0</v>
      </c>
      <c r="H8" s="379">
        <v>1672</v>
      </c>
      <c r="I8" s="379">
        <v>0</v>
      </c>
      <c r="J8" s="379">
        <v>0</v>
      </c>
      <c r="K8" s="379">
        <v>589.25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88.5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7</v>
      </c>
      <c r="D9" s="379">
        <v>1</v>
      </c>
      <c r="E9" s="379">
        <v>5</v>
      </c>
      <c r="F9" s="379">
        <v>130</v>
      </c>
      <c r="G9" s="379">
        <v>130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7</v>
      </c>
      <c r="D10" s="379">
        <v>1</v>
      </c>
      <c r="E10" s="379">
        <v>6</v>
      </c>
      <c r="F10" s="379">
        <v>6930440</v>
      </c>
      <c r="G10" s="379">
        <v>47550</v>
      </c>
      <c r="H10" s="379">
        <v>3841674</v>
      </c>
      <c r="I10" s="379">
        <v>0</v>
      </c>
      <c r="J10" s="379">
        <v>0</v>
      </c>
      <c r="K10" s="379">
        <v>2764037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232898</v>
      </c>
      <c r="AI10" s="379">
        <v>0</v>
      </c>
      <c r="AJ10" s="379">
        <v>0</v>
      </c>
      <c r="AK10" s="379">
        <v>0</v>
      </c>
      <c r="AL10" s="379">
        <v>0</v>
      </c>
      <c r="AM10" s="379">
        <v>44281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7</v>
      </c>
      <c r="D11" s="379">
        <v>1</v>
      </c>
      <c r="E11" s="379">
        <v>9</v>
      </c>
      <c r="F11" s="379">
        <v>26595</v>
      </c>
      <c r="G11" s="379">
        <v>0</v>
      </c>
      <c r="H11" s="379">
        <v>0</v>
      </c>
      <c r="I11" s="379">
        <v>0</v>
      </c>
      <c r="J11" s="379">
        <v>0</v>
      </c>
      <c r="K11" s="379">
        <v>26595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7</v>
      </c>
      <c r="D12" s="379">
        <v>1</v>
      </c>
      <c r="E12" s="379">
        <v>10</v>
      </c>
      <c r="F12" s="379">
        <v>27453</v>
      </c>
      <c r="G12" s="379">
        <v>0</v>
      </c>
      <c r="H12" s="379">
        <v>16100</v>
      </c>
      <c r="I12" s="379">
        <v>0</v>
      </c>
      <c r="J12" s="379">
        <v>0</v>
      </c>
      <c r="K12" s="379">
        <v>11353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7</v>
      </c>
      <c r="D13" s="379">
        <v>1</v>
      </c>
      <c r="E13" s="379">
        <v>11</v>
      </c>
      <c r="F13" s="379">
        <v>24008.5</v>
      </c>
      <c r="G13" s="379">
        <v>0</v>
      </c>
      <c r="H13" s="379">
        <v>14841.833333333334</v>
      </c>
      <c r="I13" s="379">
        <v>0</v>
      </c>
      <c r="J13" s="379">
        <v>0</v>
      </c>
      <c r="K13" s="379">
        <v>9166.6666666666661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7</v>
      </c>
      <c r="D14" s="379">
        <v>2</v>
      </c>
      <c r="E14" s="379">
        <v>1</v>
      </c>
      <c r="F14" s="379">
        <v>154.05000000000001</v>
      </c>
      <c r="G14" s="379">
        <v>0</v>
      </c>
      <c r="H14" s="379">
        <v>49.3</v>
      </c>
      <c r="I14" s="379">
        <v>0</v>
      </c>
      <c r="J14" s="379">
        <v>0</v>
      </c>
      <c r="K14" s="379">
        <v>91.75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11</v>
      </c>
      <c r="AI14" s="379">
        <v>0</v>
      </c>
      <c r="AJ14" s="379">
        <v>0</v>
      </c>
      <c r="AK14" s="379">
        <v>0</v>
      </c>
      <c r="AL14" s="379">
        <v>0</v>
      </c>
      <c r="AM14" s="379">
        <v>2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7</v>
      </c>
      <c r="D15" s="379">
        <v>2</v>
      </c>
      <c r="E15" s="379">
        <v>2</v>
      </c>
      <c r="F15" s="379">
        <v>20894.310000000001</v>
      </c>
      <c r="G15" s="379">
        <v>0</v>
      </c>
      <c r="H15" s="379">
        <v>6856</v>
      </c>
      <c r="I15" s="379">
        <v>0</v>
      </c>
      <c r="J15" s="379">
        <v>0</v>
      </c>
      <c r="K15" s="379">
        <v>12301.81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1424.5</v>
      </c>
      <c r="AI15" s="379">
        <v>0</v>
      </c>
      <c r="AJ15" s="379">
        <v>0</v>
      </c>
      <c r="AK15" s="379">
        <v>0</v>
      </c>
      <c r="AL15" s="379">
        <v>0</v>
      </c>
      <c r="AM15" s="379">
        <v>312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7</v>
      </c>
      <c r="D16" s="379">
        <v>2</v>
      </c>
      <c r="E16" s="379">
        <v>3</v>
      </c>
      <c r="F16" s="379">
        <v>55</v>
      </c>
      <c r="G16" s="379">
        <v>0</v>
      </c>
      <c r="H16" s="379">
        <v>55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7</v>
      </c>
      <c r="D17" s="379">
        <v>2</v>
      </c>
      <c r="E17" s="379">
        <v>4</v>
      </c>
      <c r="F17" s="379">
        <v>1279</v>
      </c>
      <c r="G17" s="379">
        <v>0</v>
      </c>
      <c r="H17" s="379">
        <v>1150</v>
      </c>
      <c r="I17" s="379">
        <v>0</v>
      </c>
      <c r="J17" s="379">
        <v>0</v>
      </c>
      <c r="K17" s="379">
        <v>129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7</v>
      </c>
      <c r="D18" s="379">
        <v>2</v>
      </c>
      <c r="E18" s="379">
        <v>5</v>
      </c>
      <c r="F18" s="379">
        <v>77</v>
      </c>
      <c r="G18" s="379">
        <v>77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7</v>
      </c>
      <c r="D19" s="379">
        <v>2</v>
      </c>
      <c r="E19" s="379">
        <v>6</v>
      </c>
      <c r="F19" s="379">
        <v>6498273</v>
      </c>
      <c r="G19" s="379">
        <v>29350</v>
      </c>
      <c r="H19" s="379">
        <v>3620323</v>
      </c>
      <c r="I19" s="379">
        <v>0</v>
      </c>
      <c r="J19" s="379">
        <v>0</v>
      </c>
      <c r="K19" s="379">
        <v>2594049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210689</v>
      </c>
      <c r="AI19" s="379">
        <v>0</v>
      </c>
      <c r="AJ19" s="379">
        <v>0</v>
      </c>
      <c r="AK19" s="379">
        <v>0</v>
      </c>
      <c r="AL19" s="379">
        <v>0</v>
      </c>
      <c r="AM19" s="379">
        <v>43862</v>
      </c>
      <c r="AN19" s="379">
        <v>0</v>
      </c>
    </row>
    <row r="20" spans="3:40" x14ac:dyDescent="0.3">
      <c r="C20" s="379">
        <v>7</v>
      </c>
      <c r="D20" s="379">
        <v>2</v>
      </c>
      <c r="E20" s="379">
        <v>9</v>
      </c>
      <c r="F20" s="379">
        <v>10710</v>
      </c>
      <c r="G20" s="379">
        <v>0</v>
      </c>
      <c r="H20" s="379">
        <v>0</v>
      </c>
      <c r="I20" s="379">
        <v>0</v>
      </c>
      <c r="J20" s="379">
        <v>0</v>
      </c>
      <c r="K20" s="379">
        <v>10710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7</v>
      </c>
      <c r="D21" s="379">
        <v>2</v>
      </c>
      <c r="E21" s="379">
        <v>10</v>
      </c>
      <c r="F21" s="379">
        <v>4700.0200000000004</v>
      </c>
      <c r="G21" s="379">
        <v>0</v>
      </c>
      <c r="H21" s="379">
        <v>4700.0200000000004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7</v>
      </c>
      <c r="D22" s="379">
        <v>2</v>
      </c>
      <c r="E22" s="379">
        <v>11</v>
      </c>
      <c r="F22" s="379">
        <v>24008.5</v>
      </c>
      <c r="G22" s="379">
        <v>0</v>
      </c>
      <c r="H22" s="379">
        <v>14841.833333333334</v>
      </c>
      <c r="I22" s="379">
        <v>0</v>
      </c>
      <c r="J22" s="379">
        <v>0</v>
      </c>
      <c r="K22" s="379">
        <v>9166.6666666666661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3295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250172</v>
      </c>
      <c r="C3" s="352">
        <f t="shared" ref="C3:R3" si="0">SUBTOTAL(9,C6:C1048576)</f>
        <v>1</v>
      </c>
      <c r="D3" s="352">
        <f t="shared" si="0"/>
        <v>614814</v>
      </c>
      <c r="E3" s="352">
        <f t="shared" si="0"/>
        <v>2.4575651951457398</v>
      </c>
      <c r="F3" s="352">
        <f t="shared" si="0"/>
        <v>643068</v>
      </c>
      <c r="G3" s="353">
        <f>IF(B3&lt;&gt;0,F3/B3,"")</f>
        <v>2.5705034935964055</v>
      </c>
      <c r="H3" s="354">
        <f t="shared" si="0"/>
        <v>6046</v>
      </c>
      <c r="I3" s="352">
        <f t="shared" si="0"/>
        <v>1</v>
      </c>
      <c r="J3" s="352">
        <f t="shared" si="0"/>
        <v>7877.9700000000012</v>
      </c>
      <c r="K3" s="352">
        <f t="shared" si="0"/>
        <v>1.3030052927555411</v>
      </c>
      <c r="L3" s="352">
        <f t="shared" si="0"/>
        <v>35717.11</v>
      </c>
      <c r="M3" s="355">
        <f>IF(H3&lt;&gt;0,L3/H3,"")</f>
        <v>5.9075603704928881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thickBot="1" x14ac:dyDescent="0.35">
      <c r="A6" s="789" t="s">
        <v>3291</v>
      </c>
      <c r="B6" s="787">
        <v>250172</v>
      </c>
      <c r="C6" s="788">
        <v>1</v>
      </c>
      <c r="D6" s="787">
        <v>614814</v>
      </c>
      <c r="E6" s="788">
        <v>2.4575651951457398</v>
      </c>
      <c r="F6" s="787">
        <v>643068</v>
      </c>
      <c r="G6" s="456">
        <v>2.5705034935964055</v>
      </c>
      <c r="H6" s="787">
        <v>6046</v>
      </c>
      <c r="I6" s="788">
        <v>1</v>
      </c>
      <c r="J6" s="787">
        <v>7877.9700000000012</v>
      </c>
      <c r="K6" s="788">
        <v>1.3030052927555411</v>
      </c>
      <c r="L6" s="787">
        <v>35717.11</v>
      </c>
      <c r="M6" s="456">
        <v>5.9075603704928881</v>
      </c>
      <c r="N6" s="787"/>
      <c r="O6" s="788"/>
      <c r="P6" s="787"/>
      <c r="Q6" s="788"/>
      <c r="R6" s="787"/>
      <c r="S6" s="457"/>
    </row>
    <row r="7" spans="1:19" ht="14.4" customHeight="1" x14ac:dyDescent="0.3">
      <c r="A7" s="790" t="s">
        <v>3292</v>
      </c>
    </row>
    <row r="8" spans="1:19" ht="14.4" customHeight="1" x14ac:dyDescent="0.3">
      <c r="A8" s="791" t="s">
        <v>3293</v>
      </c>
    </row>
    <row r="9" spans="1:19" ht="14.4" customHeight="1" x14ac:dyDescent="0.3">
      <c r="A9" s="790" t="s">
        <v>3294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3320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2077</v>
      </c>
      <c r="C3" s="469">
        <f t="shared" si="0"/>
        <v>3911</v>
      </c>
      <c r="D3" s="469">
        <f t="shared" si="0"/>
        <v>3437</v>
      </c>
      <c r="E3" s="354">
        <f t="shared" si="0"/>
        <v>250172</v>
      </c>
      <c r="F3" s="352">
        <f t="shared" si="0"/>
        <v>614814</v>
      </c>
      <c r="G3" s="470">
        <f t="shared" si="0"/>
        <v>643068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2">
        <v>2015</v>
      </c>
    </row>
    <row r="6" spans="1:7" ht="14.4" customHeight="1" x14ac:dyDescent="0.3">
      <c r="A6" s="748" t="s">
        <v>3296</v>
      </c>
      <c r="B6" s="229">
        <v>1</v>
      </c>
      <c r="C6" s="229">
        <v>6</v>
      </c>
      <c r="D6" s="229">
        <v>3</v>
      </c>
      <c r="E6" s="793">
        <v>34</v>
      </c>
      <c r="F6" s="793">
        <v>992</v>
      </c>
      <c r="G6" s="794">
        <v>1209</v>
      </c>
    </row>
    <row r="7" spans="1:7" ht="14.4" customHeight="1" x14ac:dyDescent="0.3">
      <c r="A7" s="687" t="s">
        <v>1878</v>
      </c>
      <c r="B7" s="664"/>
      <c r="C7" s="664">
        <v>8</v>
      </c>
      <c r="D7" s="664">
        <v>60</v>
      </c>
      <c r="E7" s="795"/>
      <c r="F7" s="795">
        <v>1160</v>
      </c>
      <c r="G7" s="796">
        <v>13847</v>
      </c>
    </row>
    <row r="8" spans="1:7" ht="14.4" customHeight="1" x14ac:dyDescent="0.3">
      <c r="A8" s="687" t="s">
        <v>3297</v>
      </c>
      <c r="B8" s="664"/>
      <c r="C8" s="664">
        <v>52</v>
      </c>
      <c r="D8" s="664">
        <v>6</v>
      </c>
      <c r="E8" s="795"/>
      <c r="F8" s="795">
        <v>7424</v>
      </c>
      <c r="G8" s="796">
        <v>805</v>
      </c>
    </row>
    <row r="9" spans="1:7" ht="14.4" customHeight="1" x14ac:dyDescent="0.3">
      <c r="A9" s="687" t="s">
        <v>3298</v>
      </c>
      <c r="B9" s="664">
        <v>3</v>
      </c>
      <c r="C9" s="664"/>
      <c r="D9" s="664"/>
      <c r="E9" s="795">
        <v>0</v>
      </c>
      <c r="F9" s="795"/>
      <c r="G9" s="796"/>
    </row>
    <row r="10" spans="1:7" ht="14.4" customHeight="1" x14ac:dyDescent="0.3">
      <c r="A10" s="687" t="s">
        <v>1881</v>
      </c>
      <c r="B10" s="664"/>
      <c r="C10" s="664"/>
      <c r="D10" s="664">
        <v>86</v>
      </c>
      <c r="E10" s="795"/>
      <c r="F10" s="795"/>
      <c r="G10" s="796">
        <v>21481</v>
      </c>
    </row>
    <row r="11" spans="1:7" ht="14.4" customHeight="1" x14ac:dyDescent="0.3">
      <c r="A11" s="687" t="s">
        <v>3299</v>
      </c>
      <c r="B11" s="664">
        <v>420</v>
      </c>
      <c r="C11" s="664">
        <v>365</v>
      </c>
      <c r="D11" s="664">
        <v>410</v>
      </c>
      <c r="E11" s="795">
        <v>18447</v>
      </c>
      <c r="F11" s="795">
        <v>6076</v>
      </c>
      <c r="G11" s="796">
        <v>10742</v>
      </c>
    </row>
    <row r="12" spans="1:7" ht="14.4" customHeight="1" x14ac:dyDescent="0.3">
      <c r="A12" s="687" t="s">
        <v>1854</v>
      </c>
      <c r="B12" s="664">
        <v>13</v>
      </c>
      <c r="C12" s="664">
        <v>47</v>
      </c>
      <c r="D12" s="664">
        <v>4</v>
      </c>
      <c r="E12" s="795">
        <v>644</v>
      </c>
      <c r="F12" s="795">
        <v>7338</v>
      </c>
      <c r="G12" s="796">
        <v>1068</v>
      </c>
    </row>
    <row r="13" spans="1:7" ht="14.4" customHeight="1" x14ac:dyDescent="0.3">
      <c r="A13" s="687" t="s">
        <v>3300</v>
      </c>
      <c r="B13" s="664">
        <v>2</v>
      </c>
      <c r="C13" s="664">
        <v>15</v>
      </c>
      <c r="D13" s="664"/>
      <c r="E13" s="795">
        <v>0</v>
      </c>
      <c r="F13" s="795">
        <v>2088</v>
      </c>
      <c r="G13" s="796"/>
    </row>
    <row r="14" spans="1:7" ht="14.4" customHeight="1" x14ac:dyDescent="0.3">
      <c r="A14" s="687" t="s">
        <v>1855</v>
      </c>
      <c r="B14" s="664">
        <v>20</v>
      </c>
      <c r="C14" s="664">
        <v>93</v>
      </c>
      <c r="D14" s="664"/>
      <c r="E14" s="795">
        <v>2228</v>
      </c>
      <c r="F14" s="795">
        <v>14691</v>
      </c>
      <c r="G14" s="796"/>
    </row>
    <row r="15" spans="1:7" ht="14.4" customHeight="1" x14ac:dyDescent="0.3">
      <c r="A15" s="687" t="s">
        <v>1856</v>
      </c>
      <c r="B15" s="664">
        <v>49</v>
      </c>
      <c r="C15" s="664">
        <v>60</v>
      </c>
      <c r="D15" s="664">
        <v>7</v>
      </c>
      <c r="E15" s="795">
        <v>5186</v>
      </c>
      <c r="F15" s="795">
        <v>8717</v>
      </c>
      <c r="G15" s="796">
        <v>1327</v>
      </c>
    </row>
    <row r="16" spans="1:7" ht="14.4" customHeight="1" x14ac:dyDescent="0.3">
      <c r="A16" s="687" t="s">
        <v>1857</v>
      </c>
      <c r="B16" s="664">
        <v>56</v>
      </c>
      <c r="C16" s="664">
        <v>120</v>
      </c>
      <c r="D16" s="664">
        <v>2</v>
      </c>
      <c r="E16" s="795">
        <v>5640</v>
      </c>
      <c r="F16" s="795">
        <v>16718</v>
      </c>
      <c r="G16" s="796">
        <v>270</v>
      </c>
    </row>
    <row r="17" spans="1:7" ht="14.4" customHeight="1" x14ac:dyDescent="0.3">
      <c r="A17" s="687" t="s">
        <v>3301</v>
      </c>
      <c r="B17" s="664"/>
      <c r="C17" s="664">
        <v>16</v>
      </c>
      <c r="D17" s="664">
        <v>55</v>
      </c>
      <c r="E17" s="795"/>
      <c r="F17" s="795">
        <v>2616</v>
      </c>
      <c r="G17" s="796">
        <v>12925</v>
      </c>
    </row>
    <row r="18" spans="1:7" ht="14.4" customHeight="1" x14ac:dyDescent="0.3">
      <c r="A18" s="687" t="s">
        <v>3302</v>
      </c>
      <c r="B18" s="664">
        <v>31</v>
      </c>
      <c r="C18" s="664">
        <v>92</v>
      </c>
      <c r="D18" s="664">
        <v>24</v>
      </c>
      <c r="E18" s="795">
        <v>5161</v>
      </c>
      <c r="F18" s="795">
        <v>15024</v>
      </c>
      <c r="G18" s="796">
        <v>5216</v>
      </c>
    </row>
    <row r="19" spans="1:7" ht="14.4" customHeight="1" x14ac:dyDescent="0.3">
      <c r="A19" s="687" t="s">
        <v>1858</v>
      </c>
      <c r="B19" s="664">
        <v>14</v>
      </c>
      <c r="C19" s="664">
        <v>20</v>
      </c>
      <c r="D19" s="664">
        <v>2</v>
      </c>
      <c r="E19" s="795">
        <v>68</v>
      </c>
      <c r="F19" s="795">
        <v>2640</v>
      </c>
      <c r="G19" s="796">
        <v>70</v>
      </c>
    </row>
    <row r="20" spans="1:7" ht="14.4" customHeight="1" x14ac:dyDescent="0.3">
      <c r="A20" s="687" t="s">
        <v>1880</v>
      </c>
      <c r="B20" s="664"/>
      <c r="C20" s="664">
        <v>9</v>
      </c>
      <c r="D20" s="664">
        <v>85</v>
      </c>
      <c r="E20" s="795"/>
      <c r="F20" s="795">
        <v>2408</v>
      </c>
      <c r="G20" s="796">
        <v>19646</v>
      </c>
    </row>
    <row r="21" spans="1:7" ht="14.4" customHeight="1" x14ac:dyDescent="0.3">
      <c r="A21" s="687" t="s">
        <v>1859</v>
      </c>
      <c r="B21" s="664">
        <v>61</v>
      </c>
      <c r="C21" s="664">
        <v>174</v>
      </c>
      <c r="D21" s="664">
        <v>68</v>
      </c>
      <c r="E21" s="795">
        <v>17315</v>
      </c>
      <c r="F21" s="795">
        <v>34711</v>
      </c>
      <c r="G21" s="796">
        <v>13867</v>
      </c>
    </row>
    <row r="22" spans="1:7" ht="14.4" customHeight="1" x14ac:dyDescent="0.3">
      <c r="A22" s="687" t="s">
        <v>3303</v>
      </c>
      <c r="B22" s="664">
        <v>17</v>
      </c>
      <c r="C22" s="664">
        <v>107</v>
      </c>
      <c r="D22" s="664">
        <v>54</v>
      </c>
      <c r="E22" s="795">
        <v>0</v>
      </c>
      <c r="F22" s="795">
        <v>17858</v>
      </c>
      <c r="G22" s="796">
        <v>13338</v>
      </c>
    </row>
    <row r="23" spans="1:7" ht="14.4" customHeight="1" x14ac:dyDescent="0.3">
      <c r="A23" s="687" t="s">
        <v>3304</v>
      </c>
      <c r="B23" s="664">
        <v>13</v>
      </c>
      <c r="C23" s="664">
        <v>119</v>
      </c>
      <c r="D23" s="664">
        <v>33</v>
      </c>
      <c r="E23" s="795">
        <v>0</v>
      </c>
      <c r="F23" s="795">
        <v>20823</v>
      </c>
      <c r="G23" s="796">
        <v>9368</v>
      </c>
    </row>
    <row r="24" spans="1:7" ht="14.4" customHeight="1" x14ac:dyDescent="0.3">
      <c r="A24" s="687" t="s">
        <v>1860</v>
      </c>
      <c r="B24" s="664">
        <v>1</v>
      </c>
      <c r="C24" s="664">
        <v>120</v>
      </c>
      <c r="D24" s="664">
        <v>40</v>
      </c>
      <c r="E24" s="795">
        <v>0</v>
      </c>
      <c r="F24" s="795">
        <v>24146</v>
      </c>
      <c r="G24" s="796">
        <v>11712</v>
      </c>
    </row>
    <row r="25" spans="1:7" ht="14.4" customHeight="1" x14ac:dyDescent="0.3">
      <c r="A25" s="687" t="s">
        <v>1861</v>
      </c>
      <c r="B25" s="664">
        <v>225</v>
      </c>
      <c r="C25" s="664">
        <v>316</v>
      </c>
      <c r="D25" s="664">
        <v>252</v>
      </c>
      <c r="E25" s="795">
        <v>12921</v>
      </c>
      <c r="F25" s="795">
        <v>45897</v>
      </c>
      <c r="G25" s="796">
        <v>51865</v>
      </c>
    </row>
    <row r="26" spans="1:7" ht="14.4" customHeight="1" x14ac:dyDescent="0.3">
      <c r="A26" s="687" t="s">
        <v>1862</v>
      </c>
      <c r="B26" s="664">
        <v>83</v>
      </c>
      <c r="C26" s="664">
        <v>100</v>
      </c>
      <c r="D26" s="664">
        <v>67</v>
      </c>
      <c r="E26" s="795">
        <v>0</v>
      </c>
      <c r="F26" s="795">
        <v>18978</v>
      </c>
      <c r="G26" s="796">
        <v>15545</v>
      </c>
    </row>
    <row r="27" spans="1:7" ht="14.4" customHeight="1" x14ac:dyDescent="0.3">
      <c r="A27" s="687" t="s">
        <v>1877</v>
      </c>
      <c r="B27" s="664">
        <v>2</v>
      </c>
      <c r="C27" s="664"/>
      <c r="D27" s="664"/>
      <c r="E27" s="795">
        <v>785</v>
      </c>
      <c r="F27" s="795"/>
      <c r="G27" s="796"/>
    </row>
    <row r="28" spans="1:7" ht="14.4" customHeight="1" x14ac:dyDescent="0.3">
      <c r="A28" s="687" t="s">
        <v>3305</v>
      </c>
      <c r="B28" s="664">
        <v>51</v>
      </c>
      <c r="C28" s="664">
        <v>70</v>
      </c>
      <c r="D28" s="664">
        <v>90</v>
      </c>
      <c r="E28" s="795">
        <v>10018</v>
      </c>
      <c r="F28" s="795">
        <v>12630</v>
      </c>
      <c r="G28" s="796">
        <v>24096</v>
      </c>
    </row>
    <row r="29" spans="1:7" ht="14.4" customHeight="1" x14ac:dyDescent="0.3">
      <c r="A29" s="687" t="s">
        <v>1863</v>
      </c>
      <c r="B29" s="664">
        <v>110</v>
      </c>
      <c r="C29" s="664">
        <v>307</v>
      </c>
      <c r="D29" s="664">
        <v>464</v>
      </c>
      <c r="E29" s="795">
        <v>27197</v>
      </c>
      <c r="F29" s="795">
        <v>50872</v>
      </c>
      <c r="G29" s="796">
        <v>73308</v>
      </c>
    </row>
    <row r="30" spans="1:7" ht="14.4" customHeight="1" x14ac:dyDescent="0.3">
      <c r="A30" s="687" t="s">
        <v>1879</v>
      </c>
      <c r="B30" s="664"/>
      <c r="C30" s="664">
        <v>39</v>
      </c>
      <c r="D30" s="664">
        <v>3</v>
      </c>
      <c r="E30" s="795"/>
      <c r="F30" s="795">
        <v>8091</v>
      </c>
      <c r="G30" s="796">
        <v>505</v>
      </c>
    </row>
    <row r="31" spans="1:7" ht="14.4" customHeight="1" x14ac:dyDescent="0.3">
      <c r="A31" s="687" t="s">
        <v>3306</v>
      </c>
      <c r="B31" s="664">
        <v>2</v>
      </c>
      <c r="C31" s="664">
        <v>4</v>
      </c>
      <c r="D31" s="664">
        <v>81</v>
      </c>
      <c r="E31" s="795">
        <v>0</v>
      </c>
      <c r="F31" s="795">
        <v>1056</v>
      </c>
      <c r="G31" s="796">
        <v>19334</v>
      </c>
    </row>
    <row r="32" spans="1:7" ht="14.4" customHeight="1" x14ac:dyDescent="0.3">
      <c r="A32" s="687" t="s">
        <v>1864</v>
      </c>
      <c r="B32" s="664">
        <v>7</v>
      </c>
      <c r="C32" s="664"/>
      <c r="D32" s="664">
        <v>4</v>
      </c>
      <c r="E32" s="795">
        <v>0</v>
      </c>
      <c r="F32" s="795"/>
      <c r="G32" s="796">
        <v>887</v>
      </c>
    </row>
    <row r="33" spans="1:7" ht="14.4" customHeight="1" x14ac:dyDescent="0.3">
      <c r="A33" s="687" t="s">
        <v>1865</v>
      </c>
      <c r="B33" s="664">
        <v>22</v>
      </c>
      <c r="C33" s="664">
        <v>168</v>
      </c>
      <c r="D33" s="664">
        <v>56</v>
      </c>
      <c r="E33" s="795">
        <v>0</v>
      </c>
      <c r="F33" s="795">
        <v>48671</v>
      </c>
      <c r="G33" s="796">
        <v>15377</v>
      </c>
    </row>
    <row r="34" spans="1:7" ht="14.4" customHeight="1" x14ac:dyDescent="0.3">
      <c r="A34" s="687" t="s">
        <v>3307</v>
      </c>
      <c r="B34" s="664"/>
      <c r="C34" s="664">
        <v>52</v>
      </c>
      <c r="D34" s="664">
        <v>31</v>
      </c>
      <c r="E34" s="795"/>
      <c r="F34" s="795">
        <v>9376</v>
      </c>
      <c r="G34" s="796">
        <v>7323</v>
      </c>
    </row>
    <row r="35" spans="1:7" ht="14.4" customHeight="1" x14ac:dyDescent="0.3">
      <c r="A35" s="687" t="s">
        <v>1866</v>
      </c>
      <c r="B35" s="664">
        <v>54</v>
      </c>
      <c r="C35" s="664">
        <v>62</v>
      </c>
      <c r="D35" s="664">
        <v>146</v>
      </c>
      <c r="E35" s="795">
        <v>12744</v>
      </c>
      <c r="F35" s="795">
        <v>12905</v>
      </c>
      <c r="G35" s="796">
        <v>27804</v>
      </c>
    </row>
    <row r="36" spans="1:7" ht="14.4" customHeight="1" x14ac:dyDescent="0.3">
      <c r="A36" s="687" t="s">
        <v>3308</v>
      </c>
      <c r="B36" s="664">
        <v>11</v>
      </c>
      <c r="C36" s="664">
        <v>121</v>
      </c>
      <c r="D36" s="664">
        <v>90</v>
      </c>
      <c r="E36" s="795">
        <v>0</v>
      </c>
      <c r="F36" s="795">
        <v>20570</v>
      </c>
      <c r="G36" s="796">
        <v>15991</v>
      </c>
    </row>
    <row r="37" spans="1:7" ht="14.4" customHeight="1" x14ac:dyDescent="0.3">
      <c r="A37" s="687" t="s">
        <v>1867</v>
      </c>
      <c r="B37" s="664">
        <v>108</v>
      </c>
      <c r="C37" s="664">
        <v>110</v>
      </c>
      <c r="D37" s="664">
        <v>56</v>
      </c>
      <c r="E37" s="795">
        <v>34</v>
      </c>
      <c r="F37" s="795">
        <v>16654</v>
      </c>
      <c r="G37" s="796">
        <v>12906</v>
      </c>
    </row>
    <row r="38" spans="1:7" ht="14.4" customHeight="1" x14ac:dyDescent="0.3">
      <c r="A38" s="687" t="s">
        <v>1868</v>
      </c>
      <c r="B38" s="664">
        <v>36</v>
      </c>
      <c r="C38" s="664">
        <v>214</v>
      </c>
      <c r="D38" s="664">
        <v>119</v>
      </c>
      <c r="E38" s="795">
        <v>1095</v>
      </c>
      <c r="F38" s="795">
        <v>29950</v>
      </c>
      <c r="G38" s="796">
        <v>28585</v>
      </c>
    </row>
    <row r="39" spans="1:7" ht="14.4" customHeight="1" x14ac:dyDescent="0.3">
      <c r="A39" s="687" t="s">
        <v>1869</v>
      </c>
      <c r="B39" s="664">
        <v>82</v>
      </c>
      <c r="C39" s="664">
        <v>163</v>
      </c>
      <c r="D39" s="664">
        <v>122</v>
      </c>
      <c r="E39" s="795">
        <v>5666</v>
      </c>
      <c r="F39" s="795">
        <v>25671</v>
      </c>
      <c r="G39" s="796">
        <v>28334</v>
      </c>
    </row>
    <row r="40" spans="1:7" ht="14.4" customHeight="1" x14ac:dyDescent="0.3">
      <c r="A40" s="687" t="s">
        <v>1870</v>
      </c>
      <c r="B40" s="664">
        <v>179</v>
      </c>
      <c r="C40" s="664">
        <v>296</v>
      </c>
      <c r="D40" s="664">
        <v>505</v>
      </c>
      <c r="E40" s="795">
        <v>36151</v>
      </c>
      <c r="F40" s="795">
        <v>46636</v>
      </c>
      <c r="G40" s="796">
        <v>83588</v>
      </c>
    </row>
    <row r="41" spans="1:7" ht="14.4" customHeight="1" x14ac:dyDescent="0.3">
      <c r="A41" s="687" t="s">
        <v>3309</v>
      </c>
      <c r="B41" s="664">
        <v>2</v>
      </c>
      <c r="C41" s="664">
        <v>51</v>
      </c>
      <c r="D41" s="664">
        <v>53</v>
      </c>
      <c r="E41" s="795">
        <v>34</v>
      </c>
      <c r="F41" s="795">
        <v>10068</v>
      </c>
      <c r="G41" s="796">
        <v>14874</v>
      </c>
    </row>
    <row r="42" spans="1:7" ht="14.4" customHeight="1" x14ac:dyDescent="0.3">
      <c r="A42" s="687" t="s">
        <v>3310</v>
      </c>
      <c r="B42" s="664"/>
      <c r="C42" s="664"/>
      <c r="D42" s="664">
        <v>8</v>
      </c>
      <c r="E42" s="795"/>
      <c r="F42" s="795"/>
      <c r="G42" s="796">
        <v>3338</v>
      </c>
    </row>
    <row r="43" spans="1:7" ht="14.4" customHeight="1" x14ac:dyDescent="0.3">
      <c r="A43" s="687" t="s">
        <v>3311</v>
      </c>
      <c r="B43" s="664"/>
      <c r="C43" s="664">
        <v>7</v>
      </c>
      <c r="D43" s="664"/>
      <c r="E43" s="795"/>
      <c r="F43" s="795">
        <v>1924</v>
      </c>
      <c r="G43" s="796"/>
    </row>
    <row r="44" spans="1:7" ht="14.4" customHeight="1" x14ac:dyDescent="0.3">
      <c r="A44" s="687" t="s">
        <v>1871</v>
      </c>
      <c r="B44" s="664">
        <v>11</v>
      </c>
      <c r="C44" s="664">
        <v>16</v>
      </c>
      <c r="D44" s="664">
        <v>1</v>
      </c>
      <c r="E44" s="795">
        <v>0</v>
      </c>
      <c r="F44" s="795">
        <v>2122</v>
      </c>
      <c r="G44" s="796">
        <v>35</v>
      </c>
    </row>
    <row r="45" spans="1:7" ht="14.4" customHeight="1" x14ac:dyDescent="0.3">
      <c r="A45" s="687" t="s">
        <v>3312</v>
      </c>
      <c r="B45" s="664"/>
      <c r="C45" s="664"/>
      <c r="D45" s="664">
        <v>1</v>
      </c>
      <c r="E45" s="795"/>
      <c r="F45" s="795"/>
      <c r="G45" s="796">
        <v>235</v>
      </c>
    </row>
    <row r="46" spans="1:7" ht="14.4" customHeight="1" x14ac:dyDescent="0.3">
      <c r="A46" s="687" t="s">
        <v>3313</v>
      </c>
      <c r="B46" s="664">
        <v>3</v>
      </c>
      <c r="C46" s="664">
        <v>132</v>
      </c>
      <c r="D46" s="664">
        <v>53</v>
      </c>
      <c r="E46" s="795">
        <v>0</v>
      </c>
      <c r="F46" s="795">
        <v>20636</v>
      </c>
      <c r="G46" s="796">
        <v>12107</v>
      </c>
    </row>
    <row r="47" spans="1:7" ht="14.4" customHeight="1" x14ac:dyDescent="0.3">
      <c r="A47" s="687" t="s">
        <v>1872</v>
      </c>
      <c r="B47" s="664"/>
      <c r="C47" s="664">
        <v>72</v>
      </c>
      <c r="D47" s="664">
        <v>50</v>
      </c>
      <c r="E47" s="795"/>
      <c r="F47" s="795">
        <v>11413</v>
      </c>
      <c r="G47" s="796">
        <v>14481</v>
      </c>
    </row>
    <row r="48" spans="1:7" ht="14.4" customHeight="1" x14ac:dyDescent="0.3">
      <c r="A48" s="687" t="s">
        <v>1873</v>
      </c>
      <c r="B48" s="664"/>
      <c r="C48" s="664">
        <v>4</v>
      </c>
      <c r="D48" s="664">
        <v>3</v>
      </c>
      <c r="E48" s="795"/>
      <c r="F48" s="795">
        <v>937</v>
      </c>
      <c r="G48" s="796">
        <v>652</v>
      </c>
    </row>
    <row r="49" spans="1:7" ht="14.4" customHeight="1" x14ac:dyDescent="0.3">
      <c r="A49" s="687" t="s">
        <v>1882</v>
      </c>
      <c r="B49" s="664"/>
      <c r="C49" s="664"/>
      <c r="D49" s="664">
        <v>47</v>
      </c>
      <c r="E49" s="795"/>
      <c r="F49" s="795"/>
      <c r="G49" s="796">
        <v>10664</v>
      </c>
    </row>
    <row r="50" spans="1:7" ht="14.4" customHeight="1" x14ac:dyDescent="0.3">
      <c r="A50" s="687" t="s">
        <v>3314</v>
      </c>
      <c r="B50" s="664">
        <v>22</v>
      </c>
      <c r="C50" s="664">
        <v>67</v>
      </c>
      <c r="D50" s="664"/>
      <c r="E50" s="795">
        <v>3760</v>
      </c>
      <c r="F50" s="795">
        <v>8976</v>
      </c>
      <c r="G50" s="796"/>
    </row>
    <row r="51" spans="1:7" ht="14.4" customHeight="1" x14ac:dyDescent="0.3">
      <c r="A51" s="687" t="s">
        <v>3315</v>
      </c>
      <c r="B51" s="664"/>
      <c r="C51" s="664">
        <v>17</v>
      </c>
      <c r="D51" s="664">
        <v>26</v>
      </c>
      <c r="E51" s="795"/>
      <c r="F51" s="795">
        <v>3696</v>
      </c>
      <c r="G51" s="796">
        <v>5657</v>
      </c>
    </row>
    <row r="52" spans="1:7" ht="14.4" customHeight="1" x14ac:dyDescent="0.3">
      <c r="A52" s="687" t="s">
        <v>1874</v>
      </c>
      <c r="B52" s="664">
        <v>19</v>
      </c>
      <c r="C52" s="664">
        <v>4</v>
      </c>
      <c r="D52" s="664">
        <v>12</v>
      </c>
      <c r="E52" s="795">
        <v>4160</v>
      </c>
      <c r="F52" s="795">
        <v>1064</v>
      </c>
      <c r="G52" s="796">
        <v>3380</v>
      </c>
    </row>
    <row r="53" spans="1:7" ht="14.4" customHeight="1" x14ac:dyDescent="0.3">
      <c r="A53" s="687" t="s">
        <v>3316</v>
      </c>
      <c r="B53" s="664"/>
      <c r="C53" s="664">
        <v>10</v>
      </c>
      <c r="D53" s="664"/>
      <c r="E53" s="795"/>
      <c r="F53" s="795">
        <v>3232</v>
      </c>
      <c r="G53" s="796"/>
    </row>
    <row r="54" spans="1:7" ht="14.4" customHeight="1" x14ac:dyDescent="0.3">
      <c r="A54" s="687" t="s">
        <v>3317</v>
      </c>
      <c r="B54" s="664">
        <v>205</v>
      </c>
      <c r="C54" s="664">
        <v>22</v>
      </c>
      <c r="D54" s="664">
        <v>5</v>
      </c>
      <c r="E54" s="795">
        <v>47149</v>
      </c>
      <c r="F54" s="795">
        <v>7085</v>
      </c>
      <c r="G54" s="796">
        <v>1431</v>
      </c>
    </row>
    <row r="55" spans="1:7" ht="14.4" customHeight="1" x14ac:dyDescent="0.3">
      <c r="A55" s="687" t="s">
        <v>3318</v>
      </c>
      <c r="B55" s="664">
        <v>38</v>
      </c>
      <c r="C55" s="664"/>
      <c r="D55" s="664"/>
      <c r="E55" s="795">
        <v>11400</v>
      </c>
      <c r="F55" s="795"/>
      <c r="G55" s="796"/>
    </row>
    <row r="56" spans="1:7" ht="14.4" customHeight="1" x14ac:dyDescent="0.3">
      <c r="A56" s="687" t="s">
        <v>1875</v>
      </c>
      <c r="B56" s="664">
        <v>7</v>
      </c>
      <c r="C56" s="664">
        <v>11</v>
      </c>
      <c r="D56" s="664">
        <v>30</v>
      </c>
      <c r="E56" s="795">
        <v>238</v>
      </c>
      <c r="F56" s="795">
        <v>1740</v>
      </c>
      <c r="G56" s="796">
        <v>5847</v>
      </c>
    </row>
    <row r="57" spans="1:7" ht="14.4" customHeight="1" x14ac:dyDescent="0.3">
      <c r="A57" s="687" t="s">
        <v>3319</v>
      </c>
      <c r="B57" s="664"/>
      <c r="C57" s="664">
        <v>6</v>
      </c>
      <c r="D57" s="664">
        <v>37</v>
      </c>
      <c r="E57" s="795"/>
      <c r="F57" s="795">
        <v>1426</v>
      </c>
      <c r="G57" s="796">
        <v>8218</v>
      </c>
    </row>
    <row r="58" spans="1:7" ht="14.4" customHeight="1" thickBot="1" x14ac:dyDescent="0.35">
      <c r="A58" s="799" t="s">
        <v>1876</v>
      </c>
      <c r="B58" s="670">
        <v>97</v>
      </c>
      <c r="C58" s="670">
        <v>47</v>
      </c>
      <c r="D58" s="670">
        <v>86</v>
      </c>
      <c r="E58" s="797">
        <v>22097</v>
      </c>
      <c r="F58" s="797">
        <v>7108</v>
      </c>
      <c r="G58" s="798">
        <v>19810</v>
      </c>
    </row>
    <row r="59" spans="1:7" ht="14.4" customHeight="1" x14ac:dyDescent="0.3">
      <c r="A59" s="790" t="s">
        <v>3292</v>
      </c>
    </row>
    <row r="60" spans="1:7" ht="14.4" customHeight="1" x14ac:dyDescent="0.3">
      <c r="A60" s="791" t="s">
        <v>3293</v>
      </c>
    </row>
    <row r="61" spans="1:7" ht="14.4" customHeight="1" x14ac:dyDescent="0.3">
      <c r="A61" s="790" t="s">
        <v>3294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3431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2091</v>
      </c>
      <c r="F3" s="212">
        <f t="shared" si="0"/>
        <v>256218</v>
      </c>
      <c r="G3" s="78"/>
      <c r="H3" s="78"/>
      <c r="I3" s="212">
        <f t="shared" si="0"/>
        <v>3933.9</v>
      </c>
      <c r="J3" s="212">
        <f t="shared" si="0"/>
        <v>622691.97</v>
      </c>
      <c r="K3" s="78"/>
      <c r="L3" s="78"/>
      <c r="M3" s="212">
        <f t="shared" si="0"/>
        <v>3542.69</v>
      </c>
      <c r="N3" s="212">
        <f t="shared" si="0"/>
        <v>678785.11</v>
      </c>
      <c r="O3" s="79">
        <f>IF(F3=0,0,N3/F3)</f>
        <v>2.6492483354018841</v>
      </c>
      <c r="P3" s="213">
        <f>IF(M3=0,0,N3/M3)</f>
        <v>191.60161064050197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3" t="s">
        <v>3321</v>
      </c>
      <c r="B6" s="734" t="s">
        <v>3322</v>
      </c>
      <c r="C6" s="734" t="s">
        <v>3323</v>
      </c>
      <c r="D6" s="734" t="s">
        <v>3324</v>
      </c>
      <c r="E6" s="229"/>
      <c r="F6" s="229"/>
      <c r="G6" s="734"/>
      <c r="H6" s="734"/>
      <c r="I6" s="229"/>
      <c r="J6" s="229"/>
      <c r="K6" s="734"/>
      <c r="L6" s="734"/>
      <c r="M6" s="229">
        <v>0.2</v>
      </c>
      <c r="N6" s="229">
        <v>10.82</v>
      </c>
      <c r="O6" s="739"/>
      <c r="P6" s="747">
        <v>54.1</v>
      </c>
    </row>
    <row r="7" spans="1:16" ht="14.4" customHeight="1" x14ac:dyDescent="0.3">
      <c r="A7" s="660" t="s">
        <v>3321</v>
      </c>
      <c r="B7" s="661" t="s">
        <v>3322</v>
      </c>
      <c r="C7" s="661" t="s">
        <v>3325</v>
      </c>
      <c r="D7" s="661" t="s">
        <v>3326</v>
      </c>
      <c r="E7" s="664"/>
      <c r="F7" s="664"/>
      <c r="G7" s="661"/>
      <c r="H7" s="661"/>
      <c r="I7" s="664">
        <v>1.7</v>
      </c>
      <c r="J7" s="664">
        <v>268.46999999999997</v>
      </c>
      <c r="K7" s="661"/>
      <c r="L7" s="661">
        <v>157.92352941176469</v>
      </c>
      <c r="M7" s="664">
        <v>2.0000000000000004</v>
      </c>
      <c r="N7" s="664">
        <v>302</v>
      </c>
      <c r="O7" s="677"/>
      <c r="P7" s="665">
        <v>150.99999999999997</v>
      </c>
    </row>
    <row r="8" spans="1:16" ht="14.4" customHeight="1" x14ac:dyDescent="0.3">
      <c r="A8" s="660" t="s">
        <v>3321</v>
      </c>
      <c r="B8" s="661" t="s">
        <v>3322</v>
      </c>
      <c r="C8" s="661" t="s">
        <v>3327</v>
      </c>
      <c r="D8" s="661" t="s">
        <v>3328</v>
      </c>
      <c r="E8" s="664"/>
      <c r="F8" s="664"/>
      <c r="G8" s="661"/>
      <c r="H8" s="661"/>
      <c r="I8" s="664"/>
      <c r="J8" s="664"/>
      <c r="K8" s="661"/>
      <c r="L8" s="661"/>
      <c r="M8" s="664">
        <v>0.30000000000000004</v>
      </c>
      <c r="N8" s="664">
        <v>39.18</v>
      </c>
      <c r="O8" s="677"/>
      <c r="P8" s="665">
        <v>130.59999999999997</v>
      </c>
    </row>
    <row r="9" spans="1:16" ht="14.4" customHeight="1" x14ac:dyDescent="0.3">
      <c r="A9" s="660" t="s">
        <v>3321</v>
      </c>
      <c r="B9" s="661" t="s">
        <v>3322</v>
      </c>
      <c r="C9" s="661" t="s">
        <v>3329</v>
      </c>
      <c r="D9" s="661" t="s">
        <v>3330</v>
      </c>
      <c r="E9" s="664"/>
      <c r="F9" s="664"/>
      <c r="G9" s="661"/>
      <c r="H9" s="661"/>
      <c r="I9" s="664">
        <v>6.6000000000000005</v>
      </c>
      <c r="J9" s="664">
        <v>1749.6599999999999</v>
      </c>
      <c r="K9" s="661"/>
      <c r="L9" s="661">
        <v>265.09999999999997</v>
      </c>
      <c r="M9" s="664">
        <v>9</v>
      </c>
      <c r="N9" s="664">
        <v>2281.9499999999998</v>
      </c>
      <c r="O9" s="677"/>
      <c r="P9" s="665">
        <v>253.54999999999998</v>
      </c>
    </row>
    <row r="10" spans="1:16" ht="14.4" customHeight="1" x14ac:dyDescent="0.3">
      <c r="A10" s="660" t="s">
        <v>3321</v>
      </c>
      <c r="B10" s="661" t="s">
        <v>3322</v>
      </c>
      <c r="C10" s="661" t="s">
        <v>3331</v>
      </c>
      <c r="D10" s="661" t="s">
        <v>3332</v>
      </c>
      <c r="E10" s="664"/>
      <c r="F10" s="664"/>
      <c r="G10" s="661"/>
      <c r="H10" s="661"/>
      <c r="I10" s="664"/>
      <c r="J10" s="664"/>
      <c r="K10" s="661"/>
      <c r="L10" s="661"/>
      <c r="M10" s="664">
        <v>0.9</v>
      </c>
      <c r="N10" s="664">
        <v>63.14</v>
      </c>
      <c r="O10" s="677"/>
      <c r="P10" s="665">
        <v>70.155555555555551</v>
      </c>
    </row>
    <row r="11" spans="1:16" ht="14.4" customHeight="1" x14ac:dyDescent="0.3">
      <c r="A11" s="660" t="s">
        <v>3321</v>
      </c>
      <c r="B11" s="661" t="s">
        <v>3322</v>
      </c>
      <c r="C11" s="661" t="s">
        <v>3333</v>
      </c>
      <c r="D11" s="661" t="s">
        <v>1782</v>
      </c>
      <c r="E11" s="664"/>
      <c r="F11" s="664"/>
      <c r="G11" s="661"/>
      <c r="H11" s="661"/>
      <c r="I11" s="664"/>
      <c r="J11" s="664"/>
      <c r="K11" s="661"/>
      <c r="L11" s="661"/>
      <c r="M11" s="664">
        <v>14</v>
      </c>
      <c r="N11" s="664">
        <v>192.36</v>
      </c>
      <c r="O11" s="677"/>
      <c r="P11" s="665">
        <v>13.74</v>
      </c>
    </row>
    <row r="12" spans="1:16" ht="14.4" customHeight="1" x14ac:dyDescent="0.3">
      <c r="A12" s="660" t="s">
        <v>3321</v>
      </c>
      <c r="B12" s="661" t="s">
        <v>3322</v>
      </c>
      <c r="C12" s="661" t="s">
        <v>3334</v>
      </c>
      <c r="D12" s="661" t="s">
        <v>3335</v>
      </c>
      <c r="E12" s="664"/>
      <c r="F12" s="664"/>
      <c r="G12" s="661"/>
      <c r="H12" s="661"/>
      <c r="I12" s="664"/>
      <c r="J12" s="664"/>
      <c r="K12" s="661"/>
      <c r="L12" s="661"/>
      <c r="M12" s="664">
        <v>0.08</v>
      </c>
      <c r="N12" s="664">
        <v>6.12</v>
      </c>
      <c r="O12" s="677"/>
      <c r="P12" s="665">
        <v>76.5</v>
      </c>
    </row>
    <row r="13" spans="1:16" ht="14.4" customHeight="1" x14ac:dyDescent="0.3">
      <c r="A13" s="660" t="s">
        <v>3321</v>
      </c>
      <c r="B13" s="661" t="s">
        <v>3322</v>
      </c>
      <c r="C13" s="661" t="s">
        <v>3336</v>
      </c>
      <c r="D13" s="661" t="s">
        <v>3337</v>
      </c>
      <c r="E13" s="664"/>
      <c r="F13" s="664"/>
      <c r="G13" s="661"/>
      <c r="H13" s="661"/>
      <c r="I13" s="664"/>
      <c r="J13" s="664"/>
      <c r="K13" s="661"/>
      <c r="L13" s="661"/>
      <c r="M13" s="664">
        <v>0.70000000000000007</v>
      </c>
      <c r="N13" s="664">
        <v>97.34</v>
      </c>
      <c r="O13" s="677"/>
      <c r="P13" s="665">
        <v>139.05714285714285</v>
      </c>
    </row>
    <row r="14" spans="1:16" ht="14.4" customHeight="1" x14ac:dyDescent="0.3">
      <c r="A14" s="660" t="s">
        <v>3321</v>
      </c>
      <c r="B14" s="661" t="s">
        <v>3322</v>
      </c>
      <c r="C14" s="661" t="s">
        <v>3338</v>
      </c>
      <c r="D14" s="661" t="s">
        <v>1541</v>
      </c>
      <c r="E14" s="664"/>
      <c r="F14" s="664"/>
      <c r="G14" s="661"/>
      <c r="H14" s="661"/>
      <c r="I14" s="664"/>
      <c r="J14" s="664"/>
      <c r="K14" s="661"/>
      <c r="L14" s="661"/>
      <c r="M14" s="664">
        <v>0.2</v>
      </c>
      <c r="N14" s="664">
        <v>15.6</v>
      </c>
      <c r="O14" s="677"/>
      <c r="P14" s="665">
        <v>78</v>
      </c>
    </row>
    <row r="15" spans="1:16" ht="14.4" customHeight="1" x14ac:dyDescent="0.3">
      <c r="A15" s="660" t="s">
        <v>3321</v>
      </c>
      <c r="B15" s="661" t="s">
        <v>3322</v>
      </c>
      <c r="C15" s="661" t="s">
        <v>3339</v>
      </c>
      <c r="D15" s="661" t="s">
        <v>1074</v>
      </c>
      <c r="E15" s="664"/>
      <c r="F15" s="664"/>
      <c r="G15" s="661"/>
      <c r="H15" s="661"/>
      <c r="I15" s="664"/>
      <c r="J15" s="664"/>
      <c r="K15" s="661"/>
      <c r="L15" s="661"/>
      <c r="M15" s="664">
        <v>0.4</v>
      </c>
      <c r="N15" s="664">
        <v>235.82</v>
      </c>
      <c r="O15" s="677"/>
      <c r="P15" s="665">
        <v>589.54999999999995</v>
      </c>
    </row>
    <row r="16" spans="1:16" ht="14.4" customHeight="1" x14ac:dyDescent="0.3">
      <c r="A16" s="660" t="s">
        <v>3321</v>
      </c>
      <c r="B16" s="661" t="s">
        <v>3322</v>
      </c>
      <c r="C16" s="661" t="s">
        <v>3340</v>
      </c>
      <c r="D16" s="661" t="s">
        <v>3341</v>
      </c>
      <c r="E16" s="664"/>
      <c r="F16" s="664"/>
      <c r="G16" s="661"/>
      <c r="H16" s="661"/>
      <c r="I16" s="664"/>
      <c r="J16" s="664"/>
      <c r="K16" s="661"/>
      <c r="L16" s="661"/>
      <c r="M16" s="664">
        <v>7</v>
      </c>
      <c r="N16" s="664">
        <v>147.91</v>
      </c>
      <c r="O16" s="677"/>
      <c r="P16" s="665">
        <v>21.13</v>
      </c>
    </row>
    <row r="17" spans="1:16" ht="14.4" customHeight="1" x14ac:dyDescent="0.3">
      <c r="A17" s="660" t="s">
        <v>3321</v>
      </c>
      <c r="B17" s="661" t="s">
        <v>3322</v>
      </c>
      <c r="C17" s="661" t="s">
        <v>3342</v>
      </c>
      <c r="D17" s="661" t="s">
        <v>3343</v>
      </c>
      <c r="E17" s="664"/>
      <c r="F17" s="664"/>
      <c r="G17" s="661"/>
      <c r="H17" s="661"/>
      <c r="I17" s="664"/>
      <c r="J17" s="664"/>
      <c r="K17" s="661"/>
      <c r="L17" s="661"/>
      <c r="M17" s="664">
        <v>0.4</v>
      </c>
      <c r="N17" s="664">
        <v>20.56</v>
      </c>
      <c r="O17" s="677"/>
      <c r="P17" s="665">
        <v>51.399999999999991</v>
      </c>
    </row>
    <row r="18" spans="1:16" ht="14.4" customHeight="1" x14ac:dyDescent="0.3">
      <c r="A18" s="660" t="s">
        <v>3321</v>
      </c>
      <c r="B18" s="661" t="s">
        <v>3322</v>
      </c>
      <c r="C18" s="661" t="s">
        <v>3344</v>
      </c>
      <c r="D18" s="661" t="s">
        <v>926</v>
      </c>
      <c r="E18" s="664"/>
      <c r="F18" s="664"/>
      <c r="G18" s="661"/>
      <c r="H18" s="661"/>
      <c r="I18" s="664"/>
      <c r="J18" s="664"/>
      <c r="K18" s="661"/>
      <c r="L18" s="661"/>
      <c r="M18" s="664">
        <v>0.12</v>
      </c>
      <c r="N18" s="664">
        <v>21.66</v>
      </c>
      <c r="O18" s="677"/>
      <c r="P18" s="665">
        <v>180.5</v>
      </c>
    </row>
    <row r="19" spans="1:16" ht="14.4" customHeight="1" x14ac:dyDescent="0.3">
      <c r="A19" s="660" t="s">
        <v>3321</v>
      </c>
      <c r="B19" s="661" t="s">
        <v>3322</v>
      </c>
      <c r="C19" s="661" t="s">
        <v>3345</v>
      </c>
      <c r="D19" s="661" t="s">
        <v>926</v>
      </c>
      <c r="E19" s="664"/>
      <c r="F19" s="664"/>
      <c r="G19" s="661"/>
      <c r="H19" s="661"/>
      <c r="I19" s="664"/>
      <c r="J19" s="664"/>
      <c r="K19" s="661"/>
      <c r="L19" s="661"/>
      <c r="M19" s="664">
        <v>0.24</v>
      </c>
      <c r="N19" s="664">
        <v>71.599999999999994</v>
      </c>
      <c r="O19" s="677"/>
      <c r="P19" s="665">
        <v>298.33333333333331</v>
      </c>
    </row>
    <row r="20" spans="1:16" ht="14.4" customHeight="1" x14ac:dyDescent="0.3">
      <c r="A20" s="660" t="s">
        <v>3321</v>
      </c>
      <c r="B20" s="661" t="s">
        <v>3322</v>
      </c>
      <c r="C20" s="661" t="s">
        <v>3346</v>
      </c>
      <c r="D20" s="661" t="s">
        <v>926</v>
      </c>
      <c r="E20" s="664"/>
      <c r="F20" s="664"/>
      <c r="G20" s="661"/>
      <c r="H20" s="661"/>
      <c r="I20" s="664">
        <v>0.49999999999999994</v>
      </c>
      <c r="J20" s="664">
        <v>189.00000000000003</v>
      </c>
      <c r="K20" s="661"/>
      <c r="L20" s="661">
        <v>378.00000000000011</v>
      </c>
      <c r="M20" s="664">
        <v>2.25</v>
      </c>
      <c r="N20" s="664">
        <v>813.60000000000014</v>
      </c>
      <c r="O20" s="677"/>
      <c r="P20" s="665">
        <v>361.60000000000008</v>
      </c>
    </row>
    <row r="21" spans="1:16" ht="14.4" customHeight="1" x14ac:dyDescent="0.3">
      <c r="A21" s="660" t="s">
        <v>3321</v>
      </c>
      <c r="B21" s="661" t="s">
        <v>3322</v>
      </c>
      <c r="C21" s="661" t="s">
        <v>3347</v>
      </c>
      <c r="D21" s="661" t="s">
        <v>1818</v>
      </c>
      <c r="E21" s="664"/>
      <c r="F21" s="664"/>
      <c r="G21" s="661"/>
      <c r="H21" s="661"/>
      <c r="I21" s="664">
        <v>0.1</v>
      </c>
      <c r="J21" s="664">
        <v>3.92</v>
      </c>
      <c r="K21" s="661"/>
      <c r="L21" s="661">
        <v>39.199999999999996</v>
      </c>
      <c r="M21" s="664">
        <v>0.6</v>
      </c>
      <c r="N21" s="664">
        <v>22.5</v>
      </c>
      <c r="O21" s="677"/>
      <c r="P21" s="665">
        <v>37.5</v>
      </c>
    </row>
    <row r="22" spans="1:16" ht="14.4" customHeight="1" x14ac:dyDescent="0.3">
      <c r="A22" s="660" t="s">
        <v>3321</v>
      </c>
      <c r="B22" s="661" t="s">
        <v>3322</v>
      </c>
      <c r="C22" s="661" t="s">
        <v>3348</v>
      </c>
      <c r="D22" s="661" t="s">
        <v>1573</v>
      </c>
      <c r="E22" s="664"/>
      <c r="F22" s="664"/>
      <c r="G22" s="661"/>
      <c r="H22" s="661"/>
      <c r="I22" s="664"/>
      <c r="J22" s="664"/>
      <c r="K22" s="661"/>
      <c r="L22" s="661"/>
      <c r="M22" s="664">
        <v>0.30000000000000004</v>
      </c>
      <c r="N22" s="664">
        <v>169.95</v>
      </c>
      <c r="O22" s="677"/>
      <c r="P22" s="665">
        <v>566.49999999999989</v>
      </c>
    </row>
    <row r="23" spans="1:16" ht="14.4" customHeight="1" x14ac:dyDescent="0.3">
      <c r="A23" s="660" t="s">
        <v>3321</v>
      </c>
      <c r="B23" s="661" t="s">
        <v>3349</v>
      </c>
      <c r="C23" s="661" t="s">
        <v>3350</v>
      </c>
      <c r="D23" s="661" t="s">
        <v>3351</v>
      </c>
      <c r="E23" s="664"/>
      <c r="F23" s="664"/>
      <c r="G23" s="661"/>
      <c r="H23" s="661"/>
      <c r="I23" s="664">
        <v>1</v>
      </c>
      <c r="J23" s="664">
        <v>242.64</v>
      </c>
      <c r="K23" s="661"/>
      <c r="L23" s="661">
        <v>242.64</v>
      </c>
      <c r="M23" s="664"/>
      <c r="N23" s="664"/>
      <c r="O23" s="677"/>
      <c r="P23" s="665"/>
    </row>
    <row r="24" spans="1:16" ht="14.4" customHeight="1" x14ac:dyDescent="0.3">
      <c r="A24" s="660" t="s">
        <v>3321</v>
      </c>
      <c r="B24" s="661" t="s">
        <v>3349</v>
      </c>
      <c r="C24" s="661" t="s">
        <v>3352</v>
      </c>
      <c r="D24" s="661" t="s">
        <v>3353</v>
      </c>
      <c r="E24" s="664"/>
      <c r="F24" s="664"/>
      <c r="G24" s="661"/>
      <c r="H24" s="661"/>
      <c r="I24" s="664">
        <v>1</v>
      </c>
      <c r="J24" s="664">
        <v>242.64</v>
      </c>
      <c r="K24" s="661"/>
      <c r="L24" s="661">
        <v>242.64</v>
      </c>
      <c r="M24" s="664"/>
      <c r="N24" s="664"/>
      <c r="O24" s="677"/>
      <c r="P24" s="665"/>
    </row>
    <row r="25" spans="1:16" ht="14.4" customHeight="1" x14ac:dyDescent="0.3">
      <c r="A25" s="660" t="s">
        <v>3321</v>
      </c>
      <c r="B25" s="661" t="s">
        <v>3349</v>
      </c>
      <c r="C25" s="661" t="s">
        <v>3354</v>
      </c>
      <c r="D25" s="661" t="s">
        <v>3355</v>
      </c>
      <c r="E25" s="664"/>
      <c r="F25" s="664"/>
      <c r="G25" s="661"/>
      <c r="H25" s="661"/>
      <c r="I25" s="664">
        <v>1</v>
      </c>
      <c r="J25" s="664">
        <v>242.64</v>
      </c>
      <c r="K25" s="661"/>
      <c r="L25" s="661">
        <v>242.64</v>
      </c>
      <c r="M25" s="664"/>
      <c r="N25" s="664"/>
      <c r="O25" s="677"/>
      <c r="P25" s="665"/>
    </row>
    <row r="26" spans="1:16" ht="14.4" customHeight="1" x14ac:dyDescent="0.3">
      <c r="A26" s="660" t="s">
        <v>3321</v>
      </c>
      <c r="B26" s="661" t="s">
        <v>3349</v>
      </c>
      <c r="C26" s="661" t="s">
        <v>3356</v>
      </c>
      <c r="D26" s="661" t="s">
        <v>3357</v>
      </c>
      <c r="E26" s="664">
        <v>4</v>
      </c>
      <c r="F26" s="664">
        <v>1556</v>
      </c>
      <c r="G26" s="661">
        <v>1</v>
      </c>
      <c r="H26" s="661">
        <v>389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3321</v>
      </c>
      <c r="B27" s="661" t="s">
        <v>3349</v>
      </c>
      <c r="C27" s="661" t="s">
        <v>3358</v>
      </c>
      <c r="D27" s="661" t="s">
        <v>3357</v>
      </c>
      <c r="E27" s="664">
        <v>10</v>
      </c>
      <c r="F27" s="664">
        <v>4490</v>
      </c>
      <c r="G27" s="661">
        <v>1</v>
      </c>
      <c r="H27" s="661">
        <v>449</v>
      </c>
      <c r="I27" s="664">
        <v>11</v>
      </c>
      <c r="J27" s="664">
        <v>4939</v>
      </c>
      <c r="K27" s="661">
        <v>1.1000000000000001</v>
      </c>
      <c r="L27" s="661">
        <v>449</v>
      </c>
      <c r="M27" s="664">
        <v>45</v>
      </c>
      <c r="N27" s="664">
        <v>20205</v>
      </c>
      <c r="O27" s="677">
        <v>4.5</v>
      </c>
      <c r="P27" s="665">
        <v>449</v>
      </c>
    </row>
    <row r="28" spans="1:16" ht="14.4" customHeight="1" x14ac:dyDescent="0.3">
      <c r="A28" s="660" t="s">
        <v>3321</v>
      </c>
      <c r="B28" s="661" t="s">
        <v>3349</v>
      </c>
      <c r="C28" s="661" t="s">
        <v>3359</v>
      </c>
      <c r="D28" s="661" t="s">
        <v>3357</v>
      </c>
      <c r="E28" s="664"/>
      <c r="F28" s="664"/>
      <c r="G28" s="661"/>
      <c r="H28" s="661"/>
      <c r="I28" s="664"/>
      <c r="J28" s="664"/>
      <c r="K28" s="661"/>
      <c r="L28" s="661"/>
      <c r="M28" s="664">
        <v>22</v>
      </c>
      <c r="N28" s="664">
        <v>11000</v>
      </c>
      <c r="O28" s="677"/>
      <c r="P28" s="665">
        <v>500</v>
      </c>
    </row>
    <row r="29" spans="1:16" ht="14.4" customHeight="1" x14ac:dyDescent="0.3">
      <c r="A29" s="660" t="s">
        <v>3321</v>
      </c>
      <c r="B29" s="661" t="s">
        <v>3360</v>
      </c>
      <c r="C29" s="661" t="s">
        <v>3361</v>
      </c>
      <c r="D29" s="661" t="s">
        <v>3362</v>
      </c>
      <c r="E29" s="664">
        <v>10</v>
      </c>
      <c r="F29" s="664">
        <v>730</v>
      </c>
      <c r="G29" s="661">
        <v>1</v>
      </c>
      <c r="H29" s="661">
        <v>73</v>
      </c>
      <c r="I29" s="664">
        <v>8</v>
      </c>
      <c r="J29" s="664">
        <v>584</v>
      </c>
      <c r="K29" s="661">
        <v>0.8</v>
      </c>
      <c r="L29" s="661">
        <v>73</v>
      </c>
      <c r="M29" s="664">
        <v>24</v>
      </c>
      <c r="N29" s="664">
        <v>1776</v>
      </c>
      <c r="O29" s="677">
        <v>2.4328767123287673</v>
      </c>
      <c r="P29" s="665">
        <v>74</v>
      </c>
    </row>
    <row r="30" spans="1:16" ht="14.4" customHeight="1" x14ac:dyDescent="0.3">
      <c r="A30" s="660" t="s">
        <v>3321</v>
      </c>
      <c r="B30" s="661" t="s">
        <v>3360</v>
      </c>
      <c r="C30" s="661" t="s">
        <v>3363</v>
      </c>
      <c r="D30" s="661" t="s">
        <v>3364</v>
      </c>
      <c r="E30" s="664">
        <v>3</v>
      </c>
      <c r="F30" s="664">
        <v>468</v>
      </c>
      <c r="G30" s="661">
        <v>1</v>
      </c>
      <c r="H30" s="661">
        <v>156</v>
      </c>
      <c r="I30" s="664">
        <v>9</v>
      </c>
      <c r="J30" s="664">
        <v>1404</v>
      </c>
      <c r="K30" s="661">
        <v>3</v>
      </c>
      <c r="L30" s="661">
        <v>156</v>
      </c>
      <c r="M30" s="664">
        <v>220</v>
      </c>
      <c r="N30" s="664">
        <v>31680</v>
      </c>
      <c r="O30" s="677">
        <v>67.692307692307693</v>
      </c>
      <c r="P30" s="665">
        <v>144</v>
      </c>
    </row>
    <row r="31" spans="1:16" ht="14.4" customHeight="1" x14ac:dyDescent="0.3">
      <c r="A31" s="660" t="s">
        <v>3321</v>
      </c>
      <c r="B31" s="661" t="s">
        <v>3360</v>
      </c>
      <c r="C31" s="661" t="s">
        <v>3365</v>
      </c>
      <c r="D31" s="661" t="s">
        <v>3366</v>
      </c>
      <c r="E31" s="664">
        <v>92</v>
      </c>
      <c r="F31" s="664">
        <v>3128</v>
      </c>
      <c r="G31" s="661">
        <v>1</v>
      </c>
      <c r="H31" s="661">
        <v>34</v>
      </c>
      <c r="I31" s="664">
        <v>108</v>
      </c>
      <c r="J31" s="664">
        <v>3672</v>
      </c>
      <c r="K31" s="661">
        <v>1.173913043478261</v>
      </c>
      <c r="L31" s="661">
        <v>34</v>
      </c>
      <c r="M31" s="664">
        <v>100</v>
      </c>
      <c r="N31" s="664">
        <v>3500</v>
      </c>
      <c r="O31" s="677">
        <v>1.118925831202046</v>
      </c>
      <c r="P31" s="665">
        <v>35</v>
      </c>
    </row>
    <row r="32" spans="1:16" ht="14.4" customHeight="1" x14ac:dyDescent="0.3">
      <c r="A32" s="660" t="s">
        <v>3321</v>
      </c>
      <c r="B32" s="661" t="s">
        <v>3360</v>
      </c>
      <c r="C32" s="661" t="s">
        <v>3367</v>
      </c>
      <c r="D32" s="661" t="s">
        <v>3368</v>
      </c>
      <c r="E32" s="664"/>
      <c r="F32" s="664"/>
      <c r="G32" s="661"/>
      <c r="H32" s="661"/>
      <c r="I32" s="664">
        <v>4</v>
      </c>
      <c r="J32" s="664">
        <v>432</v>
      </c>
      <c r="K32" s="661"/>
      <c r="L32" s="661">
        <v>108</v>
      </c>
      <c r="M32" s="664">
        <v>6</v>
      </c>
      <c r="N32" s="664">
        <v>660</v>
      </c>
      <c r="O32" s="677"/>
      <c r="P32" s="665">
        <v>110</v>
      </c>
    </row>
    <row r="33" spans="1:16" ht="14.4" customHeight="1" x14ac:dyDescent="0.3">
      <c r="A33" s="660" t="s">
        <v>3321</v>
      </c>
      <c r="B33" s="661" t="s">
        <v>3360</v>
      </c>
      <c r="C33" s="661" t="s">
        <v>3369</v>
      </c>
      <c r="D33" s="661" t="s">
        <v>3370</v>
      </c>
      <c r="E33" s="664">
        <v>19</v>
      </c>
      <c r="F33" s="664">
        <v>2299</v>
      </c>
      <c r="G33" s="661">
        <v>1</v>
      </c>
      <c r="H33" s="661">
        <v>121</v>
      </c>
      <c r="I33" s="664">
        <v>13</v>
      </c>
      <c r="J33" s="664">
        <v>1573</v>
      </c>
      <c r="K33" s="661">
        <v>0.68421052631578949</v>
      </c>
      <c r="L33" s="661">
        <v>121</v>
      </c>
      <c r="M33" s="664">
        <v>12</v>
      </c>
      <c r="N33" s="664">
        <v>1476</v>
      </c>
      <c r="O33" s="677">
        <v>0.64201826881252722</v>
      </c>
      <c r="P33" s="665">
        <v>123</v>
      </c>
    </row>
    <row r="34" spans="1:16" ht="14.4" customHeight="1" x14ac:dyDescent="0.3">
      <c r="A34" s="660" t="s">
        <v>3321</v>
      </c>
      <c r="B34" s="661" t="s">
        <v>3360</v>
      </c>
      <c r="C34" s="661" t="s">
        <v>3371</v>
      </c>
      <c r="D34" s="661" t="s">
        <v>3372</v>
      </c>
      <c r="E34" s="664">
        <v>128</v>
      </c>
      <c r="F34" s="664">
        <v>29696</v>
      </c>
      <c r="G34" s="661">
        <v>1</v>
      </c>
      <c r="H34" s="661">
        <v>232</v>
      </c>
      <c r="I34" s="664">
        <v>1280</v>
      </c>
      <c r="J34" s="664">
        <v>296960</v>
      </c>
      <c r="K34" s="661">
        <v>10</v>
      </c>
      <c r="L34" s="661">
        <v>232</v>
      </c>
      <c r="M34" s="664">
        <v>1223</v>
      </c>
      <c r="N34" s="664">
        <v>287405</v>
      </c>
      <c r="O34" s="677">
        <v>9.6782394935344822</v>
      </c>
      <c r="P34" s="665">
        <v>235</v>
      </c>
    </row>
    <row r="35" spans="1:16" ht="14.4" customHeight="1" x14ac:dyDescent="0.3">
      <c r="A35" s="660" t="s">
        <v>3321</v>
      </c>
      <c r="B35" s="661" t="s">
        <v>3360</v>
      </c>
      <c r="C35" s="661" t="s">
        <v>3373</v>
      </c>
      <c r="D35" s="661" t="s">
        <v>3374</v>
      </c>
      <c r="E35" s="664">
        <v>130</v>
      </c>
      <c r="F35" s="664">
        <v>15080</v>
      </c>
      <c r="G35" s="661">
        <v>1</v>
      </c>
      <c r="H35" s="661">
        <v>116</v>
      </c>
      <c r="I35" s="664">
        <v>171</v>
      </c>
      <c r="J35" s="664">
        <v>19836</v>
      </c>
      <c r="K35" s="661">
        <v>1.3153846153846154</v>
      </c>
      <c r="L35" s="661">
        <v>116</v>
      </c>
      <c r="M35" s="664">
        <v>206</v>
      </c>
      <c r="N35" s="664">
        <v>24308</v>
      </c>
      <c r="O35" s="677">
        <v>1.6119363395225463</v>
      </c>
      <c r="P35" s="665">
        <v>118</v>
      </c>
    </row>
    <row r="36" spans="1:16" ht="14.4" customHeight="1" x14ac:dyDescent="0.3">
      <c r="A36" s="660" t="s">
        <v>3321</v>
      </c>
      <c r="B36" s="661" t="s">
        <v>3360</v>
      </c>
      <c r="C36" s="661" t="s">
        <v>3375</v>
      </c>
      <c r="D36" s="661" t="s">
        <v>3376</v>
      </c>
      <c r="E36" s="664">
        <v>6</v>
      </c>
      <c r="F36" s="664">
        <v>1920</v>
      </c>
      <c r="G36" s="661">
        <v>1</v>
      </c>
      <c r="H36" s="661">
        <v>320</v>
      </c>
      <c r="I36" s="664">
        <v>6</v>
      </c>
      <c r="J36" s="664">
        <v>1920</v>
      </c>
      <c r="K36" s="661">
        <v>1</v>
      </c>
      <c r="L36" s="661">
        <v>320</v>
      </c>
      <c r="M36" s="664">
        <v>1</v>
      </c>
      <c r="N36" s="664">
        <v>323</v>
      </c>
      <c r="O36" s="677">
        <v>0.16822916666666668</v>
      </c>
      <c r="P36" s="665">
        <v>323</v>
      </c>
    </row>
    <row r="37" spans="1:16" ht="14.4" customHeight="1" x14ac:dyDescent="0.3">
      <c r="A37" s="660" t="s">
        <v>3321</v>
      </c>
      <c r="B37" s="661" t="s">
        <v>3360</v>
      </c>
      <c r="C37" s="661" t="s">
        <v>3377</v>
      </c>
      <c r="D37" s="661" t="s">
        <v>3378</v>
      </c>
      <c r="E37" s="664">
        <v>72</v>
      </c>
      <c r="F37" s="664">
        <v>34848</v>
      </c>
      <c r="G37" s="661">
        <v>1</v>
      </c>
      <c r="H37" s="661">
        <v>484</v>
      </c>
      <c r="I37" s="664">
        <v>27</v>
      </c>
      <c r="J37" s="664">
        <v>13068</v>
      </c>
      <c r="K37" s="661">
        <v>0.375</v>
      </c>
      <c r="L37" s="661">
        <v>484</v>
      </c>
      <c r="M37" s="664">
        <v>27</v>
      </c>
      <c r="N37" s="664">
        <v>13149</v>
      </c>
      <c r="O37" s="677">
        <v>0.37732438016528924</v>
      </c>
      <c r="P37" s="665">
        <v>487</v>
      </c>
    </row>
    <row r="38" spans="1:16" ht="14.4" customHeight="1" x14ac:dyDescent="0.3">
      <c r="A38" s="660" t="s">
        <v>3321</v>
      </c>
      <c r="B38" s="661" t="s">
        <v>3360</v>
      </c>
      <c r="C38" s="661" t="s">
        <v>3379</v>
      </c>
      <c r="D38" s="661" t="s">
        <v>3380</v>
      </c>
      <c r="E38" s="664"/>
      <c r="F38" s="664"/>
      <c r="G38" s="661"/>
      <c r="H38" s="661"/>
      <c r="I38" s="664">
        <v>1</v>
      </c>
      <c r="J38" s="664">
        <v>677</v>
      </c>
      <c r="K38" s="661"/>
      <c r="L38" s="661">
        <v>677</v>
      </c>
      <c r="M38" s="664"/>
      <c r="N38" s="664"/>
      <c r="O38" s="677"/>
      <c r="P38" s="665"/>
    </row>
    <row r="39" spans="1:16" ht="14.4" customHeight="1" x14ac:dyDescent="0.3">
      <c r="A39" s="660" t="s">
        <v>3321</v>
      </c>
      <c r="B39" s="661" t="s">
        <v>3360</v>
      </c>
      <c r="C39" s="661" t="s">
        <v>3381</v>
      </c>
      <c r="D39" s="661" t="s">
        <v>3378</v>
      </c>
      <c r="E39" s="664">
        <v>22</v>
      </c>
      <c r="F39" s="664">
        <v>12166</v>
      </c>
      <c r="G39" s="661">
        <v>1</v>
      </c>
      <c r="H39" s="661">
        <v>553</v>
      </c>
      <c r="I39" s="664">
        <v>56</v>
      </c>
      <c r="J39" s="664">
        <v>30968</v>
      </c>
      <c r="K39" s="661">
        <v>2.5454545454545454</v>
      </c>
      <c r="L39" s="661">
        <v>553</v>
      </c>
      <c r="M39" s="664">
        <v>55</v>
      </c>
      <c r="N39" s="664">
        <v>30745</v>
      </c>
      <c r="O39" s="677">
        <v>2.527124773960217</v>
      </c>
      <c r="P39" s="665">
        <v>559</v>
      </c>
    </row>
    <row r="40" spans="1:16" ht="14.4" customHeight="1" x14ac:dyDescent="0.3">
      <c r="A40" s="660" t="s">
        <v>3321</v>
      </c>
      <c r="B40" s="661" t="s">
        <v>3360</v>
      </c>
      <c r="C40" s="661" t="s">
        <v>3382</v>
      </c>
      <c r="D40" s="661" t="s">
        <v>3383</v>
      </c>
      <c r="E40" s="664"/>
      <c r="F40" s="664"/>
      <c r="G40" s="661"/>
      <c r="H40" s="661"/>
      <c r="I40" s="664">
        <v>2</v>
      </c>
      <c r="J40" s="664">
        <v>878</v>
      </c>
      <c r="K40" s="661"/>
      <c r="L40" s="661">
        <v>439</v>
      </c>
      <c r="M40" s="664">
        <v>3</v>
      </c>
      <c r="N40" s="664">
        <v>1347</v>
      </c>
      <c r="O40" s="677"/>
      <c r="P40" s="665">
        <v>449</v>
      </c>
    </row>
    <row r="41" spans="1:16" ht="14.4" customHeight="1" x14ac:dyDescent="0.3">
      <c r="A41" s="660" t="s">
        <v>3321</v>
      </c>
      <c r="B41" s="661" t="s">
        <v>3360</v>
      </c>
      <c r="C41" s="661" t="s">
        <v>3384</v>
      </c>
      <c r="D41" s="661" t="s">
        <v>3385</v>
      </c>
      <c r="E41" s="664">
        <v>52</v>
      </c>
      <c r="F41" s="664">
        <v>33540</v>
      </c>
      <c r="G41" s="661">
        <v>1</v>
      </c>
      <c r="H41" s="661">
        <v>645</v>
      </c>
      <c r="I41" s="664">
        <v>60</v>
      </c>
      <c r="J41" s="664">
        <v>38700</v>
      </c>
      <c r="K41" s="661">
        <v>1.1538461538461537</v>
      </c>
      <c r="L41" s="661">
        <v>645</v>
      </c>
      <c r="M41" s="664">
        <v>40</v>
      </c>
      <c r="N41" s="664">
        <v>26120</v>
      </c>
      <c r="O41" s="677">
        <v>0.77877161598091826</v>
      </c>
      <c r="P41" s="665">
        <v>653</v>
      </c>
    </row>
    <row r="42" spans="1:16" ht="14.4" customHeight="1" x14ac:dyDescent="0.3">
      <c r="A42" s="660" t="s">
        <v>3321</v>
      </c>
      <c r="B42" s="661" t="s">
        <v>3360</v>
      </c>
      <c r="C42" s="661" t="s">
        <v>3386</v>
      </c>
      <c r="D42" s="661" t="s">
        <v>3387</v>
      </c>
      <c r="E42" s="664">
        <v>1</v>
      </c>
      <c r="F42" s="664">
        <v>327</v>
      </c>
      <c r="G42" s="661">
        <v>1</v>
      </c>
      <c r="H42" s="661">
        <v>327</v>
      </c>
      <c r="I42" s="664"/>
      <c r="J42" s="664"/>
      <c r="K42" s="661"/>
      <c r="L42" s="661"/>
      <c r="M42" s="664"/>
      <c r="N42" s="664"/>
      <c r="O42" s="677"/>
      <c r="P42" s="665"/>
    </row>
    <row r="43" spans="1:16" ht="14.4" customHeight="1" x14ac:dyDescent="0.3">
      <c r="A43" s="660" t="s">
        <v>3321</v>
      </c>
      <c r="B43" s="661" t="s">
        <v>3360</v>
      </c>
      <c r="C43" s="661" t="s">
        <v>3388</v>
      </c>
      <c r="D43" s="661" t="s">
        <v>3389</v>
      </c>
      <c r="E43" s="664">
        <v>8</v>
      </c>
      <c r="F43" s="664">
        <v>0</v>
      </c>
      <c r="G43" s="661"/>
      <c r="H43" s="661">
        <v>0</v>
      </c>
      <c r="I43" s="664">
        <v>3</v>
      </c>
      <c r="J43" s="664">
        <v>0</v>
      </c>
      <c r="K43" s="661"/>
      <c r="L43" s="661">
        <v>0</v>
      </c>
      <c r="M43" s="664"/>
      <c r="N43" s="664"/>
      <c r="O43" s="677"/>
      <c r="P43" s="665"/>
    </row>
    <row r="44" spans="1:16" ht="14.4" customHeight="1" x14ac:dyDescent="0.3">
      <c r="A44" s="660" t="s">
        <v>3321</v>
      </c>
      <c r="B44" s="661" t="s">
        <v>3360</v>
      </c>
      <c r="C44" s="661" t="s">
        <v>3390</v>
      </c>
      <c r="D44" s="661" t="s">
        <v>3391</v>
      </c>
      <c r="E44" s="664">
        <v>60</v>
      </c>
      <c r="F44" s="664">
        <v>4920</v>
      </c>
      <c r="G44" s="661">
        <v>1</v>
      </c>
      <c r="H44" s="661">
        <v>82</v>
      </c>
      <c r="I44" s="664">
        <v>73</v>
      </c>
      <c r="J44" s="664">
        <v>5986</v>
      </c>
      <c r="K44" s="661">
        <v>1.2166666666666666</v>
      </c>
      <c r="L44" s="661">
        <v>82</v>
      </c>
      <c r="M44" s="664">
        <v>23</v>
      </c>
      <c r="N44" s="664">
        <v>1955</v>
      </c>
      <c r="O44" s="677">
        <v>0.39735772357723576</v>
      </c>
      <c r="P44" s="665">
        <v>85</v>
      </c>
    </row>
    <row r="45" spans="1:16" ht="14.4" customHeight="1" x14ac:dyDescent="0.3">
      <c r="A45" s="660" t="s">
        <v>3321</v>
      </c>
      <c r="B45" s="661" t="s">
        <v>3360</v>
      </c>
      <c r="C45" s="661" t="s">
        <v>3392</v>
      </c>
      <c r="D45" s="661" t="s">
        <v>3393</v>
      </c>
      <c r="E45" s="664">
        <v>2</v>
      </c>
      <c r="F45" s="664">
        <v>1484</v>
      </c>
      <c r="G45" s="661">
        <v>1</v>
      </c>
      <c r="H45" s="661">
        <v>742</v>
      </c>
      <c r="I45" s="664"/>
      <c r="J45" s="664"/>
      <c r="K45" s="661"/>
      <c r="L45" s="661"/>
      <c r="M45" s="664"/>
      <c r="N45" s="664"/>
      <c r="O45" s="677"/>
      <c r="P45" s="665"/>
    </row>
    <row r="46" spans="1:16" ht="14.4" customHeight="1" x14ac:dyDescent="0.3">
      <c r="A46" s="660" t="s">
        <v>3321</v>
      </c>
      <c r="B46" s="661" t="s">
        <v>3360</v>
      </c>
      <c r="C46" s="661" t="s">
        <v>3394</v>
      </c>
      <c r="D46" s="661" t="s">
        <v>3395</v>
      </c>
      <c r="E46" s="664"/>
      <c r="F46" s="664"/>
      <c r="G46" s="661"/>
      <c r="H46" s="661"/>
      <c r="I46" s="664">
        <v>1</v>
      </c>
      <c r="J46" s="664">
        <v>703</v>
      </c>
      <c r="K46" s="661"/>
      <c r="L46" s="661">
        <v>703</v>
      </c>
      <c r="M46" s="664"/>
      <c r="N46" s="664"/>
      <c r="O46" s="677"/>
      <c r="P46" s="665"/>
    </row>
    <row r="47" spans="1:16" ht="14.4" customHeight="1" x14ac:dyDescent="0.3">
      <c r="A47" s="660" t="s">
        <v>3321</v>
      </c>
      <c r="B47" s="661" t="s">
        <v>3360</v>
      </c>
      <c r="C47" s="661" t="s">
        <v>3396</v>
      </c>
      <c r="D47" s="661" t="s">
        <v>3397</v>
      </c>
      <c r="E47" s="664">
        <v>1014</v>
      </c>
      <c r="F47" s="664">
        <v>0</v>
      </c>
      <c r="G47" s="661"/>
      <c r="H47" s="661">
        <v>0</v>
      </c>
      <c r="I47" s="664">
        <v>1029</v>
      </c>
      <c r="J47" s="664">
        <v>0</v>
      </c>
      <c r="K47" s="661"/>
      <c r="L47" s="661">
        <v>0</v>
      </c>
      <c r="M47" s="664">
        <v>323</v>
      </c>
      <c r="N47" s="664">
        <v>0</v>
      </c>
      <c r="O47" s="677"/>
      <c r="P47" s="665">
        <v>0</v>
      </c>
    </row>
    <row r="48" spans="1:16" ht="14.4" customHeight="1" x14ac:dyDescent="0.3">
      <c r="A48" s="660" t="s">
        <v>3321</v>
      </c>
      <c r="B48" s="661" t="s">
        <v>3360</v>
      </c>
      <c r="C48" s="661" t="s">
        <v>3398</v>
      </c>
      <c r="D48" s="661" t="s">
        <v>3399</v>
      </c>
      <c r="E48" s="664"/>
      <c r="F48" s="664"/>
      <c r="G48" s="661"/>
      <c r="H48" s="661"/>
      <c r="I48" s="664">
        <v>79</v>
      </c>
      <c r="J48" s="664">
        <v>8374</v>
      </c>
      <c r="K48" s="661"/>
      <c r="L48" s="661">
        <v>106</v>
      </c>
      <c r="M48" s="664">
        <v>76</v>
      </c>
      <c r="N48" s="664">
        <v>8208</v>
      </c>
      <c r="O48" s="677"/>
      <c r="P48" s="665">
        <v>108</v>
      </c>
    </row>
    <row r="49" spans="1:16" ht="14.4" customHeight="1" x14ac:dyDescent="0.3">
      <c r="A49" s="660" t="s">
        <v>3321</v>
      </c>
      <c r="B49" s="661" t="s">
        <v>3360</v>
      </c>
      <c r="C49" s="661" t="s">
        <v>3400</v>
      </c>
      <c r="D49" s="661" t="s">
        <v>3401</v>
      </c>
      <c r="E49" s="664">
        <v>2</v>
      </c>
      <c r="F49" s="664">
        <v>224</v>
      </c>
      <c r="G49" s="661">
        <v>1</v>
      </c>
      <c r="H49" s="661">
        <v>112</v>
      </c>
      <c r="I49" s="664">
        <v>397</v>
      </c>
      <c r="J49" s="664">
        <v>44464</v>
      </c>
      <c r="K49" s="661">
        <v>198.5</v>
      </c>
      <c r="L49" s="661">
        <v>112</v>
      </c>
      <c r="M49" s="664">
        <v>495</v>
      </c>
      <c r="N49" s="664">
        <v>56430</v>
      </c>
      <c r="O49" s="677">
        <v>251.91964285714286</v>
      </c>
      <c r="P49" s="665">
        <v>114</v>
      </c>
    </row>
    <row r="50" spans="1:16" ht="14.4" customHeight="1" x14ac:dyDescent="0.3">
      <c r="A50" s="660" t="s">
        <v>3321</v>
      </c>
      <c r="B50" s="661" t="s">
        <v>3360</v>
      </c>
      <c r="C50" s="661" t="s">
        <v>3402</v>
      </c>
      <c r="D50" s="661" t="s">
        <v>3403</v>
      </c>
      <c r="E50" s="664">
        <v>1</v>
      </c>
      <c r="F50" s="664">
        <v>81</v>
      </c>
      <c r="G50" s="661">
        <v>1</v>
      </c>
      <c r="H50" s="661">
        <v>81</v>
      </c>
      <c r="I50" s="664">
        <v>6</v>
      </c>
      <c r="J50" s="664">
        <v>486</v>
      </c>
      <c r="K50" s="661">
        <v>6</v>
      </c>
      <c r="L50" s="661">
        <v>81</v>
      </c>
      <c r="M50" s="664"/>
      <c r="N50" s="664"/>
      <c r="O50" s="677"/>
      <c r="P50" s="665"/>
    </row>
    <row r="51" spans="1:16" ht="14.4" customHeight="1" x14ac:dyDescent="0.3">
      <c r="A51" s="660" t="s">
        <v>3321</v>
      </c>
      <c r="B51" s="661" t="s">
        <v>3360</v>
      </c>
      <c r="C51" s="661" t="s">
        <v>3404</v>
      </c>
      <c r="D51" s="661" t="s">
        <v>3405</v>
      </c>
      <c r="E51" s="664">
        <v>4</v>
      </c>
      <c r="F51" s="664">
        <v>120</v>
      </c>
      <c r="G51" s="661">
        <v>1</v>
      </c>
      <c r="H51" s="661">
        <v>30</v>
      </c>
      <c r="I51" s="664">
        <v>1</v>
      </c>
      <c r="J51" s="664">
        <v>30</v>
      </c>
      <c r="K51" s="661">
        <v>0.25</v>
      </c>
      <c r="L51" s="661">
        <v>30</v>
      </c>
      <c r="M51" s="664">
        <v>2</v>
      </c>
      <c r="N51" s="664">
        <v>62</v>
      </c>
      <c r="O51" s="677">
        <v>0.51666666666666672</v>
      </c>
      <c r="P51" s="665">
        <v>31</v>
      </c>
    </row>
    <row r="52" spans="1:16" ht="14.4" customHeight="1" x14ac:dyDescent="0.3">
      <c r="A52" s="660" t="s">
        <v>3321</v>
      </c>
      <c r="B52" s="661" t="s">
        <v>3360</v>
      </c>
      <c r="C52" s="661" t="s">
        <v>3406</v>
      </c>
      <c r="D52" s="661" t="s">
        <v>3407</v>
      </c>
      <c r="E52" s="664">
        <v>92</v>
      </c>
      <c r="F52" s="664">
        <v>27232</v>
      </c>
      <c r="G52" s="661">
        <v>1</v>
      </c>
      <c r="H52" s="661">
        <v>296</v>
      </c>
      <c r="I52" s="664">
        <v>90</v>
      </c>
      <c r="J52" s="664">
        <v>26640</v>
      </c>
      <c r="K52" s="661">
        <v>0.97826086956521741</v>
      </c>
      <c r="L52" s="661">
        <v>296</v>
      </c>
      <c r="M52" s="664">
        <v>113</v>
      </c>
      <c r="N52" s="664">
        <v>33787</v>
      </c>
      <c r="O52" s="677">
        <v>1.2407094594594594</v>
      </c>
      <c r="P52" s="665">
        <v>299</v>
      </c>
    </row>
    <row r="53" spans="1:16" ht="14.4" customHeight="1" x14ac:dyDescent="0.3">
      <c r="A53" s="660" t="s">
        <v>3321</v>
      </c>
      <c r="B53" s="661" t="s">
        <v>3360</v>
      </c>
      <c r="C53" s="661" t="s">
        <v>3408</v>
      </c>
      <c r="D53" s="661" t="s">
        <v>3409</v>
      </c>
      <c r="E53" s="664">
        <v>7</v>
      </c>
      <c r="F53" s="664">
        <v>483</v>
      </c>
      <c r="G53" s="661">
        <v>1</v>
      </c>
      <c r="H53" s="661">
        <v>69</v>
      </c>
      <c r="I53" s="664">
        <v>5</v>
      </c>
      <c r="J53" s="664">
        <v>345</v>
      </c>
      <c r="K53" s="661">
        <v>0.7142857142857143</v>
      </c>
      <c r="L53" s="661">
        <v>69</v>
      </c>
      <c r="M53" s="664">
        <v>1</v>
      </c>
      <c r="N53" s="664">
        <v>70</v>
      </c>
      <c r="O53" s="677">
        <v>0.14492753623188406</v>
      </c>
      <c r="P53" s="665">
        <v>70</v>
      </c>
    </row>
    <row r="54" spans="1:16" ht="14.4" customHeight="1" x14ac:dyDescent="0.3">
      <c r="A54" s="660" t="s">
        <v>3321</v>
      </c>
      <c r="B54" s="661" t="s">
        <v>3360</v>
      </c>
      <c r="C54" s="661" t="s">
        <v>3410</v>
      </c>
      <c r="D54" s="661" t="s">
        <v>3407</v>
      </c>
      <c r="E54" s="664">
        <v>21</v>
      </c>
      <c r="F54" s="664">
        <v>7665</v>
      </c>
      <c r="G54" s="661">
        <v>1</v>
      </c>
      <c r="H54" s="661">
        <v>365</v>
      </c>
      <c r="I54" s="664">
        <v>112</v>
      </c>
      <c r="J54" s="664">
        <v>40880</v>
      </c>
      <c r="K54" s="661">
        <v>5.333333333333333</v>
      </c>
      <c r="L54" s="661">
        <v>365</v>
      </c>
      <c r="M54" s="664">
        <v>87</v>
      </c>
      <c r="N54" s="664">
        <v>32277</v>
      </c>
      <c r="O54" s="677">
        <v>4.2109589041095887</v>
      </c>
      <c r="P54" s="665">
        <v>371</v>
      </c>
    </row>
    <row r="55" spans="1:16" ht="14.4" customHeight="1" x14ac:dyDescent="0.3">
      <c r="A55" s="660" t="s">
        <v>3321</v>
      </c>
      <c r="B55" s="661" t="s">
        <v>3360</v>
      </c>
      <c r="C55" s="661" t="s">
        <v>3411</v>
      </c>
      <c r="D55" s="661" t="s">
        <v>3412</v>
      </c>
      <c r="E55" s="664"/>
      <c r="F55" s="664"/>
      <c r="G55" s="661"/>
      <c r="H55" s="661"/>
      <c r="I55" s="664">
        <v>53</v>
      </c>
      <c r="J55" s="664">
        <v>4028</v>
      </c>
      <c r="K55" s="661"/>
      <c r="L55" s="661">
        <v>76</v>
      </c>
      <c r="M55" s="664">
        <v>65</v>
      </c>
      <c r="N55" s="664">
        <v>5005</v>
      </c>
      <c r="O55" s="677"/>
      <c r="P55" s="665">
        <v>77</v>
      </c>
    </row>
    <row r="56" spans="1:16" ht="14.4" customHeight="1" x14ac:dyDescent="0.3">
      <c r="A56" s="660" t="s">
        <v>3321</v>
      </c>
      <c r="B56" s="661" t="s">
        <v>3360</v>
      </c>
      <c r="C56" s="661" t="s">
        <v>3413</v>
      </c>
      <c r="D56" s="661" t="s">
        <v>3414</v>
      </c>
      <c r="E56" s="664">
        <v>1</v>
      </c>
      <c r="F56" s="664">
        <v>635</v>
      </c>
      <c r="G56" s="661">
        <v>1</v>
      </c>
      <c r="H56" s="661">
        <v>635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3321</v>
      </c>
      <c r="B57" s="661" t="s">
        <v>3360</v>
      </c>
      <c r="C57" s="661" t="s">
        <v>3415</v>
      </c>
      <c r="D57" s="661" t="s">
        <v>3416</v>
      </c>
      <c r="E57" s="664">
        <v>23</v>
      </c>
      <c r="F57" s="664">
        <v>13823</v>
      </c>
      <c r="G57" s="661">
        <v>1</v>
      </c>
      <c r="H57" s="661">
        <v>601</v>
      </c>
      <c r="I57" s="664">
        <v>11</v>
      </c>
      <c r="J57" s="664">
        <v>6611</v>
      </c>
      <c r="K57" s="661">
        <v>0.47826086956521741</v>
      </c>
      <c r="L57" s="661">
        <v>601</v>
      </c>
      <c r="M57" s="664">
        <v>11</v>
      </c>
      <c r="N57" s="664">
        <v>6666</v>
      </c>
      <c r="O57" s="677">
        <v>0.48223974535194963</v>
      </c>
      <c r="P57" s="665">
        <v>606</v>
      </c>
    </row>
    <row r="58" spans="1:16" ht="14.4" customHeight="1" x14ac:dyDescent="0.3">
      <c r="A58" s="660" t="s">
        <v>3321</v>
      </c>
      <c r="B58" s="661" t="s">
        <v>3360</v>
      </c>
      <c r="C58" s="661" t="s">
        <v>3417</v>
      </c>
      <c r="D58" s="661" t="s">
        <v>3418</v>
      </c>
      <c r="E58" s="664">
        <v>4</v>
      </c>
      <c r="F58" s="664">
        <v>1076</v>
      </c>
      <c r="G58" s="661">
        <v>1</v>
      </c>
      <c r="H58" s="661">
        <v>269</v>
      </c>
      <c r="I58" s="664">
        <v>15</v>
      </c>
      <c r="J58" s="664">
        <v>4035</v>
      </c>
      <c r="K58" s="661">
        <v>3.75</v>
      </c>
      <c r="L58" s="661">
        <v>269</v>
      </c>
      <c r="M58" s="664">
        <v>12</v>
      </c>
      <c r="N58" s="664">
        <v>3264</v>
      </c>
      <c r="O58" s="677">
        <v>3.033457249070632</v>
      </c>
      <c r="P58" s="665">
        <v>272</v>
      </c>
    </row>
    <row r="59" spans="1:16" ht="14.4" customHeight="1" x14ac:dyDescent="0.3">
      <c r="A59" s="660" t="s">
        <v>3321</v>
      </c>
      <c r="B59" s="661" t="s">
        <v>3360</v>
      </c>
      <c r="C59" s="661" t="s">
        <v>3419</v>
      </c>
      <c r="D59" s="661" t="s">
        <v>3420</v>
      </c>
      <c r="E59" s="664">
        <v>1</v>
      </c>
      <c r="F59" s="664">
        <v>56</v>
      </c>
      <c r="G59" s="661">
        <v>1</v>
      </c>
      <c r="H59" s="661">
        <v>56</v>
      </c>
      <c r="I59" s="664"/>
      <c r="J59" s="664"/>
      <c r="K59" s="661"/>
      <c r="L59" s="661"/>
      <c r="M59" s="664"/>
      <c r="N59" s="664"/>
      <c r="O59" s="677"/>
      <c r="P59" s="665"/>
    </row>
    <row r="60" spans="1:16" ht="14.4" customHeight="1" x14ac:dyDescent="0.3">
      <c r="A60" s="660" t="s">
        <v>3321</v>
      </c>
      <c r="B60" s="661" t="s">
        <v>3360</v>
      </c>
      <c r="C60" s="661" t="s">
        <v>3421</v>
      </c>
      <c r="D60" s="661" t="s">
        <v>3383</v>
      </c>
      <c r="E60" s="664">
        <v>9</v>
      </c>
      <c r="F60" s="664">
        <v>3015</v>
      </c>
      <c r="G60" s="661">
        <v>1</v>
      </c>
      <c r="H60" s="661">
        <v>335</v>
      </c>
      <c r="I60" s="664">
        <v>10</v>
      </c>
      <c r="J60" s="664">
        <v>3350</v>
      </c>
      <c r="K60" s="661">
        <v>1.1111111111111112</v>
      </c>
      <c r="L60" s="661">
        <v>335</v>
      </c>
      <c r="M60" s="664"/>
      <c r="N60" s="664"/>
      <c r="O60" s="677"/>
      <c r="P60" s="665"/>
    </row>
    <row r="61" spans="1:16" ht="14.4" customHeight="1" x14ac:dyDescent="0.3">
      <c r="A61" s="660" t="s">
        <v>3321</v>
      </c>
      <c r="B61" s="661" t="s">
        <v>3360</v>
      </c>
      <c r="C61" s="661" t="s">
        <v>3422</v>
      </c>
      <c r="D61" s="661" t="s">
        <v>3423</v>
      </c>
      <c r="E61" s="664"/>
      <c r="F61" s="664"/>
      <c r="G61" s="661"/>
      <c r="H61" s="661"/>
      <c r="I61" s="664">
        <v>3</v>
      </c>
      <c r="J61" s="664">
        <v>1086</v>
      </c>
      <c r="K61" s="661"/>
      <c r="L61" s="661">
        <v>362</v>
      </c>
      <c r="M61" s="664"/>
      <c r="N61" s="664"/>
      <c r="O61" s="677"/>
      <c r="P61" s="665"/>
    </row>
    <row r="62" spans="1:16" ht="14.4" customHeight="1" x14ac:dyDescent="0.3">
      <c r="A62" s="660" t="s">
        <v>3321</v>
      </c>
      <c r="B62" s="661" t="s">
        <v>3360</v>
      </c>
      <c r="C62" s="661" t="s">
        <v>3424</v>
      </c>
      <c r="D62" s="661" t="s">
        <v>3425</v>
      </c>
      <c r="E62" s="664">
        <v>1</v>
      </c>
      <c r="F62" s="664">
        <v>520</v>
      </c>
      <c r="G62" s="661">
        <v>1</v>
      </c>
      <c r="H62" s="661">
        <v>520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3321</v>
      </c>
      <c r="B63" s="661" t="s">
        <v>3360</v>
      </c>
      <c r="C63" s="661" t="s">
        <v>3426</v>
      </c>
      <c r="D63" s="661" t="s">
        <v>3427</v>
      </c>
      <c r="E63" s="664">
        <v>284</v>
      </c>
      <c r="F63" s="664">
        <v>46292</v>
      </c>
      <c r="G63" s="661">
        <v>1</v>
      </c>
      <c r="H63" s="661">
        <v>163</v>
      </c>
      <c r="I63" s="664">
        <v>246</v>
      </c>
      <c r="J63" s="664">
        <v>40098</v>
      </c>
      <c r="K63" s="661">
        <v>0.86619718309859151</v>
      </c>
      <c r="L63" s="661">
        <v>163</v>
      </c>
      <c r="M63" s="664">
        <v>283</v>
      </c>
      <c r="N63" s="664">
        <v>46695</v>
      </c>
      <c r="O63" s="677">
        <v>1.0087056078804113</v>
      </c>
      <c r="P63" s="665">
        <v>165</v>
      </c>
    </row>
    <row r="64" spans="1:16" ht="14.4" customHeight="1" x14ac:dyDescent="0.3">
      <c r="A64" s="660" t="s">
        <v>3321</v>
      </c>
      <c r="B64" s="661" t="s">
        <v>3360</v>
      </c>
      <c r="C64" s="661" t="s">
        <v>3428</v>
      </c>
      <c r="D64" s="661" t="s">
        <v>3376</v>
      </c>
      <c r="E64" s="664"/>
      <c r="F64" s="664"/>
      <c r="G64" s="661"/>
      <c r="H64" s="661"/>
      <c r="I64" s="664">
        <v>25</v>
      </c>
      <c r="J64" s="664">
        <v>9725</v>
      </c>
      <c r="K64" s="661"/>
      <c r="L64" s="661">
        <v>389</v>
      </c>
      <c r="M64" s="664">
        <v>12</v>
      </c>
      <c r="N64" s="664">
        <v>4740</v>
      </c>
      <c r="O64" s="677"/>
      <c r="P64" s="665">
        <v>395</v>
      </c>
    </row>
    <row r="65" spans="1:16" ht="14.4" customHeight="1" thickBot="1" x14ac:dyDescent="0.35">
      <c r="A65" s="666" t="s">
        <v>3321</v>
      </c>
      <c r="B65" s="667" t="s">
        <v>3360</v>
      </c>
      <c r="C65" s="667" t="s">
        <v>3429</v>
      </c>
      <c r="D65" s="667" t="s">
        <v>3430</v>
      </c>
      <c r="E65" s="670">
        <v>8</v>
      </c>
      <c r="F65" s="670">
        <v>8344</v>
      </c>
      <c r="G65" s="667">
        <v>1</v>
      </c>
      <c r="H65" s="667">
        <v>1043</v>
      </c>
      <c r="I65" s="670">
        <v>7</v>
      </c>
      <c r="J65" s="670">
        <v>7301</v>
      </c>
      <c r="K65" s="667">
        <v>0.875</v>
      </c>
      <c r="L65" s="667">
        <v>1043</v>
      </c>
      <c r="M65" s="670">
        <v>17</v>
      </c>
      <c r="N65" s="670">
        <v>21420</v>
      </c>
      <c r="O65" s="678">
        <v>2.5671140939597317</v>
      </c>
      <c r="P65" s="671">
        <v>1260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27109593</v>
      </c>
      <c r="C3" s="352">
        <f t="shared" ref="C3:R3" si="0">SUBTOTAL(9,C6:C1048576)</f>
        <v>25</v>
      </c>
      <c r="D3" s="352">
        <f t="shared" si="0"/>
        <v>23240302</v>
      </c>
      <c r="E3" s="352">
        <f t="shared" si="0"/>
        <v>37.241997354617567</v>
      </c>
      <c r="F3" s="352">
        <f t="shared" si="0"/>
        <v>25057616</v>
      </c>
      <c r="G3" s="355">
        <f>IF(B3&lt;&gt;0,F3/B3,"")</f>
        <v>0.9243080853334833</v>
      </c>
      <c r="H3" s="351">
        <f t="shared" si="0"/>
        <v>1871880.9600000004</v>
      </c>
      <c r="I3" s="352">
        <f t="shared" si="0"/>
        <v>9</v>
      </c>
      <c r="J3" s="352">
        <f t="shared" si="0"/>
        <v>1874659.83</v>
      </c>
      <c r="K3" s="352">
        <f t="shared" si="0"/>
        <v>246.51072250553915</v>
      </c>
      <c r="L3" s="352">
        <f t="shared" si="0"/>
        <v>2186287.46</v>
      </c>
      <c r="M3" s="353">
        <f>IF(H3&lt;&gt;0,L3/H3,"")</f>
        <v>1.1679628708868321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3432</v>
      </c>
      <c r="B6" s="793">
        <v>27817</v>
      </c>
      <c r="C6" s="734">
        <v>1</v>
      </c>
      <c r="D6" s="793">
        <v>43446</v>
      </c>
      <c r="E6" s="734">
        <v>1.561850666858396</v>
      </c>
      <c r="F6" s="793">
        <v>184453</v>
      </c>
      <c r="G6" s="739">
        <v>6.6309451055110182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3433</v>
      </c>
      <c r="B7" s="795">
        <v>25414</v>
      </c>
      <c r="C7" s="661">
        <v>1</v>
      </c>
      <c r="D7" s="795">
        <v>28453</v>
      </c>
      <c r="E7" s="661">
        <v>1.1195797591878491</v>
      </c>
      <c r="F7" s="795">
        <v>35816</v>
      </c>
      <c r="G7" s="677">
        <v>1.4093019595498544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3434</v>
      </c>
      <c r="B8" s="795">
        <v>696</v>
      </c>
      <c r="C8" s="661">
        <v>1</v>
      </c>
      <c r="D8" s="795">
        <v>8065</v>
      </c>
      <c r="E8" s="661">
        <v>11.587643678160919</v>
      </c>
      <c r="F8" s="795">
        <v>17184</v>
      </c>
      <c r="G8" s="677">
        <v>24.689655172413794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3435</v>
      </c>
      <c r="B9" s="795">
        <v>2367486</v>
      </c>
      <c r="C9" s="661">
        <v>1</v>
      </c>
      <c r="D9" s="795">
        <v>2340387</v>
      </c>
      <c r="E9" s="661">
        <v>0.98855368099325613</v>
      </c>
      <c r="F9" s="795">
        <v>2391310</v>
      </c>
      <c r="G9" s="677">
        <v>1.0100629950926847</v>
      </c>
      <c r="H9" s="795">
        <v>65893.2</v>
      </c>
      <c r="I9" s="661">
        <v>1</v>
      </c>
      <c r="J9" s="795">
        <v>150731.53</v>
      </c>
      <c r="K9" s="661">
        <v>2.2875126720207852</v>
      </c>
      <c r="L9" s="795">
        <v>157773</v>
      </c>
      <c r="M9" s="677">
        <v>2.3943745333357618</v>
      </c>
      <c r="N9" s="795"/>
      <c r="O9" s="661"/>
      <c r="P9" s="795"/>
      <c r="Q9" s="661"/>
      <c r="R9" s="795"/>
      <c r="S9" s="700"/>
    </row>
    <row r="10" spans="1:19" ht="14.4" customHeight="1" x14ac:dyDescent="0.3">
      <c r="A10" s="687" t="s">
        <v>3436</v>
      </c>
      <c r="B10" s="795">
        <v>938564</v>
      </c>
      <c r="C10" s="661">
        <v>1</v>
      </c>
      <c r="D10" s="795">
        <v>843656</v>
      </c>
      <c r="E10" s="661">
        <v>0.89887956495241672</v>
      </c>
      <c r="F10" s="795">
        <v>815793</v>
      </c>
      <c r="G10" s="677">
        <v>0.86919272420420979</v>
      </c>
      <c r="H10" s="795">
        <v>6561.12</v>
      </c>
      <c r="I10" s="661">
        <v>1</v>
      </c>
      <c r="J10" s="795">
        <v>27288.839999999997</v>
      </c>
      <c r="K10" s="661">
        <v>4.1591740434559945</v>
      </c>
      <c r="L10" s="795">
        <v>40183.259999999995</v>
      </c>
      <c r="M10" s="677">
        <v>6.1244513131904306</v>
      </c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3437</v>
      </c>
      <c r="B11" s="795">
        <v>1598706</v>
      </c>
      <c r="C11" s="661">
        <v>1</v>
      </c>
      <c r="D11" s="795">
        <v>1628875</v>
      </c>
      <c r="E11" s="661">
        <v>1.0188708868297236</v>
      </c>
      <c r="F11" s="795">
        <v>1727360</v>
      </c>
      <c r="G11" s="677">
        <v>1.0804738332126107</v>
      </c>
      <c r="H11" s="795">
        <v>5105.28</v>
      </c>
      <c r="I11" s="661">
        <v>1</v>
      </c>
      <c r="J11" s="795">
        <v>145503.14000000001</v>
      </c>
      <c r="K11" s="661">
        <v>28.500521029208979</v>
      </c>
      <c r="L11" s="795">
        <v>150512.17000000001</v>
      </c>
      <c r="M11" s="677">
        <v>29.481667998621038</v>
      </c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1839</v>
      </c>
      <c r="B12" s="795">
        <v>12634427</v>
      </c>
      <c r="C12" s="661">
        <v>1</v>
      </c>
      <c r="D12" s="795">
        <v>8839928</v>
      </c>
      <c r="E12" s="661">
        <v>0.69966987818284121</v>
      </c>
      <c r="F12" s="795">
        <v>10464161</v>
      </c>
      <c r="G12" s="677">
        <v>0.8282260050257918</v>
      </c>
      <c r="H12" s="795">
        <v>1769795.0400000005</v>
      </c>
      <c r="I12" s="661">
        <v>1</v>
      </c>
      <c r="J12" s="795">
        <v>1250705.05</v>
      </c>
      <c r="K12" s="661">
        <v>0.70669485546755728</v>
      </c>
      <c r="L12" s="795">
        <v>1407142.4799999997</v>
      </c>
      <c r="M12" s="677">
        <v>0.79508781988675892</v>
      </c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3438</v>
      </c>
      <c r="B13" s="795">
        <v>1290966</v>
      </c>
      <c r="C13" s="661">
        <v>1</v>
      </c>
      <c r="D13" s="795">
        <v>1373453</v>
      </c>
      <c r="E13" s="661">
        <v>1.063895563477272</v>
      </c>
      <c r="F13" s="795">
        <v>1405093</v>
      </c>
      <c r="G13" s="677">
        <v>1.0884043421747744</v>
      </c>
      <c r="H13" s="795"/>
      <c r="I13" s="661"/>
      <c r="J13" s="795">
        <v>50666</v>
      </c>
      <c r="K13" s="661"/>
      <c r="L13" s="795">
        <v>56094.5</v>
      </c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3439</v>
      </c>
      <c r="B14" s="795">
        <v>23766</v>
      </c>
      <c r="C14" s="661">
        <v>1</v>
      </c>
      <c r="D14" s="795">
        <v>49030</v>
      </c>
      <c r="E14" s="661">
        <v>2.0630312210721198</v>
      </c>
      <c r="F14" s="795">
        <v>50562</v>
      </c>
      <c r="G14" s="677">
        <v>2.1274930573087603</v>
      </c>
      <c r="H14" s="795"/>
      <c r="I14" s="661"/>
      <c r="J14" s="795">
        <v>2714.25</v>
      </c>
      <c r="K14" s="661"/>
      <c r="L14" s="795">
        <v>3619</v>
      </c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7" t="s">
        <v>3440</v>
      </c>
      <c r="B15" s="795">
        <v>1016851</v>
      </c>
      <c r="C15" s="661">
        <v>1</v>
      </c>
      <c r="D15" s="795">
        <v>1100347</v>
      </c>
      <c r="E15" s="661">
        <v>1.0821123252079212</v>
      </c>
      <c r="F15" s="795">
        <v>1142662</v>
      </c>
      <c r="G15" s="677">
        <v>1.1237260916299439</v>
      </c>
      <c r="H15" s="795">
        <v>242.64</v>
      </c>
      <c r="I15" s="661">
        <v>1</v>
      </c>
      <c r="J15" s="795">
        <v>15380.75</v>
      </c>
      <c r="K15" s="661">
        <v>63.389177382129908</v>
      </c>
      <c r="L15" s="795">
        <v>16285.5</v>
      </c>
      <c r="M15" s="677">
        <v>67.117952522255194</v>
      </c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3441</v>
      </c>
      <c r="B16" s="795">
        <v>1908083</v>
      </c>
      <c r="C16" s="661">
        <v>1</v>
      </c>
      <c r="D16" s="795">
        <v>1894480</v>
      </c>
      <c r="E16" s="661">
        <v>0.99287085519864704</v>
      </c>
      <c r="F16" s="795">
        <v>1832852</v>
      </c>
      <c r="G16" s="677">
        <v>0.96057246985587108</v>
      </c>
      <c r="H16" s="795">
        <v>727.92</v>
      </c>
      <c r="I16" s="661">
        <v>1</v>
      </c>
      <c r="J16" s="795">
        <v>100073.59</v>
      </c>
      <c r="K16" s="661">
        <v>137.47883009121881</v>
      </c>
      <c r="L16" s="795">
        <v>162650.25000000003</v>
      </c>
      <c r="M16" s="677">
        <v>223.44522749752724</v>
      </c>
      <c r="N16" s="795"/>
      <c r="O16" s="661"/>
      <c r="P16" s="795"/>
      <c r="Q16" s="661"/>
      <c r="R16" s="795"/>
      <c r="S16" s="700"/>
    </row>
    <row r="17" spans="1:19" ht="14.4" customHeight="1" x14ac:dyDescent="0.3">
      <c r="A17" s="687" t="s">
        <v>3442</v>
      </c>
      <c r="B17" s="795">
        <v>620551</v>
      </c>
      <c r="C17" s="661">
        <v>1</v>
      </c>
      <c r="D17" s="795">
        <v>825635</v>
      </c>
      <c r="E17" s="661">
        <v>1.3304869382210327</v>
      </c>
      <c r="F17" s="795">
        <v>932023</v>
      </c>
      <c r="G17" s="677">
        <v>1.5019281251661829</v>
      </c>
      <c r="H17" s="795"/>
      <c r="I17" s="661"/>
      <c r="J17" s="795">
        <v>32571</v>
      </c>
      <c r="K17" s="661"/>
      <c r="L17" s="795">
        <v>50666</v>
      </c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3443</v>
      </c>
      <c r="B18" s="795">
        <v>853084</v>
      </c>
      <c r="C18" s="661">
        <v>1</v>
      </c>
      <c r="D18" s="795">
        <v>791734</v>
      </c>
      <c r="E18" s="661">
        <v>0.9280844559269662</v>
      </c>
      <c r="F18" s="795">
        <v>679347</v>
      </c>
      <c r="G18" s="677">
        <v>0.79634244693371348</v>
      </c>
      <c r="H18" s="795"/>
      <c r="I18" s="661"/>
      <c r="J18" s="795">
        <v>6333.25</v>
      </c>
      <c r="K18" s="661"/>
      <c r="L18" s="795">
        <v>904.75</v>
      </c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3444</v>
      </c>
      <c r="B19" s="795">
        <v>161612</v>
      </c>
      <c r="C19" s="661">
        <v>1</v>
      </c>
      <c r="D19" s="795">
        <v>113932</v>
      </c>
      <c r="E19" s="661">
        <v>0.70497240303937825</v>
      </c>
      <c r="F19" s="795">
        <v>183358</v>
      </c>
      <c r="G19" s="677">
        <v>1.1345568398386259</v>
      </c>
      <c r="H19" s="795"/>
      <c r="I19" s="661"/>
      <c r="J19" s="795">
        <v>904.75</v>
      </c>
      <c r="K19" s="661"/>
      <c r="L19" s="795">
        <v>15380.75</v>
      </c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3445</v>
      </c>
      <c r="B20" s="795">
        <v>48078</v>
      </c>
      <c r="C20" s="661">
        <v>1</v>
      </c>
      <c r="D20" s="795">
        <v>87723</v>
      </c>
      <c r="E20" s="661">
        <v>1.82459752901535</v>
      </c>
      <c r="F20" s="795">
        <v>73280</v>
      </c>
      <c r="G20" s="677">
        <v>1.5241898581471776</v>
      </c>
      <c r="H20" s="795"/>
      <c r="I20" s="661"/>
      <c r="J20" s="795">
        <v>2714.25</v>
      </c>
      <c r="K20" s="661"/>
      <c r="L20" s="795">
        <v>5428.5</v>
      </c>
      <c r="M20" s="677"/>
      <c r="N20" s="795"/>
      <c r="O20" s="661"/>
      <c r="P20" s="795"/>
      <c r="Q20" s="661"/>
      <c r="R20" s="795"/>
      <c r="S20" s="700"/>
    </row>
    <row r="21" spans="1:19" ht="14.4" customHeight="1" x14ac:dyDescent="0.3">
      <c r="A21" s="687" t="s">
        <v>3446</v>
      </c>
      <c r="B21" s="795">
        <v>77316</v>
      </c>
      <c r="C21" s="661">
        <v>1</v>
      </c>
      <c r="D21" s="795">
        <v>67115</v>
      </c>
      <c r="E21" s="661">
        <v>0.86806094469450046</v>
      </c>
      <c r="F21" s="795">
        <v>64890</v>
      </c>
      <c r="G21" s="677">
        <v>0.83928294272854265</v>
      </c>
      <c r="H21" s="795"/>
      <c r="I21" s="661"/>
      <c r="J21" s="795">
        <v>2714.25</v>
      </c>
      <c r="K21" s="661"/>
      <c r="L21" s="795">
        <v>1809.5</v>
      </c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7" t="s">
        <v>3447</v>
      </c>
      <c r="B22" s="795">
        <v>33743</v>
      </c>
      <c r="C22" s="661">
        <v>1</v>
      </c>
      <c r="D22" s="795">
        <v>18966</v>
      </c>
      <c r="E22" s="661">
        <v>0.56207213347953655</v>
      </c>
      <c r="F22" s="795">
        <v>19539</v>
      </c>
      <c r="G22" s="677">
        <v>0.57905343330468539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3448</v>
      </c>
      <c r="B23" s="795"/>
      <c r="C23" s="661"/>
      <c r="D23" s="795">
        <v>327</v>
      </c>
      <c r="E23" s="661"/>
      <c r="F23" s="795">
        <v>235</v>
      </c>
      <c r="G23" s="677"/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3449</v>
      </c>
      <c r="B24" s="795">
        <v>29529</v>
      </c>
      <c r="C24" s="661">
        <v>1</v>
      </c>
      <c r="D24" s="795">
        <v>18351</v>
      </c>
      <c r="E24" s="661">
        <v>0.62145687290460228</v>
      </c>
      <c r="F24" s="795">
        <v>9061</v>
      </c>
      <c r="G24" s="677">
        <v>0.3068508923431203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3450</v>
      </c>
      <c r="B25" s="795">
        <v>132257</v>
      </c>
      <c r="C25" s="661">
        <v>1</v>
      </c>
      <c r="D25" s="795">
        <v>204717</v>
      </c>
      <c r="E25" s="661">
        <v>1.5478727023900436</v>
      </c>
      <c r="F25" s="795">
        <v>191475</v>
      </c>
      <c r="G25" s="677">
        <v>1.4477494574956336</v>
      </c>
      <c r="H25" s="795"/>
      <c r="I25" s="661"/>
      <c r="J25" s="795"/>
      <c r="K25" s="661"/>
      <c r="L25" s="795">
        <v>4523.75</v>
      </c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3451</v>
      </c>
      <c r="B26" s="795">
        <v>13500</v>
      </c>
      <c r="C26" s="661">
        <v>1</v>
      </c>
      <c r="D26" s="795">
        <v>27907</v>
      </c>
      <c r="E26" s="661">
        <v>2.0671851851851852</v>
      </c>
      <c r="F26" s="795">
        <v>23966</v>
      </c>
      <c r="G26" s="677">
        <v>1.7752592592592593</v>
      </c>
      <c r="H26" s="795">
        <v>4367.5199999999986</v>
      </c>
      <c r="I26" s="661">
        <v>1</v>
      </c>
      <c r="J26" s="795">
        <v>6573.7400000000007</v>
      </c>
      <c r="K26" s="661">
        <v>1.5051425065025468</v>
      </c>
      <c r="L26" s="795">
        <v>13587.84</v>
      </c>
      <c r="M26" s="677">
        <v>3.111111111111112</v>
      </c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3452</v>
      </c>
      <c r="B27" s="795">
        <v>1896</v>
      </c>
      <c r="C27" s="661">
        <v>1</v>
      </c>
      <c r="D27" s="795">
        <v>232</v>
      </c>
      <c r="E27" s="661">
        <v>0.12236286919831224</v>
      </c>
      <c r="F27" s="795">
        <v>3510</v>
      </c>
      <c r="G27" s="677">
        <v>1.8512658227848102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3453</v>
      </c>
      <c r="B28" s="795">
        <v>1403818</v>
      </c>
      <c r="C28" s="661">
        <v>1</v>
      </c>
      <c r="D28" s="795">
        <v>1162792</v>
      </c>
      <c r="E28" s="661">
        <v>0.8283068033035621</v>
      </c>
      <c r="F28" s="795">
        <v>1280788</v>
      </c>
      <c r="G28" s="677">
        <v>0.9123604341873377</v>
      </c>
      <c r="H28" s="795">
        <v>9948.24</v>
      </c>
      <c r="I28" s="661">
        <v>1</v>
      </c>
      <c r="J28" s="795">
        <v>6904.9400000000005</v>
      </c>
      <c r="K28" s="661">
        <v>0.6940865922012337</v>
      </c>
      <c r="L28" s="795">
        <v>21224.71</v>
      </c>
      <c r="M28" s="677">
        <v>2.1335140688202134</v>
      </c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3454</v>
      </c>
      <c r="B29" s="795">
        <v>1713</v>
      </c>
      <c r="C29" s="661">
        <v>1</v>
      </c>
      <c r="D29" s="795">
        <v>696</v>
      </c>
      <c r="E29" s="661">
        <v>0.40630472854640981</v>
      </c>
      <c r="F29" s="795">
        <v>2117</v>
      </c>
      <c r="G29" s="677">
        <v>1.2358435493286632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3455</v>
      </c>
      <c r="B30" s="795">
        <v>5702</v>
      </c>
      <c r="C30" s="661">
        <v>1</v>
      </c>
      <c r="D30" s="795">
        <v>8114</v>
      </c>
      <c r="E30" s="661">
        <v>1.4230094703612768</v>
      </c>
      <c r="F30" s="795">
        <v>29652</v>
      </c>
      <c r="G30" s="677">
        <v>5.200280603297089</v>
      </c>
      <c r="H30" s="795"/>
      <c r="I30" s="661"/>
      <c r="J30" s="795">
        <v>904.75</v>
      </c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thickBot="1" x14ac:dyDescent="0.35">
      <c r="A31" s="799" t="s">
        <v>3456</v>
      </c>
      <c r="B31" s="797">
        <v>1894018</v>
      </c>
      <c r="C31" s="667">
        <v>1</v>
      </c>
      <c r="D31" s="797">
        <v>1761941</v>
      </c>
      <c r="E31" s="667">
        <v>0.9302662382300485</v>
      </c>
      <c r="F31" s="797">
        <v>1497129</v>
      </c>
      <c r="G31" s="678">
        <v>0.79045130510903272</v>
      </c>
      <c r="H31" s="797">
        <v>9240</v>
      </c>
      <c r="I31" s="667">
        <v>1</v>
      </c>
      <c r="J31" s="797">
        <v>71975.75</v>
      </c>
      <c r="K31" s="667">
        <v>7.7895833333333337</v>
      </c>
      <c r="L31" s="797">
        <v>78501.5</v>
      </c>
      <c r="M31" s="678">
        <v>8.4958333333333336</v>
      </c>
      <c r="N31" s="797"/>
      <c r="O31" s="667"/>
      <c r="P31" s="797"/>
      <c r="Q31" s="667"/>
      <c r="R31" s="797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3886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40071.31</v>
      </c>
      <c r="G3" s="212">
        <f t="shared" si="0"/>
        <v>28981473.960000001</v>
      </c>
      <c r="H3" s="212"/>
      <c r="I3" s="212"/>
      <c r="J3" s="212">
        <f t="shared" si="0"/>
        <v>40288.160000000003</v>
      </c>
      <c r="K3" s="212">
        <f t="shared" si="0"/>
        <v>25114961.830000002</v>
      </c>
      <c r="L3" s="212"/>
      <c r="M3" s="212"/>
      <c r="N3" s="212">
        <f t="shared" si="0"/>
        <v>40137.760000000002</v>
      </c>
      <c r="O3" s="212">
        <f t="shared" si="0"/>
        <v>27243903.460000001</v>
      </c>
      <c r="P3" s="79">
        <f>IF(G3=0,0,O3/G3)</f>
        <v>0.94004547517499693</v>
      </c>
      <c r="Q3" s="213">
        <f>IF(N3=0,0,O3/N3)</f>
        <v>678.75993727602133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3457</v>
      </c>
      <c r="B6" s="734" t="s">
        <v>3321</v>
      </c>
      <c r="C6" s="734" t="s">
        <v>3360</v>
      </c>
      <c r="D6" s="734" t="s">
        <v>3371</v>
      </c>
      <c r="E6" s="734" t="s">
        <v>3372</v>
      </c>
      <c r="F6" s="229">
        <v>9</v>
      </c>
      <c r="G6" s="229">
        <v>2088</v>
      </c>
      <c r="H6" s="229">
        <v>1</v>
      </c>
      <c r="I6" s="229">
        <v>232</v>
      </c>
      <c r="J6" s="229">
        <v>15</v>
      </c>
      <c r="K6" s="229">
        <v>3480</v>
      </c>
      <c r="L6" s="229">
        <v>1.6666666666666667</v>
      </c>
      <c r="M6" s="229">
        <v>232</v>
      </c>
      <c r="N6" s="229">
        <v>39</v>
      </c>
      <c r="O6" s="229">
        <v>9165</v>
      </c>
      <c r="P6" s="739">
        <v>4.389367816091954</v>
      </c>
      <c r="Q6" s="747">
        <v>235</v>
      </c>
    </row>
    <row r="7" spans="1:17" ht="14.4" customHeight="1" x14ac:dyDescent="0.3">
      <c r="A7" s="660" t="s">
        <v>3457</v>
      </c>
      <c r="B7" s="661" t="s">
        <v>3321</v>
      </c>
      <c r="C7" s="661" t="s">
        <v>3360</v>
      </c>
      <c r="D7" s="661" t="s">
        <v>3373</v>
      </c>
      <c r="E7" s="661" t="s">
        <v>3374</v>
      </c>
      <c r="F7" s="664">
        <v>10</v>
      </c>
      <c r="G7" s="664">
        <v>1160</v>
      </c>
      <c r="H7" s="664">
        <v>1</v>
      </c>
      <c r="I7" s="664">
        <v>116</v>
      </c>
      <c r="J7" s="664">
        <v>2</v>
      </c>
      <c r="K7" s="664">
        <v>232</v>
      </c>
      <c r="L7" s="664">
        <v>0.2</v>
      </c>
      <c r="M7" s="664">
        <v>116</v>
      </c>
      <c r="N7" s="664">
        <v>49</v>
      </c>
      <c r="O7" s="664">
        <v>5782</v>
      </c>
      <c r="P7" s="677">
        <v>4.9844827586206897</v>
      </c>
      <c r="Q7" s="665">
        <v>118</v>
      </c>
    </row>
    <row r="8" spans="1:17" ht="14.4" customHeight="1" x14ac:dyDescent="0.3">
      <c r="A8" s="660" t="s">
        <v>3457</v>
      </c>
      <c r="B8" s="661" t="s">
        <v>3321</v>
      </c>
      <c r="C8" s="661" t="s">
        <v>3360</v>
      </c>
      <c r="D8" s="661" t="s">
        <v>3377</v>
      </c>
      <c r="E8" s="661" t="s">
        <v>3378</v>
      </c>
      <c r="F8" s="664">
        <v>2</v>
      </c>
      <c r="G8" s="664">
        <v>968</v>
      </c>
      <c r="H8" s="664">
        <v>1</v>
      </c>
      <c r="I8" s="664">
        <v>484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3457</v>
      </c>
      <c r="B9" s="661" t="s">
        <v>3321</v>
      </c>
      <c r="C9" s="661" t="s">
        <v>3360</v>
      </c>
      <c r="D9" s="661" t="s">
        <v>3379</v>
      </c>
      <c r="E9" s="661" t="s">
        <v>3380</v>
      </c>
      <c r="F9" s="664">
        <v>4</v>
      </c>
      <c r="G9" s="664">
        <v>2708</v>
      </c>
      <c r="H9" s="664">
        <v>1</v>
      </c>
      <c r="I9" s="664">
        <v>677</v>
      </c>
      <c r="J9" s="664"/>
      <c r="K9" s="664"/>
      <c r="L9" s="664"/>
      <c r="M9" s="664"/>
      <c r="N9" s="664">
        <v>25</v>
      </c>
      <c r="O9" s="664">
        <v>17000</v>
      </c>
      <c r="P9" s="677">
        <v>6.277695716395864</v>
      </c>
      <c r="Q9" s="665">
        <v>680</v>
      </c>
    </row>
    <row r="10" spans="1:17" ht="14.4" customHeight="1" x14ac:dyDescent="0.3">
      <c r="A10" s="660" t="s">
        <v>3457</v>
      </c>
      <c r="B10" s="661" t="s">
        <v>3321</v>
      </c>
      <c r="C10" s="661" t="s">
        <v>3360</v>
      </c>
      <c r="D10" s="661" t="s">
        <v>3458</v>
      </c>
      <c r="E10" s="661" t="s">
        <v>3380</v>
      </c>
      <c r="F10" s="664"/>
      <c r="G10" s="664"/>
      <c r="H10" s="664"/>
      <c r="I10" s="664"/>
      <c r="J10" s="664">
        <v>9</v>
      </c>
      <c r="K10" s="664">
        <v>6714</v>
      </c>
      <c r="L10" s="664"/>
      <c r="M10" s="664">
        <v>746</v>
      </c>
      <c r="N10" s="664">
        <v>9</v>
      </c>
      <c r="O10" s="664">
        <v>6768</v>
      </c>
      <c r="P10" s="677"/>
      <c r="Q10" s="665">
        <v>752</v>
      </c>
    </row>
    <row r="11" spans="1:17" ht="14.4" customHeight="1" x14ac:dyDescent="0.3">
      <c r="A11" s="660" t="s">
        <v>3457</v>
      </c>
      <c r="B11" s="661" t="s">
        <v>3321</v>
      </c>
      <c r="C11" s="661" t="s">
        <v>3360</v>
      </c>
      <c r="D11" s="661" t="s">
        <v>3459</v>
      </c>
      <c r="E11" s="661" t="s">
        <v>3460</v>
      </c>
      <c r="F11" s="664">
        <v>17</v>
      </c>
      <c r="G11" s="664">
        <v>13651</v>
      </c>
      <c r="H11" s="664">
        <v>1</v>
      </c>
      <c r="I11" s="664">
        <v>803</v>
      </c>
      <c r="J11" s="664">
        <v>30</v>
      </c>
      <c r="K11" s="664">
        <v>24090</v>
      </c>
      <c r="L11" s="664">
        <v>1.7647058823529411</v>
      </c>
      <c r="M11" s="664">
        <v>803</v>
      </c>
      <c r="N11" s="664">
        <v>132</v>
      </c>
      <c r="O11" s="664">
        <v>106788</v>
      </c>
      <c r="P11" s="677">
        <v>7.8227236099919422</v>
      </c>
      <c r="Q11" s="665">
        <v>809</v>
      </c>
    </row>
    <row r="12" spans="1:17" ht="14.4" customHeight="1" x14ac:dyDescent="0.3">
      <c r="A12" s="660" t="s">
        <v>3457</v>
      </c>
      <c r="B12" s="661" t="s">
        <v>3321</v>
      </c>
      <c r="C12" s="661" t="s">
        <v>3360</v>
      </c>
      <c r="D12" s="661" t="s">
        <v>3461</v>
      </c>
      <c r="E12" s="661" t="s">
        <v>3462</v>
      </c>
      <c r="F12" s="664">
        <v>2</v>
      </c>
      <c r="G12" s="664">
        <v>414</v>
      </c>
      <c r="H12" s="664">
        <v>1</v>
      </c>
      <c r="I12" s="664">
        <v>207</v>
      </c>
      <c r="J12" s="664">
        <v>3</v>
      </c>
      <c r="K12" s="664">
        <v>621</v>
      </c>
      <c r="L12" s="664">
        <v>1.5</v>
      </c>
      <c r="M12" s="664">
        <v>207</v>
      </c>
      <c r="N12" s="664">
        <v>11</v>
      </c>
      <c r="O12" s="664">
        <v>2310</v>
      </c>
      <c r="P12" s="677">
        <v>5.5797101449275361</v>
      </c>
      <c r="Q12" s="665">
        <v>210</v>
      </c>
    </row>
    <row r="13" spans="1:17" ht="14.4" customHeight="1" x14ac:dyDescent="0.3">
      <c r="A13" s="660" t="s">
        <v>3457</v>
      </c>
      <c r="B13" s="661" t="s">
        <v>3321</v>
      </c>
      <c r="C13" s="661" t="s">
        <v>3360</v>
      </c>
      <c r="D13" s="661" t="s">
        <v>3386</v>
      </c>
      <c r="E13" s="661" t="s">
        <v>3387</v>
      </c>
      <c r="F13" s="664"/>
      <c r="G13" s="664"/>
      <c r="H13" s="664"/>
      <c r="I13" s="664"/>
      <c r="J13" s="664">
        <v>2</v>
      </c>
      <c r="K13" s="664">
        <v>654</v>
      </c>
      <c r="L13" s="664"/>
      <c r="M13" s="664">
        <v>327</v>
      </c>
      <c r="N13" s="664">
        <v>2</v>
      </c>
      <c r="O13" s="664">
        <v>662</v>
      </c>
      <c r="P13" s="677"/>
      <c r="Q13" s="665">
        <v>331</v>
      </c>
    </row>
    <row r="14" spans="1:17" ht="14.4" customHeight="1" x14ac:dyDescent="0.3">
      <c r="A14" s="660" t="s">
        <v>3457</v>
      </c>
      <c r="B14" s="661" t="s">
        <v>3321</v>
      </c>
      <c r="C14" s="661" t="s">
        <v>3360</v>
      </c>
      <c r="D14" s="661" t="s">
        <v>3390</v>
      </c>
      <c r="E14" s="661" t="s">
        <v>3391</v>
      </c>
      <c r="F14" s="664">
        <v>20</v>
      </c>
      <c r="G14" s="664">
        <v>1640</v>
      </c>
      <c r="H14" s="664">
        <v>1</v>
      </c>
      <c r="I14" s="664">
        <v>82</v>
      </c>
      <c r="J14" s="664">
        <v>31</v>
      </c>
      <c r="K14" s="664">
        <v>2542</v>
      </c>
      <c r="L14" s="664">
        <v>1.55</v>
      </c>
      <c r="M14" s="664">
        <v>82</v>
      </c>
      <c r="N14" s="664">
        <v>169</v>
      </c>
      <c r="O14" s="664">
        <v>14365</v>
      </c>
      <c r="P14" s="677">
        <v>8.7591463414634152</v>
      </c>
      <c r="Q14" s="665">
        <v>85</v>
      </c>
    </row>
    <row r="15" spans="1:17" ht="14.4" customHeight="1" x14ac:dyDescent="0.3">
      <c r="A15" s="660" t="s">
        <v>3457</v>
      </c>
      <c r="B15" s="661" t="s">
        <v>3321</v>
      </c>
      <c r="C15" s="661" t="s">
        <v>3360</v>
      </c>
      <c r="D15" s="661" t="s">
        <v>3400</v>
      </c>
      <c r="E15" s="661" t="s">
        <v>3401</v>
      </c>
      <c r="F15" s="664">
        <v>3</v>
      </c>
      <c r="G15" s="664">
        <v>336</v>
      </c>
      <c r="H15" s="664">
        <v>1</v>
      </c>
      <c r="I15" s="664">
        <v>112</v>
      </c>
      <c r="J15" s="664">
        <v>8</v>
      </c>
      <c r="K15" s="664">
        <v>896</v>
      </c>
      <c r="L15" s="664">
        <v>2.6666666666666665</v>
      </c>
      <c r="M15" s="664">
        <v>112</v>
      </c>
      <c r="N15" s="664"/>
      <c r="O15" s="664"/>
      <c r="P15" s="677"/>
      <c r="Q15" s="665"/>
    </row>
    <row r="16" spans="1:17" ht="14.4" customHeight="1" x14ac:dyDescent="0.3">
      <c r="A16" s="660" t="s">
        <v>3457</v>
      </c>
      <c r="B16" s="661" t="s">
        <v>3321</v>
      </c>
      <c r="C16" s="661" t="s">
        <v>3360</v>
      </c>
      <c r="D16" s="661" t="s">
        <v>3463</v>
      </c>
      <c r="E16" s="661" t="s">
        <v>3460</v>
      </c>
      <c r="F16" s="664"/>
      <c r="G16" s="664"/>
      <c r="H16" s="664"/>
      <c r="I16" s="664"/>
      <c r="J16" s="664"/>
      <c r="K16" s="664"/>
      <c r="L16" s="664"/>
      <c r="M16" s="664"/>
      <c r="N16" s="664">
        <v>16</v>
      </c>
      <c r="O16" s="664">
        <v>11792</v>
      </c>
      <c r="P16" s="677"/>
      <c r="Q16" s="665">
        <v>737</v>
      </c>
    </row>
    <row r="17" spans="1:17" ht="14.4" customHeight="1" x14ac:dyDescent="0.3">
      <c r="A17" s="660" t="s">
        <v>3457</v>
      </c>
      <c r="B17" s="661" t="s">
        <v>3321</v>
      </c>
      <c r="C17" s="661" t="s">
        <v>3360</v>
      </c>
      <c r="D17" s="661" t="s">
        <v>3464</v>
      </c>
      <c r="E17" s="661" t="s">
        <v>3465</v>
      </c>
      <c r="F17" s="664">
        <v>7</v>
      </c>
      <c r="G17" s="664">
        <v>3668</v>
      </c>
      <c r="H17" s="664">
        <v>1</v>
      </c>
      <c r="I17" s="664">
        <v>524</v>
      </c>
      <c r="J17" s="664">
        <v>4</v>
      </c>
      <c r="K17" s="664">
        <v>2096</v>
      </c>
      <c r="L17" s="664">
        <v>0.5714285714285714</v>
      </c>
      <c r="M17" s="664">
        <v>524</v>
      </c>
      <c r="N17" s="664">
        <v>16</v>
      </c>
      <c r="O17" s="664">
        <v>8432</v>
      </c>
      <c r="P17" s="677">
        <v>2.2988004362050165</v>
      </c>
      <c r="Q17" s="665">
        <v>527</v>
      </c>
    </row>
    <row r="18" spans="1:17" ht="14.4" customHeight="1" x14ac:dyDescent="0.3">
      <c r="A18" s="660" t="s">
        <v>3457</v>
      </c>
      <c r="B18" s="661" t="s">
        <v>3321</v>
      </c>
      <c r="C18" s="661" t="s">
        <v>3360</v>
      </c>
      <c r="D18" s="661" t="s">
        <v>3406</v>
      </c>
      <c r="E18" s="661" t="s">
        <v>3407</v>
      </c>
      <c r="F18" s="664">
        <v>4</v>
      </c>
      <c r="G18" s="664">
        <v>1184</v>
      </c>
      <c r="H18" s="664">
        <v>1</v>
      </c>
      <c r="I18" s="664">
        <v>296</v>
      </c>
      <c r="J18" s="664">
        <v>1</v>
      </c>
      <c r="K18" s="664">
        <v>296</v>
      </c>
      <c r="L18" s="664">
        <v>0.25</v>
      </c>
      <c r="M18" s="664">
        <v>296</v>
      </c>
      <c r="N18" s="664">
        <v>1</v>
      </c>
      <c r="O18" s="664">
        <v>299</v>
      </c>
      <c r="P18" s="677">
        <v>0.25253378378378377</v>
      </c>
      <c r="Q18" s="665">
        <v>299</v>
      </c>
    </row>
    <row r="19" spans="1:17" ht="14.4" customHeight="1" x14ac:dyDescent="0.3">
      <c r="A19" s="660" t="s">
        <v>3457</v>
      </c>
      <c r="B19" s="661" t="s">
        <v>3321</v>
      </c>
      <c r="C19" s="661" t="s">
        <v>3360</v>
      </c>
      <c r="D19" s="661" t="s">
        <v>3466</v>
      </c>
      <c r="E19" s="661" t="s">
        <v>3462</v>
      </c>
      <c r="F19" s="664"/>
      <c r="G19" s="664"/>
      <c r="H19" s="664"/>
      <c r="I19" s="664"/>
      <c r="J19" s="664"/>
      <c r="K19" s="664"/>
      <c r="L19" s="664"/>
      <c r="M19" s="664"/>
      <c r="N19" s="664">
        <v>2</v>
      </c>
      <c r="O19" s="664">
        <v>348</v>
      </c>
      <c r="P19" s="677"/>
      <c r="Q19" s="665">
        <v>174</v>
      </c>
    </row>
    <row r="20" spans="1:17" ht="14.4" customHeight="1" x14ac:dyDescent="0.3">
      <c r="A20" s="660" t="s">
        <v>3457</v>
      </c>
      <c r="B20" s="661" t="s">
        <v>3321</v>
      </c>
      <c r="C20" s="661" t="s">
        <v>3360</v>
      </c>
      <c r="D20" s="661" t="s">
        <v>3410</v>
      </c>
      <c r="E20" s="661" t="s">
        <v>3407</v>
      </c>
      <c r="F20" s="664"/>
      <c r="G20" s="664"/>
      <c r="H20" s="664"/>
      <c r="I20" s="664"/>
      <c r="J20" s="664">
        <v>5</v>
      </c>
      <c r="K20" s="664">
        <v>1825</v>
      </c>
      <c r="L20" s="664"/>
      <c r="M20" s="664">
        <v>365</v>
      </c>
      <c r="N20" s="664">
        <v>2</v>
      </c>
      <c r="O20" s="664">
        <v>742</v>
      </c>
      <c r="P20" s="677"/>
      <c r="Q20" s="665">
        <v>371</v>
      </c>
    </row>
    <row r="21" spans="1:17" ht="14.4" customHeight="1" x14ac:dyDescent="0.3">
      <c r="A21" s="660" t="s">
        <v>3467</v>
      </c>
      <c r="B21" s="661" t="s">
        <v>3321</v>
      </c>
      <c r="C21" s="661" t="s">
        <v>3360</v>
      </c>
      <c r="D21" s="661" t="s">
        <v>3365</v>
      </c>
      <c r="E21" s="661" t="s">
        <v>3366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35</v>
      </c>
      <c r="P21" s="677"/>
      <c r="Q21" s="665">
        <v>35</v>
      </c>
    </row>
    <row r="22" spans="1:17" ht="14.4" customHeight="1" x14ac:dyDescent="0.3">
      <c r="A22" s="660" t="s">
        <v>3467</v>
      </c>
      <c r="B22" s="661" t="s">
        <v>3321</v>
      </c>
      <c r="C22" s="661" t="s">
        <v>3360</v>
      </c>
      <c r="D22" s="661" t="s">
        <v>3371</v>
      </c>
      <c r="E22" s="661" t="s">
        <v>3372</v>
      </c>
      <c r="F22" s="664">
        <v>22</v>
      </c>
      <c r="G22" s="664">
        <v>5104</v>
      </c>
      <c r="H22" s="664">
        <v>1</v>
      </c>
      <c r="I22" s="664">
        <v>232</v>
      </c>
      <c r="J22" s="664">
        <v>36</v>
      </c>
      <c r="K22" s="664">
        <v>8352</v>
      </c>
      <c r="L22" s="664">
        <v>1.6363636363636365</v>
      </c>
      <c r="M22" s="664">
        <v>232</v>
      </c>
      <c r="N22" s="664">
        <v>55</v>
      </c>
      <c r="O22" s="664">
        <v>12925</v>
      </c>
      <c r="P22" s="677">
        <v>2.5323275862068964</v>
      </c>
      <c r="Q22" s="665">
        <v>235</v>
      </c>
    </row>
    <row r="23" spans="1:17" ht="14.4" customHeight="1" x14ac:dyDescent="0.3">
      <c r="A23" s="660" t="s">
        <v>3467</v>
      </c>
      <c r="B23" s="661" t="s">
        <v>3321</v>
      </c>
      <c r="C23" s="661" t="s">
        <v>3360</v>
      </c>
      <c r="D23" s="661" t="s">
        <v>3373</v>
      </c>
      <c r="E23" s="661" t="s">
        <v>3374</v>
      </c>
      <c r="F23" s="664">
        <v>8</v>
      </c>
      <c r="G23" s="664">
        <v>928</v>
      </c>
      <c r="H23" s="664">
        <v>1</v>
      </c>
      <c r="I23" s="664">
        <v>116</v>
      </c>
      <c r="J23" s="664">
        <v>9</v>
      </c>
      <c r="K23" s="664">
        <v>1044</v>
      </c>
      <c r="L23" s="664">
        <v>1.125</v>
      </c>
      <c r="M23" s="664">
        <v>116</v>
      </c>
      <c r="N23" s="664">
        <v>22</v>
      </c>
      <c r="O23" s="664">
        <v>2596</v>
      </c>
      <c r="P23" s="677">
        <v>2.7974137931034484</v>
      </c>
      <c r="Q23" s="665">
        <v>118</v>
      </c>
    </row>
    <row r="24" spans="1:17" ht="14.4" customHeight="1" x14ac:dyDescent="0.3">
      <c r="A24" s="660" t="s">
        <v>3467</v>
      </c>
      <c r="B24" s="661" t="s">
        <v>3321</v>
      </c>
      <c r="C24" s="661" t="s">
        <v>3360</v>
      </c>
      <c r="D24" s="661" t="s">
        <v>3375</v>
      </c>
      <c r="E24" s="661" t="s">
        <v>3376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323</v>
      </c>
      <c r="P24" s="677"/>
      <c r="Q24" s="665">
        <v>323</v>
      </c>
    </row>
    <row r="25" spans="1:17" ht="14.4" customHeight="1" x14ac:dyDescent="0.3">
      <c r="A25" s="660" t="s">
        <v>3467</v>
      </c>
      <c r="B25" s="661" t="s">
        <v>3321</v>
      </c>
      <c r="C25" s="661" t="s">
        <v>3360</v>
      </c>
      <c r="D25" s="661" t="s">
        <v>3377</v>
      </c>
      <c r="E25" s="661" t="s">
        <v>3378</v>
      </c>
      <c r="F25" s="664">
        <v>3</v>
      </c>
      <c r="G25" s="664">
        <v>1452</v>
      </c>
      <c r="H25" s="664">
        <v>1</v>
      </c>
      <c r="I25" s="664">
        <v>484</v>
      </c>
      <c r="J25" s="664"/>
      <c r="K25" s="664"/>
      <c r="L25" s="664"/>
      <c r="M25" s="664"/>
      <c r="N25" s="664">
        <v>6</v>
      </c>
      <c r="O25" s="664">
        <v>2922</v>
      </c>
      <c r="P25" s="677">
        <v>2.0123966942148761</v>
      </c>
      <c r="Q25" s="665">
        <v>487</v>
      </c>
    </row>
    <row r="26" spans="1:17" ht="14.4" customHeight="1" x14ac:dyDescent="0.3">
      <c r="A26" s="660" t="s">
        <v>3467</v>
      </c>
      <c r="B26" s="661" t="s">
        <v>3321</v>
      </c>
      <c r="C26" s="661" t="s">
        <v>3360</v>
      </c>
      <c r="D26" s="661" t="s">
        <v>3381</v>
      </c>
      <c r="E26" s="661" t="s">
        <v>3378</v>
      </c>
      <c r="F26" s="664">
        <v>3</v>
      </c>
      <c r="G26" s="664">
        <v>1659</v>
      </c>
      <c r="H26" s="664">
        <v>1</v>
      </c>
      <c r="I26" s="664">
        <v>553</v>
      </c>
      <c r="J26" s="664">
        <v>3</v>
      </c>
      <c r="K26" s="664">
        <v>1659</v>
      </c>
      <c r="L26" s="664">
        <v>1</v>
      </c>
      <c r="M26" s="664">
        <v>553</v>
      </c>
      <c r="N26" s="664">
        <v>2</v>
      </c>
      <c r="O26" s="664">
        <v>1118</v>
      </c>
      <c r="P26" s="677">
        <v>0.67389993972272455</v>
      </c>
      <c r="Q26" s="665">
        <v>559</v>
      </c>
    </row>
    <row r="27" spans="1:17" ht="14.4" customHeight="1" x14ac:dyDescent="0.3">
      <c r="A27" s="660" t="s">
        <v>3467</v>
      </c>
      <c r="B27" s="661" t="s">
        <v>3321</v>
      </c>
      <c r="C27" s="661" t="s">
        <v>3360</v>
      </c>
      <c r="D27" s="661" t="s">
        <v>3459</v>
      </c>
      <c r="E27" s="661" t="s">
        <v>3460</v>
      </c>
      <c r="F27" s="664">
        <v>1</v>
      </c>
      <c r="G27" s="664">
        <v>803</v>
      </c>
      <c r="H27" s="664">
        <v>1</v>
      </c>
      <c r="I27" s="664">
        <v>803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3467</v>
      </c>
      <c r="B28" s="661" t="s">
        <v>3321</v>
      </c>
      <c r="C28" s="661" t="s">
        <v>3360</v>
      </c>
      <c r="D28" s="661" t="s">
        <v>3382</v>
      </c>
      <c r="E28" s="661" t="s">
        <v>3383</v>
      </c>
      <c r="F28" s="664">
        <v>1</v>
      </c>
      <c r="G28" s="664">
        <v>439</v>
      </c>
      <c r="H28" s="664">
        <v>1</v>
      </c>
      <c r="I28" s="664">
        <v>439</v>
      </c>
      <c r="J28" s="664">
        <v>1</v>
      </c>
      <c r="K28" s="664">
        <v>439</v>
      </c>
      <c r="L28" s="664">
        <v>1</v>
      </c>
      <c r="M28" s="664">
        <v>439</v>
      </c>
      <c r="N28" s="664">
        <v>2</v>
      </c>
      <c r="O28" s="664">
        <v>898</v>
      </c>
      <c r="P28" s="677">
        <v>2.0455580865603644</v>
      </c>
      <c r="Q28" s="665">
        <v>449</v>
      </c>
    </row>
    <row r="29" spans="1:17" ht="14.4" customHeight="1" x14ac:dyDescent="0.3">
      <c r="A29" s="660" t="s">
        <v>3467</v>
      </c>
      <c r="B29" s="661" t="s">
        <v>3321</v>
      </c>
      <c r="C29" s="661" t="s">
        <v>3360</v>
      </c>
      <c r="D29" s="661" t="s">
        <v>3461</v>
      </c>
      <c r="E29" s="661" t="s">
        <v>3462</v>
      </c>
      <c r="F29" s="664">
        <v>1</v>
      </c>
      <c r="G29" s="664">
        <v>207</v>
      </c>
      <c r="H29" s="664">
        <v>1</v>
      </c>
      <c r="I29" s="664">
        <v>207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3467</v>
      </c>
      <c r="B30" s="661" t="s">
        <v>3321</v>
      </c>
      <c r="C30" s="661" t="s">
        <v>3360</v>
      </c>
      <c r="D30" s="661" t="s">
        <v>3386</v>
      </c>
      <c r="E30" s="661" t="s">
        <v>3387</v>
      </c>
      <c r="F30" s="664">
        <v>1</v>
      </c>
      <c r="G30" s="664">
        <v>327</v>
      </c>
      <c r="H30" s="664">
        <v>1</v>
      </c>
      <c r="I30" s="664">
        <v>327</v>
      </c>
      <c r="J30" s="664">
        <v>2</v>
      </c>
      <c r="K30" s="664">
        <v>654</v>
      </c>
      <c r="L30" s="664">
        <v>2</v>
      </c>
      <c r="M30" s="664">
        <v>327</v>
      </c>
      <c r="N30" s="664">
        <v>4</v>
      </c>
      <c r="O30" s="664">
        <v>1324</v>
      </c>
      <c r="P30" s="677">
        <v>4.048929663608563</v>
      </c>
      <c r="Q30" s="665">
        <v>331</v>
      </c>
    </row>
    <row r="31" spans="1:17" ht="14.4" customHeight="1" x14ac:dyDescent="0.3">
      <c r="A31" s="660" t="s">
        <v>3467</v>
      </c>
      <c r="B31" s="661" t="s">
        <v>3321</v>
      </c>
      <c r="C31" s="661" t="s">
        <v>3360</v>
      </c>
      <c r="D31" s="661" t="s">
        <v>3390</v>
      </c>
      <c r="E31" s="661" t="s">
        <v>3391</v>
      </c>
      <c r="F31" s="664">
        <v>2</v>
      </c>
      <c r="G31" s="664">
        <v>164</v>
      </c>
      <c r="H31" s="664">
        <v>1</v>
      </c>
      <c r="I31" s="664">
        <v>82</v>
      </c>
      <c r="J31" s="664">
        <v>9</v>
      </c>
      <c r="K31" s="664">
        <v>738</v>
      </c>
      <c r="L31" s="664">
        <v>4.5</v>
      </c>
      <c r="M31" s="664">
        <v>82</v>
      </c>
      <c r="N31" s="664">
        <v>9</v>
      </c>
      <c r="O31" s="664">
        <v>765</v>
      </c>
      <c r="P31" s="677">
        <v>4.6646341463414638</v>
      </c>
      <c r="Q31" s="665">
        <v>85</v>
      </c>
    </row>
    <row r="32" spans="1:17" ht="14.4" customHeight="1" x14ac:dyDescent="0.3">
      <c r="A32" s="660" t="s">
        <v>3467</v>
      </c>
      <c r="B32" s="661" t="s">
        <v>3321</v>
      </c>
      <c r="C32" s="661" t="s">
        <v>3360</v>
      </c>
      <c r="D32" s="661" t="s">
        <v>3394</v>
      </c>
      <c r="E32" s="661" t="s">
        <v>3395</v>
      </c>
      <c r="F32" s="664"/>
      <c r="G32" s="664"/>
      <c r="H32" s="664"/>
      <c r="I32" s="664"/>
      <c r="J32" s="664">
        <v>2</v>
      </c>
      <c r="K32" s="664">
        <v>1406</v>
      </c>
      <c r="L32" s="664"/>
      <c r="M32" s="664">
        <v>703</v>
      </c>
      <c r="N32" s="664">
        <v>1</v>
      </c>
      <c r="O32" s="664">
        <v>707</v>
      </c>
      <c r="P32" s="677"/>
      <c r="Q32" s="665">
        <v>707</v>
      </c>
    </row>
    <row r="33" spans="1:17" ht="14.4" customHeight="1" x14ac:dyDescent="0.3">
      <c r="A33" s="660" t="s">
        <v>3467</v>
      </c>
      <c r="B33" s="661" t="s">
        <v>3321</v>
      </c>
      <c r="C33" s="661" t="s">
        <v>3360</v>
      </c>
      <c r="D33" s="661" t="s">
        <v>3396</v>
      </c>
      <c r="E33" s="661" t="s">
        <v>3397</v>
      </c>
      <c r="F33" s="664">
        <v>1</v>
      </c>
      <c r="G33" s="664">
        <v>0</v>
      </c>
      <c r="H33" s="664"/>
      <c r="I33" s="664">
        <v>0</v>
      </c>
      <c r="J33" s="664">
        <v>2</v>
      </c>
      <c r="K33" s="664">
        <v>0</v>
      </c>
      <c r="L33" s="664"/>
      <c r="M33" s="664">
        <v>0</v>
      </c>
      <c r="N33" s="664"/>
      <c r="O33" s="664"/>
      <c r="P33" s="677"/>
      <c r="Q33" s="665"/>
    </row>
    <row r="34" spans="1:17" ht="14.4" customHeight="1" x14ac:dyDescent="0.3">
      <c r="A34" s="660" t="s">
        <v>3467</v>
      </c>
      <c r="B34" s="661" t="s">
        <v>3321</v>
      </c>
      <c r="C34" s="661" t="s">
        <v>3360</v>
      </c>
      <c r="D34" s="661" t="s">
        <v>3400</v>
      </c>
      <c r="E34" s="661" t="s">
        <v>3401</v>
      </c>
      <c r="F34" s="664"/>
      <c r="G34" s="664"/>
      <c r="H34" s="664"/>
      <c r="I34" s="664"/>
      <c r="J34" s="664">
        <v>2</v>
      </c>
      <c r="K34" s="664">
        <v>224</v>
      </c>
      <c r="L34" s="664"/>
      <c r="M34" s="664">
        <v>112</v>
      </c>
      <c r="N34" s="664">
        <v>11</v>
      </c>
      <c r="O34" s="664">
        <v>1254</v>
      </c>
      <c r="P34" s="677"/>
      <c r="Q34" s="665">
        <v>114</v>
      </c>
    </row>
    <row r="35" spans="1:17" ht="14.4" customHeight="1" x14ac:dyDescent="0.3">
      <c r="A35" s="660" t="s">
        <v>3467</v>
      </c>
      <c r="B35" s="661" t="s">
        <v>3321</v>
      </c>
      <c r="C35" s="661" t="s">
        <v>3360</v>
      </c>
      <c r="D35" s="661" t="s">
        <v>3463</v>
      </c>
      <c r="E35" s="661" t="s">
        <v>3460</v>
      </c>
      <c r="F35" s="664">
        <v>5</v>
      </c>
      <c r="G35" s="664">
        <v>3670</v>
      </c>
      <c r="H35" s="664">
        <v>1</v>
      </c>
      <c r="I35" s="664">
        <v>734</v>
      </c>
      <c r="J35" s="664">
        <v>7</v>
      </c>
      <c r="K35" s="664">
        <v>5138</v>
      </c>
      <c r="L35" s="664">
        <v>1.4</v>
      </c>
      <c r="M35" s="664">
        <v>734</v>
      </c>
      <c r="N35" s="664"/>
      <c r="O35" s="664"/>
      <c r="P35" s="677"/>
      <c r="Q35" s="665"/>
    </row>
    <row r="36" spans="1:17" ht="14.4" customHeight="1" x14ac:dyDescent="0.3">
      <c r="A36" s="660" t="s">
        <v>3467</v>
      </c>
      <c r="B36" s="661" t="s">
        <v>3321</v>
      </c>
      <c r="C36" s="661" t="s">
        <v>3360</v>
      </c>
      <c r="D36" s="661" t="s">
        <v>3464</v>
      </c>
      <c r="E36" s="661" t="s">
        <v>3465</v>
      </c>
      <c r="F36" s="664">
        <v>6</v>
      </c>
      <c r="G36" s="664">
        <v>3144</v>
      </c>
      <c r="H36" s="664">
        <v>1</v>
      </c>
      <c r="I36" s="664">
        <v>524</v>
      </c>
      <c r="J36" s="664">
        <v>6</v>
      </c>
      <c r="K36" s="664">
        <v>3144</v>
      </c>
      <c r="L36" s="664">
        <v>1</v>
      </c>
      <c r="M36" s="664">
        <v>524</v>
      </c>
      <c r="N36" s="664"/>
      <c r="O36" s="664"/>
      <c r="P36" s="677"/>
      <c r="Q36" s="665"/>
    </row>
    <row r="37" spans="1:17" ht="14.4" customHeight="1" x14ac:dyDescent="0.3">
      <c r="A37" s="660" t="s">
        <v>3467</v>
      </c>
      <c r="B37" s="661" t="s">
        <v>3321</v>
      </c>
      <c r="C37" s="661" t="s">
        <v>3360</v>
      </c>
      <c r="D37" s="661" t="s">
        <v>3406</v>
      </c>
      <c r="E37" s="661" t="s">
        <v>3407</v>
      </c>
      <c r="F37" s="664">
        <v>12</v>
      </c>
      <c r="G37" s="664">
        <v>3552</v>
      </c>
      <c r="H37" s="664">
        <v>1</v>
      </c>
      <c r="I37" s="664">
        <v>296</v>
      </c>
      <c r="J37" s="664">
        <v>5</v>
      </c>
      <c r="K37" s="664">
        <v>1480</v>
      </c>
      <c r="L37" s="664">
        <v>0.41666666666666669</v>
      </c>
      <c r="M37" s="664">
        <v>296</v>
      </c>
      <c r="N37" s="664">
        <v>11</v>
      </c>
      <c r="O37" s="664">
        <v>3289</v>
      </c>
      <c r="P37" s="677">
        <v>0.9259572072072072</v>
      </c>
      <c r="Q37" s="665">
        <v>299</v>
      </c>
    </row>
    <row r="38" spans="1:17" ht="14.4" customHeight="1" x14ac:dyDescent="0.3">
      <c r="A38" s="660" t="s">
        <v>3467</v>
      </c>
      <c r="B38" s="661" t="s">
        <v>3321</v>
      </c>
      <c r="C38" s="661" t="s">
        <v>3360</v>
      </c>
      <c r="D38" s="661" t="s">
        <v>3466</v>
      </c>
      <c r="E38" s="661" t="s">
        <v>3462</v>
      </c>
      <c r="F38" s="664">
        <v>2</v>
      </c>
      <c r="G38" s="664">
        <v>344</v>
      </c>
      <c r="H38" s="664">
        <v>1</v>
      </c>
      <c r="I38" s="664">
        <v>172</v>
      </c>
      <c r="J38" s="664">
        <v>2</v>
      </c>
      <c r="K38" s="664">
        <v>344</v>
      </c>
      <c r="L38" s="664">
        <v>1</v>
      </c>
      <c r="M38" s="664">
        <v>172</v>
      </c>
      <c r="N38" s="664"/>
      <c r="O38" s="664"/>
      <c r="P38" s="677"/>
      <c r="Q38" s="665"/>
    </row>
    <row r="39" spans="1:17" ht="14.4" customHeight="1" x14ac:dyDescent="0.3">
      <c r="A39" s="660" t="s">
        <v>3467</v>
      </c>
      <c r="B39" s="661" t="s">
        <v>3321</v>
      </c>
      <c r="C39" s="661" t="s">
        <v>3360</v>
      </c>
      <c r="D39" s="661" t="s">
        <v>3410</v>
      </c>
      <c r="E39" s="661" t="s">
        <v>3407</v>
      </c>
      <c r="F39" s="664">
        <v>5</v>
      </c>
      <c r="G39" s="664">
        <v>1825</v>
      </c>
      <c r="H39" s="664">
        <v>1</v>
      </c>
      <c r="I39" s="664">
        <v>365</v>
      </c>
      <c r="J39" s="664">
        <v>7</v>
      </c>
      <c r="K39" s="664">
        <v>2555</v>
      </c>
      <c r="L39" s="664">
        <v>1.4</v>
      </c>
      <c r="M39" s="664">
        <v>365</v>
      </c>
      <c r="N39" s="664">
        <v>19</v>
      </c>
      <c r="O39" s="664">
        <v>7049</v>
      </c>
      <c r="P39" s="677">
        <v>3.8624657534246576</v>
      </c>
      <c r="Q39" s="665">
        <v>371</v>
      </c>
    </row>
    <row r="40" spans="1:17" ht="14.4" customHeight="1" x14ac:dyDescent="0.3">
      <c r="A40" s="660" t="s">
        <v>3467</v>
      </c>
      <c r="B40" s="661" t="s">
        <v>3321</v>
      </c>
      <c r="C40" s="661" t="s">
        <v>3360</v>
      </c>
      <c r="D40" s="661" t="s">
        <v>3421</v>
      </c>
      <c r="E40" s="661" t="s">
        <v>3383</v>
      </c>
      <c r="F40" s="664">
        <v>2</v>
      </c>
      <c r="G40" s="664">
        <v>670</v>
      </c>
      <c r="H40" s="664">
        <v>1</v>
      </c>
      <c r="I40" s="664">
        <v>335</v>
      </c>
      <c r="J40" s="664">
        <v>2</v>
      </c>
      <c r="K40" s="664">
        <v>670</v>
      </c>
      <c r="L40" s="664">
        <v>1</v>
      </c>
      <c r="M40" s="664">
        <v>335</v>
      </c>
      <c r="N40" s="664"/>
      <c r="O40" s="664"/>
      <c r="P40" s="677"/>
      <c r="Q40" s="665"/>
    </row>
    <row r="41" spans="1:17" ht="14.4" customHeight="1" x14ac:dyDescent="0.3">
      <c r="A41" s="660" t="s">
        <v>3467</v>
      </c>
      <c r="B41" s="661" t="s">
        <v>3321</v>
      </c>
      <c r="C41" s="661" t="s">
        <v>3360</v>
      </c>
      <c r="D41" s="661" t="s">
        <v>3468</v>
      </c>
      <c r="E41" s="661" t="s">
        <v>3469</v>
      </c>
      <c r="F41" s="664">
        <v>1</v>
      </c>
      <c r="G41" s="664">
        <v>606</v>
      </c>
      <c r="H41" s="664">
        <v>1</v>
      </c>
      <c r="I41" s="664">
        <v>606</v>
      </c>
      <c r="J41" s="664">
        <v>1</v>
      </c>
      <c r="K41" s="664">
        <v>606</v>
      </c>
      <c r="L41" s="664">
        <v>1</v>
      </c>
      <c r="M41" s="664">
        <v>606</v>
      </c>
      <c r="N41" s="664">
        <v>1</v>
      </c>
      <c r="O41" s="664">
        <v>611</v>
      </c>
      <c r="P41" s="677">
        <v>1.0082508250825082</v>
      </c>
      <c r="Q41" s="665">
        <v>611</v>
      </c>
    </row>
    <row r="42" spans="1:17" ht="14.4" customHeight="1" x14ac:dyDescent="0.3">
      <c r="A42" s="660" t="s">
        <v>3467</v>
      </c>
      <c r="B42" s="661" t="s">
        <v>3321</v>
      </c>
      <c r="C42" s="661" t="s">
        <v>3360</v>
      </c>
      <c r="D42" s="661" t="s">
        <v>3470</v>
      </c>
      <c r="E42" s="661" t="s">
        <v>3469</v>
      </c>
      <c r="F42" s="664">
        <v>1</v>
      </c>
      <c r="G42" s="664">
        <v>520</v>
      </c>
      <c r="H42" s="664">
        <v>1</v>
      </c>
      <c r="I42" s="664">
        <v>520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3471</v>
      </c>
      <c r="B43" s="661" t="s">
        <v>3321</v>
      </c>
      <c r="C43" s="661" t="s">
        <v>3360</v>
      </c>
      <c r="D43" s="661" t="s">
        <v>3371</v>
      </c>
      <c r="E43" s="661" t="s">
        <v>3372</v>
      </c>
      <c r="F43" s="664">
        <v>3</v>
      </c>
      <c r="G43" s="664">
        <v>696</v>
      </c>
      <c r="H43" s="664">
        <v>1</v>
      </c>
      <c r="I43" s="664">
        <v>232</v>
      </c>
      <c r="J43" s="664">
        <v>22</v>
      </c>
      <c r="K43" s="664">
        <v>5104</v>
      </c>
      <c r="L43" s="664">
        <v>7.333333333333333</v>
      </c>
      <c r="M43" s="664">
        <v>232</v>
      </c>
      <c r="N43" s="664">
        <v>25</v>
      </c>
      <c r="O43" s="664">
        <v>5875</v>
      </c>
      <c r="P43" s="677">
        <v>8.4410919540229887</v>
      </c>
      <c r="Q43" s="665">
        <v>235</v>
      </c>
    </row>
    <row r="44" spans="1:17" ht="14.4" customHeight="1" x14ac:dyDescent="0.3">
      <c r="A44" s="660" t="s">
        <v>3471</v>
      </c>
      <c r="B44" s="661" t="s">
        <v>3321</v>
      </c>
      <c r="C44" s="661" t="s">
        <v>3360</v>
      </c>
      <c r="D44" s="661" t="s">
        <v>3373</v>
      </c>
      <c r="E44" s="661" t="s">
        <v>3374</v>
      </c>
      <c r="F44" s="664"/>
      <c r="G44" s="664"/>
      <c r="H44" s="664"/>
      <c r="I44" s="664"/>
      <c r="J44" s="664">
        <v>1</v>
      </c>
      <c r="K44" s="664">
        <v>116</v>
      </c>
      <c r="L44" s="664"/>
      <c r="M44" s="664">
        <v>116</v>
      </c>
      <c r="N44" s="664">
        <v>8</v>
      </c>
      <c r="O44" s="664">
        <v>944</v>
      </c>
      <c r="P44" s="677"/>
      <c r="Q44" s="665">
        <v>118</v>
      </c>
    </row>
    <row r="45" spans="1:17" ht="14.4" customHeight="1" x14ac:dyDescent="0.3">
      <c r="A45" s="660" t="s">
        <v>3471</v>
      </c>
      <c r="B45" s="661" t="s">
        <v>3321</v>
      </c>
      <c r="C45" s="661" t="s">
        <v>3360</v>
      </c>
      <c r="D45" s="661" t="s">
        <v>3375</v>
      </c>
      <c r="E45" s="661" t="s">
        <v>3376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323</v>
      </c>
      <c r="P45" s="677"/>
      <c r="Q45" s="665">
        <v>323</v>
      </c>
    </row>
    <row r="46" spans="1:17" ht="14.4" customHeight="1" x14ac:dyDescent="0.3">
      <c r="A46" s="660" t="s">
        <v>3471</v>
      </c>
      <c r="B46" s="661" t="s">
        <v>3321</v>
      </c>
      <c r="C46" s="661" t="s">
        <v>3360</v>
      </c>
      <c r="D46" s="661" t="s">
        <v>3377</v>
      </c>
      <c r="E46" s="661" t="s">
        <v>3378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487</v>
      </c>
      <c r="P46" s="677"/>
      <c r="Q46" s="665">
        <v>487</v>
      </c>
    </row>
    <row r="47" spans="1:17" ht="14.4" customHeight="1" x14ac:dyDescent="0.3">
      <c r="A47" s="660" t="s">
        <v>3471</v>
      </c>
      <c r="B47" s="661" t="s">
        <v>3321</v>
      </c>
      <c r="C47" s="661" t="s">
        <v>3360</v>
      </c>
      <c r="D47" s="661" t="s">
        <v>3386</v>
      </c>
      <c r="E47" s="661" t="s">
        <v>3387</v>
      </c>
      <c r="F47" s="664"/>
      <c r="G47" s="664"/>
      <c r="H47" s="664"/>
      <c r="I47" s="664"/>
      <c r="J47" s="664">
        <v>1</v>
      </c>
      <c r="K47" s="664">
        <v>327</v>
      </c>
      <c r="L47" s="664"/>
      <c r="M47" s="664">
        <v>327</v>
      </c>
      <c r="N47" s="664">
        <v>1</v>
      </c>
      <c r="O47" s="664">
        <v>331</v>
      </c>
      <c r="P47" s="677"/>
      <c r="Q47" s="665">
        <v>331</v>
      </c>
    </row>
    <row r="48" spans="1:17" ht="14.4" customHeight="1" x14ac:dyDescent="0.3">
      <c r="A48" s="660" t="s">
        <v>3471</v>
      </c>
      <c r="B48" s="661" t="s">
        <v>3321</v>
      </c>
      <c r="C48" s="661" t="s">
        <v>3360</v>
      </c>
      <c r="D48" s="661" t="s">
        <v>3390</v>
      </c>
      <c r="E48" s="661" t="s">
        <v>3391</v>
      </c>
      <c r="F48" s="664"/>
      <c r="G48" s="664"/>
      <c r="H48" s="664"/>
      <c r="I48" s="664"/>
      <c r="J48" s="664">
        <v>4</v>
      </c>
      <c r="K48" s="664">
        <v>328</v>
      </c>
      <c r="L48" s="664"/>
      <c r="M48" s="664">
        <v>82</v>
      </c>
      <c r="N48" s="664">
        <v>3</v>
      </c>
      <c r="O48" s="664">
        <v>255</v>
      </c>
      <c r="P48" s="677"/>
      <c r="Q48" s="665">
        <v>85</v>
      </c>
    </row>
    <row r="49" spans="1:17" ht="14.4" customHeight="1" x14ac:dyDescent="0.3">
      <c r="A49" s="660" t="s">
        <v>3471</v>
      </c>
      <c r="B49" s="661" t="s">
        <v>3321</v>
      </c>
      <c r="C49" s="661" t="s">
        <v>3360</v>
      </c>
      <c r="D49" s="661" t="s">
        <v>3463</v>
      </c>
      <c r="E49" s="661" t="s">
        <v>3460</v>
      </c>
      <c r="F49" s="664"/>
      <c r="G49" s="664"/>
      <c r="H49" s="664"/>
      <c r="I49" s="664"/>
      <c r="J49" s="664"/>
      <c r="K49" s="664"/>
      <c r="L49" s="664"/>
      <c r="M49" s="664"/>
      <c r="N49" s="664">
        <v>3</v>
      </c>
      <c r="O49" s="664">
        <v>2211</v>
      </c>
      <c r="P49" s="677"/>
      <c r="Q49" s="665">
        <v>737</v>
      </c>
    </row>
    <row r="50" spans="1:17" ht="14.4" customHeight="1" x14ac:dyDescent="0.3">
      <c r="A50" s="660" t="s">
        <v>3471</v>
      </c>
      <c r="B50" s="661" t="s">
        <v>3321</v>
      </c>
      <c r="C50" s="661" t="s">
        <v>3360</v>
      </c>
      <c r="D50" s="661" t="s">
        <v>3464</v>
      </c>
      <c r="E50" s="661" t="s">
        <v>3465</v>
      </c>
      <c r="F50" s="664"/>
      <c r="G50" s="664"/>
      <c r="H50" s="664"/>
      <c r="I50" s="664"/>
      <c r="J50" s="664"/>
      <c r="K50" s="664"/>
      <c r="L50" s="664"/>
      <c r="M50" s="664"/>
      <c r="N50" s="664">
        <v>6</v>
      </c>
      <c r="O50" s="664">
        <v>3162</v>
      </c>
      <c r="P50" s="677"/>
      <c r="Q50" s="665">
        <v>527</v>
      </c>
    </row>
    <row r="51" spans="1:17" ht="14.4" customHeight="1" x14ac:dyDescent="0.3">
      <c r="A51" s="660" t="s">
        <v>3471</v>
      </c>
      <c r="B51" s="661" t="s">
        <v>3321</v>
      </c>
      <c r="C51" s="661" t="s">
        <v>3360</v>
      </c>
      <c r="D51" s="661" t="s">
        <v>3406</v>
      </c>
      <c r="E51" s="661" t="s">
        <v>3407</v>
      </c>
      <c r="F51" s="664"/>
      <c r="G51" s="664"/>
      <c r="H51" s="664"/>
      <c r="I51" s="664"/>
      <c r="J51" s="664"/>
      <c r="K51" s="664"/>
      <c r="L51" s="664"/>
      <c r="M51" s="664"/>
      <c r="N51" s="664">
        <v>4</v>
      </c>
      <c r="O51" s="664">
        <v>1196</v>
      </c>
      <c r="P51" s="677"/>
      <c r="Q51" s="665">
        <v>299</v>
      </c>
    </row>
    <row r="52" spans="1:17" ht="14.4" customHeight="1" x14ac:dyDescent="0.3">
      <c r="A52" s="660" t="s">
        <v>3471</v>
      </c>
      <c r="B52" s="661" t="s">
        <v>3321</v>
      </c>
      <c r="C52" s="661" t="s">
        <v>3360</v>
      </c>
      <c r="D52" s="661" t="s">
        <v>3466</v>
      </c>
      <c r="E52" s="661" t="s">
        <v>3462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174</v>
      </c>
      <c r="P52" s="677"/>
      <c r="Q52" s="665">
        <v>174</v>
      </c>
    </row>
    <row r="53" spans="1:17" ht="14.4" customHeight="1" x14ac:dyDescent="0.3">
      <c r="A53" s="660" t="s">
        <v>3471</v>
      </c>
      <c r="B53" s="661" t="s">
        <v>3321</v>
      </c>
      <c r="C53" s="661" t="s">
        <v>3360</v>
      </c>
      <c r="D53" s="661" t="s">
        <v>3410</v>
      </c>
      <c r="E53" s="661" t="s">
        <v>3407</v>
      </c>
      <c r="F53" s="664"/>
      <c r="G53" s="664"/>
      <c r="H53" s="664"/>
      <c r="I53" s="664"/>
      <c r="J53" s="664">
        <v>6</v>
      </c>
      <c r="K53" s="664">
        <v>2190</v>
      </c>
      <c r="L53" s="664"/>
      <c r="M53" s="664">
        <v>365</v>
      </c>
      <c r="N53" s="664">
        <v>6</v>
      </c>
      <c r="O53" s="664">
        <v>2226</v>
      </c>
      <c r="P53" s="677"/>
      <c r="Q53" s="665">
        <v>371</v>
      </c>
    </row>
    <row r="54" spans="1:17" ht="14.4" customHeight="1" x14ac:dyDescent="0.3">
      <c r="A54" s="660" t="s">
        <v>3472</v>
      </c>
      <c r="B54" s="661" t="s">
        <v>3321</v>
      </c>
      <c r="C54" s="661" t="s">
        <v>3349</v>
      </c>
      <c r="D54" s="661" t="s">
        <v>3473</v>
      </c>
      <c r="E54" s="661" t="s">
        <v>3474</v>
      </c>
      <c r="F54" s="664">
        <v>23</v>
      </c>
      <c r="G54" s="664">
        <v>53130</v>
      </c>
      <c r="H54" s="664">
        <v>1</v>
      </c>
      <c r="I54" s="664">
        <v>2310</v>
      </c>
      <c r="J54" s="664">
        <v>16</v>
      </c>
      <c r="K54" s="664">
        <v>36960</v>
      </c>
      <c r="L54" s="664">
        <v>0.69565217391304346</v>
      </c>
      <c r="M54" s="664">
        <v>2310</v>
      </c>
      <c r="N54" s="664">
        <v>19</v>
      </c>
      <c r="O54" s="664">
        <v>43890</v>
      </c>
      <c r="P54" s="677">
        <v>0.82608695652173914</v>
      </c>
      <c r="Q54" s="665">
        <v>2310</v>
      </c>
    </row>
    <row r="55" spans="1:17" ht="14.4" customHeight="1" x14ac:dyDescent="0.3">
      <c r="A55" s="660" t="s">
        <v>3472</v>
      </c>
      <c r="B55" s="661" t="s">
        <v>3321</v>
      </c>
      <c r="C55" s="661" t="s">
        <v>3349</v>
      </c>
      <c r="D55" s="661" t="s">
        <v>3475</v>
      </c>
      <c r="E55" s="661" t="s">
        <v>3476</v>
      </c>
      <c r="F55" s="664">
        <v>5</v>
      </c>
      <c r="G55" s="664">
        <v>11550</v>
      </c>
      <c r="H55" s="664">
        <v>1</v>
      </c>
      <c r="I55" s="664">
        <v>2310</v>
      </c>
      <c r="J55" s="664">
        <v>4</v>
      </c>
      <c r="K55" s="664">
        <v>9240</v>
      </c>
      <c r="L55" s="664">
        <v>0.8</v>
      </c>
      <c r="M55" s="664">
        <v>2310</v>
      </c>
      <c r="N55" s="664">
        <v>7</v>
      </c>
      <c r="O55" s="664">
        <v>16170</v>
      </c>
      <c r="P55" s="677">
        <v>1.4</v>
      </c>
      <c r="Q55" s="665">
        <v>2310</v>
      </c>
    </row>
    <row r="56" spans="1:17" ht="14.4" customHeight="1" x14ac:dyDescent="0.3">
      <c r="A56" s="660" t="s">
        <v>3472</v>
      </c>
      <c r="B56" s="661" t="s">
        <v>3321</v>
      </c>
      <c r="C56" s="661" t="s">
        <v>3349</v>
      </c>
      <c r="D56" s="661" t="s">
        <v>3477</v>
      </c>
      <c r="E56" s="661" t="s">
        <v>3478</v>
      </c>
      <c r="F56" s="664"/>
      <c r="G56" s="664"/>
      <c r="H56" s="664"/>
      <c r="I56" s="664"/>
      <c r="J56" s="664">
        <v>115</v>
      </c>
      <c r="K56" s="664">
        <v>104046.25</v>
      </c>
      <c r="L56" s="664"/>
      <c r="M56" s="664">
        <v>904.75</v>
      </c>
      <c r="N56" s="664">
        <v>108</v>
      </c>
      <c r="O56" s="664">
        <v>97713</v>
      </c>
      <c r="P56" s="677"/>
      <c r="Q56" s="665">
        <v>904.75</v>
      </c>
    </row>
    <row r="57" spans="1:17" ht="14.4" customHeight="1" x14ac:dyDescent="0.3">
      <c r="A57" s="660" t="s">
        <v>3472</v>
      </c>
      <c r="B57" s="661" t="s">
        <v>3321</v>
      </c>
      <c r="C57" s="661" t="s">
        <v>3349</v>
      </c>
      <c r="D57" s="661" t="s">
        <v>3352</v>
      </c>
      <c r="E57" s="661" t="s">
        <v>3353</v>
      </c>
      <c r="F57" s="664">
        <v>4</v>
      </c>
      <c r="G57" s="664">
        <v>970.56</v>
      </c>
      <c r="H57" s="664">
        <v>1</v>
      </c>
      <c r="I57" s="664">
        <v>242.64</v>
      </c>
      <c r="J57" s="664">
        <v>1</v>
      </c>
      <c r="K57" s="664">
        <v>242.64</v>
      </c>
      <c r="L57" s="664">
        <v>0.25</v>
      </c>
      <c r="M57" s="664">
        <v>242.64</v>
      </c>
      <c r="N57" s="664"/>
      <c r="O57" s="664"/>
      <c r="P57" s="677"/>
      <c r="Q57" s="665"/>
    </row>
    <row r="58" spans="1:17" ht="14.4" customHeight="1" x14ac:dyDescent="0.3">
      <c r="A58" s="660" t="s">
        <v>3472</v>
      </c>
      <c r="B58" s="661" t="s">
        <v>3321</v>
      </c>
      <c r="C58" s="661" t="s">
        <v>3349</v>
      </c>
      <c r="D58" s="661" t="s">
        <v>3354</v>
      </c>
      <c r="E58" s="661" t="s">
        <v>3355</v>
      </c>
      <c r="F58" s="664">
        <v>1</v>
      </c>
      <c r="G58" s="664">
        <v>242.64</v>
      </c>
      <c r="H58" s="664">
        <v>1</v>
      </c>
      <c r="I58" s="664">
        <v>242.64</v>
      </c>
      <c r="J58" s="664">
        <v>1</v>
      </c>
      <c r="K58" s="664">
        <v>242.64</v>
      </c>
      <c r="L58" s="664">
        <v>1</v>
      </c>
      <c r="M58" s="664">
        <v>242.64</v>
      </c>
      <c r="N58" s="664"/>
      <c r="O58" s="664"/>
      <c r="P58" s="677"/>
      <c r="Q58" s="665"/>
    </row>
    <row r="59" spans="1:17" ht="14.4" customHeight="1" x14ac:dyDescent="0.3">
      <c r="A59" s="660" t="s">
        <v>3472</v>
      </c>
      <c r="B59" s="661" t="s">
        <v>3321</v>
      </c>
      <c r="C59" s="661" t="s">
        <v>3360</v>
      </c>
      <c r="D59" s="661" t="s">
        <v>3479</v>
      </c>
      <c r="E59" s="661" t="s">
        <v>3480</v>
      </c>
      <c r="F59" s="664">
        <v>4</v>
      </c>
      <c r="G59" s="664">
        <v>740</v>
      </c>
      <c r="H59" s="664">
        <v>1</v>
      </c>
      <c r="I59" s="664">
        <v>185</v>
      </c>
      <c r="J59" s="664">
        <v>10</v>
      </c>
      <c r="K59" s="664">
        <v>1850</v>
      </c>
      <c r="L59" s="664">
        <v>2.5</v>
      </c>
      <c r="M59" s="664">
        <v>185</v>
      </c>
      <c r="N59" s="664">
        <v>5</v>
      </c>
      <c r="O59" s="664">
        <v>945</v>
      </c>
      <c r="P59" s="677">
        <v>1.277027027027027</v>
      </c>
      <c r="Q59" s="665">
        <v>189</v>
      </c>
    </row>
    <row r="60" spans="1:17" ht="14.4" customHeight="1" x14ac:dyDescent="0.3">
      <c r="A60" s="660" t="s">
        <v>3472</v>
      </c>
      <c r="B60" s="661" t="s">
        <v>3321</v>
      </c>
      <c r="C60" s="661" t="s">
        <v>3360</v>
      </c>
      <c r="D60" s="661" t="s">
        <v>3365</v>
      </c>
      <c r="E60" s="661" t="s">
        <v>3366</v>
      </c>
      <c r="F60" s="664">
        <v>1</v>
      </c>
      <c r="G60" s="664">
        <v>34</v>
      </c>
      <c r="H60" s="664">
        <v>1</v>
      </c>
      <c r="I60" s="664">
        <v>34</v>
      </c>
      <c r="J60" s="664"/>
      <c r="K60" s="664"/>
      <c r="L60" s="664"/>
      <c r="M60" s="664"/>
      <c r="N60" s="664">
        <v>1</v>
      </c>
      <c r="O60" s="664">
        <v>35</v>
      </c>
      <c r="P60" s="677">
        <v>1.0294117647058822</v>
      </c>
      <c r="Q60" s="665">
        <v>35</v>
      </c>
    </row>
    <row r="61" spans="1:17" ht="14.4" customHeight="1" x14ac:dyDescent="0.3">
      <c r="A61" s="660" t="s">
        <v>3472</v>
      </c>
      <c r="B61" s="661" t="s">
        <v>3321</v>
      </c>
      <c r="C61" s="661" t="s">
        <v>3360</v>
      </c>
      <c r="D61" s="661" t="s">
        <v>3371</v>
      </c>
      <c r="E61" s="661" t="s">
        <v>3372</v>
      </c>
      <c r="F61" s="664">
        <v>440</v>
      </c>
      <c r="G61" s="664">
        <v>102080</v>
      </c>
      <c r="H61" s="664">
        <v>1</v>
      </c>
      <c r="I61" s="664">
        <v>232</v>
      </c>
      <c r="J61" s="664">
        <v>734</v>
      </c>
      <c r="K61" s="664">
        <v>170288</v>
      </c>
      <c r="L61" s="664">
        <v>1.6681818181818182</v>
      </c>
      <c r="M61" s="664">
        <v>232</v>
      </c>
      <c r="N61" s="664">
        <v>685</v>
      </c>
      <c r="O61" s="664">
        <v>160975</v>
      </c>
      <c r="P61" s="677">
        <v>1.5769494514106583</v>
      </c>
      <c r="Q61" s="665">
        <v>235</v>
      </c>
    </row>
    <row r="62" spans="1:17" ht="14.4" customHeight="1" x14ac:dyDescent="0.3">
      <c r="A62" s="660" t="s">
        <v>3472</v>
      </c>
      <c r="B62" s="661" t="s">
        <v>3321</v>
      </c>
      <c r="C62" s="661" t="s">
        <v>3360</v>
      </c>
      <c r="D62" s="661" t="s">
        <v>3373</v>
      </c>
      <c r="E62" s="661" t="s">
        <v>3374</v>
      </c>
      <c r="F62" s="664">
        <v>1115</v>
      </c>
      <c r="G62" s="664">
        <v>129340</v>
      </c>
      <c r="H62" s="664">
        <v>1</v>
      </c>
      <c r="I62" s="664">
        <v>116</v>
      </c>
      <c r="J62" s="664">
        <v>1003</v>
      </c>
      <c r="K62" s="664">
        <v>116348</v>
      </c>
      <c r="L62" s="664">
        <v>0.89955156950672643</v>
      </c>
      <c r="M62" s="664">
        <v>116</v>
      </c>
      <c r="N62" s="664">
        <v>937</v>
      </c>
      <c r="O62" s="664">
        <v>110566</v>
      </c>
      <c r="P62" s="677">
        <v>0.85484768826349156</v>
      </c>
      <c r="Q62" s="665">
        <v>118</v>
      </c>
    </row>
    <row r="63" spans="1:17" ht="14.4" customHeight="1" x14ac:dyDescent="0.3">
      <c r="A63" s="660" t="s">
        <v>3472</v>
      </c>
      <c r="B63" s="661" t="s">
        <v>3321</v>
      </c>
      <c r="C63" s="661" t="s">
        <v>3360</v>
      </c>
      <c r="D63" s="661" t="s">
        <v>3377</v>
      </c>
      <c r="E63" s="661" t="s">
        <v>3378</v>
      </c>
      <c r="F63" s="664">
        <v>20</v>
      </c>
      <c r="G63" s="664">
        <v>9680</v>
      </c>
      <c r="H63" s="664">
        <v>1</v>
      </c>
      <c r="I63" s="664">
        <v>484</v>
      </c>
      <c r="J63" s="664">
        <v>11</v>
      </c>
      <c r="K63" s="664">
        <v>5324</v>
      </c>
      <c r="L63" s="664">
        <v>0.55000000000000004</v>
      </c>
      <c r="M63" s="664">
        <v>484</v>
      </c>
      <c r="N63" s="664">
        <v>3</v>
      </c>
      <c r="O63" s="664">
        <v>1461</v>
      </c>
      <c r="P63" s="677">
        <v>0.1509297520661157</v>
      </c>
      <c r="Q63" s="665">
        <v>487</v>
      </c>
    </row>
    <row r="64" spans="1:17" ht="14.4" customHeight="1" x14ac:dyDescent="0.3">
      <c r="A64" s="660" t="s">
        <v>3472</v>
      </c>
      <c r="B64" s="661" t="s">
        <v>3321</v>
      </c>
      <c r="C64" s="661" t="s">
        <v>3360</v>
      </c>
      <c r="D64" s="661" t="s">
        <v>3379</v>
      </c>
      <c r="E64" s="661" t="s">
        <v>3380</v>
      </c>
      <c r="F64" s="664">
        <v>66</v>
      </c>
      <c r="G64" s="664">
        <v>44682</v>
      </c>
      <c r="H64" s="664">
        <v>1</v>
      </c>
      <c r="I64" s="664">
        <v>677</v>
      </c>
      <c r="J64" s="664">
        <v>3</v>
      </c>
      <c r="K64" s="664">
        <v>2031</v>
      </c>
      <c r="L64" s="664">
        <v>4.5454545454545456E-2</v>
      </c>
      <c r="M64" s="664">
        <v>677</v>
      </c>
      <c r="N64" s="664">
        <v>2</v>
      </c>
      <c r="O64" s="664">
        <v>1360</v>
      </c>
      <c r="P64" s="677">
        <v>3.0437312564343583E-2</v>
      </c>
      <c r="Q64" s="665">
        <v>680</v>
      </c>
    </row>
    <row r="65" spans="1:17" ht="14.4" customHeight="1" x14ac:dyDescent="0.3">
      <c r="A65" s="660" t="s">
        <v>3472</v>
      </c>
      <c r="B65" s="661" t="s">
        <v>3321</v>
      </c>
      <c r="C65" s="661" t="s">
        <v>3360</v>
      </c>
      <c r="D65" s="661" t="s">
        <v>3381</v>
      </c>
      <c r="E65" s="661" t="s">
        <v>3378</v>
      </c>
      <c r="F65" s="664">
        <v>13</v>
      </c>
      <c r="G65" s="664">
        <v>7189</v>
      </c>
      <c r="H65" s="664">
        <v>1</v>
      </c>
      <c r="I65" s="664">
        <v>553</v>
      </c>
      <c r="J65" s="664">
        <v>25</v>
      </c>
      <c r="K65" s="664">
        <v>13825</v>
      </c>
      <c r="L65" s="664">
        <v>1.9230769230769231</v>
      </c>
      <c r="M65" s="664">
        <v>553</v>
      </c>
      <c r="N65" s="664">
        <v>21</v>
      </c>
      <c r="O65" s="664">
        <v>11739</v>
      </c>
      <c r="P65" s="677">
        <v>1.6329113924050633</v>
      </c>
      <c r="Q65" s="665">
        <v>559</v>
      </c>
    </row>
    <row r="66" spans="1:17" ht="14.4" customHeight="1" x14ac:dyDescent="0.3">
      <c r="A66" s="660" t="s">
        <v>3472</v>
      </c>
      <c r="B66" s="661" t="s">
        <v>3321</v>
      </c>
      <c r="C66" s="661" t="s">
        <v>3360</v>
      </c>
      <c r="D66" s="661" t="s">
        <v>3458</v>
      </c>
      <c r="E66" s="661" t="s">
        <v>3380</v>
      </c>
      <c r="F66" s="664">
        <v>73</v>
      </c>
      <c r="G66" s="664">
        <v>54458</v>
      </c>
      <c r="H66" s="664">
        <v>1</v>
      </c>
      <c r="I66" s="664">
        <v>746</v>
      </c>
      <c r="J66" s="664">
        <v>80</v>
      </c>
      <c r="K66" s="664">
        <v>59680</v>
      </c>
      <c r="L66" s="664">
        <v>1.095890410958904</v>
      </c>
      <c r="M66" s="664">
        <v>746</v>
      </c>
      <c r="N66" s="664">
        <v>118</v>
      </c>
      <c r="O66" s="664">
        <v>88736</v>
      </c>
      <c r="P66" s="677">
        <v>1.6294392008520329</v>
      </c>
      <c r="Q66" s="665">
        <v>752</v>
      </c>
    </row>
    <row r="67" spans="1:17" ht="14.4" customHeight="1" x14ac:dyDescent="0.3">
      <c r="A67" s="660" t="s">
        <v>3472</v>
      </c>
      <c r="B67" s="661" t="s">
        <v>3321</v>
      </c>
      <c r="C67" s="661" t="s">
        <v>3360</v>
      </c>
      <c r="D67" s="661" t="s">
        <v>3459</v>
      </c>
      <c r="E67" s="661" t="s">
        <v>3460</v>
      </c>
      <c r="F67" s="664">
        <v>947</v>
      </c>
      <c r="G67" s="664">
        <v>760441</v>
      </c>
      <c r="H67" s="664">
        <v>1</v>
      </c>
      <c r="I67" s="664">
        <v>803</v>
      </c>
      <c r="J67" s="664">
        <v>1114</v>
      </c>
      <c r="K67" s="664">
        <v>894542</v>
      </c>
      <c r="L67" s="664">
        <v>1.1763463569165786</v>
      </c>
      <c r="M67" s="664">
        <v>803</v>
      </c>
      <c r="N67" s="664">
        <v>1179</v>
      </c>
      <c r="O67" s="664">
        <v>953811</v>
      </c>
      <c r="P67" s="677">
        <v>1.2542866573475129</v>
      </c>
      <c r="Q67" s="665">
        <v>809</v>
      </c>
    </row>
    <row r="68" spans="1:17" ht="14.4" customHeight="1" x14ac:dyDescent="0.3">
      <c r="A68" s="660" t="s">
        <v>3472</v>
      </c>
      <c r="B68" s="661" t="s">
        <v>3321</v>
      </c>
      <c r="C68" s="661" t="s">
        <v>3360</v>
      </c>
      <c r="D68" s="661" t="s">
        <v>3382</v>
      </c>
      <c r="E68" s="661" t="s">
        <v>3383</v>
      </c>
      <c r="F68" s="664">
        <v>3</v>
      </c>
      <c r="G68" s="664">
        <v>1317</v>
      </c>
      <c r="H68" s="664">
        <v>1</v>
      </c>
      <c r="I68" s="664">
        <v>439</v>
      </c>
      <c r="J68" s="664">
        <v>2</v>
      </c>
      <c r="K68" s="664">
        <v>878</v>
      </c>
      <c r="L68" s="664">
        <v>0.66666666666666663</v>
      </c>
      <c r="M68" s="664">
        <v>439</v>
      </c>
      <c r="N68" s="664">
        <v>4</v>
      </c>
      <c r="O68" s="664">
        <v>1796</v>
      </c>
      <c r="P68" s="677">
        <v>1.363705391040243</v>
      </c>
      <c r="Q68" s="665">
        <v>449</v>
      </c>
    </row>
    <row r="69" spans="1:17" ht="14.4" customHeight="1" x14ac:dyDescent="0.3">
      <c r="A69" s="660" t="s">
        <v>3472</v>
      </c>
      <c r="B69" s="661" t="s">
        <v>3321</v>
      </c>
      <c r="C69" s="661" t="s">
        <v>3360</v>
      </c>
      <c r="D69" s="661" t="s">
        <v>3481</v>
      </c>
      <c r="E69" s="661" t="s">
        <v>3423</v>
      </c>
      <c r="F69" s="664">
        <v>5</v>
      </c>
      <c r="G69" s="664">
        <v>2155</v>
      </c>
      <c r="H69" s="664">
        <v>1</v>
      </c>
      <c r="I69" s="664">
        <v>431</v>
      </c>
      <c r="J69" s="664">
        <v>2</v>
      </c>
      <c r="K69" s="664">
        <v>862</v>
      </c>
      <c r="L69" s="664">
        <v>0.4</v>
      </c>
      <c r="M69" s="664">
        <v>431</v>
      </c>
      <c r="N69" s="664"/>
      <c r="O69" s="664"/>
      <c r="P69" s="677"/>
      <c r="Q69" s="665"/>
    </row>
    <row r="70" spans="1:17" ht="14.4" customHeight="1" x14ac:dyDescent="0.3">
      <c r="A70" s="660" t="s">
        <v>3472</v>
      </c>
      <c r="B70" s="661" t="s">
        <v>3321</v>
      </c>
      <c r="C70" s="661" t="s">
        <v>3360</v>
      </c>
      <c r="D70" s="661" t="s">
        <v>3482</v>
      </c>
      <c r="E70" s="661" t="s">
        <v>3416</v>
      </c>
      <c r="F70" s="664">
        <v>32</v>
      </c>
      <c r="G70" s="664">
        <v>22560</v>
      </c>
      <c r="H70" s="664">
        <v>1</v>
      </c>
      <c r="I70" s="664">
        <v>705</v>
      </c>
      <c r="J70" s="664">
        <v>28</v>
      </c>
      <c r="K70" s="664">
        <v>19740</v>
      </c>
      <c r="L70" s="664">
        <v>0.875</v>
      </c>
      <c r="M70" s="664">
        <v>705</v>
      </c>
      <c r="N70" s="664">
        <v>38</v>
      </c>
      <c r="O70" s="664">
        <v>27170</v>
      </c>
      <c r="P70" s="677">
        <v>1.2043439716312057</v>
      </c>
      <c r="Q70" s="665">
        <v>715</v>
      </c>
    </row>
    <row r="71" spans="1:17" ht="14.4" customHeight="1" x14ac:dyDescent="0.3">
      <c r="A71" s="660" t="s">
        <v>3472</v>
      </c>
      <c r="B71" s="661" t="s">
        <v>3321</v>
      </c>
      <c r="C71" s="661" t="s">
        <v>3360</v>
      </c>
      <c r="D71" s="661" t="s">
        <v>3483</v>
      </c>
      <c r="E71" s="661" t="s">
        <v>3484</v>
      </c>
      <c r="F71" s="664">
        <v>28</v>
      </c>
      <c r="G71" s="664">
        <v>22904</v>
      </c>
      <c r="H71" s="664">
        <v>1</v>
      </c>
      <c r="I71" s="664">
        <v>818</v>
      </c>
      <c r="J71" s="664">
        <v>24</v>
      </c>
      <c r="K71" s="664">
        <v>19632</v>
      </c>
      <c r="L71" s="664">
        <v>0.8571428571428571</v>
      </c>
      <c r="M71" s="664">
        <v>818</v>
      </c>
      <c r="N71" s="664">
        <v>33</v>
      </c>
      <c r="O71" s="664">
        <v>27192</v>
      </c>
      <c r="P71" s="677">
        <v>1.187216206776109</v>
      </c>
      <c r="Q71" s="665">
        <v>824</v>
      </c>
    </row>
    <row r="72" spans="1:17" ht="14.4" customHeight="1" x14ac:dyDescent="0.3">
      <c r="A72" s="660" t="s">
        <v>3472</v>
      </c>
      <c r="B72" s="661" t="s">
        <v>3321</v>
      </c>
      <c r="C72" s="661" t="s">
        <v>3360</v>
      </c>
      <c r="D72" s="661" t="s">
        <v>3461</v>
      </c>
      <c r="E72" s="661" t="s">
        <v>3462</v>
      </c>
      <c r="F72" s="664">
        <v>334</v>
      </c>
      <c r="G72" s="664">
        <v>69138</v>
      </c>
      <c r="H72" s="664">
        <v>1</v>
      </c>
      <c r="I72" s="664">
        <v>207</v>
      </c>
      <c r="J72" s="664">
        <v>358</v>
      </c>
      <c r="K72" s="664">
        <v>74106</v>
      </c>
      <c r="L72" s="664">
        <v>1.0718562874251496</v>
      </c>
      <c r="M72" s="664">
        <v>207</v>
      </c>
      <c r="N72" s="664">
        <v>358</v>
      </c>
      <c r="O72" s="664">
        <v>75180</v>
      </c>
      <c r="P72" s="677">
        <v>1.0873904365182678</v>
      </c>
      <c r="Q72" s="665">
        <v>210</v>
      </c>
    </row>
    <row r="73" spans="1:17" ht="14.4" customHeight="1" x14ac:dyDescent="0.3">
      <c r="A73" s="660" t="s">
        <v>3472</v>
      </c>
      <c r="B73" s="661" t="s">
        <v>3321</v>
      </c>
      <c r="C73" s="661" t="s">
        <v>3360</v>
      </c>
      <c r="D73" s="661" t="s">
        <v>3384</v>
      </c>
      <c r="E73" s="661" t="s">
        <v>3385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653</v>
      </c>
      <c r="P73" s="677"/>
      <c r="Q73" s="665">
        <v>653</v>
      </c>
    </row>
    <row r="74" spans="1:17" ht="14.4" customHeight="1" x14ac:dyDescent="0.3">
      <c r="A74" s="660" t="s">
        <v>3472</v>
      </c>
      <c r="B74" s="661" t="s">
        <v>3321</v>
      </c>
      <c r="C74" s="661" t="s">
        <v>3360</v>
      </c>
      <c r="D74" s="661" t="s">
        <v>3386</v>
      </c>
      <c r="E74" s="661" t="s">
        <v>3387</v>
      </c>
      <c r="F74" s="664">
        <v>5</v>
      </c>
      <c r="G74" s="664">
        <v>1635</v>
      </c>
      <c r="H74" s="664">
        <v>1</v>
      </c>
      <c r="I74" s="664">
        <v>327</v>
      </c>
      <c r="J74" s="664">
        <v>3</v>
      </c>
      <c r="K74" s="664">
        <v>981</v>
      </c>
      <c r="L74" s="664">
        <v>0.6</v>
      </c>
      <c r="M74" s="664">
        <v>327</v>
      </c>
      <c r="N74" s="664">
        <v>4</v>
      </c>
      <c r="O74" s="664">
        <v>1324</v>
      </c>
      <c r="P74" s="677">
        <v>0.80978593272171251</v>
      </c>
      <c r="Q74" s="665">
        <v>331</v>
      </c>
    </row>
    <row r="75" spans="1:17" ht="14.4" customHeight="1" x14ac:dyDescent="0.3">
      <c r="A75" s="660" t="s">
        <v>3472</v>
      </c>
      <c r="B75" s="661" t="s">
        <v>3321</v>
      </c>
      <c r="C75" s="661" t="s">
        <v>3360</v>
      </c>
      <c r="D75" s="661" t="s">
        <v>3388</v>
      </c>
      <c r="E75" s="661" t="s">
        <v>3389</v>
      </c>
      <c r="F75" s="664"/>
      <c r="G75" s="664"/>
      <c r="H75" s="664"/>
      <c r="I75" s="664"/>
      <c r="J75" s="664">
        <v>1</v>
      </c>
      <c r="K75" s="664">
        <v>0</v>
      </c>
      <c r="L75" s="664"/>
      <c r="M75" s="664">
        <v>0</v>
      </c>
      <c r="N75" s="664"/>
      <c r="O75" s="664"/>
      <c r="P75" s="677"/>
      <c r="Q75" s="665"/>
    </row>
    <row r="76" spans="1:17" ht="14.4" customHeight="1" x14ac:dyDescent="0.3">
      <c r="A76" s="660" t="s">
        <v>3472</v>
      </c>
      <c r="B76" s="661" t="s">
        <v>3321</v>
      </c>
      <c r="C76" s="661" t="s">
        <v>3360</v>
      </c>
      <c r="D76" s="661" t="s">
        <v>3390</v>
      </c>
      <c r="E76" s="661" t="s">
        <v>3391</v>
      </c>
      <c r="F76" s="664">
        <v>2051</v>
      </c>
      <c r="G76" s="664">
        <v>168182</v>
      </c>
      <c r="H76" s="664">
        <v>1</v>
      </c>
      <c r="I76" s="664">
        <v>82</v>
      </c>
      <c r="J76" s="664">
        <v>2011</v>
      </c>
      <c r="K76" s="664">
        <v>164902</v>
      </c>
      <c r="L76" s="664">
        <v>0.98049731838127741</v>
      </c>
      <c r="M76" s="664">
        <v>82</v>
      </c>
      <c r="N76" s="664">
        <v>2004</v>
      </c>
      <c r="O76" s="664">
        <v>170340</v>
      </c>
      <c r="P76" s="677">
        <v>1.0128313374796352</v>
      </c>
      <c r="Q76" s="665">
        <v>85</v>
      </c>
    </row>
    <row r="77" spans="1:17" ht="14.4" customHeight="1" x14ac:dyDescent="0.3">
      <c r="A77" s="660" t="s">
        <v>3472</v>
      </c>
      <c r="B77" s="661" t="s">
        <v>3321</v>
      </c>
      <c r="C77" s="661" t="s">
        <v>3360</v>
      </c>
      <c r="D77" s="661" t="s">
        <v>3394</v>
      </c>
      <c r="E77" s="661" t="s">
        <v>3395</v>
      </c>
      <c r="F77" s="664">
        <v>4</v>
      </c>
      <c r="G77" s="664">
        <v>2812</v>
      </c>
      <c r="H77" s="664">
        <v>1</v>
      </c>
      <c r="I77" s="664">
        <v>703</v>
      </c>
      <c r="J77" s="664">
        <v>13</v>
      </c>
      <c r="K77" s="664">
        <v>9139</v>
      </c>
      <c r="L77" s="664">
        <v>3.25</v>
      </c>
      <c r="M77" s="664">
        <v>703</v>
      </c>
      <c r="N77" s="664">
        <v>20</v>
      </c>
      <c r="O77" s="664">
        <v>14140</v>
      </c>
      <c r="P77" s="677">
        <v>5.0284495021337126</v>
      </c>
      <c r="Q77" s="665">
        <v>707</v>
      </c>
    </row>
    <row r="78" spans="1:17" ht="14.4" customHeight="1" x14ac:dyDescent="0.3">
      <c r="A78" s="660" t="s">
        <v>3472</v>
      </c>
      <c r="B78" s="661" t="s">
        <v>3321</v>
      </c>
      <c r="C78" s="661" t="s">
        <v>3360</v>
      </c>
      <c r="D78" s="661" t="s">
        <v>3396</v>
      </c>
      <c r="E78" s="661" t="s">
        <v>3397</v>
      </c>
      <c r="F78" s="664">
        <v>5</v>
      </c>
      <c r="G78" s="664">
        <v>0</v>
      </c>
      <c r="H78" s="664"/>
      <c r="I78" s="664">
        <v>0</v>
      </c>
      <c r="J78" s="664">
        <v>4</v>
      </c>
      <c r="K78" s="664">
        <v>0</v>
      </c>
      <c r="L78" s="664"/>
      <c r="M78" s="664">
        <v>0</v>
      </c>
      <c r="N78" s="664">
        <v>1</v>
      </c>
      <c r="O78" s="664">
        <v>0</v>
      </c>
      <c r="P78" s="677"/>
      <c r="Q78" s="665">
        <v>0</v>
      </c>
    </row>
    <row r="79" spans="1:17" ht="14.4" customHeight="1" x14ac:dyDescent="0.3">
      <c r="A79" s="660" t="s">
        <v>3472</v>
      </c>
      <c r="B79" s="661" t="s">
        <v>3321</v>
      </c>
      <c r="C79" s="661" t="s">
        <v>3360</v>
      </c>
      <c r="D79" s="661" t="s">
        <v>3485</v>
      </c>
      <c r="E79" s="661" t="s">
        <v>3460</v>
      </c>
      <c r="F79" s="664">
        <v>735</v>
      </c>
      <c r="G79" s="664">
        <v>682815</v>
      </c>
      <c r="H79" s="664">
        <v>1</v>
      </c>
      <c r="I79" s="664">
        <v>929</v>
      </c>
      <c r="J79" s="664">
        <v>700</v>
      </c>
      <c r="K79" s="664">
        <v>650300</v>
      </c>
      <c r="L79" s="664">
        <v>0.95238095238095233</v>
      </c>
      <c r="M79" s="664">
        <v>929</v>
      </c>
      <c r="N79" s="664">
        <v>679</v>
      </c>
      <c r="O79" s="664">
        <v>634865</v>
      </c>
      <c r="P79" s="677">
        <v>0.92977600082013434</v>
      </c>
      <c r="Q79" s="665">
        <v>935</v>
      </c>
    </row>
    <row r="80" spans="1:17" ht="14.4" customHeight="1" x14ac:dyDescent="0.3">
      <c r="A80" s="660" t="s">
        <v>3472</v>
      </c>
      <c r="B80" s="661" t="s">
        <v>3321</v>
      </c>
      <c r="C80" s="661" t="s">
        <v>3360</v>
      </c>
      <c r="D80" s="661" t="s">
        <v>3400</v>
      </c>
      <c r="E80" s="661" t="s">
        <v>3401</v>
      </c>
      <c r="F80" s="664">
        <v>12</v>
      </c>
      <c r="G80" s="664">
        <v>1344</v>
      </c>
      <c r="H80" s="664">
        <v>1</v>
      </c>
      <c r="I80" s="664">
        <v>112</v>
      </c>
      <c r="J80" s="664">
        <v>2</v>
      </c>
      <c r="K80" s="664">
        <v>224</v>
      </c>
      <c r="L80" s="664">
        <v>0.16666666666666666</v>
      </c>
      <c r="M80" s="664">
        <v>112</v>
      </c>
      <c r="N80" s="664">
        <v>3</v>
      </c>
      <c r="O80" s="664">
        <v>342</v>
      </c>
      <c r="P80" s="677">
        <v>0.2544642857142857</v>
      </c>
      <c r="Q80" s="665">
        <v>114</v>
      </c>
    </row>
    <row r="81" spans="1:17" ht="14.4" customHeight="1" x14ac:dyDescent="0.3">
      <c r="A81" s="660" t="s">
        <v>3472</v>
      </c>
      <c r="B81" s="661" t="s">
        <v>3321</v>
      </c>
      <c r="C81" s="661" t="s">
        <v>3360</v>
      </c>
      <c r="D81" s="661" t="s">
        <v>3463</v>
      </c>
      <c r="E81" s="661" t="s">
        <v>3460</v>
      </c>
      <c r="F81" s="664">
        <v>194</v>
      </c>
      <c r="G81" s="664">
        <v>142396</v>
      </c>
      <c r="H81" s="664">
        <v>1</v>
      </c>
      <c r="I81" s="664">
        <v>734</v>
      </c>
      <c r="J81" s="664">
        <v>69</v>
      </c>
      <c r="K81" s="664">
        <v>50646</v>
      </c>
      <c r="L81" s="664">
        <v>0.35567010309278352</v>
      </c>
      <c r="M81" s="664">
        <v>734</v>
      </c>
      <c r="N81" s="664">
        <v>16</v>
      </c>
      <c r="O81" s="664">
        <v>11792</v>
      </c>
      <c r="P81" s="677">
        <v>8.2811314924576537E-2</v>
      </c>
      <c r="Q81" s="665">
        <v>737</v>
      </c>
    </row>
    <row r="82" spans="1:17" ht="14.4" customHeight="1" x14ac:dyDescent="0.3">
      <c r="A82" s="660" t="s">
        <v>3472</v>
      </c>
      <c r="B82" s="661" t="s">
        <v>3321</v>
      </c>
      <c r="C82" s="661" t="s">
        <v>3360</v>
      </c>
      <c r="D82" s="661" t="s">
        <v>3486</v>
      </c>
      <c r="E82" s="661" t="s">
        <v>3487</v>
      </c>
      <c r="F82" s="664">
        <v>2</v>
      </c>
      <c r="G82" s="664">
        <v>112</v>
      </c>
      <c r="H82" s="664">
        <v>1</v>
      </c>
      <c r="I82" s="664">
        <v>56</v>
      </c>
      <c r="J82" s="664">
        <v>3</v>
      </c>
      <c r="K82" s="664">
        <v>168</v>
      </c>
      <c r="L82" s="664">
        <v>1.5</v>
      </c>
      <c r="M82" s="664">
        <v>56</v>
      </c>
      <c r="N82" s="664">
        <v>3</v>
      </c>
      <c r="O82" s="664">
        <v>171</v>
      </c>
      <c r="P82" s="677">
        <v>1.5267857142857142</v>
      </c>
      <c r="Q82" s="665">
        <v>57</v>
      </c>
    </row>
    <row r="83" spans="1:17" ht="14.4" customHeight="1" x14ac:dyDescent="0.3">
      <c r="A83" s="660" t="s">
        <v>3472</v>
      </c>
      <c r="B83" s="661" t="s">
        <v>3321</v>
      </c>
      <c r="C83" s="661" t="s">
        <v>3360</v>
      </c>
      <c r="D83" s="661" t="s">
        <v>3464</v>
      </c>
      <c r="E83" s="661" t="s">
        <v>3465</v>
      </c>
      <c r="F83" s="664">
        <v>19</v>
      </c>
      <c r="G83" s="664">
        <v>9956</v>
      </c>
      <c r="H83" s="664">
        <v>1</v>
      </c>
      <c r="I83" s="664">
        <v>524</v>
      </c>
      <c r="J83" s="664">
        <v>36</v>
      </c>
      <c r="K83" s="664">
        <v>18864</v>
      </c>
      <c r="L83" s="664">
        <v>1.8947368421052631</v>
      </c>
      <c r="M83" s="664">
        <v>524</v>
      </c>
      <c r="N83" s="664">
        <v>26</v>
      </c>
      <c r="O83" s="664">
        <v>13702</v>
      </c>
      <c r="P83" s="677">
        <v>1.3762555243069505</v>
      </c>
      <c r="Q83" s="665">
        <v>527</v>
      </c>
    </row>
    <row r="84" spans="1:17" ht="14.4" customHeight="1" x14ac:dyDescent="0.3">
      <c r="A84" s="660" t="s">
        <v>3472</v>
      </c>
      <c r="B84" s="661" t="s">
        <v>3321</v>
      </c>
      <c r="C84" s="661" t="s">
        <v>3360</v>
      </c>
      <c r="D84" s="661" t="s">
        <v>3406</v>
      </c>
      <c r="E84" s="661" t="s">
        <v>3407</v>
      </c>
      <c r="F84" s="664">
        <v>14</v>
      </c>
      <c r="G84" s="664">
        <v>4144</v>
      </c>
      <c r="H84" s="664">
        <v>1</v>
      </c>
      <c r="I84" s="664">
        <v>296</v>
      </c>
      <c r="J84" s="664">
        <v>13</v>
      </c>
      <c r="K84" s="664">
        <v>3848</v>
      </c>
      <c r="L84" s="664">
        <v>0.9285714285714286</v>
      </c>
      <c r="M84" s="664">
        <v>296</v>
      </c>
      <c r="N84" s="664">
        <v>1</v>
      </c>
      <c r="O84" s="664">
        <v>299</v>
      </c>
      <c r="P84" s="677">
        <v>7.2152509652509647E-2</v>
      </c>
      <c r="Q84" s="665">
        <v>299</v>
      </c>
    </row>
    <row r="85" spans="1:17" ht="14.4" customHeight="1" x14ac:dyDescent="0.3">
      <c r="A85" s="660" t="s">
        <v>3472</v>
      </c>
      <c r="B85" s="661" t="s">
        <v>3321</v>
      </c>
      <c r="C85" s="661" t="s">
        <v>3360</v>
      </c>
      <c r="D85" s="661" t="s">
        <v>3466</v>
      </c>
      <c r="E85" s="661" t="s">
        <v>3462</v>
      </c>
      <c r="F85" s="664">
        <v>54</v>
      </c>
      <c r="G85" s="664">
        <v>9288</v>
      </c>
      <c r="H85" s="664">
        <v>1</v>
      </c>
      <c r="I85" s="664">
        <v>172</v>
      </c>
      <c r="J85" s="664">
        <v>24</v>
      </c>
      <c r="K85" s="664">
        <v>4128</v>
      </c>
      <c r="L85" s="664">
        <v>0.44444444444444442</v>
      </c>
      <c r="M85" s="664">
        <v>172</v>
      </c>
      <c r="N85" s="664">
        <v>6</v>
      </c>
      <c r="O85" s="664">
        <v>1044</v>
      </c>
      <c r="P85" s="677">
        <v>0.1124031007751938</v>
      </c>
      <c r="Q85" s="665">
        <v>174</v>
      </c>
    </row>
    <row r="86" spans="1:17" ht="14.4" customHeight="1" x14ac:dyDescent="0.3">
      <c r="A86" s="660" t="s">
        <v>3472</v>
      </c>
      <c r="B86" s="661" t="s">
        <v>3321</v>
      </c>
      <c r="C86" s="661" t="s">
        <v>3360</v>
      </c>
      <c r="D86" s="661" t="s">
        <v>3410</v>
      </c>
      <c r="E86" s="661" t="s">
        <v>3407</v>
      </c>
      <c r="F86" s="664">
        <v>3</v>
      </c>
      <c r="G86" s="664">
        <v>1095</v>
      </c>
      <c r="H86" s="664">
        <v>1</v>
      </c>
      <c r="I86" s="664">
        <v>365</v>
      </c>
      <c r="J86" s="664"/>
      <c r="K86" s="664"/>
      <c r="L86" s="664"/>
      <c r="M86" s="664"/>
      <c r="N86" s="664">
        <v>8</v>
      </c>
      <c r="O86" s="664">
        <v>2968</v>
      </c>
      <c r="P86" s="677">
        <v>2.7105022831050229</v>
      </c>
      <c r="Q86" s="665">
        <v>371</v>
      </c>
    </row>
    <row r="87" spans="1:17" ht="14.4" customHeight="1" x14ac:dyDescent="0.3">
      <c r="A87" s="660" t="s">
        <v>3472</v>
      </c>
      <c r="B87" s="661" t="s">
        <v>3321</v>
      </c>
      <c r="C87" s="661" t="s">
        <v>3360</v>
      </c>
      <c r="D87" s="661" t="s">
        <v>3413</v>
      </c>
      <c r="E87" s="661" t="s">
        <v>3414</v>
      </c>
      <c r="F87" s="664">
        <v>9</v>
      </c>
      <c r="G87" s="664">
        <v>5715</v>
      </c>
      <c r="H87" s="664">
        <v>1</v>
      </c>
      <c r="I87" s="664">
        <v>635</v>
      </c>
      <c r="J87" s="664">
        <v>4</v>
      </c>
      <c r="K87" s="664">
        <v>2540</v>
      </c>
      <c r="L87" s="664">
        <v>0.44444444444444442</v>
      </c>
      <c r="M87" s="664">
        <v>635</v>
      </c>
      <c r="N87" s="664"/>
      <c r="O87" s="664"/>
      <c r="P87" s="677"/>
      <c r="Q87" s="665"/>
    </row>
    <row r="88" spans="1:17" ht="14.4" customHeight="1" x14ac:dyDescent="0.3">
      <c r="A88" s="660" t="s">
        <v>3472</v>
      </c>
      <c r="B88" s="661" t="s">
        <v>3321</v>
      </c>
      <c r="C88" s="661" t="s">
        <v>3360</v>
      </c>
      <c r="D88" s="661" t="s">
        <v>3488</v>
      </c>
      <c r="E88" s="661" t="s">
        <v>3489</v>
      </c>
      <c r="F88" s="664">
        <v>14</v>
      </c>
      <c r="G88" s="664">
        <v>1400</v>
      </c>
      <c r="H88" s="664">
        <v>1</v>
      </c>
      <c r="I88" s="664">
        <v>100</v>
      </c>
      <c r="J88" s="664">
        <v>7</v>
      </c>
      <c r="K88" s="664">
        <v>700</v>
      </c>
      <c r="L88" s="664">
        <v>0.5</v>
      </c>
      <c r="M88" s="664">
        <v>100</v>
      </c>
      <c r="N88" s="664">
        <v>7</v>
      </c>
      <c r="O88" s="664">
        <v>700</v>
      </c>
      <c r="P88" s="677">
        <v>0.5</v>
      </c>
      <c r="Q88" s="665">
        <v>100</v>
      </c>
    </row>
    <row r="89" spans="1:17" ht="14.4" customHeight="1" x14ac:dyDescent="0.3">
      <c r="A89" s="660" t="s">
        <v>3472</v>
      </c>
      <c r="B89" s="661" t="s">
        <v>3321</v>
      </c>
      <c r="C89" s="661" t="s">
        <v>3360</v>
      </c>
      <c r="D89" s="661" t="s">
        <v>3490</v>
      </c>
      <c r="E89" s="661" t="s">
        <v>3460</v>
      </c>
      <c r="F89" s="664">
        <v>60</v>
      </c>
      <c r="G89" s="664">
        <v>60720</v>
      </c>
      <c r="H89" s="664">
        <v>1</v>
      </c>
      <c r="I89" s="664">
        <v>1012</v>
      </c>
      <c r="J89" s="664">
        <v>9</v>
      </c>
      <c r="K89" s="664">
        <v>9108</v>
      </c>
      <c r="L89" s="664">
        <v>0.15</v>
      </c>
      <c r="M89" s="664">
        <v>1012</v>
      </c>
      <c r="N89" s="664">
        <v>38</v>
      </c>
      <c r="O89" s="664">
        <v>38684</v>
      </c>
      <c r="P89" s="677">
        <v>0.63708827404479573</v>
      </c>
      <c r="Q89" s="665">
        <v>1018</v>
      </c>
    </row>
    <row r="90" spans="1:17" ht="14.4" customHeight="1" x14ac:dyDescent="0.3">
      <c r="A90" s="660" t="s">
        <v>3472</v>
      </c>
      <c r="B90" s="661" t="s">
        <v>3321</v>
      </c>
      <c r="C90" s="661" t="s">
        <v>3360</v>
      </c>
      <c r="D90" s="661" t="s">
        <v>3421</v>
      </c>
      <c r="E90" s="661" t="s">
        <v>3383</v>
      </c>
      <c r="F90" s="664">
        <v>2</v>
      </c>
      <c r="G90" s="664">
        <v>670</v>
      </c>
      <c r="H90" s="664">
        <v>1</v>
      </c>
      <c r="I90" s="664">
        <v>335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3472</v>
      </c>
      <c r="B91" s="661" t="s">
        <v>3321</v>
      </c>
      <c r="C91" s="661" t="s">
        <v>3360</v>
      </c>
      <c r="D91" s="661" t="s">
        <v>3491</v>
      </c>
      <c r="E91" s="661" t="s">
        <v>3460</v>
      </c>
      <c r="F91" s="664">
        <v>4</v>
      </c>
      <c r="G91" s="664">
        <v>3440</v>
      </c>
      <c r="H91" s="664">
        <v>1</v>
      </c>
      <c r="I91" s="664">
        <v>860</v>
      </c>
      <c r="J91" s="664">
        <v>14</v>
      </c>
      <c r="K91" s="664">
        <v>12040</v>
      </c>
      <c r="L91" s="664">
        <v>3.5</v>
      </c>
      <c r="M91" s="664">
        <v>860</v>
      </c>
      <c r="N91" s="664"/>
      <c r="O91" s="664"/>
      <c r="P91" s="677"/>
      <c r="Q91" s="665"/>
    </row>
    <row r="92" spans="1:17" ht="14.4" customHeight="1" x14ac:dyDescent="0.3">
      <c r="A92" s="660" t="s">
        <v>3472</v>
      </c>
      <c r="B92" s="661" t="s">
        <v>3321</v>
      </c>
      <c r="C92" s="661" t="s">
        <v>3360</v>
      </c>
      <c r="D92" s="661" t="s">
        <v>3492</v>
      </c>
      <c r="E92" s="661" t="s">
        <v>3425</v>
      </c>
      <c r="F92" s="664">
        <v>45</v>
      </c>
      <c r="G92" s="664">
        <v>36045</v>
      </c>
      <c r="H92" s="664">
        <v>1</v>
      </c>
      <c r="I92" s="664">
        <v>801</v>
      </c>
      <c r="J92" s="664">
        <v>29</v>
      </c>
      <c r="K92" s="664">
        <v>23229</v>
      </c>
      <c r="L92" s="664">
        <v>0.64444444444444449</v>
      </c>
      <c r="M92" s="664">
        <v>801</v>
      </c>
      <c r="N92" s="664">
        <v>21</v>
      </c>
      <c r="O92" s="664">
        <v>16947</v>
      </c>
      <c r="P92" s="677">
        <v>0.47016229712858926</v>
      </c>
      <c r="Q92" s="665">
        <v>807</v>
      </c>
    </row>
    <row r="93" spans="1:17" ht="14.4" customHeight="1" x14ac:dyDescent="0.3">
      <c r="A93" s="660" t="s">
        <v>3472</v>
      </c>
      <c r="B93" s="661" t="s">
        <v>3321</v>
      </c>
      <c r="C93" s="661" t="s">
        <v>3360</v>
      </c>
      <c r="D93" s="661" t="s">
        <v>3493</v>
      </c>
      <c r="E93" s="661" t="s">
        <v>3425</v>
      </c>
      <c r="F93" s="664">
        <v>8</v>
      </c>
      <c r="G93" s="664">
        <v>4712</v>
      </c>
      <c r="H93" s="664">
        <v>1</v>
      </c>
      <c r="I93" s="664">
        <v>589</v>
      </c>
      <c r="J93" s="664">
        <v>15</v>
      </c>
      <c r="K93" s="664">
        <v>8835</v>
      </c>
      <c r="L93" s="664">
        <v>1.875</v>
      </c>
      <c r="M93" s="664">
        <v>589</v>
      </c>
      <c r="N93" s="664">
        <v>16</v>
      </c>
      <c r="O93" s="664">
        <v>9520</v>
      </c>
      <c r="P93" s="677">
        <v>2.0203735144312396</v>
      </c>
      <c r="Q93" s="665">
        <v>595</v>
      </c>
    </row>
    <row r="94" spans="1:17" ht="14.4" customHeight="1" x14ac:dyDescent="0.3">
      <c r="A94" s="660" t="s">
        <v>3472</v>
      </c>
      <c r="B94" s="661" t="s">
        <v>3321</v>
      </c>
      <c r="C94" s="661" t="s">
        <v>3360</v>
      </c>
      <c r="D94" s="661" t="s">
        <v>3494</v>
      </c>
      <c r="E94" s="661" t="s">
        <v>3460</v>
      </c>
      <c r="F94" s="664">
        <v>3</v>
      </c>
      <c r="G94" s="664">
        <v>2829</v>
      </c>
      <c r="H94" s="664">
        <v>1</v>
      </c>
      <c r="I94" s="664">
        <v>943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3472</v>
      </c>
      <c r="B95" s="661" t="s">
        <v>3321</v>
      </c>
      <c r="C95" s="661" t="s">
        <v>3360</v>
      </c>
      <c r="D95" s="661" t="s">
        <v>3426</v>
      </c>
      <c r="E95" s="661" t="s">
        <v>3427</v>
      </c>
      <c r="F95" s="664"/>
      <c r="G95" s="664"/>
      <c r="H95" s="664"/>
      <c r="I95" s="664"/>
      <c r="J95" s="664">
        <v>1</v>
      </c>
      <c r="K95" s="664">
        <v>163</v>
      </c>
      <c r="L95" s="664"/>
      <c r="M95" s="664">
        <v>163</v>
      </c>
      <c r="N95" s="664">
        <v>1</v>
      </c>
      <c r="O95" s="664">
        <v>165</v>
      </c>
      <c r="P95" s="677"/>
      <c r="Q95" s="665">
        <v>165</v>
      </c>
    </row>
    <row r="96" spans="1:17" ht="14.4" customHeight="1" x14ac:dyDescent="0.3">
      <c r="A96" s="660" t="s">
        <v>3472</v>
      </c>
      <c r="B96" s="661" t="s">
        <v>3321</v>
      </c>
      <c r="C96" s="661" t="s">
        <v>3360</v>
      </c>
      <c r="D96" s="661" t="s">
        <v>3428</v>
      </c>
      <c r="E96" s="661" t="s">
        <v>3376</v>
      </c>
      <c r="F96" s="664">
        <v>2</v>
      </c>
      <c r="G96" s="664">
        <v>778</v>
      </c>
      <c r="H96" s="664">
        <v>1</v>
      </c>
      <c r="I96" s="664">
        <v>389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3472</v>
      </c>
      <c r="B97" s="661" t="s">
        <v>3321</v>
      </c>
      <c r="C97" s="661" t="s">
        <v>3360</v>
      </c>
      <c r="D97" s="661" t="s">
        <v>3468</v>
      </c>
      <c r="E97" s="661" t="s">
        <v>3469</v>
      </c>
      <c r="F97" s="664"/>
      <c r="G97" s="664"/>
      <c r="H97" s="664"/>
      <c r="I97" s="664"/>
      <c r="J97" s="664">
        <v>1</v>
      </c>
      <c r="K97" s="664">
        <v>606</v>
      </c>
      <c r="L97" s="664"/>
      <c r="M97" s="664">
        <v>606</v>
      </c>
      <c r="N97" s="664"/>
      <c r="O97" s="664"/>
      <c r="P97" s="677"/>
      <c r="Q97" s="665"/>
    </row>
    <row r="98" spans="1:17" ht="14.4" customHeight="1" x14ac:dyDescent="0.3">
      <c r="A98" s="660" t="s">
        <v>3472</v>
      </c>
      <c r="B98" s="661" t="s">
        <v>3321</v>
      </c>
      <c r="C98" s="661" t="s">
        <v>3360</v>
      </c>
      <c r="D98" s="661" t="s">
        <v>3470</v>
      </c>
      <c r="E98" s="661" t="s">
        <v>3469</v>
      </c>
      <c r="F98" s="664"/>
      <c r="G98" s="664"/>
      <c r="H98" s="664"/>
      <c r="I98" s="664"/>
      <c r="J98" s="664">
        <v>1</v>
      </c>
      <c r="K98" s="664">
        <v>520</v>
      </c>
      <c r="L98" s="664"/>
      <c r="M98" s="664">
        <v>520</v>
      </c>
      <c r="N98" s="664"/>
      <c r="O98" s="664"/>
      <c r="P98" s="677"/>
      <c r="Q98" s="665"/>
    </row>
    <row r="99" spans="1:17" ht="14.4" customHeight="1" x14ac:dyDescent="0.3">
      <c r="A99" s="660" t="s">
        <v>3472</v>
      </c>
      <c r="B99" s="661" t="s">
        <v>3321</v>
      </c>
      <c r="C99" s="661" t="s">
        <v>3360</v>
      </c>
      <c r="D99" s="661" t="s">
        <v>3495</v>
      </c>
      <c r="E99" s="661" t="s">
        <v>3425</v>
      </c>
      <c r="F99" s="664"/>
      <c r="G99" s="664"/>
      <c r="H99" s="664"/>
      <c r="I99" s="664"/>
      <c r="J99" s="664"/>
      <c r="K99" s="664"/>
      <c r="L99" s="664"/>
      <c r="M99" s="664"/>
      <c r="N99" s="664">
        <v>14</v>
      </c>
      <c r="O99" s="664">
        <v>11998</v>
      </c>
      <c r="P99" s="677"/>
      <c r="Q99" s="665">
        <v>857</v>
      </c>
    </row>
    <row r="100" spans="1:17" ht="14.4" customHeight="1" x14ac:dyDescent="0.3">
      <c r="A100" s="660" t="s">
        <v>3472</v>
      </c>
      <c r="B100" s="661" t="s">
        <v>3321</v>
      </c>
      <c r="C100" s="661" t="s">
        <v>3360</v>
      </c>
      <c r="D100" s="661" t="s">
        <v>3496</v>
      </c>
      <c r="E100" s="661" t="s">
        <v>3497</v>
      </c>
      <c r="F100" s="664">
        <v>2</v>
      </c>
      <c r="G100" s="664">
        <v>680</v>
      </c>
      <c r="H100" s="664">
        <v>1</v>
      </c>
      <c r="I100" s="664">
        <v>340</v>
      </c>
      <c r="J100" s="664">
        <v>1</v>
      </c>
      <c r="K100" s="664">
        <v>340</v>
      </c>
      <c r="L100" s="664">
        <v>0.5</v>
      </c>
      <c r="M100" s="664">
        <v>340</v>
      </c>
      <c r="N100" s="664">
        <v>2</v>
      </c>
      <c r="O100" s="664">
        <v>690</v>
      </c>
      <c r="P100" s="677">
        <v>1.0147058823529411</v>
      </c>
      <c r="Q100" s="665">
        <v>345</v>
      </c>
    </row>
    <row r="101" spans="1:17" ht="14.4" customHeight="1" x14ac:dyDescent="0.3">
      <c r="A101" s="660" t="s">
        <v>3498</v>
      </c>
      <c r="B101" s="661" t="s">
        <v>3321</v>
      </c>
      <c r="C101" s="661" t="s">
        <v>3349</v>
      </c>
      <c r="D101" s="661" t="s">
        <v>3473</v>
      </c>
      <c r="E101" s="661" t="s">
        <v>3474</v>
      </c>
      <c r="F101" s="664">
        <v>2</v>
      </c>
      <c r="G101" s="664">
        <v>4620</v>
      </c>
      <c r="H101" s="664">
        <v>1</v>
      </c>
      <c r="I101" s="664">
        <v>2310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3498</v>
      </c>
      <c r="B102" s="661" t="s">
        <v>3321</v>
      </c>
      <c r="C102" s="661" t="s">
        <v>3349</v>
      </c>
      <c r="D102" s="661" t="s">
        <v>3477</v>
      </c>
      <c r="E102" s="661" t="s">
        <v>3478</v>
      </c>
      <c r="F102" s="664"/>
      <c r="G102" s="664"/>
      <c r="H102" s="664"/>
      <c r="I102" s="664"/>
      <c r="J102" s="664">
        <v>28</v>
      </c>
      <c r="K102" s="664">
        <v>25333</v>
      </c>
      <c r="L102" s="664"/>
      <c r="M102" s="664">
        <v>904.75</v>
      </c>
      <c r="N102" s="664">
        <v>42</v>
      </c>
      <c r="O102" s="664">
        <v>37999.5</v>
      </c>
      <c r="P102" s="677"/>
      <c r="Q102" s="665">
        <v>904.75</v>
      </c>
    </row>
    <row r="103" spans="1:17" ht="14.4" customHeight="1" x14ac:dyDescent="0.3">
      <c r="A103" s="660" t="s">
        <v>3498</v>
      </c>
      <c r="B103" s="661" t="s">
        <v>3321</v>
      </c>
      <c r="C103" s="661" t="s">
        <v>3349</v>
      </c>
      <c r="D103" s="661" t="s">
        <v>3352</v>
      </c>
      <c r="E103" s="661" t="s">
        <v>3353</v>
      </c>
      <c r="F103" s="664">
        <v>8</v>
      </c>
      <c r="G103" s="664">
        <v>1941.1199999999994</v>
      </c>
      <c r="H103" s="664">
        <v>1</v>
      </c>
      <c r="I103" s="664">
        <v>242.63999999999993</v>
      </c>
      <c r="J103" s="664">
        <v>6</v>
      </c>
      <c r="K103" s="664">
        <v>1455.84</v>
      </c>
      <c r="L103" s="664">
        <v>0.75000000000000022</v>
      </c>
      <c r="M103" s="664">
        <v>242.64</v>
      </c>
      <c r="N103" s="664">
        <v>9</v>
      </c>
      <c r="O103" s="664">
        <v>2183.7599999999998</v>
      </c>
      <c r="P103" s="677">
        <v>1.1250000000000002</v>
      </c>
      <c r="Q103" s="665">
        <v>242.64</v>
      </c>
    </row>
    <row r="104" spans="1:17" ht="14.4" customHeight="1" x14ac:dyDescent="0.3">
      <c r="A104" s="660" t="s">
        <v>3498</v>
      </c>
      <c r="B104" s="661" t="s">
        <v>3321</v>
      </c>
      <c r="C104" s="661" t="s">
        <v>3349</v>
      </c>
      <c r="D104" s="661" t="s">
        <v>3359</v>
      </c>
      <c r="E104" s="661" t="s">
        <v>3357</v>
      </c>
      <c r="F104" s="664"/>
      <c r="G104" s="664"/>
      <c r="H104" s="664"/>
      <c r="I104" s="664"/>
      <c r="J104" s="664">
        <v>1</v>
      </c>
      <c r="K104" s="664">
        <v>500</v>
      </c>
      <c r="L104" s="664"/>
      <c r="M104" s="664">
        <v>500</v>
      </c>
      <c r="N104" s="664"/>
      <c r="O104" s="664"/>
      <c r="P104" s="677"/>
      <c r="Q104" s="665"/>
    </row>
    <row r="105" spans="1:17" ht="14.4" customHeight="1" x14ac:dyDescent="0.3">
      <c r="A105" s="660" t="s">
        <v>3498</v>
      </c>
      <c r="B105" s="661" t="s">
        <v>3321</v>
      </c>
      <c r="C105" s="661" t="s">
        <v>3360</v>
      </c>
      <c r="D105" s="661" t="s">
        <v>3479</v>
      </c>
      <c r="E105" s="661" t="s">
        <v>3480</v>
      </c>
      <c r="F105" s="664">
        <v>4</v>
      </c>
      <c r="G105" s="664">
        <v>740</v>
      </c>
      <c r="H105" s="664">
        <v>1</v>
      </c>
      <c r="I105" s="664">
        <v>185</v>
      </c>
      <c r="J105" s="664">
        <v>3</v>
      </c>
      <c r="K105" s="664">
        <v>555</v>
      </c>
      <c r="L105" s="664">
        <v>0.75</v>
      </c>
      <c r="M105" s="664">
        <v>185</v>
      </c>
      <c r="N105" s="664">
        <v>8</v>
      </c>
      <c r="O105" s="664">
        <v>1512</v>
      </c>
      <c r="P105" s="677">
        <v>2.0432432432432432</v>
      </c>
      <c r="Q105" s="665">
        <v>189</v>
      </c>
    </row>
    <row r="106" spans="1:17" ht="14.4" customHeight="1" x14ac:dyDescent="0.3">
      <c r="A106" s="660" t="s">
        <v>3498</v>
      </c>
      <c r="B106" s="661" t="s">
        <v>3321</v>
      </c>
      <c r="C106" s="661" t="s">
        <v>3360</v>
      </c>
      <c r="D106" s="661" t="s">
        <v>3499</v>
      </c>
      <c r="E106" s="661" t="s">
        <v>3500</v>
      </c>
      <c r="F106" s="664">
        <v>1</v>
      </c>
      <c r="G106" s="664">
        <v>1134</v>
      </c>
      <c r="H106" s="664">
        <v>1</v>
      </c>
      <c r="I106" s="664">
        <v>1134</v>
      </c>
      <c r="J106" s="664"/>
      <c r="K106" s="664"/>
      <c r="L106" s="664"/>
      <c r="M106" s="664"/>
      <c r="N106" s="664">
        <v>2</v>
      </c>
      <c r="O106" s="664">
        <v>2280</v>
      </c>
      <c r="P106" s="677">
        <v>2.0105820105820107</v>
      </c>
      <c r="Q106" s="665">
        <v>1140</v>
      </c>
    </row>
    <row r="107" spans="1:17" ht="14.4" customHeight="1" x14ac:dyDescent="0.3">
      <c r="A107" s="660" t="s">
        <v>3498</v>
      </c>
      <c r="B107" s="661" t="s">
        <v>3321</v>
      </c>
      <c r="C107" s="661" t="s">
        <v>3360</v>
      </c>
      <c r="D107" s="661" t="s">
        <v>3371</v>
      </c>
      <c r="E107" s="661" t="s">
        <v>3372</v>
      </c>
      <c r="F107" s="664">
        <v>154</v>
      </c>
      <c r="G107" s="664">
        <v>35728</v>
      </c>
      <c r="H107" s="664">
        <v>1</v>
      </c>
      <c r="I107" s="664">
        <v>232</v>
      </c>
      <c r="J107" s="664">
        <v>251</v>
      </c>
      <c r="K107" s="664">
        <v>58232</v>
      </c>
      <c r="L107" s="664">
        <v>1.6298701298701299</v>
      </c>
      <c r="M107" s="664">
        <v>232</v>
      </c>
      <c r="N107" s="664">
        <v>251</v>
      </c>
      <c r="O107" s="664">
        <v>58985</v>
      </c>
      <c r="P107" s="677">
        <v>1.6509460367218989</v>
      </c>
      <c r="Q107" s="665">
        <v>235</v>
      </c>
    </row>
    <row r="108" spans="1:17" ht="14.4" customHeight="1" x14ac:dyDescent="0.3">
      <c r="A108" s="660" t="s">
        <v>3498</v>
      </c>
      <c r="B108" s="661" t="s">
        <v>3321</v>
      </c>
      <c r="C108" s="661" t="s">
        <v>3360</v>
      </c>
      <c r="D108" s="661" t="s">
        <v>3373</v>
      </c>
      <c r="E108" s="661" t="s">
        <v>3374</v>
      </c>
      <c r="F108" s="664">
        <v>341</v>
      </c>
      <c r="G108" s="664">
        <v>39556</v>
      </c>
      <c r="H108" s="664">
        <v>1</v>
      </c>
      <c r="I108" s="664">
        <v>116</v>
      </c>
      <c r="J108" s="664">
        <v>391</v>
      </c>
      <c r="K108" s="664">
        <v>45356</v>
      </c>
      <c r="L108" s="664">
        <v>1.1466275659824048</v>
      </c>
      <c r="M108" s="664">
        <v>116</v>
      </c>
      <c r="N108" s="664">
        <v>302</v>
      </c>
      <c r="O108" s="664">
        <v>35636</v>
      </c>
      <c r="P108" s="677">
        <v>0.9008999898877541</v>
      </c>
      <c r="Q108" s="665">
        <v>118</v>
      </c>
    </row>
    <row r="109" spans="1:17" ht="14.4" customHeight="1" x14ac:dyDescent="0.3">
      <c r="A109" s="660" t="s">
        <v>3498</v>
      </c>
      <c r="B109" s="661" t="s">
        <v>3321</v>
      </c>
      <c r="C109" s="661" t="s">
        <v>3360</v>
      </c>
      <c r="D109" s="661" t="s">
        <v>3377</v>
      </c>
      <c r="E109" s="661" t="s">
        <v>3378</v>
      </c>
      <c r="F109" s="664">
        <v>15</v>
      </c>
      <c r="G109" s="664">
        <v>7260</v>
      </c>
      <c r="H109" s="664">
        <v>1</v>
      </c>
      <c r="I109" s="664">
        <v>484</v>
      </c>
      <c r="J109" s="664"/>
      <c r="K109" s="664"/>
      <c r="L109" s="664"/>
      <c r="M109" s="664"/>
      <c r="N109" s="664">
        <v>4</v>
      </c>
      <c r="O109" s="664">
        <v>1948</v>
      </c>
      <c r="P109" s="677">
        <v>0.26831955922865014</v>
      </c>
      <c r="Q109" s="665">
        <v>487</v>
      </c>
    </row>
    <row r="110" spans="1:17" ht="14.4" customHeight="1" x14ac:dyDescent="0.3">
      <c r="A110" s="660" t="s">
        <v>3498</v>
      </c>
      <c r="B110" s="661" t="s">
        <v>3321</v>
      </c>
      <c r="C110" s="661" t="s">
        <v>3360</v>
      </c>
      <c r="D110" s="661" t="s">
        <v>3379</v>
      </c>
      <c r="E110" s="661" t="s">
        <v>3380</v>
      </c>
      <c r="F110" s="664">
        <v>19</v>
      </c>
      <c r="G110" s="664">
        <v>12863</v>
      </c>
      <c r="H110" s="664">
        <v>1</v>
      </c>
      <c r="I110" s="664">
        <v>677</v>
      </c>
      <c r="J110" s="664"/>
      <c r="K110" s="664"/>
      <c r="L110" s="664"/>
      <c r="M110" s="664"/>
      <c r="N110" s="664">
        <v>12</v>
      </c>
      <c r="O110" s="664">
        <v>8160</v>
      </c>
      <c r="P110" s="677">
        <v>0.63437767239368736</v>
      </c>
      <c r="Q110" s="665">
        <v>680</v>
      </c>
    </row>
    <row r="111" spans="1:17" ht="14.4" customHeight="1" x14ac:dyDescent="0.3">
      <c r="A111" s="660" t="s">
        <v>3498</v>
      </c>
      <c r="B111" s="661" t="s">
        <v>3321</v>
      </c>
      <c r="C111" s="661" t="s">
        <v>3360</v>
      </c>
      <c r="D111" s="661" t="s">
        <v>3381</v>
      </c>
      <c r="E111" s="661" t="s">
        <v>3378</v>
      </c>
      <c r="F111" s="664">
        <v>4</v>
      </c>
      <c r="G111" s="664">
        <v>2212</v>
      </c>
      <c r="H111" s="664">
        <v>1</v>
      </c>
      <c r="I111" s="664">
        <v>553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3498</v>
      </c>
      <c r="B112" s="661" t="s">
        <v>3321</v>
      </c>
      <c r="C112" s="661" t="s">
        <v>3360</v>
      </c>
      <c r="D112" s="661" t="s">
        <v>3458</v>
      </c>
      <c r="E112" s="661" t="s">
        <v>3380</v>
      </c>
      <c r="F112" s="664">
        <v>67</v>
      </c>
      <c r="G112" s="664">
        <v>49982</v>
      </c>
      <c r="H112" s="664">
        <v>1</v>
      </c>
      <c r="I112" s="664">
        <v>746</v>
      </c>
      <c r="J112" s="664">
        <v>86</v>
      </c>
      <c r="K112" s="664">
        <v>64156</v>
      </c>
      <c r="L112" s="664">
        <v>1.2835820895522387</v>
      </c>
      <c r="M112" s="664">
        <v>746</v>
      </c>
      <c r="N112" s="664">
        <v>62</v>
      </c>
      <c r="O112" s="664">
        <v>46624</v>
      </c>
      <c r="P112" s="677">
        <v>0.93281581369292943</v>
      </c>
      <c r="Q112" s="665">
        <v>752</v>
      </c>
    </row>
    <row r="113" spans="1:17" ht="14.4" customHeight="1" x14ac:dyDescent="0.3">
      <c r="A113" s="660" t="s">
        <v>3498</v>
      </c>
      <c r="B113" s="661" t="s">
        <v>3321</v>
      </c>
      <c r="C113" s="661" t="s">
        <v>3360</v>
      </c>
      <c r="D113" s="661" t="s">
        <v>3459</v>
      </c>
      <c r="E113" s="661" t="s">
        <v>3460</v>
      </c>
      <c r="F113" s="664">
        <v>314</v>
      </c>
      <c r="G113" s="664">
        <v>252142</v>
      </c>
      <c r="H113" s="664">
        <v>1</v>
      </c>
      <c r="I113" s="664">
        <v>803</v>
      </c>
      <c r="J113" s="664">
        <v>318</v>
      </c>
      <c r="K113" s="664">
        <v>255354</v>
      </c>
      <c r="L113" s="664">
        <v>1.0127388535031847</v>
      </c>
      <c r="M113" s="664">
        <v>803</v>
      </c>
      <c r="N113" s="664">
        <v>258</v>
      </c>
      <c r="O113" s="664">
        <v>208722</v>
      </c>
      <c r="P113" s="677">
        <v>0.82779544859642584</v>
      </c>
      <c r="Q113" s="665">
        <v>809</v>
      </c>
    </row>
    <row r="114" spans="1:17" ht="14.4" customHeight="1" x14ac:dyDescent="0.3">
      <c r="A114" s="660" t="s">
        <v>3498</v>
      </c>
      <c r="B114" s="661" t="s">
        <v>3321</v>
      </c>
      <c r="C114" s="661" t="s">
        <v>3360</v>
      </c>
      <c r="D114" s="661" t="s">
        <v>3382</v>
      </c>
      <c r="E114" s="661" t="s">
        <v>3383</v>
      </c>
      <c r="F114" s="664">
        <v>9</v>
      </c>
      <c r="G114" s="664">
        <v>3951</v>
      </c>
      <c r="H114" s="664">
        <v>1</v>
      </c>
      <c r="I114" s="664">
        <v>439</v>
      </c>
      <c r="J114" s="664">
        <v>4</v>
      </c>
      <c r="K114" s="664">
        <v>1756</v>
      </c>
      <c r="L114" s="664">
        <v>0.44444444444444442</v>
      </c>
      <c r="M114" s="664">
        <v>439</v>
      </c>
      <c r="N114" s="664">
        <v>5</v>
      </c>
      <c r="O114" s="664">
        <v>2245</v>
      </c>
      <c r="P114" s="677">
        <v>0.56821057960010124</v>
      </c>
      <c r="Q114" s="665">
        <v>449</v>
      </c>
    </row>
    <row r="115" spans="1:17" ht="14.4" customHeight="1" x14ac:dyDescent="0.3">
      <c r="A115" s="660" t="s">
        <v>3498</v>
      </c>
      <c r="B115" s="661" t="s">
        <v>3321</v>
      </c>
      <c r="C115" s="661" t="s">
        <v>3360</v>
      </c>
      <c r="D115" s="661" t="s">
        <v>3481</v>
      </c>
      <c r="E115" s="661" t="s">
        <v>3423</v>
      </c>
      <c r="F115" s="664">
        <v>11</v>
      </c>
      <c r="G115" s="664">
        <v>4741</v>
      </c>
      <c r="H115" s="664">
        <v>1</v>
      </c>
      <c r="I115" s="664">
        <v>431</v>
      </c>
      <c r="J115" s="664">
        <v>6</v>
      </c>
      <c r="K115" s="664">
        <v>2586</v>
      </c>
      <c r="L115" s="664">
        <v>0.54545454545454541</v>
      </c>
      <c r="M115" s="664">
        <v>431</v>
      </c>
      <c r="N115" s="664">
        <v>11</v>
      </c>
      <c r="O115" s="664">
        <v>4807</v>
      </c>
      <c r="P115" s="677">
        <v>1.0139211136890951</v>
      </c>
      <c r="Q115" s="665">
        <v>437</v>
      </c>
    </row>
    <row r="116" spans="1:17" ht="14.4" customHeight="1" x14ac:dyDescent="0.3">
      <c r="A116" s="660" t="s">
        <v>3498</v>
      </c>
      <c r="B116" s="661" t="s">
        <v>3321</v>
      </c>
      <c r="C116" s="661" t="s">
        <v>3360</v>
      </c>
      <c r="D116" s="661" t="s">
        <v>3482</v>
      </c>
      <c r="E116" s="661" t="s">
        <v>3416</v>
      </c>
      <c r="F116" s="664">
        <v>16</v>
      </c>
      <c r="G116" s="664">
        <v>11280</v>
      </c>
      <c r="H116" s="664">
        <v>1</v>
      </c>
      <c r="I116" s="664">
        <v>705</v>
      </c>
      <c r="J116" s="664">
        <v>16</v>
      </c>
      <c r="K116" s="664">
        <v>11280</v>
      </c>
      <c r="L116" s="664">
        <v>1</v>
      </c>
      <c r="M116" s="664">
        <v>705</v>
      </c>
      <c r="N116" s="664">
        <v>14</v>
      </c>
      <c r="O116" s="664">
        <v>10010</v>
      </c>
      <c r="P116" s="677">
        <v>0.88741134751773054</v>
      </c>
      <c r="Q116" s="665">
        <v>715</v>
      </c>
    </row>
    <row r="117" spans="1:17" ht="14.4" customHeight="1" x14ac:dyDescent="0.3">
      <c r="A117" s="660" t="s">
        <v>3498</v>
      </c>
      <c r="B117" s="661" t="s">
        <v>3321</v>
      </c>
      <c r="C117" s="661" t="s">
        <v>3360</v>
      </c>
      <c r="D117" s="661" t="s">
        <v>3461</v>
      </c>
      <c r="E117" s="661" t="s">
        <v>3462</v>
      </c>
      <c r="F117" s="664">
        <v>105</v>
      </c>
      <c r="G117" s="664">
        <v>21735</v>
      </c>
      <c r="H117" s="664">
        <v>1</v>
      </c>
      <c r="I117" s="664">
        <v>207</v>
      </c>
      <c r="J117" s="664">
        <v>115</v>
      </c>
      <c r="K117" s="664">
        <v>23805</v>
      </c>
      <c r="L117" s="664">
        <v>1.0952380952380953</v>
      </c>
      <c r="M117" s="664">
        <v>207</v>
      </c>
      <c r="N117" s="664">
        <v>102</v>
      </c>
      <c r="O117" s="664">
        <v>21420</v>
      </c>
      <c r="P117" s="677">
        <v>0.98550724637681164</v>
      </c>
      <c r="Q117" s="665">
        <v>210</v>
      </c>
    </row>
    <row r="118" spans="1:17" ht="14.4" customHeight="1" x14ac:dyDescent="0.3">
      <c r="A118" s="660" t="s">
        <v>3498</v>
      </c>
      <c r="B118" s="661" t="s">
        <v>3321</v>
      </c>
      <c r="C118" s="661" t="s">
        <v>3360</v>
      </c>
      <c r="D118" s="661" t="s">
        <v>3386</v>
      </c>
      <c r="E118" s="661" t="s">
        <v>3387</v>
      </c>
      <c r="F118" s="664">
        <v>2</v>
      </c>
      <c r="G118" s="664">
        <v>654</v>
      </c>
      <c r="H118" s="664">
        <v>1</v>
      </c>
      <c r="I118" s="664">
        <v>327</v>
      </c>
      <c r="J118" s="664">
        <v>1</v>
      </c>
      <c r="K118" s="664">
        <v>327</v>
      </c>
      <c r="L118" s="664">
        <v>0.5</v>
      </c>
      <c r="M118" s="664">
        <v>327</v>
      </c>
      <c r="N118" s="664"/>
      <c r="O118" s="664"/>
      <c r="P118" s="677"/>
      <c r="Q118" s="665"/>
    </row>
    <row r="119" spans="1:17" ht="14.4" customHeight="1" x14ac:dyDescent="0.3">
      <c r="A119" s="660" t="s">
        <v>3498</v>
      </c>
      <c r="B119" s="661" t="s">
        <v>3321</v>
      </c>
      <c r="C119" s="661" t="s">
        <v>3360</v>
      </c>
      <c r="D119" s="661" t="s">
        <v>3390</v>
      </c>
      <c r="E119" s="661" t="s">
        <v>3391</v>
      </c>
      <c r="F119" s="664">
        <v>754</v>
      </c>
      <c r="G119" s="664">
        <v>61828</v>
      </c>
      <c r="H119" s="664">
        <v>1</v>
      </c>
      <c r="I119" s="664">
        <v>82</v>
      </c>
      <c r="J119" s="664">
        <v>642</v>
      </c>
      <c r="K119" s="664">
        <v>52644</v>
      </c>
      <c r="L119" s="664">
        <v>0.85145888594164454</v>
      </c>
      <c r="M119" s="664">
        <v>82</v>
      </c>
      <c r="N119" s="664">
        <v>608</v>
      </c>
      <c r="O119" s="664">
        <v>51680</v>
      </c>
      <c r="P119" s="677">
        <v>0.83586724461409068</v>
      </c>
      <c r="Q119" s="665">
        <v>85</v>
      </c>
    </row>
    <row r="120" spans="1:17" ht="14.4" customHeight="1" x14ac:dyDescent="0.3">
      <c r="A120" s="660" t="s">
        <v>3498</v>
      </c>
      <c r="B120" s="661" t="s">
        <v>3321</v>
      </c>
      <c r="C120" s="661" t="s">
        <v>3360</v>
      </c>
      <c r="D120" s="661" t="s">
        <v>3394</v>
      </c>
      <c r="E120" s="661" t="s">
        <v>3395</v>
      </c>
      <c r="F120" s="664">
        <v>1</v>
      </c>
      <c r="G120" s="664">
        <v>703</v>
      </c>
      <c r="H120" s="664">
        <v>1</v>
      </c>
      <c r="I120" s="664">
        <v>703</v>
      </c>
      <c r="J120" s="664">
        <v>1</v>
      </c>
      <c r="K120" s="664">
        <v>703</v>
      </c>
      <c r="L120" s="664">
        <v>1</v>
      </c>
      <c r="M120" s="664">
        <v>703</v>
      </c>
      <c r="N120" s="664">
        <v>6</v>
      </c>
      <c r="O120" s="664">
        <v>4242</v>
      </c>
      <c r="P120" s="677">
        <v>6.0341394025604549</v>
      </c>
      <c r="Q120" s="665">
        <v>707</v>
      </c>
    </row>
    <row r="121" spans="1:17" ht="14.4" customHeight="1" x14ac:dyDescent="0.3">
      <c r="A121" s="660" t="s">
        <v>3498</v>
      </c>
      <c r="B121" s="661" t="s">
        <v>3321</v>
      </c>
      <c r="C121" s="661" t="s">
        <v>3360</v>
      </c>
      <c r="D121" s="661" t="s">
        <v>3396</v>
      </c>
      <c r="E121" s="661" t="s">
        <v>3397</v>
      </c>
      <c r="F121" s="664">
        <v>5</v>
      </c>
      <c r="G121" s="664">
        <v>0</v>
      </c>
      <c r="H121" s="664"/>
      <c r="I121" s="664">
        <v>0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3498</v>
      </c>
      <c r="B122" s="661" t="s">
        <v>3321</v>
      </c>
      <c r="C122" s="661" t="s">
        <v>3360</v>
      </c>
      <c r="D122" s="661" t="s">
        <v>3485</v>
      </c>
      <c r="E122" s="661" t="s">
        <v>3460</v>
      </c>
      <c r="F122" s="664">
        <v>230</v>
      </c>
      <c r="G122" s="664">
        <v>213670</v>
      </c>
      <c r="H122" s="664">
        <v>1</v>
      </c>
      <c r="I122" s="664">
        <v>929</v>
      </c>
      <c r="J122" s="664">
        <v>109</v>
      </c>
      <c r="K122" s="664">
        <v>101261</v>
      </c>
      <c r="L122" s="664">
        <v>0.47391304347826085</v>
      </c>
      <c r="M122" s="664">
        <v>929</v>
      </c>
      <c r="N122" s="664">
        <v>210</v>
      </c>
      <c r="O122" s="664">
        <v>196350</v>
      </c>
      <c r="P122" s="677">
        <v>0.91894042214630034</v>
      </c>
      <c r="Q122" s="665">
        <v>935</v>
      </c>
    </row>
    <row r="123" spans="1:17" ht="14.4" customHeight="1" x14ac:dyDescent="0.3">
      <c r="A123" s="660" t="s">
        <v>3498</v>
      </c>
      <c r="B123" s="661" t="s">
        <v>3321</v>
      </c>
      <c r="C123" s="661" t="s">
        <v>3360</v>
      </c>
      <c r="D123" s="661" t="s">
        <v>3400</v>
      </c>
      <c r="E123" s="661" t="s">
        <v>3401</v>
      </c>
      <c r="F123" s="664">
        <v>8</v>
      </c>
      <c r="G123" s="664">
        <v>896</v>
      </c>
      <c r="H123" s="664">
        <v>1</v>
      </c>
      <c r="I123" s="664">
        <v>112</v>
      </c>
      <c r="J123" s="664">
        <v>5</v>
      </c>
      <c r="K123" s="664">
        <v>560</v>
      </c>
      <c r="L123" s="664">
        <v>0.625</v>
      </c>
      <c r="M123" s="664">
        <v>112</v>
      </c>
      <c r="N123" s="664">
        <v>8</v>
      </c>
      <c r="O123" s="664">
        <v>912</v>
      </c>
      <c r="P123" s="677">
        <v>1.0178571428571428</v>
      </c>
      <c r="Q123" s="665">
        <v>114</v>
      </c>
    </row>
    <row r="124" spans="1:17" ht="14.4" customHeight="1" x14ac:dyDescent="0.3">
      <c r="A124" s="660" t="s">
        <v>3498</v>
      </c>
      <c r="B124" s="661" t="s">
        <v>3321</v>
      </c>
      <c r="C124" s="661" t="s">
        <v>3360</v>
      </c>
      <c r="D124" s="661" t="s">
        <v>3463</v>
      </c>
      <c r="E124" s="661" t="s">
        <v>3460</v>
      </c>
      <c r="F124" s="664">
        <v>54</v>
      </c>
      <c r="G124" s="664">
        <v>39636</v>
      </c>
      <c r="H124" s="664">
        <v>1</v>
      </c>
      <c r="I124" s="664">
        <v>734</v>
      </c>
      <c r="J124" s="664">
        <v>58</v>
      </c>
      <c r="K124" s="664">
        <v>42572</v>
      </c>
      <c r="L124" s="664">
        <v>1.0740740740740742</v>
      </c>
      <c r="M124" s="664">
        <v>734</v>
      </c>
      <c r="N124" s="664">
        <v>32</v>
      </c>
      <c r="O124" s="664">
        <v>23584</v>
      </c>
      <c r="P124" s="677">
        <v>0.59501463316177217</v>
      </c>
      <c r="Q124" s="665">
        <v>737</v>
      </c>
    </row>
    <row r="125" spans="1:17" ht="14.4" customHeight="1" x14ac:dyDescent="0.3">
      <c r="A125" s="660" t="s">
        <v>3498</v>
      </c>
      <c r="B125" s="661" t="s">
        <v>3321</v>
      </c>
      <c r="C125" s="661" t="s">
        <v>3360</v>
      </c>
      <c r="D125" s="661" t="s">
        <v>3486</v>
      </c>
      <c r="E125" s="661" t="s">
        <v>3487</v>
      </c>
      <c r="F125" s="664">
        <v>1</v>
      </c>
      <c r="G125" s="664">
        <v>56</v>
      </c>
      <c r="H125" s="664">
        <v>1</v>
      </c>
      <c r="I125" s="664">
        <v>56</v>
      </c>
      <c r="J125" s="664"/>
      <c r="K125" s="664"/>
      <c r="L125" s="664"/>
      <c r="M125" s="664"/>
      <c r="N125" s="664">
        <v>1</v>
      </c>
      <c r="O125" s="664">
        <v>57</v>
      </c>
      <c r="P125" s="677">
        <v>1.0178571428571428</v>
      </c>
      <c r="Q125" s="665">
        <v>57</v>
      </c>
    </row>
    <row r="126" spans="1:17" ht="14.4" customHeight="1" x14ac:dyDescent="0.3">
      <c r="A126" s="660" t="s">
        <v>3498</v>
      </c>
      <c r="B126" s="661" t="s">
        <v>3321</v>
      </c>
      <c r="C126" s="661" t="s">
        <v>3360</v>
      </c>
      <c r="D126" s="661" t="s">
        <v>3464</v>
      </c>
      <c r="E126" s="661" t="s">
        <v>3465</v>
      </c>
      <c r="F126" s="664">
        <v>37</v>
      </c>
      <c r="G126" s="664">
        <v>19388</v>
      </c>
      <c r="H126" s="664">
        <v>1</v>
      </c>
      <c r="I126" s="664">
        <v>524</v>
      </c>
      <c r="J126" s="664">
        <v>35</v>
      </c>
      <c r="K126" s="664">
        <v>18340</v>
      </c>
      <c r="L126" s="664">
        <v>0.94594594594594594</v>
      </c>
      <c r="M126" s="664">
        <v>524</v>
      </c>
      <c r="N126" s="664">
        <v>32</v>
      </c>
      <c r="O126" s="664">
        <v>16864</v>
      </c>
      <c r="P126" s="677">
        <v>0.86981638126676297</v>
      </c>
      <c r="Q126" s="665">
        <v>527</v>
      </c>
    </row>
    <row r="127" spans="1:17" ht="14.4" customHeight="1" x14ac:dyDescent="0.3">
      <c r="A127" s="660" t="s">
        <v>3498</v>
      </c>
      <c r="B127" s="661" t="s">
        <v>3321</v>
      </c>
      <c r="C127" s="661" t="s">
        <v>3360</v>
      </c>
      <c r="D127" s="661" t="s">
        <v>3406</v>
      </c>
      <c r="E127" s="661" t="s">
        <v>3407</v>
      </c>
      <c r="F127" s="664"/>
      <c r="G127" s="664"/>
      <c r="H127" s="664"/>
      <c r="I127" s="664"/>
      <c r="J127" s="664">
        <v>1</v>
      </c>
      <c r="K127" s="664">
        <v>296</v>
      </c>
      <c r="L127" s="664"/>
      <c r="M127" s="664">
        <v>296</v>
      </c>
      <c r="N127" s="664">
        <v>3</v>
      </c>
      <c r="O127" s="664">
        <v>897</v>
      </c>
      <c r="P127" s="677"/>
      <c r="Q127" s="665">
        <v>299</v>
      </c>
    </row>
    <row r="128" spans="1:17" ht="14.4" customHeight="1" x14ac:dyDescent="0.3">
      <c r="A128" s="660" t="s">
        <v>3498</v>
      </c>
      <c r="B128" s="661" t="s">
        <v>3321</v>
      </c>
      <c r="C128" s="661" t="s">
        <v>3360</v>
      </c>
      <c r="D128" s="661" t="s">
        <v>3466</v>
      </c>
      <c r="E128" s="661" t="s">
        <v>3462</v>
      </c>
      <c r="F128" s="664">
        <v>12</v>
      </c>
      <c r="G128" s="664">
        <v>2064</v>
      </c>
      <c r="H128" s="664">
        <v>1</v>
      </c>
      <c r="I128" s="664">
        <v>172</v>
      </c>
      <c r="J128" s="664">
        <v>15</v>
      </c>
      <c r="K128" s="664">
        <v>2580</v>
      </c>
      <c r="L128" s="664">
        <v>1.25</v>
      </c>
      <c r="M128" s="664">
        <v>172</v>
      </c>
      <c r="N128" s="664">
        <v>9</v>
      </c>
      <c r="O128" s="664">
        <v>1566</v>
      </c>
      <c r="P128" s="677">
        <v>0.75872093023255816</v>
      </c>
      <c r="Q128" s="665">
        <v>174</v>
      </c>
    </row>
    <row r="129" spans="1:17" ht="14.4" customHeight="1" x14ac:dyDescent="0.3">
      <c r="A129" s="660" t="s">
        <v>3498</v>
      </c>
      <c r="B129" s="661" t="s">
        <v>3321</v>
      </c>
      <c r="C129" s="661" t="s">
        <v>3360</v>
      </c>
      <c r="D129" s="661" t="s">
        <v>3410</v>
      </c>
      <c r="E129" s="661" t="s">
        <v>3407</v>
      </c>
      <c r="F129" s="664">
        <v>3</v>
      </c>
      <c r="G129" s="664">
        <v>1095</v>
      </c>
      <c r="H129" s="664">
        <v>1</v>
      </c>
      <c r="I129" s="664">
        <v>365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3498</v>
      </c>
      <c r="B130" s="661" t="s">
        <v>3321</v>
      </c>
      <c r="C130" s="661" t="s">
        <v>3360</v>
      </c>
      <c r="D130" s="661" t="s">
        <v>3415</v>
      </c>
      <c r="E130" s="661" t="s">
        <v>3416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606</v>
      </c>
      <c r="P130" s="677"/>
      <c r="Q130" s="665">
        <v>606</v>
      </c>
    </row>
    <row r="131" spans="1:17" ht="14.4" customHeight="1" x14ac:dyDescent="0.3">
      <c r="A131" s="660" t="s">
        <v>3498</v>
      </c>
      <c r="B131" s="661" t="s">
        <v>3321</v>
      </c>
      <c r="C131" s="661" t="s">
        <v>3360</v>
      </c>
      <c r="D131" s="661" t="s">
        <v>3488</v>
      </c>
      <c r="E131" s="661" t="s">
        <v>3489</v>
      </c>
      <c r="F131" s="664">
        <v>4</v>
      </c>
      <c r="G131" s="664">
        <v>400</v>
      </c>
      <c r="H131" s="664">
        <v>1</v>
      </c>
      <c r="I131" s="664">
        <v>100</v>
      </c>
      <c r="J131" s="664">
        <v>1</v>
      </c>
      <c r="K131" s="664">
        <v>100</v>
      </c>
      <c r="L131" s="664">
        <v>0.25</v>
      </c>
      <c r="M131" s="664">
        <v>100</v>
      </c>
      <c r="N131" s="664">
        <v>1</v>
      </c>
      <c r="O131" s="664">
        <v>100</v>
      </c>
      <c r="P131" s="677">
        <v>0.25</v>
      </c>
      <c r="Q131" s="665">
        <v>100</v>
      </c>
    </row>
    <row r="132" spans="1:17" ht="14.4" customHeight="1" x14ac:dyDescent="0.3">
      <c r="A132" s="660" t="s">
        <v>3498</v>
      </c>
      <c r="B132" s="661" t="s">
        <v>3321</v>
      </c>
      <c r="C132" s="661" t="s">
        <v>3360</v>
      </c>
      <c r="D132" s="661" t="s">
        <v>3490</v>
      </c>
      <c r="E132" s="661" t="s">
        <v>3460</v>
      </c>
      <c r="F132" s="664">
        <v>61</v>
      </c>
      <c r="G132" s="664">
        <v>61732</v>
      </c>
      <c r="H132" s="664">
        <v>1</v>
      </c>
      <c r="I132" s="664">
        <v>1012</v>
      </c>
      <c r="J132" s="664">
        <v>74</v>
      </c>
      <c r="K132" s="664">
        <v>74888</v>
      </c>
      <c r="L132" s="664">
        <v>1.2131147540983607</v>
      </c>
      <c r="M132" s="664">
        <v>1012</v>
      </c>
      <c r="N132" s="664">
        <v>35</v>
      </c>
      <c r="O132" s="664">
        <v>35630</v>
      </c>
      <c r="P132" s="677">
        <v>0.57717229313808072</v>
      </c>
      <c r="Q132" s="665">
        <v>1018</v>
      </c>
    </row>
    <row r="133" spans="1:17" ht="14.4" customHeight="1" x14ac:dyDescent="0.3">
      <c r="A133" s="660" t="s">
        <v>3498</v>
      </c>
      <c r="B133" s="661" t="s">
        <v>3321</v>
      </c>
      <c r="C133" s="661" t="s">
        <v>3360</v>
      </c>
      <c r="D133" s="661" t="s">
        <v>3421</v>
      </c>
      <c r="E133" s="661" t="s">
        <v>3383</v>
      </c>
      <c r="F133" s="664"/>
      <c r="G133" s="664"/>
      <c r="H133" s="664"/>
      <c r="I133" s="664"/>
      <c r="J133" s="664"/>
      <c r="K133" s="664"/>
      <c r="L133" s="664"/>
      <c r="M133" s="664"/>
      <c r="N133" s="664">
        <v>2</v>
      </c>
      <c r="O133" s="664">
        <v>680</v>
      </c>
      <c r="P133" s="677"/>
      <c r="Q133" s="665">
        <v>340</v>
      </c>
    </row>
    <row r="134" spans="1:17" ht="14.4" customHeight="1" x14ac:dyDescent="0.3">
      <c r="A134" s="660" t="s">
        <v>3498</v>
      </c>
      <c r="B134" s="661" t="s">
        <v>3321</v>
      </c>
      <c r="C134" s="661" t="s">
        <v>3360</v>
      </c>
      <c r="D134" s="661" t="s">
        <v>3422</v>
      </c>
      <c r="E134" s="661" t="s">
        <v>3423</v>
      </c>
      <c r="F134" s="664"/>
      <c r="G134" s="664"/>
      <c r="H134" s="664"/>
      <c r="I134" s="664"/>
      <c r="J134" s="664"/>
      <c r="K134" s="664"/>
      <c r="L134" s="664"/>
      <c r="M134" s="664"/>
      <c r="N134" s="664">
        <v>3</v>
      </c>
      <c r="O134" s="664">
        <v>1095</v>
      </c>
      <c r="P134" s="677"/>
      <c r="Q134" s="665">
        <v>365</v>
      </c>
    </row>
    <row r="135" spans="1:17" ht="14.4" customHeight="1" x14ac:dyDescent="0.3">
      <c r="A135" s="660" t="s">
        <v>3498</v>
      </c>
      <c r="B135" s="661" t="s">
        <v>3321</v>
      </c>
      <c r="C135" s="661" t="s">
        <v>3360</v>
      </c>
      <c r="D135" s="661" t="s">
        <v>3491</v>
      </c>
      <c r="E135" s="661" t="s">
        <v>3460</v>
      </c>
      <c r="F135" s="664">
        <v>3</v>
      </c>
      <c r="G135" s="664">
        <v>2580</v>
      </c>
      <c r="H135" s="664">
        <v>1</v>
      </c>
      <c r="I135" s="664">
        <v>860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3498</v>
      </c>
      <c r="B136" s="661" t="s">
        <v>3321</v>
      </c>
      <c r="C136" s="661" t="s">
        <v>3360</v>
      </c>
      <c r="D136" s="661" t="s">
        <v>3424</v>
      </c>
      <c r="E136" s="661" t="s">
        <v>3425</v>
      </c>
      <c r="F136" s="664"/>
      <c r="G136" s="664"/>
      <c r="H136" s="664"/>
      <c r="I136" s="664"/>
      <c r="J136" s="664"/>
      <c r="K136" s="664"/>
      <c r="L136" s="664"/>
      <c r="M136" s="664"/>
      <c r="N136" s="664">
        <v>6</v>
      </c>
      <c r="O136" s="664">
        <v>3138</v>
      </c>
      <c r="P136" s="677"/>
      <c r="Q136" s="665">
        <v>523</v>
      </c>
    </row>
    <row r="137" spans="1:17" ht="14.4" customHeight="1" x14ac:dyDescent="0.3">
      <c r="A137" s="660" t="s">
        <v>3498</v>
      </c>
      <c r="B137" s="661" t="s">
        <v>3321</v>
      </c>
      <c r="C137" s="661" t="s">
        <v>3360</v>
      </c>
      <c r="D137" s="661" t="s">
        <v>3492</v>
      </c>
      <c r="E137" s="661" t="s">
        <v>3425</v>
      </c>
      <c r="F137" s="664">
        <v>77</v>
      </c>
      <c r="G137" s="664">
        <v>61677</v>
      </c>
      <c r="H137" s="664">
        <v>1</v>
      </c>
      <c r="I137" s="664">
        <v>801</v>
      </c>
      <c r="J137" s="664">
        <v>41</v>
      </c>
      <c r="K137" s="664">
        <v>32841</v>
      </c>
      <c r="L137" s="664">
        <v>0.53246753246753242</v>
      </c>
      <c r="M137" s="664">
        <v>801</v>
      </c>
      <c r="N137" s="664">
        <v>64</v>
      </c>
      <c r="O137" s="664">
        <v>51648</v>
      </c>
      <c r="P137" s="677">
        <v>0.8373948149229048</v>
      </c>
      <c r="Q137" s="665">
        <v>807</v>
      </c>
    </row>
    <row r="138" spans="1:17" ht="14.4" customHeight="1" x14ac:dyDescent="0.3">
      <c r="A138" s="660" t="s">
        <v>3498</v>
      </c>
      <c r="B138" s="661" t="s">
        <v>3321</v>
      </c>
      <c r="C138" s="661" t="s">
        <v>3360</v>
      </c>
      <c r="D138" s="661" t="s">
        <v>3493</v>
      </c>
      <c r="E138" s="661" t="s">
        <v>3425</v>
      </c>
      <c r="F138" s="664">
        <v>49</v>
      </c>
      <c r="G138" s="664">
        <v>28861</v>
      </c>
      <c r="H138" s="664">
        <v>1</v>
      </c>
      <c r="I138" s="664">
        <v>589</v>
      </c>
      <c r="J138" s="664">
        <v>89</v>
      </c>
      <c r="K138" s="664">
        <v>52421</v>
      </c>
      <c r="L138" s="664">
        <v>1.8163265306122449</v>
      </c>
      <c r="M138" s="664">
        <v>589</v>
      </c>
      <c r="N138" s="664">
        <v>41</v>
      </c>
      <c r="O138" s="664">
        <v>24395</v>
      </c>
      <c r="P138" s="677">
        <v>0.84525830705796745</v>
      </c>
      <c r="Q138" s="665">
        <v>595</v>
      </c>
    </row>
    <row r="139" spans="1:17" ht="14.4" customHeight="1" x14ac:dyDescent="0.3">
      <c r="A139" s="660" t="s">
        <v>3498</v>
      </c>
      <c r="B139" s="661" t="s">
        <v>3321</v>
      </c>
      <c r="C139" s="661" t="s">
        <v>3360</v>
      </c>
      <c r="D139" s="661" t="s">
        <v>3429</v>
      </c>
      <c r="E139" s="661" t="s">
        <v>3430</v>
      </c>
      <c r="F139" s="664"/>
      <c r="G139" s="664"/>
      <c r="H139" s="664"/>
      <c r="I139" s="664"/>
      <c r="J139" s="664">
        <v>1</v>
      </c>
      <c r="K139" s="664">
        <v>1043</v>
      </c>
      <c r="L139" s="664"/>
      <c r="M139" s="664">
        <v>1043</v>
      </c>
      <c r="N139" s="664"/>
      <c r="O139" s="664"/>
      <c r="P139" s="677"/>
      <c r="Q139" s="665"/>
    </row>
    <row r="140" spans="1:17" ht="14.4" customHeight="1" x14ac:dyDescent="0.3">
      <c r="A140" s="660" t="s">
        <v>3501</v>
      </c>
      <c r="B140" s="661" t="s">
        <v>3321</v>
      </c>
      <c r="C140" s="661" t="s">
        <v>3349</v>
      </c>
      <c r="D140" s="661" t="s">
        <v>3473</v>
      </c>
      <c r="E140" s="661" t="s">
        <v>3474</v>
      </c>
      <c r="F140" s="664">
        <v>1</v>
      </c>
      <c r="G140" s="664">
        <v>2310</v>
      </c>
      <c r="H140" s="664">
        <v>1</v>
      </c>
      <c r="I140" s="664">
        <v>2310</v>
      </c>
      <c r="J140" s="664">
        <v>1</v>
      </c>
      <c r="K140" s="664">
        <v>2310</v>
      </c>
      <c r="L140" s="664">
        <v>1</v>
      </c>
      <c r="M140" s="664">
        <v>2310</v>
      </c>
      <c r="N140" s="664">
        <v>1</v>
      </c>
      <c r="O140" s="664">
        <v>2310</v>
      </c>
      <c r="P140" s="677">
        <v>1</v>
      </c>
      <c r="Q140" s="665">
        <v>2310</v>
      </c>
    </row>
    <row r="141" spans="1:17" ht="14.4" customHeight="1" x14ac:dyDescent="0.3">
      <c r="A141" s="660" t="s">
        <v>3501</v>
      </c>
      <c r="B141" s="661" t="s">
        <v>3321</v>
      </c>
      <c r="C141" s="661" t="s">
        <v>3349</v>
      </c>
      <c r="D141" s="661" t="s">
        <v>3475</v>
      </c>
      <c r="E141" s="661" t="s">
        <v>3476</v>
      </c>
      <c r="F141" s="664">
        <v>1</v>
      </c>
      <c r="G141" s="664">
        <v>2310</v>
      </c>
      <c r="H141" s="664">
        <v>1</v>
      </c>
      <c r="I141" s="664">
        <v>2310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3501</v>
      </c>
      <c r="B142" s="661" t="s">
        <v>3321</v>
      </c>
      <c r="C142" s="661" t="s">
        <v>3349</v>
      </c>
      <c r="D142" s="661" t="s">
        <v>3477</v>
      </c>
      <c r="E142" s="661" t="s">
        <v>3478</v>
      </c>
      <c r="F142" s="664"/>
      <c r="G142" s="664"/>
      <c r="H142" s="664"/>
      <c r="I142" s="664"/>
      <c r="J142" s="664">
        <v>158</v>
      </c>
      <c r="K142" s="664">
        <v>142950.5</v>
      </c>
      <c r="L142" s="664"/>
      <c r="M142" s="664">
        <v>904.75</v>
      </c>
      <c r="N142" s="664">
        <v>163</v>
      </c>
      <c r="O142" s="664">
        <v>147474.25</v>
      </c>
      <c r="P142" s="677"/>
      <c r="Q142" s="665">
        <v>904.75</v>
      </c>
    </row>
    <row r="143" spans="1:17" ht="14.4" customHeight="1" x14ac:dyDescent="0.3">
      <c r="A143" s="660" t="s">
        <v>3501</v>
      </c>
      <c r="B143" s="661" t="s">
        <v>3321</v>
      </c>
      <c r="C143" s="661" t="s">
        <v>3349</v>
      </c>
      <c r="D143" s="661" t="s">
        <v>3352</v>
      </c>
      <c r="E143" s="661" t="s">
        <v>3353</v>
      </c>
      <c r="F143" s="664">
        <v>2</v>
      </c>
      <c r="G143" s="664">
        <v>485.28</v>
      </c>
      <c r="H143" s="664">
        <v>1</v>
      </c>
      <c r="I143" s="664">
        <v>242.64</v>
      </c>
      <c r="J143" s="664">
        <v>1</v>
      </c>
      <c r="K143" s="664">
        <v>242.64</v>
      </c>
      <c r="L143" s="664">
        <v>0.5</v>
      </c>
      <c r="M143" s="664">
        <v>242.64</v>
      </c>
      <c r="N143" s="664">
        <v>3</v>
      </c>
      <c r="O143" s="664">
        <v>727.92</v>
      </c>
      <c r="P143" s="677">
        <v>1.5</v>
      </c>
      <c r="Q143" s="665">
        <v>242.64</v>
      </c>
    </row>
    <row r="144" spans="1:17" ht="14.4" customHeight="1" x14ac:dyDescent="0.3">
      <c r="A144" s="660" t="s">
        <v>3501</v>
      </c>
      <c r="B144" s="661" t="s">
        <v>3321</v>
      </c>
      <c r="C144" s="661" t="s">
        <v>3360</v>
      </c>
      <c r="D144" s="661" t="s">
        <v>3479</v>
      </c>
      <c r="E144" s="661" t="s">
        <v>3480</v>
      </c>
      <c r="F144" s="664">
        <v>8</v>
      </c>
      <c r="G144" s="664">
        <v>1480</v>
      </c>
      <c r="H144" s="664">
        <v>1</v>
      </c>
      <c r="I144" s="664">
        <v>185</v>
      </c>
      <c r="J144" s="664">
        <v>6</v>
      </c>
      <c r="K144" s="664">
        <v>1110</v>
      </c>
      <c r="L144" s="664">
        <v>0.75</v>
      </c>
      <c r="M144" s="664">
        <v>185</v>
      </c>
      <c r="N144" s="664">
        <v>10</v>
      </c>
      <c r="O144" s="664">
        <v>1890</v>
      </c>
      <c r="P144" s="677">
        <v>1.277027027027027</v>
      </c>
      <c r="Q144" s="665">
        <v>189</v>
      </c>
    </row>
    <row r="145" spans="1:17" ht="14.4" customHeight="1" x14ac:dyDescent="0.3">
      <c r="A145" s="660" t="s">
        <v>3501</v>
      </c>
      <c r="B145" s="661" t="s">
        <v>3321</v>
      </c>
      <c r="C145" s="661" t="s">
        <v>3360</v>
      </c>
      <c r="D145" s="661" t="s">
        <v>3499</v>
      </c>
      <c r="E145" s="661" t="s">
        <v>3500</v>
      </c>
      <c r="F145" s="664">
        <v>1</v>
      </c>
      <c r="G145" s="664">
        <v>1134</v>
      </c>
      <c r="H145" s="664">
        <v>1</v>
      </c>
      <c r="I145" s="664">
        <v>1134</v>
      </c>
      <c r="J145" s="664">
        <v>2</v>
      </c>
      <c r="K145" s="664">
        <v>2268</v>
      </c>
      <c r="L145" s="664">
        <v>2</v>
      </c>
      <c r="M145" s="664">
        <v>1134</v>
      </c>
      <c r="N145" s="664">
        <v>3</v>
      </c>
      <c r="O145" s="664">
        <v>3420</v>
      </c>
      <c r="P145" s="677">
        <v>3.0158730158730158</v>
      </c>
      <c r="Q145" s="665">
        <v>1140</v>
      </c>
    </row>
    <row r="146" spans="1:17" ht="14.4" customHeight="1" x14ac:dyDescent="0.3">
      <c r="A146" s="660" t="s">
        <v>3501</v>
      </c>
      <c r="B146" s="661" t="s">
        <v>3321</v>
      </c>
      <c r="C146" s="661" t="s">
        <v>3360</v>
      </c>
      <c r="D146" s="661" t="s">
        <v>3365</v>
      </c>
      <c r="E146" s="661" t="s">
        <v>3366</v>
      </c>
      <c r="F146" s="664"/>
      <c r="G146" s="664"/>
      <c r="H146" s="664"/>
      <c r="I146" s="664"/>
      <c r="J146" s="664"/>
      <c r="K146" s="664"/>
      <c r="L146" s="664"/>
      <c r="M146" s="664"/>
      <c r="N146" s="664">
        <v>1</v>
      </c>
      <c r="O146" s="664">
        <v>35</v>
      </c>
      <c r="P146" s="677"/>
      <c r="Q146" s="665">
        <v>35</v>
      </c>
    </row>
    <row r="147" spans="1:17" ht="14.4" customHeight="1" x14ac:dyDescent="0.3">
      <c r="A147" s="660" t="s">
        <v>3501</v>
      </c>
      <c r="B147" s="661" t="s">
        <v>3321</v>
      </c>
      <c r="C147" s="661" t="s">
        <v>3360</v>
      </c>
      <c r="D147" s="661" t="s">
        <v>3371</v>
      </c>
      <c r="E147" s="661" t="s">
        <v>3372</v>
      </c>
      <c r="F147" s="664">
        <v>200</v>
      </c>
      <c r="G147" s="664">
        <v>46400</v>
      </c>
      <c r="H147" s="664">
        <v>1</v>
      </c>
      <c r="I147" s="664">
        <v>232</v>
      </c>
      <c r="J147" s="664">
        <v>338</v>
      </c>
      <c r="K147" s="664">
        <v>78416</v>
      </c>
      <c r="L147" s="664">
        <v>1.69</v>
      </c>
      <c r="M147" s="664">
        <v>232</v>
      </c>
      <c r="N147" s="664">
        <v>357</v>
      </c>
      <c r="O147" s="664">
        <v>83895</v>
      </c>
      <c r="P147" s="677">
        <v>1.8080818965517242</v>
      </c>
      <c r="Q147" s="665">
        <v>235</v>
      </c>
    </row>
    <row r="148" spans="1:17" ht="14.4" customHeight="1" x14ac:dyDescent="0.3">
      <c r="A148" s="660" t="s">
        <v>3501</v>
      </c>
      <c r="B148" s="661" t="s">
        <v>3321</v>
      </c>
      <c r="C148" s="661" t="s">
        <v>3360</v>
      </c>
      <c r="D148" s="661" t="s">
        <v>3373</v>
      </c>
      <c r="E148" s="661" t="s">
        <v>3374</v>
      </c>
      <c r="F148" s="664">
        <v>108</v>
      </c>
      <c r="G148" s="664">
        <v>12528</v>
      </c>
      <c r="H148" s="664">
        <v>1</v>
      </c>
      <c r="I148" s="664">
        <v>116</v>
      </c>
      <c r="J148" s="664">
        <v>155</v>
      </c>
      <c r="K148" s="664">
        <v>17980</v>
      </c>
      <c r="L148" s="664">
        <v>1.4351851851851851</v>
      </c>
      <c r="M148" s="664">
        <v>116</v>
      </c>
      <c r="N148" s="664">
        <v>99</v>
      </c>
      <c r="O148" s="664">
        <v>11682</v>
      </c>
      <c r="P148" s="677">
        <v>0.93247126436781613</v>
      </c>
      <c r="Q148" s="665">
        <v>118</v>
      </c>
    </row>
    <row r="149" spans="1:17" ht="14.4" customHeight="1" x14ac:dyDescent="0.3">
      <c r="A149" s="660" t="s">
        <v>3501</v>
      </c>
      <c r="B149" s="661" t="s">
        <v>3321</v>
      </c>
      <c r="C149" s="661" t="s">
        <v>3360</v>
      </c>
      <c r="D149" s="661" t="s">
        <v>3377</v>
      </c>
      <c r="E149" s="661" t="s">
        <v>3378</v>
      </c>
      <c r="F149" s="664"/>
      <c r="G149" s="664"/>
      <c r="H149" s="664"/>
      <c r="I149" s="664"/>
      <c r="J149" s="664">
        <v>2</v>
      </c>
      <c r="K149" s="664">
        <v>968</v>
      </c>
      <c r="L149" s="664"/>
      <c r="M149" s="664">
        <v>484</v>
      </c>
      <c r="N149" s="664"/>
      <c r="O149" s="664"/>
      <c r="P149" s="677"/>
      <c r="Q149" s="665"/>
    </row>
    <row r="150" spans="1:17" ht="14.4" customHeight="1" x14ac:dyDescent="0.3">
      <c r="A150" s="660" t="s">
        <v>3501</v>
      </c>
      <c r="B150" s="661" t="s">
        <v>3321</v>
      </c>
      <c r="C150" s="661" t="s">
        <v>3360</v>
      </c>
      <c r="D150" s="661" t="s">
        <v>3379</v>
      </c>
      <c r="E150" s="661" t="s">
        <v>3380</v>
      </c>
      <c r="F150" s="664">
        <v>3</v>
      </c>
      <c r="G150" s="664">
        <v>2031</v>
      </c>
      <c r="H150" s="664">
        <v>1</v>
      </c>
      <c r="I150" s="664">
        <v>677</v>
      </c>
      <c r="J150" s="664"/>
      <c r="K150" s="664"/>
      <c r="L150" s="664"/>
      <c r="M150" s="664"/>
      <c r="N150" s="664">
        <v>11</v>
      </c>
      <c r="O150" s="664">
        <v>7480</v>
      </c>
      <c r="P150" s="677">
        <v>3.6829148202855735</v>
      </c>
      <c r="Q150" s="665">
        <v>680</v>
      </c>
    </row>
    <row r="151" spans="1:17" ht="14.4" customHeight="1" x14ac:dyDescent="0.3">
      <c r="A151" s="660" t="s">
        <v>3501</v>
      </c>
      <c r="B151" s="661" t="s">
        <v>3321</v>
      </c>
      <c r="C151" s="661" t="s">
        <v>3360</v>
      </c>
      <c r="D151" s="661" t="s">
        <v>3381</v>
      </c>
      <c r="E151" s="661" t="s">
        <v>3378</v>
      </c>
      <c r="F151" s="664">
        <v>2</v>
      </c>
      <c r="G151" s="664">
        <v>1106</v>
      </c>
      <c r="H151" s="664">
        <v>1</v>
      </c>
      <c r="I151" s="664">
        <v>553</v>
      </c>
      <c r="J151" s="664">
        <v>11</v>
      </c>
      <c r="K151" s="664">
        <v>6083</v>
      </c>
      <c r="L151" s="664">
        <v>5.5</v>
      </c>
      <c r="M151" s="664">
        <v>553</v>
      </c>
      <c r="N151" s="664">
        <v>3</v>
      </c>
      <c r="O151" s="664">
        <v>1677</v>
      </c>
      <c r="P151" s="677">
        <v>1.5162748643761301</v>
      </c>
      <c r="Q151" s="665">
        <v>559</v>
      </c>
    </row>
    <row r="152" spans="1:17" ht="14.4" customHeight="1" x14ac:dyDescent="0.3">
      <c r="A152" s="660" t="s">
        <v>3501</v>
      </c>
      <c r="B152" s="661" t="s">
        <v>3321</v>
      </c>
      <c r="C152" s="661" t="s">
        <v>3360</v>
      </c>
      <c r="D152" s="661" t="s">
        <v>3458</v>
      </c>
      <c r="E152" s="661" t="s">
        <v>3380</v>
      </c>
      <c r="F152" s="664">
        <v>10</v>
      </c>
      <c r="G152" s="664">
        <v>7460</v>
      </c>
      <c r="H152" s="664">
        <v>1</v>
      </c>
      <c r="I152" s="664">
        <v>746</v>
      </c>
      <c r="J152" s="664">
        <v>5</v>
      </c>
      <c r="K152" s="664">
        <v>3730</v>
      </c>
      <c r="L152" s="664">
        <v>0.5</v>
      </c>
      <c r="M152" s="664">
        <v>746</v>
      </c>
      <c r="N152" s="664">
        <v>17</v>
      </c>
      <c r="O152" s="664">
        <v>12784</v>
      </c>
      <c r="P152" s="677">
        <v>1.7136729222520106</v>
      </c>
      <c r="Q152" s="665">
        <v>752</v>
      </c>
    </row>
    <row r="153" spans="1:17" ht="14.4" customHeight="1" x14ac:dyDescent="0.3">
      <c r="A153" s="660" t="s">
        <v>3501</v>
      </c>
      <c r="B153" s="661" t="s">
        <v>3321</v>
      </c>
      <c r="C153" s="661" t="s">
        <v>3360</v>
      </c>
      <c r="D153" s="661" t="s">
        <v>3459</v>
      </c>
      <c r="E153" s="661" t="s">
        <v>3460</v>
      </c>
      <c r="F153" s="664">
        <v>257</v>
      </c>
      <c r="G153" s="664">
        <v>206371</v>
      </c>
      <c r="H153" s="664">
        <v>1</v>
      </c>
      <c r="I153" s="664">
        <v>803</v>
      </c>
      <c r="J153" s="664">
        <v>251</v>
      </c>
      <c r="K153" s="664">
        <v>201553</v>
      </c>
      <c r="L153" s="664">
        <v>0.97665369649805445</v>
      </c>
      <c r="M153" s="664">
        <v>803</v>
      </c>
      <c r="N153" s="664">
        <v>315</v>
      </c>
      <c r="O153" s="664">
        <v>254835</v>
      </c>
      <c r="P153" s="677">
        <v>1.2348391973678472</v>
      </c>
      <c r="Q153" s="665">
        <v>809</v>
      </c>
    </row>
    <row r="154" spans="1:17" ht="14.4" customHeight="1" x14ac:dyDescent="0.3">
      <c r="A154" s="660" t="s">
        <v>3501</v>
      </c>
      <c r="B154" s="661" t="s">
        <v>3321</v>
      </c>
      <c r="C154" s="661" t="s">
        <v>3360</v>
      </c>
      <c r="D154" s="661" t="s">
        <v>3382</v>
      </c>
      <c r="E154" s="661" t="s">
        <v>3383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449</v>
      </c>
      <c r="P154" s="677"/>
      <c r="Q154" s="665">
        <v>449</v>
      </c>
    </row>
    <row r="155" spans="1:17" ht="14.4" customHeight="1" x14ac:dyDescent="0.3">
      <c r="A155" s="660" t="s">
        <v>3501</v>
      </c>
      <c r="B155" s="661" t="s">
        <v>3321</v>
      </c>
      <c r="C155" s="661" t="s">
        <v>3360</v>
      </c>
      <c r="D155" s="661" t="s">
        <v>3481</v>
      </c>
      <c r="E155" s="661" t="s">
        <v>3423</v>
      </c>
      <c r="F155" s="664">
        <v>1</v>
      </c>
      <c r="G155" s="664">
        <v>431</v>
      </c>
      <c r="H155" s="664">
        <v>1</v>
      </c>
      <c r="I155" s="664">
        <v>431</v>
      </c>
      <c r="J155" s="664">
        <v>1</v>
      </c>
      <c r="K155" s="664">
        <v>431</v>
      </c>
      <c r="L155" s="664">
        <v>1</v>
      </c>
      <c r="M155" s="664">
        <v>431</v>
      </c>
      <c r="N155" s="664">
        <v>3</v>
      </c>
      <c r="O155" s="664">
        <v>1311</v>
      </c>
      <c r="P155" s="677">
        <v>3.0417633410672855</v>
      </c>
      <c r="Q155" s="665">
        <v>437</v>
      </c>
    </row>
    <row r="156" spans="1:17" ht="14.4" customHeight="1" x14ac:dyDescent="0.3">
      <c r="A156" s="660" t="s">
        <v>3501</v>
      </c>
      <c r="B156" s="661" t="s">
        <v>3321</v>
      </c>
      <c r="C156" s="661" t="s">
        <v>3360</v>
      </c>
      <c r="D156" s="661" t="s">
        <v>3482</v>
      </c>
      <c r="E156" s="661" t="s">
        <v>3416</v>
      </c>
      <c r="F156" s="664"/>
      <c r="G156" s="664"/>
      <c r="H156" s="664"/>
      <c r="I156" s="664"/>
      <c r="J156" s="664">
        <v>1</v>
      </c>
      <c r="K156" s="664">
        <v>705</v>
      </c>
      <c r="L156" s="664"/>
      <c r="M156" s="664">
        <v>705</v>
      </c>
      <c r="N156" s="664"/>
      <c r="O156" s="664"/>
      <c r="P156" s="677"/>
      <c r="Q156" s="665"/>
    </row>
    <row r="157" spans="1:17" ht="14.4" customHeight="1" x14ac:dyDescent="0.3">
      <c r="A157" s="660" t="s">
        <v>3501</v>
      </c>
      <c r="B157" s="661" t="s">
        <v>3321</v>
      </c>
      <c r="C157" s="661" t="s">
        <v>3360</v>
      </c>
      <c r="D157" s="661" t="s">
        <v>3461</v>
      </c>
      <c r="E157" s="661" t="s">
        <v>3462</v>
      </c>
      <c r="F157" s="664">
        <v>185</v>
      </c>
      <c r="G157" s="664">
        <v>38295</v>
      </c>
      <c r="H157" s="664">
        <v>1</v>
      </c>
      <c r="I157" s="664">
        <v>207</v>
      </c>
      <c r="J157" s="664">
        <v>194</v>
      </c>
      <c r="K157" s="664">
        <v>40158</v>
      </c>
      <c r="L157" s="664">
        <v>1.0486486486486486</v>
      </c>
      <c r="M157" s="664">
        <v>207</v>
      </c>
      <c r="N157" s="664">
        <v>192</v>
      </c>
      <c r="O157" s="664">
        <v>40320</v>
      </c>
      <c r="P157" s="677">
        <v>1.0528789659224442</v>
      </c>
      <c r="Q157" s="665">
        <v>210</v>
      </c>
    </row>
    <row r="158" spans="1:17" ht="14.4" customHeight="1" x14ac:dyDescent="0.3">
      <c r="A158" s="660" t="s">
        <v>3501</v>
      </c>
      <c r="B158" s="661" t="s">
        <v>3321</v>
      </c>
      <c r="C158" s="661" t="s">
        <v>3360</v>
      </c>
      <c r="D158" s="661" t="s">
        <v>3390</v>
      </c>
      <c r="E158" s="661" t="s">
        <v>3391</v>
      </c>
      <c r="F158" s="664">
        <v>1461</v>
      </c>
      <c r="G158" s="664">
        <v>119802</v>
      </c>
      <c r="H158" s="664">
        <v>1</v>
      </c>
      <c r="I158" s="664">
        <v>82</v>
      </c>
      <c r="J158" s="664">
        <v>1412</v>
      </c>
      <c r="K158" s="664">
        <v>115784</v>
      </c>
      <c r="L158" s="664">
        <v>0.96646132785763172</v>
      </c>
      <c r="M158" s="664">
        <v>82</v>
      </c>
      <c r="N158" s="664">
        <v>1524</v>
      </c>
      <c r="O158" s="664">
        <v>129540</v>
      </c>
      <c r="P158" s="677">
        <v>1.0812841187960134</v>
      </c>
      <c r="Q158" s="665">
        <v>85</v>
      </c>
    </row>
    <row r="159" spans="1:17" ht="14.4" customHeight="1" x14ac:dyDescent="0.3">
      <c r="A159" s="660" t="s">
        <v>3501</v>
      </c>
      <c r="B159" s="661" t="s">
        <v>3321</v>
      </c>
      <c r="C159" s="661" t="s">
        <v>3360</v>
      </c>
      <c r="D159" s="661" t="s">
        <v>3396</v>
      </c>
      <c r="E159" s="661" t="s">
        <v>3397</v>
      </c>
      <c r="F159" s="664">
        <v>3</v>
      </c>
      <c r="G159" s="664">
        <v>0</v>
      </c>
      <c r="H159" s="664"/>
      <c r="I159" s="664">
        <v>0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3501</v>
      </c>
      <c r="B160" s="661" t="s">
        <v>3321</v>
      </c>
      <c r="C160" s="661" t="s">
        <v>3360</v>
      </c>
      <c r="D160" s="661" t="s">
        <v>3485</v>
      </c>
      <c r="E160" s="661" t="s">
        <v>3460</v>
      </c>
      <c r="F160" s="664">
        <v>1064</v>
      </c>
      <c r="G160" s="664">
        <v>988456</v>
      </c>
      <c r="H160" s="664">
        <v>1</v>
      </c>
      <c r="I160" s="664">
        <v>929</v>
      </c>
      <c r="J160" s="664">
        <v>1038</v>
      </c>
      <c r="K160" s="664">
        <v>964302</v>
      </c>
      <c r="L160" s="664">
        <v>0.97556390977443608</v>
      </c>
      <c r="M160" s="664">
        <v>929</v>
      </c>
      <c r="N160" s="664">
        <v>1074</v>
      </c>
      <c r="O160" s="664">
        <v>1004190</v>
      </c>
      <c r="P160" s="677">
        <v>1.0159177545586249</v>
      </c>
      <c r="Q160" s="665">
        <v>935</v>
      </c>
    </row>
    <row r="161" spans="1:17" ht="14.4" customHeight="1" x14ac:dyDescent="0.3">
      <c r="A161" s="660" t="s">
        <v>3501</v>
      </c>
      <c r="B161" s="661" t="s">
        <v>3321</v>
      </c>
      <c r="C161" s="661" t="s">
        <v>3360</v>
      </c>
      <c r="D161" s="661" t="s">
        <v>3400</v>
      </c>
      <c r="E161" s="661" t="s">
        <v>3401</v>
      </c>
      <c r="F161" s="664">
        <v>12</v>
      </c>
      <c r="G161" s="664">
        <v>1344</v>
      </c>
      <c r="H161" s="664">
        <v>1</v>
      </c>
      <c r="I161" s="664">
        <v>112</v>
      </c>
      <c r="J161" s="664"/>
      <c r="K161" s="664"/>
      <c r="L161" s="664"/>
      <c r="M161" s="664"/>
      <c r="N161" s="664">
        <v>24</v>
      </c>
      <c r="O161" s="664">
        <v>2736</v>
      </c>
      <c r="P161" s="677">
        <v>2.0357142857142856</v>
      </c>
      <c r="Q161" s="665">
        <v>114</v>
      </c>
    </row>
    <row r="162" spans="1:17" ht="14.4" customHeight="1" x14ac:dyDescent="0.3">
      <c r="A162" s="660" t="s">
        <v>3501</v>
      </c>
      <c r="B162" s="661" t="s">
        <v>3321</v>
      </c>
      <c r="C162" s="661" t="s">
        <v>3360</v>
      </c>
      <c r="D162" s="661" t="s">
        <v>3463</v>
      </c>
      <c r="E162" s="661" t="s">
        <v>3460</v>
      </c>
      <c r="F162" s="664">
        <v>58</v>
      </c>
      <c r="G162" s="664">
        <v>42572</v>
      </c>
      <c r="H162" s="664">
        <v>1</v>
      </c>
      <c r="I162" s="664">
        <v>734</v>
      </c>
      <c r="J162" s="664">
        <v>16</v>
      </c>
      <c r="K162" s="664">
        <v>11744</v>
      </c>
      <c r="L162" s="664">
        <v>0.27586206896551724</v>
      </c>
      <c r="M162" s="664">
        <v>734</v>
      </c>
      <c r="N162" s="664">
        <v>37</v>
      </c>
      <c r="O162" s="664">
        <v>27269</v>
      </c>
      <c r="P162" s="677">
        <v>0.64053838203514046</v>
      </c>
      <c r="Q162" s="665">
        <v>737</v>
      </c>
    </row>
    <row r="163" spans="1:17" ht="14.4" customHeight="1" x14ac:dyDescent="0.3">
      <c r="A163" s="660" t="s">
        <v>3501</v>
      </c>
      <c r="B163" s="661" t="s">
        <v>3321</v>
      </c>
      <c r="C163" s="661" t="s">
        <v>3360</v>
      </c>
      <c r="D163" s="661" t="s">
        <v>3464</v>
      </c>
      <c r="E163" s="661" t="s">
        <v>3465</v>
      </c>
      <c r="F163" s="664">
        <v>30</v>
      </c>
      <c r="G163" s="664">
        <v>15720</v>
      </c>
      <c r="H163" s="664">
        <v>1</v>
      </c>
      <c r="I163" s="664">
        <v>524</v>
      </c>
      <c r="J163" s="664">
        <v>121</v>
      </c>
      <c r="K163" s="664">
        <v>63404</v>
      </c>
      <c r="L163" s="664">
        <v>4.0333333333333332</v>
      </c>
      <c r="M163" s="664">
        <v>524</v>
      </c>
      <c r="N163" s="664">
        <v>119</v>
      </c>
      <c r="O163" s="664">
        <v>62713</v>
      </c>
      <c r="P163" s="677">
        <v>3.9893765903307887</v>
      </c>
      <c r="Q163" s="665">
        <v>527</v>
      </c>
    </row>
    <row r="164" spans="1:17" ht="14.4" customHeight="1" x14ac:dyDescent="0.3">
      <c r="A164" s="660" t="s">
        <v>3501</v>
      </c>
      <c r="B164" s="661" t="s">
        <v>3321</v>
      </c>
      <c r="C164" s="661" t="s">
        <v>3360</v>
      </c>
      <c r="D164" s="661" t="s">
        <v>3406</v>
      </c>
      <c r="E164" s="661" t="s">
        <v>3407</v>
      </c>
      <c r="F164" s="664">
        <v>6</v>
      </c>
      <c r="G164" s="664">
        <v>1776</v>
      </c>
      <c r="H164" s="664">
        <v>1</v>
      </c>
      <c r="I164" s="664">
        <v>296</v>
      </c>
      <c r="J164" s="664">
        <v>1</v>
      </c>
      <c r="K164" s="664">
        <v>296</v>
      </c>
      <c r="L164" s="664">
        <v>0.16666666666666666</v>
      </c>
      <c r="M164" s="664">
        <v>296</v>
      </c>
      <c r="N164" s="664"/>
      <c r="O164" s="664"/>
      <c r="P164" s="677"/>
      <c r="Q164" s="665"/>
    </row>
    <row r="165" spans="1:17" ht="14.4" customHeight="1" x14ac:dyDescent="0.3">
      <c r="A165" s="660" t="s">
        <v>3501</v>
      </c>
      <c r="B165" s="661" t="s">
        <v>3321</v>
      </c>
      <c r="C165" s="661" t="s">
        <v>3360</v>
      </c>
      <c r="D165" s="661" t="s">
        <v>3466</v>
      </c>
      <c r="E165" s="661" t="s">
        <v>3462</v>
      </c>
      <c r="F165" s="664">
        <v>11</v>
      </c>
      <c r="G165" s="664">
        <v>1892</v>
      </c>
      <c r="H165" s="664">
        <v>1</v>
      </c>
      <c r="I165" s="664">
        <v>172</v>
      </c>
      <c r="J165" s="664">
        <v>3</v>
      </c>
      <c r="K165" s="664">
        <v>516</v>
      </c>
      <c r="L165" s="664">
        <v>0.27272727272727271</v>
      </c>
      <c r="M165" s="664">
        <v>172</v>
      </c>
      <c r="N165" s="664">
        <v>12</v>
      </c>
      <c r="O165" s="664">
        <v>2088</v>
      </c>
      <c r="P165" s="677">
        <v>1.1035940803382664</v>
      </c>
      <c r="Q165" s="665">
        <v>174</v>
      </c>
    </row>
    <row r="166" spans="1:17" ht="14.4" customHeight="1" x14ac:dyDescent="0.3">
      <c r="A166" s="660" t="s">
        <v>3501</v>
      </c>
      <c r="B166" s="661" t="s">
        <v>3321</v>
      </c>
      <c r="C166" s="661" t="s">
        <v>3360</v>
      </c>
      <c r="D166" s="661" t="s">
        <v>3410</v>
      </c>
      <c r="E166" s="661" t="s">
        <v>3407</v>
      </c>
      <c r="F166" s="664">
        <v>3</v>
      </c>
      <c r="G166" s="664">
        <v>1095</v>
      </c>
      <c r="H166" s="664">
        <v>1</v>
      </c>
      <c r="I166" s="664">
        <v>365</v>
      </c>
      <c r="J166" s="664"/>
      <c r="K166" s="664"/>
      <c r="L166" s="664"/>
      <c r="M166" s="664"/>
      <c r="N166" s="664">
        <v>4</v>
      </c>
      <c r="O166" s="664">
        <v>1484</v>
      </c>
      <c r="P166" s="677">
        <v>1.3552511415525115</v>
      </c>
      <c r="Q166" s="665">
        <v>371</v>
      </c>
    </row>
    <row r="167" spans="1:17" ht="14.4" customHeight="1" x14ac:dyDescent="0.3">
      <c r="A167" s="660" t="s">
        <v>3501</v>
      </c>
      <c r="B167" s="661" t="s">
        <v>3321</v>
      </c>
      <c r="C167" s="661" t="s">
        <v>3360</v>
      </c>
      <c r="D167" s="661" t="s">
        <v>3413</v>
      </c>
      <c r="E167" s="661" t="s">
        <v>3414</v>
      </c>
      <c r="F167" s="664">
        <v>1</v>
      </c>
      <c r="G167" s="664">
        <v>635</v>
      </c>
      <c r="H167" s="664">
        <v>1</v>
      </c>
      <c r="I167" s="664">
        <v>635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3501</v>
      </c>
      <c r="B168" s="661" t="s">
        <v>3321</v>
      </c>
      <c r="C168" s="661" t="s">
        <v>3360</v>
      </c>
      <c r="D168" s="661" t="s">
        <v>3488</v>
      </c>
      <c r="E168" s="661" t="s">
        <v>3489</v>
      </c>
      <c r="F168" s="664">
        <v>9</v>
      </c>
      <c r="G168" s="664">
        <v>900</v>
      </c>
      <c r="H168" s="664">
        <v>1</v>
      </c>
      <c r="I168" s="664">
        <v>100</v>
      </c>
      <c r="J168" s="664">
        <v>29</v>
      </c>
      <c r="K168" s="664">
        <v>2900</v>
      </c>
      <c r="L168" s="664">
        <v>3.2222222222222223</v>
      </c>
      <c r="M168" s="664">
        <v>100</v>
      </c>
      <c r="N168" s="664">
        <v>22</v>
      </c>
      <c r="O168" s="664">
        <v>2200</v>
      </c>
      <c r="P168" s="677">
        <v>2.4444444444444446</v>
      </c>
      <c r="Q168" s="665">
        <v>100</v>
      </c>
    </row>
    <row r="169" spans="1:17" ht="14.4" customHeight="1" x14ac:dyDescent="0.3">
      <c r="A169" s="660" t="s">
        <v>3501</v>
      </c>
      <c r="B169" s="661" t="s">
        <v>3321</v>
      </c>
      <c r="C169" s="661" t="s">
        <v>3360</v>
      </c>
      <c r="D169" s="661" t="s">
        <v>3490</v>
      </c>
      <c r="E169" s="661" t="s">
        <v>3460</v>
      </c>
      <c r="F169" s="664">
        <v>98</v>
      </c>
      <c r="G169" s="664">
        <v>99176</v>
      </c>
      <c r="H169" s="664">
        <v>1</v>
      </c>
      <c r="I169" s="664">
        <v>1012</v>
      </c>
      <c r="J169" s="664">
        <v>110</v>
      </c>
      <c r="K169" s="664">
        <v>111320</v>
      </c>
      <c r="L169" s="664">
        <v>1.1224489795918366</v>
      </c>
      <c r="M169" s="664">
        <v>1012</v>
      </c>
      <c r="N169" s="664">
        <v>64</v>
      </c>
      <c r="O169" s="664">
        <v>65152</v>
      </c>
      <c r="P169" s="677">
        <v>0.65693312898281842</v>
      </c>
      <c r="Q169" s="665">
        <v>1018</v>
      </c>
    </row>
    <row r="170" spans="1:17" ht="14.4" customHeight="1" x14ac:dyDescent="0.3">
      <c r="A170" s="660" t="s">
        <v>3501</v>
      </c>
      <c r="B170" s="661" t="s">
        <v>3321</v>
      </c>
      <c r="C170" s="661" t="s">
        <v>3360</v>
      </c>
      <c r="D170" s="661" t="s">
        <v>3422</v>
      </c>
      <c r="E170" s="661" t="s">
        <v>3423</v>
      </c>
      <c r="F170" s="664">
        <v>1</v>
      </c>
      <c r="G170" s="664">
        <v>362</v>
      </c>
      <c r="H170" s="664">
        <v>1</v>
      </c>
      <c r="I170" s="664">
        <v>362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3501</v>
      </c>
      <c r="B171" s="661" t="s">
        <v>3321</v>
      </c>
      <c r="C171" s="661" t="s">
        <v>3360</v>
      </c>
      <c r="D171" s="661" t="s">
        <v>3491</v>
      </c>
      <c r="E171" s="661" t="s">
        <v>3460</v>
      </c>
      <c r="F171" s="664">
        <v>9</v>
      </c>
      <c r="G171" s="664">
        <v>7740</v>
      </c>
      <c r="H171" s="664">
        <v>1</v>
      </c>
      <c r="I171" s="664">
        <v>860</v>
      </c>
      <c r="J171" s="664">
        <v>4</v>
      </c>
      <c r="K171" s="664">
        <v>3440</v>
      </c>
      <c r="L171" s="664">
        <v>0.44444444444444442</v>
      </c>
      <c r="M171" s="664">
        <v>860</v>
      </c>
      <c r="N171" s="664">
        <v>10</v>
      </c>
      <c r="O171" s="664">
        <v>8630</v>
      </c>
      <c r="P171" s="677">
        <v>1.1149870801033592</v>
      </c>
      <c r="Q171" s="665">
        <v>863</v>
      </c>
    </row>
    <row r="172" spans="1:17" ht="14.4" customHeight="1" x14ac:dyDescent="0.3">
      <c r="A172" s="660" t="s">
        <v>3501</v>
      </c>
      <c r="B172" s="661" t="s">
        <v>3321</v>
      </c>
      <c r="C172" s="661" t="s">
        <v>3360</v>
      </c>
      <c r="D172" s="661" t="s">
        <v>3493</v>
      </c>
      <c r="E172" s="661" t="s">
        <v>3425</v>
      </c>
      <c r="F172" s="664"/>
      <c r="G172" s="664"/>
      <c r="H172" s="664"/>
      <c r="I172" s="664"/>
      <c r="J172" s="664">
        <v>3</v>
      </c>
      <c r="K172" s="664">
        <v>1767</v>
      </c>
      <c r="L172" s="664"/>
      <c r="M172" s="664">
        <v>589</v>
      </c>
      <c r="N172" s="664"/>
      <c r="O172" s="664"/>
      <c r="P172" s="677"/>
      <c r="Q172" s="665"/>
    </row>
    <row r="173" spans="1:17" ht="14.4" customHeight="1" x14ac:dyDescent="0.3">
      <c r="A173" s="660" t="s">
        <v>3501</v>
      </c>
      <c r="B173" s="661" t="s">
        <v>3321</v>
      </c>
      <c r="C173" s="661" t="s">
        <v>3360</v>
      </c>
      <c r="D173" s="661" t="s">
        <v>3428</v>
      </c>
      <c r="E173" s="661" t="s">
        <v>3376</v>
      </c>
      <c r="F173" s="664"/>
      <c r="G173" s="664"/>
      <c r="H173" s="664"/>
      <c r="I173" s="664"/>
      <c r="J173" s="664"/>
      <c r="K173" s="664"/>
      <c r="L173" s="664"/>
      <c r="M173" s="664"/>
      <c r="N173" s="664">
        <v>4</v>
      </c>
      <c r="O173" s="664">
        <v>1580</v>
      </c>
      <c r="P173" s="677"/>
      <c r="Q173" s="665">
        <v>395</v>
      </c>
    </row>
    <row r="174" spans="1:17" ht="14.4" customHeight="1" x14ac:dyDescent="0.3">
      <c r="A174" s="660" t="s">
        <v>558</v>
      </c>
      <c r="B174" s="661" t="s">
        <v>3502</v>
      </c>
      <c r="C174" s="661" t="s">
        <v>3360</v>
      </c>
      <c r="D174" s="661" t="s">
        <v>3503</v>
      </c>
      <c r="E174" s="661" t="s">
        <v>3504</v>
      </c>
      <c r="F174" s="664">
        <v>1</v>
      </c>
      <c r="G174" s="664">
        <v>2678</v>
      </c>
      <c r="H174" s="664">
        <v>1</v>
      </c>
      <c r="I174" s="664">
        <v>2678</v>
      </c>
      <c r="J174" s="664">
        <v>1</v>
      </c>
      <c r="K174" s="664">
        <v>2678</v>
      </c>
      <c r="L174" s="664">
        <v>1</v>
      </c>
      <c r="M174" s="664">
        <v>2678</v>
      </c>
      <c r="N174" s="664">
        <v>1</v>
      </c>
      <c r="O174" s="664">
        <v>2698</v>
      </c>
      <c r="P174" s="677">
        <v>1.0074682598954443</v>
      </c>
      <c r="Q174" s="665">
        <v>2698</v>
      </c>
    </row>
    <row r="175" spans="1:17" ht="14.4" customHeight="1" x14ac:dyDescent="0.3">
      <c r="A175" s="660" t="s">
        <v>558</v>
      </c>
      <c r="B175" s="661" t="s">
        <v>3502</v>
      </c>
      <c r="C175" s="661" t="s">
        <v>3360</v>
      </c>
      <c r="D175" s="661" t="s">
        <v>3505</v>
      </c>
      <c r="E175" s="661" t="s">
        <v>3506</v>
      </c>
      <c r="F175" s="664">
        <v>1</v>
      </c>
      <c r="G175" s="664">
        <v>5940</v>
      </c>
      <c r="H175" s="664">
        <v>1</v>
      </c>
      <c r="I175" s="664">
        <v>5940</v>
      </c>
      <c r="J175" s="664">
        <v>1</v>
      </c>
      <c r="K175" s="664">
        <v>5940</v>
      </c>
      <c r="L175" s="664">
        <v>1</v>
      </c>
      <c r="M175" s="664">
        <v>5940</v>
      </c>
      <c r="N175" s="664"/>
      <c r="O175" s="664"/>
      <c r="P175" s="677"/>
      <c r="Q175" s="665"/>
    </row>
    <row r="176" spans="1:17" ht="14.4" customHeight="1" x14ac:dyDescent="0.3">
      <c r="A176" s="660" t="s">
        <v>558</v>
      </c>
      <c r="B176" s="661" t="s">
        <v>3502</v>
      </c>
      <c r="C176" s="661" t="s">
        <v>3360</v>
      </c>
      <c r="D176" s="661" t="s">
        <v>3507</v>
      </c>
      <c r="E176" s="661" t="s">
        <v>3508</v>
      </c>
      <c r="F176" s="664">
        <v>1</v>
      </c>
      <c r="G176" s="664">
        <v>2053</v>
      </c>
      <c r="H176" s="664">
        <v>1</v>
      </c>
      <c r="I176" s="664">
        <v>2053</v>
      </c>
      <c r="J176" s="664"/>
      <c r="K176" s="664"/>
      <c r="L176" s="664"/>
      <c r="M176" s="664"/>
      <c r="N176" s="664">
        <v>1</v>
      </c>
      <c r="O176" s="664">
        <v>2073</v>
      </c>
      <c r="P176" s="677">
        <v>1.0097418412079884</v>
      </c>
      <c r="Q176" s="665">
        <v>2073</v>
      </c>
    </row>
    <row r="177" spans="1:17" ht="14.4" customHeight="1" x14ac:dyDescent="0.3">
      <c r="A177" s="660" t="s">
        <v>558</v>
      </c>
      <c r="B177" s="661" t="s">
        <v>3502</v>
      </c>
      <c r="C177" s="661" t="s">
        <v>3360</v>
      </c>
      <c r="D177" s="661" t="s">
        <v>3509</v>
      </c>
      <c r="E177" s="661" t="s">
        <v>3510</v>
      </c>
      <c r="F177" s="664">
        <v>1</v>
      </c>
      <c r="G177" s="664">
        <v>90</v>
      </c>
      <c r="H177" s="664">
        <v>1</v>
      </c>
      <c r="I177" s="664">
        <v>90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558</v>
      </c>
      <c r="B178" s="661" t="s">
        <v>3502</v>
      </c>
      <c r="C178" s="661" t="s">
        <v>3360</v>
      </c>
      <c r="D178" s="661" t="s">
        <v>3511</v>
      </c>
      <c r="E178" s="661" t="s">
        <v>3512</v>
      </c>
      <c r="F178" s="664"/>
      <c r="G178" s="664"/>
      <c r="H178" s="664"/>
      <c r="I178" s="664"/>
      <c r="J178" s="664">
        <v>1</v>
      </c>
      <c r="K178" s="664">
        <v>4891</v>
      </c>
      <c r="L178" s="664"/>
      <c r="M178" s="664">
        <v>4891</v>
      </c>
      <c r="N178" s="664"/>
      <c r="O178" s="664"/>
      <c r="P178" s="677"/>
      <c r="Q178" s="665"/>
    </row>
    <row r="179" spans="1:17" ht="14.4" customHeight="1" x14ac:dyDescent="0.3">
      <c r="A179" s="660" t="s">
        <v>558</v>
      </c>
      <c r="B179" s="661" t="s">
        <v>3502</v>
      </c>
      <c r="C179" s="661" t="s">
        <v>3360</v>
      </c>
      <c r="D179" s="661" t="s">
        <v>3513</v>
      </c>
      <c r="E179" s="661" t="s">
        <v>3514</v>
      </c>
      <c r="F179" s="664">
        <v>2</v>
      </c>
      <c r="G179" s="664">
        <v>1612</v>
      </c>
      <c r="H179" s="664">
        <v>1</v>
      </c>
      <c r="I179" s="664">
        <v>806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558</v>
      </c>
      <c r="B180" s="661" t="s">
        <v>3502</v>
      </c>
      <c r="C180" s="661" t="s">
        <v>3360</v>
      </c>
      <c r="D180" s="661" t="s">
        <v>3515</v>
      </c>
      <c r="E180" s="661" t="s">
        <v>3516</v>
      </c>
      <c r="F180" s="664"/>
      <c r="G180" s="664"/>
      <c r="H180" s="664"/>
      <c r="I180" s="664"/>
      <c r="J180" s="664">
        <v>3</v>
      </c>
      <c r="K180" s="664">
        <v>0</v>
      </c>
      <c r="L180" s="664"/>
      <c r="M180" s="664">
        <v>0</v>
      </c>
      <c r="N180" s="664"/>
      <c r="O180" s="664"/>
      <c r="P180" s="677"/>
      <c r="Q180" s="665"/>
    </row>
    <row r="181" spans="1:17" ht="14.4" customHeight="1" x14ac:dyDescent="0.3">
      <c r="A181" s="660" t="s">
        <v>558</v>
      </c>
      <c r="B181" s="661" t="s">
        <v>3502</v>
      </c>
      <c r="C181" s="661" t="s">
        <v>3360</v>
      </c>
      <c r="D181" s="661" t="s">
        <v>3517</v>
      </c>
      <c r="E181" s="661" t="s">
        <v>3518</v>
      </c>
      <c r="F181" s="664"/>
      <c r="G181" s="664"/>
      <c r="H181" s="664"/>
      <c r="I181" s="664"/>
      <c r="J181" s="664">
        <v>1</v>
      </c>
      <c r="K181" s="664">
        <v>0</v>
      </c>
      <c r="L181" s="664"/>
      <c r="M181" s="664">
        <v>0</v>
      </c>
      <c r="N181" s="664"/>
      <c r="O181" s="664"/>
      <c r="P181" s="677"/>
      <c r="Q181" s="665"/>
    </row>
    <row r="182" spans="1:17" ht="14.4" customHeight="1" x14ac:dyDescent="0.3">
      <c r="A182" s="660" t="s">
        <v>558</v>
      </c>
      <c r="B182" s="661" t="s">
        <v>3502</v>
      </c>
      <c r="C182" s="661" t="s">
        <v>3360</v>
      </c>
      <c r="D182" s="661" t="s">
        <v>3519</v>
      </c>
      <c r="E182" s="661" t="s">
        <v>3520</v>
      </c>
      <c r="F182" s="664"/>
      <c r="G182" s="664"/>
      <c r="H182" s="664"/>
      <c r="I182" s="664"/>
      <c r="J182" s="664">
        <v>1</v>
      </c>
      <c r="K182" s="664">
        <v>0</v>
      </c>
      <c r="L182" s="664"/>
      <c r="M182" s="664">
        <v>0</v>
      </c>
      <c r="N182" s="664"/>
      <c r="O182" s="664"/>
      <c r="P182" s="677"/>
      <c r="Q182" s="665"/>
    </row>
    <row r="183" spans="1:17" ht="14.4" customHeight="1" x14ac:dyDescent="0.3">
      <c r="A183" s="660" t="s">
        <v>558</v>
      </c>
      <c r="B183" s="661" t="s">
        <v>3502</v>
      </c>
      <c r="C183" s="661" t="s">
        <v>3360</v>
      </c>
      <c r="D183" s="661" t="s">
        <v>3521</v>
      </c>
      <c r="E183" s="661" t="s">
        <v>3522</v>
      </c>
      <c r="F183" s="664"/>
      <c r="G183" s="664"/>
      <c r="H183" s="664"/>
      <c r="I183" s="664"/>
      <c r="J183" s="664">
        <v>1</v>
      </c>
      <c r="K183" s="664">
        <v>0</v>
      </c>
      <c r="L183" s="664"/>
      <c r="M183" s="664">
        <v>0</v>
      </c>
      <c r="N183" s="664"/>
      <c r="O183" s="664"/>
      <c r="P183" s="677"/>
      <c r="Q183" s="665"/>
    </row>
    <row r="184" spans="1:17" ht="14.4" customHeight="1" x14ac:dyDescent="0.3">
      <c r="A184" s="660" t="s">
        <v>558</v>
      </c>
      <c r="B184" s="661" t="s">
        <v>3502</v>
      </c>
      <c r="C184" s="661" t="s">
        <v>3360</v>
      </c>
      <c r="D184" s="661" t="s">
        <v>3523</v>
      </c>
      <c r="E184" s="661" t="s">
        <v>3524</v>
      </c>
      <c r="F184" s="664"/>
      <c r="G184" s="664"/>
      <c r="H184" s="664"/>
      <c r="I184" s="664"/>
      <c r="J184" s="664">
        <v>1</v>
      </c>
      <c r="K184" s="664">
        <v>0</v>
      </c>
      <c r="L184" s="664"/>
      <c r="M184" s="664">
        <v>0</v>
      </c>
      <c r="N184" s="664"/>
      <c r="O184" s="664"/>
      <c r="P184" s="677"/>
      <c r="Q184" s="665"/>
    </row>
    <row r="185" spans="1:17" ht="14.4" customHeight="1" x14ac:dyDescent="0.3">
      <c r="A185" s="660" t="s">
        <v>558</v>
      </c>
      <c r="B185" s="661" t="s">
        <v>3502</v>
      </c>
      <c r="C185" s="661" t="s">
        <v>3360</v>
      </c>
      <c r="D185" s="661" t="s">
        <v>3525</v>
      </c>
      <c r="E185" s="661" t="s">
        <v>3526</v>
      </c>
      <c r="F185" s="664"/>
      <c r="G185" s="664"/>
      <c r="H185" s="664"/>
      <c r="I185" s="664"/>
      <c r="J185" s="664">
        <v>1</v>
      </c>
      <c r="K185" s="664">
        <v>0</v>
      </c>
      <c r="L185" s="664"/>
      <c r="M185" s="664">
        <v>0</v>
      </c>
      <c r="N185" s="664"/>
      <c r="O185" s="664"/>
      <c r="P185" s="677"/>
      <c r="Q185" s="665"/>
    </row>
    <row r="186" spans="1:17" ht="14.4" customHeight="1" x14ac:dyDescent="0.3">
      <c r="A186" s="660" t="s">
        <v>558</v>
      </c>
      <c r="B186" s="661" t="s">
        <v>3502</v>
      </c>
      <c r="C186" s="661" t="s">
        <v>3360</v>
      </c>
      <c r="D186" s="661" t="s">
        <v>3527</v>
      </c>
      <c r="E186" s="661" t="s">
        <v>3528</v>
      </c>
      <c r="F186" s="664"/>
      <c r="G186" s="664"/>
      <c r="H186" s="664"/>
      <c r="I186" s="664"/>
      <c r="J186" s="664">
        <v>4</v>
      </c>
      <c r="K186" s="664">
        <v>0</v>
      </c>
      <c r="L186" s="664"/>
      <c r="M186" s="664">
        <v>0</v>
      </c>
      <c r="N186" s="664"/>
      <c r="O186" s="664"/>
      <c r="P186" s="677"/>
      <c r="Q186" s="665"/>
    </row>
    <row r="187" spans="1:17" ht="14.4" customHeight="1" x14ac:dyDescent="0.3">
      <c r="A187" s="660" t="s">
        <v>558</v>
      </c>
      <c r="B187" s="661" t="s">
        <v>3502</v>
      </c>
      <c r="C187" s="661" t="s">
        <v>3360</v>
      </c>
      <c r="D187" s="661" t="s">
        <v>3529</v>
      </c>
      <c r="E187" s="661" t="s">
        <v>3530</v>
      </c>
      <c r="F187" s="664"/>
      <c r="G187" s="664"/>
      <c r="H187" s="664"/>
      <c r="I187" s="664"/>
      <c r="J187" s="664">
        <v>1</v>
      </c>
      <c r="K187" s="664">
        <v>800</v>
      </c>
      <c r="L187" s="664"/>
      <c r="M187" s="664">
        <v>800</v>
      </c>
      <c r="N187" s="664">
        <v>1</v>
      </c>
      <c r="O187" s="664">
        <v>810</v>
      </c>
      <c r="P187" s="677"/>
      <c r="Q187" s="665">
        <v>810</v>
      </c>
    </row>
    <row r="188" spans="1:17" ht="14.4" customHeight="1" x14ac:dyDescent="0.3">
      <c r="A188" s="660" t="s">
        <v>558</v>
      </c>
      <c r="B188" s="661" t="s">
        <v>3502</v>
      </c>
      <c r="C188" s="661" t="s">
        <v>3360</v>
      </c>
      <c r="D188" s="661" t="s">
        <v>3531</v>
      </c>
      <c r="E188" s="661" t="s">
        <v>3532</v>
      </c>
      <c r="F188" s="664">
        <v>1</v>
      </c>
      <c r="G188" s="664">
        <v>3459</v>
      </c>
      <c r="H188" s="664">
        <v>1</v>
      </c>
      <c r="I188" s="664">
        <v>3459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558</v>
      </c>
      <c r="B189" s="661" t="s">
        <v>3502</v>
      </c>
      <c r="C189" s="661" t="s">
        <v>3360</v>
      </c>
      <c r="D189" s="661" t="s">
        <v>3533</v>
      </c>
      <c r="E189" s="661" t="s">
        <v>3534</v>
      </c>
      <c r="F189" s="664"/>
      <c r="G189" s="664"/>
      <c r="H189" s="664"/>
      <c r="I189" s="664"/>
      <c r="J189" s="664">
        <v>2</v>
      </c>
      <c r="K189" s="664">
        <v>7142</v>
      </c>
      <c r="L189" s="664"/>
      <c r="M189" s="664">
        <v>3571</v>
      </c>
      <c r="N189" s="664"/>
      <c r="O189" s="664"/>
      <c r="P189" s="677"/>
      <c r="Q189" s="665"/>
    </row>
    <row r="190" spans="1:17" ht="14.4" customHeight="1" x14ac:dyDescent="0.3">
      <c r="A190" s="660" t="s">
        <v>558</v>
      </c>
      <c r="B190" s="661" t="s">
        <v>3502</v>
      </c>
      <c r="C190" s="661" t="s">
        <v>3360</v>
      </c>
      <c r="D190" s="661" t="s">
        <v>3535</v>
      </c>
      <c r="E190" s="661" t="s">
        <v>3536</v>
      </c>
      <c r="F190" s="664">
        <v>5</v>
      </c>
      <c r="G190" s="664">
        <v>74525</v>
      </c>
      <c r="H190" s="664">
        <v>1</v>
      </c>
      <c r="I190" s="664">
        <v>14905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558</v>
      </c>
      <c r="B191" s="661" t="s">
        <v>3502</v>
      </c>
      <c r="C191" s="661" t="s">
        <v>3360</v>
      </c>
      <c r="D191" s="661" t="s">
        <v>3537</v>
      </c>
      <c r="E191" s="661" t="s">
        <v>3538</v>
      </c>
      <c r="F191" s="664"/>
      <c r="G191" s="664"/>
      <c r="H191" s="664"/>
      <c r="I191" s="664"/>
      <c r="J191" s="664">
        <v>3</v>
      </c>
      <c r="K191" s="664">
        <v>46104</v>
      </c>
      <c r="L191" s="664"/>
      <c r="M191" s="664">
        <v>15368</v>
      </c>
      <c r="N191" s="664"/>
      <c r="O191" s="664"/>
      <c r="P191" s="677"/>
      <c r="Q191" s="665"/>
    </row>
    <row r="192" spans="1:17" ht="14.4" customHeight="1" x14ac:dyDescent="0.3">
      <c r="A192" s="660" t="s">
        <v>558</v>
      </c>
      <c r="B192" s="661" t="s">
        <v>3502</v>
      </c>
      <c r="C192" s="661" t="s">
        <v>3360</v>
      </c>
      <c r="D192" s="661" t="s">
        <v>3539</v>
      </c>
      <c r="E192" s="661" t="s">
        <v>3540</v>
      </c>
      <c r="F192" s="664"/>
      <c r="G192" s="664"/>
      <c r="H192" s="664"/>
      <c r="I192" s="664"/>
      <c r="J192" s="664">
        <v>3</v>
      </c>
      <c r="K192" s="664">
        <v>0</v>
      </c>
      <c r="L192" s="664"/>
      <c r="M192" s="664">
        <v>0</v>
      </c>
      <c r="N192" s="664"/>
      <c r="O192" s="664"/>
      <c r="P192" s="677"/>
      <c r="Q192" s="665"/>
    </row>
    <row r="193" spans="1:17" ht="14.4" customHeight="1" x14ac:dyDescent="0.3">
      <c r="A193" s="660" t="s">
        <v>558</v>
      </c>
      <c r="B193" s="661" t="s">
        <v>3502</v>
      </c>
      <c r="C193" s="661" t="s">
        <v>3360</v>
      </c>
      <c r="D193" s="661" t="s">
        <v>3541</v>
      </c>
      <c r="E193" s="661" t="s">
        <v>3542</v>
      </c>
      <c r="F193" s="664"/>
      <c r="G193" s="664"/>
      <c r="H193" s="664"/>
      <c r="I193" s="664"/>
      <c r="J193" s="664">
        <v>1</v>
      </c>
      <c r="K193" s="664">
        <v>0</v>
      </c>
      <c r="L193" s="664"/>
      <c r="M193" s="664">
        <v>0</v>
      </c>
      <c r="N193" s="664"/>
      <c r="O193" s="664"/>
      <c r="P193" s="677"/>
      <c r="Q193" s="665"/>
    </row>
    <row r="194" spans="1:17" ht="14.4" customHeight="1" x14ac:dyDescent="0.3">
      <c r="A194" s="660" t="s">
        <v>558</v>
      </c>
      <c r="B194" s="661" t="s">
        <v>3502</v>
      </c>
      <c r="C194" s="661" t="s">
        <v>3360</v>
      </c>
      <c r="D194" s="661" t="s">
        <v>3543</v>
      </c>
      <c r="E194" s="661" t="s">
        <v>3544</v>
      </c>
      <c r="F194" s="664"/>
      <c r="G194" s="664"/>
      <c r="H194" s="664"/>
      <c r="I194" s="664"/>
      <c r="J194" s="664">
        <v>4</v>
      </c>
      <c r="K194" s="664">
        <v>0</v>
      </c>
      <c r="L194" s="664"/>
      <c r="M194" s="664">
        <v>0</v>
      </c>
      <c r="N194" s="664"/>
      <c r="O194" s="664"/>
      <c r="P194" s="677"/>
      <c r="Q194" s="665"/>
    </row>
    <row r="195" spans="1:17" ht="14.4" customHeight="1" x14ac:dyDescent="0.3">
      <c r="A195" s="660" t="s">
        <v>558</v>
      </c>
      <c r="B195" s="661" t="s">
        <v>3502</v>
      </c>
      <c r="C195" s="661" t="s">
        <v>3360</v>
      </c>
      <c r="D195" s="661" t="s">
        <v>3545</v>
      </c>
      <c r="E195" s="661" t="s">
        <v>3546</v>
      </c>
      <c r="F195" s="664"/>
      <c r="G195" s="664"/>
      <c r="H195" s="664"/>
      <c r="I195" s="664"/>
      <c r="J195" s="664">
        <v>1</v>
      </c>
      <c r="K195" s="664">
        <v>0</v>
      </c>
      <c r="L195" s="664"/>
      <c r="M195" s="664">
        <v>0</v>
      </c>
      <c r="N195" s="664"/>
      <c r="O195" s="664"/>
      <c r="P195" s="677"/>
      <c r="Q195" s="665"/>
    </row>
    <row r="196" spans="1:17" ht="14.4" customHeight="1" x14ac:dyDescent="0.3">
      <c r="A196" s="660" t="s">
        <v>558</v>
      </c>
      <c r="B196" s="661" t="s">
        <v>3502</v>
      </c>
      <c r="C196" s="661" t="s">
        <v>3360</v>
      </c>
      <c r="D196" s="661" t="s">
        <v>3547</v>
      </c>
      <c r="E196" s="661" t="s">
        <v>3548</v>
      </c>
      <c r="F196" s="664"/>
      <c r="G196" s="664"/>
      <c r="H196" s="664"/>
      <c r="I196" s="664"/>
      <c r="J196" s="664">
        <v>1</v>
      </c>
      <c r="K196" s="664">
        <v>6045</v>
      </c>
      <c r="L196" s="664"/>
      <c r="M196" s="664">
        <v>6045</v>
      </c>
      <c r="N196" s="664"/>
      <c r="O196" s="664"/>
      <c r="P196" s="677"/>
      <c r="Q196" s="665"/>
    </row>
    <row r="197" spans="1:17" ht="14.4" customHeight="1" x14ac:dyDescent="0.3">
      <c r="A197" s="660" t="s">
        <v>558</v>
      </c>
      <c r="B197" s="661" t="s">
        <v>3502</v>
      </c>
      <c r="C197" s="661" t="s">
        <v>3360</v>
      </c>
      <c r="D197" s="661" t="s">
        <v>3549</v>
      </c>
      <c r="E197" s="661" t="s">
        <v>3550</v>
      </c>
      <c r="F197" s="664">
        <v>1</v>
      </c>
      <c r="G197" s="664">
        <v>3205</v>
      </c>
      <c r="H197" s="664">
        <v>1</v>
      </c>
      <c r="I197" s="664">
        <v>3205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558</v>
      </c>
      <c r="B198" s="661" t="s">
        <v>3502</v>
      </c>
      <c r="C198" s="661" t="s">
        <v>3360</v>
      </c>
      <c r="D198" s="661" t="s">
        <v>3551</v>
      </c>
      <c r="E198" s="661" t="s">
        <v>3552</v>
      </c>
      <c r="F198" s="664">
        <v>1</v>
      </c>
      <c r="G198" s="664">
        <v>2788</v>
      </c>
      <c r="H198" s="664">
        <v>1</v>
      </c>
      <c r="I198" s="664">
        <v>2788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558</v>
      </c>
      <c r="B199" s="661" t="s">
        <v>3502</v>
      </c>
      <c r="C199" s="661" t="s">
        <v>3360</v>
      </c>
      <c r="D199" s="661" t="s">
        <v>3553</v>
      </c>
      <c r="E199" s="661" t="s">
        <v>3554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4657</v>
      </c>
      <c r="P199" s="677"/>
      <c r="Q199" s="665">
        <v>4657</v>
      </c>
    </row>
    <row r="200" spans="1:17" ht="14.4" customHeight="1" x14ac:dyDescent="0.3">
      <c r="A200" s="660" t="s">
        <v>558</v>
      </c>
      <c r="B200" s="661" t="s">
        <v>3502</v>
      </c>
      <c r="C200" s="661" t="s">
        <v>3360</v>
      </c>
      <c r="D200" s="661" t="s">
        <v>3555</v>
      </c>
      <c r="E200" s="661" t="s">
        <v>3556</v>
      </c>
      <c r="F200" s="664"/>
      <c r="G200" s="664"/>
      <c r="H200" s="664"/>
      <c r="I200" s="664"/>
      <c r="J200" s="664">
        <v>1</v>
      </c>
      <c r="K200" s="664">
        <v>4527</v>
      </c>
      <c r="L200" s="664"/>
      <c r="M200" s="664">
        <v>4527</v>
      </c>
      <c r="N200" s="664"/>
      <c r="O200" s="664"/>
      <c r="P200" s="677"/>
      <c r="Q200" s="665"/>
    </row>
    <row r="201" spans="1:17" ht="14.4" customHeight="1" x14ac:dyDescent="0.3">
      <c r="A201" s="660" t="s">
        <v>558</v>
      </c>
      <c r="B201" s="661" t="s">
        <v>3502</v>
      </c>
      <c r="C201" s="661" t="s">
        <v>3360</v>
      </c>
      <c r="D201" s="661" t="s">
        <v>3557</v>
      </c>
      <c r="E201" s="661" t="s">
        <v>3558</v>
      </c>
      <c r="F201" s="664"/>
      <c r="G201" s="664"/>
      <c r="H201" s="664"/>
      <c r="I201" s="664"/>
      <c r="J201" s="664">
        <v>1</v>
      </c>
      <c r="K201" s="664">
        <v>0</v>
      </c>
      <c r="L201" s="664"/>
      <c r="M201" s="664">
        <v>0</v>
      </c>
      <c r="N201" s="664"/>
      <c r="O201" s="664"/>
      <c r="P201" s="677"/>
      <c r="Q201" s="665"/>
    </row>
    <row r="202" spans="1:17" ht="14.4" customHeight="1" x14ac:dyDescent="0.3">
      <c r="A202" s="660" t="s">
        <v>558</v>
      </c>
      <c r="B202" s="661" t="s">
        <v>3502</v>
      </c>
      <c r="C202" s="661" t="s">
        <v>3360</v>
      </c>
      <c r="D202" s="661" t="s">
        <v>3559</v>
      </c>
      <c r="E202" s="661" t="s">
        <v>3560</v>
      </c>
      <c r="F202" s="664"/>
      <c r="G202" s="664"/>
      <c r="H202" s="664"/>
      <c r="I202" s="664"/>
      <c r="J202" s="664">
        <v>1</v>
      </c>
      <c r="K202" s="664">
        <v>0</v>
      </c>
      <c r="L202" s="664"/>
      <c r="M202" s="664">
        <v>0</v>
      </c>
      <c r="N202" s="664"/>
      <c r="O202" s="664"/>
      <c r="P202" s="677"/>
      <c r="Q202" s="665"/>
    </row>
    <row r="203" spans="1:17" ht="14.4" customHeight="1" x14ac:dyDescent="0.3">
      <c r="A203" s="660" t="s">
        <v>558</v>
      </c>
      <c r="B203" s="661" t="s">
        <v>3561</v>
      </c>
      <c r="C203" s="661" t="s">
        <v>3360</v>
      </c>
      <c r="D203" s="661" t="s">
        <v>3562</v>
      </c>
      <c r="E203" s="661" t="s">
        <v>3563</v>
      </c>
      <c r="F203" s="664"/>
      <c r="G203" s="664"/>
      <c r="H203" s="664"/>
      <c r="I203" s="664"/>
      <c r="J203" s="664"/>
      <c r="K203" s="664"/>
      <c r="L203" s="664"/>
      <c r="M203" s="664"/>
      <c r="N203" s="664">
        <v>5</v>
      </c>
      <c r="O203" s="664">
        <v>3475</v>
      </c>
      <c r="P203" s="677"/>
      <c r="Q203" s="665">
        <v>695</v>
      </c>
    </row>
    <row r="204" spans="1:17" ht="14.4" customHeight="1" x14ac:dyDescent="0.3">
      <c r="A204" s="660" t="s">
        <v>558</v>
      </c>
      <c r="B204" s="661" t="s">
        <v>3561</v>
      </c>
      <c r="C204" s="661" t="s">
        <v>3360</v>
      </c>
      <c r="D204" s="661" t="s">
        <v>3564</v>
      </c>
      <c r="E204" s="661" t="s">
        <v>3565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93</v>
      </c>
      <c r="P204" s="677"/>
      <c r="Q204" s="665">
        <v>93</v>
      </c>
    </row>
    <row r="205" spans="1:17" ht="14.4" customHeight="1" x14ac:dyDescent="0.3">
      <c r="A205" s="660" t="s">
        <v>558</v>
      </c>
      <c r="B205" s="661" t="s">
        <v>3561</v>
      </c>
      <c r="C205" s="661" t="s">
        <v>3360</v>
      </c>
      <c r="D205" s="661" t="s">
        <v>3566</v>
      </c>
      <c r="E205" s="661" t="s">
        <v>3567</v>
      </c>
      <c r="F205" s="664"/>
      <c r="G205" s="664"/>
      <c r="H205" s="664"/>
      <c r="I205" s="664"/>
      <c r="J205" s="664"/>
      <c r="K205" s="664"/>
      <c r="L205" s="664"/>
      <c r="M205" s="664"/>
      <c r="N205" s="664">
        <v>1</v>
      </c>
      <c r="O205" s="664">
        <v>228</v>
      </c>
      <c r="P205" s="677"/>
      <c r="Q205" s="665">
        <v>228</v>
      </c>
    </row>
    <row r="206" spans="1:17" ht="14.4" customHeight="1" x14ac:dyDescent="0.3">
      <c r="A206" s="660" t="s">
        <v>558</v>
      </c>
      <c r="B206" s="661" t="s">
        <v>3561</v>
      </c>
      <c r="C206" s="661" t="s">
        <v>3360</v>
      </c>
      <c r="D206" s="661" t="s">
        <v>3568</v>
      </c>
      <c r="E206" s="661" t="s">
        <v>3569</v>
      </c>
      <c r="F206" s="664"/>
      <c r="G206" s="664"/>
      <c r="H206" s="664"/>
      <c r="I206" s="664"/>
      <c r="J206" s="664"/>
      <c r="K206" s="664"/>
      <c r="L206" s="664"/>
      <c r="M206" s="664"/>
      <c r="N206" s="664">
        <v>1</v>
      </c>
      <c r="O206" s="664">
        <v>4159</v>
      </c>
      <c r="P206" s="677"/>
      <c r="Q206" s="665">
        <v>4159</v>
      </c>
    </row>
    <row r="207" spans="1:17" ht="14.4" customHeight="1" x14ac:dyDescent="0.3">
      <c r="A207" s="660" t="s">
        <v>558</v>
      </c>
      <c r="B207" s="661" t="s">
        <v>3561</v>
      </c>
      <c r="C207" s="661" t="s">
        <v>3360</v>
      </c>
      <c r="D207" s="661" t="s">
        <v>3570</v>
      </c>
      <c r="E207" s="661" t="s">
        <v>3571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114</v>
      </c>
      <c r="P207" s="677"/>
      <c r="Q207" s="665">
        <v>114</v>
      </c>
    </row>
    <row r="208" spans="1:17" ht="14.4" customHeight="1" x14ac:dyDescent="0.3">
      <c r="A208" s="660" t="s">
        <v>558</v>
      </c>
      <c r="B208" s="661" t="s">
        <v>3561</v>
      </c>
      <c r="C208" s="661" t="s">
        <v>3360</v>
      </c>
      <c r="D208" s="661" t="s">
        <v>3572</v>
      </c>
      <c r="E208" s="661" t="s">
        <v>3573</v>
      </c>
      <c r="F208" s="664"/>
      <c r="G208" s="664"/>
      <c r="H208" s="664"/>
      <c r="I208" s="664"/>
      <c r="J208" s="664"/>
      <c r="K208" s="664"/>
      <c r="L208" s="664"/>
      <c r="M208" s="664"/>
      <c r="N208" s="664">
        <v>1</v>
      </c>
      <c r="O208" s="664">
        <v>5362</v>
      </c>
      <c r="P208" s="677"/>
      <c r="Q208" s="665">
        <v>5362</v>
      </c>
    </row>
    <row r="209" spans="1:17" ht="14.4" customHeight="1" x14ac:dyDescent="0.3">
      <c r="A209" s="660" t="s">
        <v>558</v>
      </c>
      <c r="B209" s="661" t="s">
        <v>3561</v>
      </c>
      <c r="C209" s="661" t="s">
        <v>3360</v>
      </c>
      <c r="D209" s="661" t="s">
        <v>3574</v>
      </c>
      <c r="E209" s="661" t="s">
        <v>3575</v>
      </c>
      <c r="F209" s="664">
        <v>1</v>
      </c>
      <c r="G209" s="664">
        <v>8700</v>
      </c>
      <c r="H209" s="664">
        <v>1</v>
      </c>
      <c r="I209" s="664">
        <v>8700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558</v>
      </c>
      <c r="B210" s="661" t="s">
        <v>3561</v>
      </c>
      <c r="C210" s="661" t="s">
        <v>3360</v>
      </c>
      <c r="D210" s="661" t="s">
        <v>3576</v>
      </c>
      <c r="E210" s="661" t="s">
        <v>3577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2841</v>
      </c>
      <c r="P210" s="677"/>
      <c r="Q210" s="665">
        <v>2841</v>
      </c>
    </row>
    <row r="211" spans="1:17" ht="14.4" customHeight="1" x14ac:dyDescent="0.3">
      <c r="A211" s="660" t="s">
        <v>558</v>
      </c>
      <c r="B211" s="661" t="s">
        <v>3561</v>
      </c>
      <c r="C211" s="661" t="s">
        <v>3360</v>
      </c>
      <c r="D211" s="661" t="s">
        <v>3578</v>
      </c>
      <c r="E211" s="661" t="s">
        <v>3579</v>
      </c>
      <c r="F211" s="664"/>
      <c r="G211" s="664"/>
      <c r="H211" s="664"/>
      <c r="I211" s="664"/>
      <c r="J211" s="664"/>
      <c r="K211" s="664"/>
      <c r="L211" s="664"/>
      <c r="M211" s="664"/>
      <c r="N211" s="664">
        <v>3</v>
      </c>
      <c r="O211" s="664">
        <v>12231</v>
      </c>
      <c r="P211" s="677"/>
      <c r="Q211" s="665">
        <v>4077</v>
      </c>
    </row>
    <row r="212" spans="1:17" ht="14.4" customHeight="1" x14ac:dyDescent="0.3">
      <c r="A212" s="660" t="s">
        <v>558</v>
      </c>
      <c r="B212" s="661" t="s">
        <v>3561</v>
      </c>
      <c r="C212" s="661" t="s">
        <v>3360</v>
      </c>
      <c r="D212" s="661" t="s">
        <v>3580</v>
      </c>
      <c r="E212" s="661" t="s">
        <v>3581</v>
      </c>
      <c r="F212" s="664"/>
      <c r="G212" s="664"/>
      <c r="H212" s="664"/>
      <c r="I212" s="664"/>
      <c r="J212" s="664"/>
      <c r="K212" s="664"/>
      <c r="L212" s="664"/>
      <c r="M212" s="664"/>
      <c r="N212" s="664">
        <v>2</v>
      </c>
      <c r="O212" s="664">
        <v>1892</v>
      </c>
      <c r="P212" s="677"/>
      <c r="Q212" s="665">
        <v>946</v>
      </c>
    </row>
    <row r="213" spans="1:17" ht="14.4" customHeight="1" x14ac:dyDescent="0.3">
      <c r="A213" s="660" t="s">
        <v>558</v>
      </c>
      <c r="B213" s="661" t="s">
        <v>3561</v>
      </c>
      <c r="C213" s="661" t="s">
        <v>3360</v>
      </c>
      <c r="D213" s="661" t="s">
        <v>3582</v>
      </c>
      <c r="E213" s="661" t="s">
        <v>3583</v>
      </c>
      <c r="F213" s="664"/>
      <c r="G213" s="664"/>
      <c r="H213" s="664"/>
      <c r="I213" s="664"/>
      <c r="J213" s="664"/>
      <c r="K213" s="664"/>
      <c r="L213" s="664"/>
      <c r="M213" s="664"/>
      <c r="N213" s="664">
        <v>2</v>
      </c>
      <c r="O213" s="664">
        <v>5960</v>
      </c>
      <c r="P213" s="677"/>
      <c r="Q213" s="665">
        <v>2980</v>
      </c>
    </row>
    <row r="214" spans="1:17" ht="14.4" customHeight="1" x14ac:dyDescent="0.3">
      <c r="A214" s="660" t="s">
        <v>558</v>
      </c>
      <c r="B214" s="661" t="s">
        <v>3561</v>
      </c>
      <c r="C214" s="661" t="s">
        <v>3360</v>
      </c>
      <c r="D214" s="661" t="s">
        <v>3513</v>
      </c>
      <c r="E214" s="661" t="s">
        <v>3514</v>
      </c>
      <c r="F214" s="664"/>
      <c r="G214" s="664"/>
      <c r="H214" s="664"/>
      <c r="I214" s="664"/>
      <c r="J214" s="664"/>
      <c r="K214" s="664"/>
      <c r="L214" s="664"/>
      <c r="M214" s="664"/>
      <c r="N214" s="664">
        <v>1</v>
      </c>
      <c r="O214" s="664">
        <v>819</v>
      </c>
      <c r="P214" s="677"/>
      <c r="Q214" s="665">
        <v>819</v>
      </c>
    </row>
    <row r="215" spans="1:17" ht="14.4" customHeight="1" x14ac:dyDescent="0.3">
      <c r="A215" s="660" t="s">
        <v>558</v>
      </c>
      <c r="B215" s="661" t="s">
        <v>3561</v>
      </c>
      <c r="C215" s="661" t="s">
        <v>3360</v>
      </c>
      <c r="D215" s="661" t="s">
        <v>3584</v>
      </c>
      <c r="E215" s="661" t="s">
        <v>3585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3958</v>
      </c>
      <c r="P215" s="677"/>
      <c r="Q215" s="665">
        <v>3958</v>
      </c>
    </row>
    <row r="216" spans="1:17" ht="14.4" customHeight="1" x14ac:dyDescent="0.3">
      <c r="A216" s="660" t="s">
        <v>558</v>
      </c>
      <c r="B216" s="661" t="s">
        <v>3561</v>
      </c>
      <c r="C216" s="661" t="s">
        <v>3360</v>
      </c>
      <c r="D216" s="661" t="s">
        <v>3586</v>
      </c>
      <c r="E216" s="661" t="s">
        <v>3587</v>
      </c>
      <c r="F216" s="664"/>
      <c r="G216" s="664"/>
      <c r="H216" s="664"/>
      <c r="I216" s="664"/>
      <c r="J216" s="664"/>
      <c r="K216" s="664"/>
      <c r="L216" s="664"/>
      <c r="M216" s="664"/>
      <c r="N216" s="664">
        <v>3</v>
      </c>
      <c r="O216" s="664">
        <v>8559</v>
      </c>
      <c r="P216" s="677"/>
      <c r="Q216" s="665">
        <v>2853</v>
      </c>
    </row>
    <row r="217" spans="1:17" ht="14.4" customHeight="1" x14ac:dyDescent="0.3">
      <c r="A217" s="660" t="s">
        <v>558</v>
      </c>
      <c r="B217" s="661" t="s">
        <v>3561</v>
      </c>
      <c r="C217" s="661" t="s">
        <v>3360</v>
      </c>
      <c r="D217" s="661" t="s">
        <v>3588</v>
      </c>
      <c r="E217" s="661" t="s">
        <v>3589</v>
      </c>
      <c r="F217" s="664"/>
      <c r="G217" s="664"/>
      <c r="H217" s="664"/>
      <c r="I217" s="664"/>
      <c r="J217" s="664"/>
      <c r="K217" s="664"/>
      <c r="L217" s="664"/>
      <c r="M217" s="664"/>
      <c r="N217" s="664">
        <v>1</v>
      </c>
      <c r="O217" s="664">
        <v>436</v>
      </c>
      <c r="P217" s="677"/>
      <c r="Q217" s="665">
        <v>436</v>
      </c>
    </row>
    <row r="218" spans="1:17" ht="14.4" customHeight="1" x14ac:dyDescent="0.3">
      <c r="A218" s="660" t="s">
        <v>558</v>
      </c>
      <c r="B218" s="661" t="s">
        <v>3561</v>
      </c>
      <c r="C218" s="661" t="s">
        <v>3360</v>
      </c>
      <c r="D218" s="661" t="s">
        <v>3590</v>
      </c>
      <c r="E218" s="661" t="s">
        <v>3591</v>
      </c>
      <c r="F218" s="664"/>
      <c r="G218" s="664"/>
      <c r="H218" s="664"/>
      <c r="I218" s="664"/>
      <c r="J218" s="664"/>
      <c r="K218" s="664"/>
      <c r="L218" s="664"/>
      <c r="M218" s="664"/>
      <c r="N218" s="664">
        <v>10</v>
      </c>
      <c r="O218" s="664">
        <v>8518</v>
      </c>
      <c r="P218" s="677"/>
      <c r="Q218" s="665">
        <v>851.8</v>
      </c>
    </row>
    <row r="219" spans="1:17" ht="14.4" customHeight="1" x14ac:dyDescent="0.3">
      <c r="A219" s="660" t="s">
        <v>558</v>
      </c>
      <c r="B219" s="661" t="s">
        <v>3561</v>
      </c>
      <c r="C219" s="661" t="s">
        <v>3360</v>
      </c>
      <c r="D219" s="661" t="s">
        <v>3592</v>
      </c>
      <c r="E219" s="661" t="s">
        <v>3593</v>
      </c>
      <c r="F219" s="664"/>
      <c r="G219" s="664"/>
      <c r="H219" s="664"/>
      <c r="I219" s="664"/>
      <c r="J219" s="664"/>
      <c r="K219" s="664"/>
      <c r="L219" s="664"/>
      <c r="M219" s="664"/>
      <c r="N219" s="664">
        <v>5</v>
      </c>
      <c r="O219" s="664">
        <v>568</v>
      </c>
      <c r="P219" s="677"/>
      <c r="Q219" s="665">
        <v>113.6</v>
      </c>
    </row>
    <row r="220" spans="1:17" ht="14.4" customHeight="1" x14ac:dyDescent="0.3">
      <c r="A220" s="660" t="s">
        <v>558</v>
      </c>
      <c r="B220" s="661" t="s">
        <v>3561</v>
      </c>
      <c r="C220" s="661" t="s">
        <v>3360</v>
      </c>
      <c r="D220" s="661" t="s">
        <v>3594</v>
      </c>
      <c r="E220" s="661" t="s">
        <v>3595</v>
      </c>
      <c r="F220" s="664"/>
      <c r="G220" s="664"/>
      <c r="H220" s="664"/>
      <c r="I220" s="664"/>
      <c r="J220" s="664"/>
      <c r="K220" s="664"/>
      <c r="L220" s="664"/>
      <c r="M220" s="664"/>
      <c r="N220" s="664">
        <v>1</v>
      </c>
      <c r="O220" s="664">
        <v>311</v>
      </c>
      <c r="P220" s="677"/>
      <c r="Q220" s="665">
        <v>311</v>
      </c>
    </row>
    <row r="221" spans="1:17" ht="14.4" customHeight="1" x14ac:dyDescent="0.3">
      <c r="A221" s="660" t="s">
        <v>558</v>
      </c>
      <c r="B221" s="661" t="s">
        <v>3561</v>
      </c>
      <c r="C221" s="661" t="s">
        <v>3360</v>
      </c>
      <c r="D221" s="661" t="s">
        <v>3596</v>
      </c>
      <c r="E221" s="661" t="s">
        <v>3597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1193</v>
      </c>
      <c r="P221" s="677"/>
      <c r="Q221" s="665">
        <v>1193</v>
      </c>
    </row>
    <row r="222" spans="1:17" ht="14.4" customHeight="1" x14ac:dyDescent="0.3">
      <c r="A222" s="660" t="s">
        <v>558</v>
      </c>
      <c r="B222" s="661" t="s">
        <v>3561</v>
      </c>
      <c r="C222" s="661" t="s">
        <v>3360</v>
      </c>
      <c r="D222" s="661" t="s">
        <v>3598</v>
      </c>
      <c r="E222" s="661" t="s">
        <v>3599</v>
      </c>
      <c r="F222" s="664"/>
      <c r="G222" s="664"/>
      <c r="H222" s="664"/>
      <c r="I222" s="664"/>
      <c r="J222" s="664"/>
      <c r="K222" s="664"/>
      <c r="L222" s="664"/>
      <c r="M222" s="664"/>
      <c r="N222" s="664">
        <v>2</v>
      </c>
      <c r="O222" s="664">
        <v>636</v>
      </c>
      <c r="P222" s="677"/>
      <c r="Q222" s="665">
        <v>318</v>
      </c>
    </row>
    <row r="223" spans="1:17" ht="14.4" customHeight="1" x14ac:dyDescent="0.3">
      <c r="A223" s="660" t="s">
        <v>558</v>
      </c>
      <c r="B223" s="661" t="s">
        <v>3561</v>
      </c>
      <c r="C223" s="661" t="s">
        <v>3360</v>
      </c>
      <c r="D223" s="661" t="s">
        <v>3600</v>
      </c>
      <c r="E223" s="661" t="s">
        <v>3573</v>
      </c>
      <c r="F223" s="664"/>
      <c r="G223" s="664"/>
      <c r="H223" s="664"/>
      <c r="I223" s="664"/>
      <c r="J223" s="664"/>
      <c r="K223" s="664"/>
      <c r="L223" s="664"/>
      <c r="M223" s="664"/>
      <c r="N223" s="664">
        <v>3</v>
      </c>
      <c r="O223" s="664">
        <v>1704</v>
      </c>
      <c r="P223" s="677"/>
      <c r="Q223" s="665">
        <v>568</v>
      </c>
    </row>
    <row r="224" spans="1:17" ht="14.4" customHeight="1" x14ac:dyDescent="0.3">
      <c r="A224" s="660" t="s">
        <v>558</v>
      </c>
      <c r="B224" s="661" t="s">
        <v>3601</v>
      </c>
      <c r="C224" s="661" t="s">
        <v>3360</v>
      </c>
      <c r="D224" s="661" t="s">
        <v>3519</v>
      </c>
      <c r="E224" s="661" t="s">
        <v>3520</v>
      </c>
      <c r="F224" s="664">
        <v>3</v>
      </c>
      <c r="G224" s="664">
        <v>0</v>
      </c>
      <c r="H224" s="664"/>
      <c r="I224" s="664">
        <v>0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558</v>
      </c>
      <c r="B225" s="661" t="s">
        <v>3601</v>
      </c>
      <c r="C225" s="661" t="s">
        <v>3360</v>
      </c>
      <c r="D225" s="661" t="s">
        <v>3602</v>
      </c>
      <c r="E225" s="661" t="s">
        <v>3603</v>
      </c>
      <c r="F225" s="664">
        <v>1</v>
      </c>
      <c r="G225" s="664">
        <v>0</v>
      </c>
      <c r="H225" s="664"/>
      <c r="I225" s="664">
        <v>0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558</v>
      </c>
      <c r="B226" s="661" t="s">
        <v>3601</v>
      </c>
      <c r="C226" s="661" t="s">
        <v>3360</v>
      </c>
      <c r="D226" s="661" t="s">
        <v>3604</v>
      </c>
      <c r="E226" s="661" t="s">
        <v>3605</v>
      </c>
      <c r="F226" s="664">
        <v>1</v>
      </c>
      <c r="G226" s="664">
        <v>0</v>
      </c>
      <c r="H226" s="664"/>
      <c r="I226" s="664">
        <v>0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558</v>
      </c>
      <c r="B227" s="661" t="s">
        <v>3601</v>
      </c>
      <c r="C227" s="661" t="s">
        <v>3360</v>
      </c>
      <c r="D227" s="661" t="s">
        <v>3527</v>
      </c>
      <c r="E227" s="661" t="s">
        <v>3528</v>
      </c>
      <c r="F227" s="664">
        <v>2</v>
      </c>
      <c r="G227" s="664">
        <v>0</v>
      </c>
      <c r="H227" s="664"/>
      <c r="I227" s="664">
        <v>0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558</v>
      </c>
      <c r="B228" s="661" t="s">
        <v>3601</v>
      </c>
      <c r="C228" s="661" t="s">
        <v>3360</v>
      </c>
      <c r="D228" s="661" t="s">
        <v>3606</v>
      </c>
      <c r="E228" s="661" t="s">
        <v>3607</v>
      </c>
      <c r="F228" s="664">
        <v>1</v>
      </c>
      <c r="G228" s="664">
        <v>9034</v>
      </c>
      <c r="H228" s="664">
        <v>1</v>
      </c>
      <c r="I228" s="664">
        <v>9034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558</v>
      </c>
      <c r="B229" s="661" t="s">
        <v>3601</v>
      </c>
      <c r="C229" s="661" t="s">
        <v>3360</v>
      </c>
      <c r="D229" s="661" t="s">
        <v>3588</v>
      </c>
      <c r="E229" s="661" t="s">
        <v>3589</v>
      </c>
      <c r="F229" s="664">
        <v>1</v>
      </c>
      <c r="G229" s="664">
        <v>431</v>
      </c>
      <c r="H229" s="664">
        <v>1</v>
      </c>
      <c r="I229" s="664">
        <v>431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558</v>
      </c>
      <c r="B230" s="661" t="s">
        <v>3601</v>
      </c>
      <c r="C230" s="661" t="s">
        <v>3360</v>
      </c>
      <c r="D230" s="661" t="s">
        <v>3539</v>
      </c>
      <c r="E230" s="661" t="s">
        <v>3540</v>
      </c>
      <c r="F230" s="664">
        <v>2</v>
      </c>
      <c r="G230" s="664">
        <v>0</v>
      </c>
      <c r="H230" s="664"/>
      <c r="I230" s="664">
        <v>0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558</v>
      </c>
      <c r="B231" s="661" t="s">
        <v>3601</v>
      </c>
      <c r="C231" s="661" t="s">
        <v>3360</v>
      </c>
      <c r="D231" s="661" t="s">
        <v>3541</v>
      </c>
      <c r="E231" s="661" t="s">
        <v>3542</v>
      </c>
      <c r="F231" s="664">
        <v>1</v>
      </c>
      <c r="G231" s="664">
        <v>0</v>
      </c>
      <c r="H231" s="664"/>
      <c r="I231" s="664">
        <v>0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558</v>
      </c>
      <c r="B232" s="661" t="s">
        <v>3601</v>
      </c>
      <c r="C232" s="661" t="s">
        <v>3360</v>
      </c>
      <c r="D232" s="661" t="s">
        <v>3543</v>
      </c>
      <c r="E232" s="661" t="s">
        <v>3544</v>
      </c>
      <c r="F232" s="664">
        <v>2</v>
      </c>
      <c r="G232" s="664">
        <v>0</v>
      </c>
      <c r="H232" s="664"/>
      <c r="I232" s="664">
        <v>0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558</v>
      </c>
      <c r="B233" s="661" t="s">
        <v>3601</v>
      </c>
      <c r="C233" s="661" t="s">
        <v>3360</v>
      </c>
      <c r="D233" s="661" t="s">
        <v>3608</v>
      </c>
      <c r="E233" s="661" t="s">
        <v>3609</v>
      </c>
      <c r="F233" s="664">
        <v>2</v>
      </c>
      <c r="G233" s="664">
        <v>36700</v>
      </c>
      <c r="H233" s="664">
        <v>1</v>
      </c>
      <c r="I233" s="664">
        <v>18350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558</v>
      </c>
      <c r="B234" s="661" t="s">
        <v>3601</v>
      </c>
      <c r="C234" s="661" t="s">
        <v>3360</v>
      </c>
      <c r="D234" s="661" t="s">
        <v>3610</v>
      </c>
      <c r="E234" s="661" t="s">
        <v>3611</v>
      </c>
      <c r="F234" s="664">
        <v>1</v>
      </c>
      <c r="G234" s="664">
        <v>0</v>
      </c>
      <c r="H234" s="664"/>
      <c r="I234" s="664">
        <v>0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558</v>
      </c>
      <c r="B235" s="661" t="s">
        <v>3601</v>
      </c>
      <c r="C235" s="661" t="s">
        <v>3360</v>
      </c>
      <c r="D235" s="661" t="s">
        <v>3612</v>
      </c>
      <c r="E235" s="661" t="s">
        <v>3613</v>
      </c>
      <c r="F235" s="664">
        <v>2</v>
      </c>
      <c r="G235" s="664">
        <v>0</v>
      </c>
      <c r="H235" s="664"/>
      <c r="I235" s="664">
        <v>0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558</v>
      </c>
      <c r="B236" s="661" t="s">
        <v>3601</v>
      </c>
      <c r="C236" s="661" t="s">
        <v>3360</v>
      </c>
      <c r="D236" s="661" t="s">
        <v>3614</v>
      </c>
      <c r="E236" s="661" t="s">
        <v>3615</v>
      </c>
      <c r="F236" s="664">
        <v>1</v>
      </c>
      <c r="G236" s="664">
        <v>0</v>
      </c>
      <c r="H236" s="664"/>
      <c r="I236" s="664">
        <v>0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558</v>
      </c>
      <c r="B237" s="661" t="s">
        <v>3616</v>
      </c>
      <c r="C237" s="661" t="s">
        <v>3360</v>
      </c>
      <c r="D237" s="661" t="s">
        <v>3617</v>
      </c>
      <c r="E237" s="661" t="s">
        <v>3618</v>
      </c>
      <c r="F237" s="664">
        <v>1</v>
      </c>
      <c r="G237" s="664">
        <v>5393</v>
      </c>
      <c r="H237" s="664">
        <v>1</v>
      </c>
      <c r="I237" s="664">
        <v>5393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558</v>
      </c>
      <c r="B238" s="661" t="s">
        <v>3616</v>
      </c>
      <c r="C238" s="661" t="s">
        <v>3360</v>
      </c>
      <c r="D238" s="661" t="s">
        <v>3619</v>
      </c>
      <c r="E238" s="661" t="s">
        <v>3620</v>
      </c>
      <c r="F238" s="664">
        <v>1</v>
      </c>
      <c r="G238" s="664">
        <v>5226</v>
      </c>
      <c r="H238" s="664">
        <v>1</v>
      </c>
      <c r="I238" s="664">
        <v>5226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558</v>
      </c>
      <c r="B239" s="661" t="s">
        <v>3616</v>
      </c>
      <c r="C239" s="661" t="s">
        <v>3360</v>
      </c>
      <c r="D239" s="661" t="s">
        <v>3621</v>
      </c>
      <c r="E239" s="661" t="s">
        <v>3622</v>
      </c>
      <c r="F239" s="664">
        <v>1</v>
      </c>
      <c r="G239" s="664">
        <v>3571</v>
      </c>
      <c r="H239" s="664">
        <v>1</v>
      </c>
      <c r="I239" s="664">
        <v>3571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558</v>
      </c>
      <c r="B240" s="661" t="s">
        <v>3616</v>
      </c>
      <c r="C240" s="661" t="s">
        <v>3360</v>
      </c>
      <c r="D240" s="661" t="s">
        <v>3623</v>
      </c>
      <c r="E240" s="661" t="s">
        <v>3624</v>
      </c>
      <c r="F240" s="664">
        <v>1</v>
      </c>
      <c r="G240" s="664">
        <v>1488</v>
      </c>
      <c r="H240" s="664">
        <v>1</v>
      </c>
      <c r="I240" s="664">
        <v>1488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558</v>
      </c>
      <c r="B241" s="661" t="s">
        <v>3616</v>
      </c>
      <c r="C241" s="661" t="s">
        <v>3360</v>
      </c>
      <c r="D241" s="661" t="s">
        <v>3625</v>
      </c>
      <c r="E241" s="661" t="s">
        <v>3626</v>
      </c>
      <c r="F241" s="664">
        <v>1</v>
      </c>
      <c r="G241" s="664">
        <v>2678</v>
      </c>
      <c r="H241" s="664">
        <v>1</v>
      </c>
      <c r="I241" s="664">
        <v>2678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558</v>
      </c>
      <c r="B242" s="661" t="s">
        <v>3616</v>
      </c>
      <c r="C242" s="661" t="s">
        <v>3360</v>
      </c>
      <c r="D242" s="661" t="s">
        <v>3627</v>
      </c>
      <c r="E242" s="661" t="s">
        <v>3628</v>
      </c>
      <c r="F242" s="664">
        <v>1</v>
      </c>
      <c r="G242" s="664">
        <v>1104</v>
      </c>
      <c r="H242" s="664">
        <v>1</v>
      </c>
      <c r="I242" s="664">
        <v>1104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558</v>
      </c>
      <c r="B243" s="661" t="s">
        <v>3616</v>
      </c>
      <c r="C243" s="661" t="s">
        <v>3360</v>
      </c>
      <c r="D243" s="661" t="s">
        <v>3629</v>
      </c>
      <c r="E243" s="661" t="s">
        <v>3630</v>
      </c>
      <c r="F243" s="664">
        <v>1</v>
      </c>
      <c r="G243" s="664">
        <v>3809</v>
      </c>
      <c r="H243" s="664">
        <v>1</v>
      </c>
      <c r="I243" s="664">
        <v>3809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558</v>
      </c>
      <c r="B244" s="661" t="s">
        <v>3616</v>
      </c>
      <c r="C244" s="661" t="s">
        <v>3360</v>
      </c>
      <c r="D244" s="661" t="s">
        <v>3631</v>
      </c>
      <c r="E244" s="661" t="s">
        <v>3632</v>
      </c>
      <c r="F244" s="664">
        <v>2</v>
      </c>
      <c r="G244" s="664">
        <v>2478</v>
      </c>
      <c r="H244" s="664">
        <v>1</v>
      </c>
      <c r="I244" s="664">
        <v>1239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558</v>
      </c>
      <c r="B245" s="661" t="s">
        <v>3616</v>
      </c>
      <c r="C245" s="661" t="s">
        <v>3360</v>
      </c>
      <c r="D245" s="661" t="s">
        <v>3633</v>
      </c>
      <c r="E245" s="661" t="s">
        <v>3634</v>
      </c>
      <c r="F245" s="664">
        <v>2</v>
      </c>
      <c r="G245" s="664">
        <v>884</v>
      </c>
      <c r="H245" s="664">
        <v>1</v>
      </c>
      <c r="I245" s="664">
        <v>442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558</v>
      </c>
      <c r="B246" s="661" t="s">
        <v>3616</v>
      </c>
      <c r="C246" s="661" t="s">
        <v>3360</v>
      </c>
      <c r="D246" s="661" t="s">
        <v>3635</v>
      </c>
      <c r="E246" s="661" t="s">
        <v>3636</v>
      </c>
      <c r="F246" s="664">
        <v>1</v>
      </c>
      <c r="G246" s="664">
        <v>3928</v>
      </c>
      <c r="H246" s="664">
        <v>1</v>
      </c>
      <c r="I246" s="664">
        <v>3928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558</v>
      </c>
      <c r="B247" s="661" t="s">
        <v>3321</v>
      </c>
      <c r="C247" s="661" t="s">
        <v>3349</v>
      </c>
      <c r="D247" s="661" t="s">
        <v>3473</v>
      </c>
      <c r="E247" s="661" t="s">
        <v>3474</v>
      </c>
      <c r="F247" s="664">
        <v>2</v>
      </c>
      <c r="G247" s="664">
        <v>4620</v>
      </c>
      <c r="H247" s="664">
        <v>1</v>
      </c>
      <c r="I247" s="664">
        <v>2310</v>
      </c>
      <c r="J247" s="664"/>
      <c r="K247" s="664"/>
      <c r="L247" s="664"/>
      <c r="M247" s="664"/>
      <c r="N247" s="664">
        <v>2</v>
      </c>
      <c r="O247" s="664">
        <v>4620</v>
      </c>
      <c r="P247" s="677">
        <v>1</v>
      </c>
      <c r="Q247" s="665">
        <v>2310</v>
      </c>
    </row>
    <row r="248" spans="1:17" ht="14.4" customHeight="1" x14ac:dyDescent="0.3">
      <c r="A248" s="660" t="s">
        <v>558</v>
      </c>
      <c r="B248" s="661" t="s">
        <v>3321</v>
      </c>
      <c r="C248" s="661" t="s">
        <v>3349</v>
      </c>
      <c r="D248" s="661" t="s">
        <v>3477</v>
      </c>
      <c r="E248" s="661" t="s">
        <v>3478</v>
      </c>
      <c r="F248" s="664"/>
      <c r="G248" s="664"/>
      <c r="H248" s="664"/>
      <c r="I248" s="664"/>
      <c r="J248" s="664">
        <v>7</v>
      </c>
      <c r="K248" s="664">
        <v>6333.25</v>
      </c>
      <c r="L248" s="664"/>
      <c r="M248" s="664">
        <v>904.75</v>
      </c>
      <c r="N248" s="664">
        <v>11</v>
      </c>
      <c r="O248" s="664">
        <v>9952.25</v>
      </c>
      <c r="P248" s="677"/>
      <c r="Q248" s="665">
        <v>904.75</v>
      </c>
    </row>
    <row r="249" spans="1:17" ht="14.4" customHeight="1" x14ac:dyDescent="0.3">
      <c r="A249" s="660" t="s">
        <v>558</v>
      </c>
      <c r="B249" s="661" t="s">
        <v>3321</v>
      </c>
      <c r="C249" s="661" t="s">
        <v>3360</v>
      </c>
      <c r="D249" s="661" t="s">
        <v>3479</v>
      </c>
      <c r="E249" s="661" t="s">
        <v>3480</v>
      </c>
      <c r="F249" s="664">
        <v>5</v>
      </c>
      <c r="G249" s="664">
        <v>925</v>
      </c>
      <c r="H249" s="664">
        <v>1</v>
      </c>
      <c r="I249" s="664">
        <v>185</v>
      </c>
      <c r="J249" s="664">
        <v>3</v>
      </c>
      <c r="K249" s="664">
        <v>555</v>
      </c>
      <c r="L249" s="664">
        <v>0.6</v>
      </c>
      <c r="M249" s="664">
        <v>185</v>
      </c>
      <c r="N249" s="664">
        <v>6</v>
      </c>
      <c r="O249" s="664">
        <v>1134</v>
      </c>
      <c r="P249" s="677">
        <v>1.2259459459459459</v>
      </c>
      <c r="Q249" s="665">
        <v>189</v>
      </c>
    </row>
    <row r="250" spans="1:17" ht="14.4" customHeight="1" x14ac:dyDescent="0.3">
      <c r="A250" s="660" t="s">
        <v>558</v>
      </c>
      <c r="B250" s="661" t="s">
        <v>3321</v>
      </c>
      <c r="C250" s="661" t="s">
        <v>3360</v>
      </c>
      <c r="D250" s="661" t="s">
        <v>3499</v>
      </c>
      <c r="E250" s="661" t="s">
        <v>3500</v>
      </c>
      <c r="F250" s="664"/>
      <c r="G250" s="664"/>
      <c r="H250" s="664"/>
      <c r="I250" s="664"/>
      <c r="J250" s="664">
        <v>1</v>
      </c>
      <c r="K250" s="664">
        <v>1134</v>
      </c>
      <c r="L250" s="664"/>
      <c r="M250" s="664">
        <v>1134</v>
      </c>
      <c r="N250" s="664">
        <v>1</v>
      </c>
      <c r="O250" s="664">
        <v>1140</v>
      </c>
      <c r="P250" s="677"/>
      <c r="Q250" s="665">
        <v>1140</v>
      </c>
    </row>
    <row r="251" spans="1:17" ht="14.4" customHeight="1" x14ac:dyDescent="0.3">
      <c r="A251" s="660" t="s">
        <v>558</v>
      </c>
      <c r="B251" s="661" t="s">
        <v>3321</v>
      </c>
      <c r="C251" s="661" t="s">
        <v>3360</v>
      </c>
      <c r="D251" s="661" t="s">
        <v>3371</v>
      </c>
      <c r="E251" s="661" t="s">
        <v>3372</v>
      </c>
      <c r="F251" s="664">
        <v>26</v>
      </c>
      <c r="G251" s="664">
        <v>6032</v>
      </c>
      <c r="H251" s="664">
        <v>1</v>
      </c>
      <c r="I251" s="664">
        <v>232</v>
      </c>
      <c r="J251" s="664">
        <v>28</v>
      </c>
      <c r="K251" s="664">
        <v>6496</v>
      </c>
      <c r="L251" s="664">
        <v>1.0769230769230769</v>
      </c>
      <c r="M251" s="664">
        <v>232</v>
      </c>
      <c r="N251" s="664">
        <v>47</v>
      </c>
      <c r="O251" s="664">
        <v>11045</v>
      </c>
      <c r="P251" s="677">
        <v>1.8310676392572944</v>
      </c>
      <c r="Q251" s="665">
        <v>235</v>
      </c>
    </row>
    <row r="252" spans="1:17" ht="14.4" customHeight="1" x14ac:dyDescent="0.3">
      <c r="A252" s="660" t="s">
        <v>558</v>
      </c>
      <c r="B252" s="661" t="s">
        <v>3321</v>
      </c>
      <c r="C252" s="661" t="s">
        <v>3360</v>
      </c>
      <c r="D252" s="661" t="s">
        <v>3373</v>
      </c>
      <c r="E252" s="661" t="s">
        <v>3374</v>
      </c>
      <c r="F252" s="664">
        <v>3</v>
      </c>
      <c r="G252" s="664">
        <v>348</v>
      </c>
      <c r="H252" s="664">
        <v>1</v>
      </c>
      <c r="I252" s="664">
        <v>116</v>
      </c>
      <c r="J252" s="664">
        <v>4</v>
      </c>
      <c r="K252" s="664">
        <v>464</v>
      </c>
      <c r="L252" s="664">
        <v>1.3333333333333333</v>
      </c>
      <c r="M252" s="664">
        <v>116</v>
      </c>
      <c r="N252" s="664">
        <v>3</v>
      </c>
      <c r="O252" s="664">
        <v>354</v>
      </c>
      <c r="P252" s="677">
        <v>1.0172413793103448</v>
      </c>
      <c r="Q252" s="665">
        <v>118</v>
      </c>
    </row>
    <row r="253" spans="1:17" ht="14.4" customHeight="1" x14ac:dyDescent="0.3">
      <c r="A253" s="660" t="s">
        <v>558</v>
      </c>
      <c r="B253" s="661" t="s">
        <v>3321</v>
      </c>
      <c r="C253" s="661" t="s">
        <v>3360</v>
      </c>
      <c r="D253" s="661" t="s">
        <v>3375</v>
      </c>
      <c r="E253" s="661" t="s">
        <v>3376</v>
      </c>
      <c r="F253" s="664"/>
      <c r="G253" s="664"/>
      <c r="H253" s="664"/>
      <c r="I253" s="664"/>
      <c r="J253" s="664">
        <v>2</v>
      </c>
      <c r="K253" s="664">
        <v>640</v>
      </c>
      <c r="L253" s="664"/>
      <c r="M253" s="664">
        <v>320</v>
      </c>
      <c r="N253" s="664"/>
      <c r="O253" s="664"/>
      <c r="P253" s="677"/>
      <c r="Q253" s="665"/>
    </row>
    <row r="254" spans="1:17" ht="14.4" customHeight="1" x14ac:dyDescent="0.3">
      <c r="A254" s="660" t="s">
        <v>558</v>
      </c>
      <c r="B254" s="661" t="s">
        <v>3321</v>
      </c>
      <c r="C254" s="661" t="s">
        <v>3360</v>
      </c>
      <c r="D254" s="661" t="s">
        <v>3377</v>
      </c>
      <c r="E254" s="661" t="s">
        <v>3378</v>
      </c>
      <c r="F254" s="664">
        <v>4</v>
      </c>
      <c r="G254" s="664">
        <v>1936</v>
      </c>
      <c r="H254" s="664">
        <v>1</v>
      </c>
      <c r="I254" s="664">
        <v>484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558</v>
      </c>
      <c r="B255" s="661" t="s">
        <v>3321</v>
      </c>
      <c r="C255" s="661" t="s">
        <v>3360</v>
      </c>
      <c r="D255" s="661" t="s">
        <v>3381</v>
      </c>
      <c r="E255" s="661" t="s">
        <v>3378</v>
      </c>
      <c r="F255" s="664"/>
      <c r="G255" s="664"/>
      <c r="H255" s="664"/>
      <c r="I255" s="664"/>
      <c r="J255" s="664">
        <v>2</v>
      </c>
      <c r="K255" s="664">
        <v>1106</v>
      </c>
      <c r="L255" s="664"/>
      <c r="M255" s="664">
        <v>553</v>
      </c>
      <c r="N255" s="664">
        <v>2</v>
      </c>
      <c r="O255" s="664">
        <v>1118</v>
      </c>
      <c r="P255" s="677"/>
      <c r="Q255" s="665">
        <v>559</v>
      </c>
    </row>
    <row r="256" spans="1:17" ht="14.4" customHeight="1" x14ac:dyDescent="0.3">
      <c r="A256" s="660" t="s">
        <v>558</v>
      </c>
      <c r="B256" s="661" t="s">
        <v>3321</v>
      </c>
      <c r="C256" s="661" t="s">
        <v>3360</v>
      </c>
      <c r="D256" s="661" t="s">
        <v>3458</v>
      </c>
      <c r="E256" s="661" t="s">
        <v>3380</v>
      </c>
      <c r="F256" s="664"/>
      <c r="G256" s="664"/>
      <c r="H256" s="664"/>
      <c r="I256" s="664"/>
      <c r="J256" s="664"/>
      <c r="K256" s="664"/>
      <c r="L256" s="664"/>
      <c r="M256" s="664"/>
      <c r="N256" s="664">
        <v>5</v>
      </c>
      <c r="O256" s="664">
        <v>3760</v>
      </c>
      <c r="P256" s="677"/>
      <c r="Q256" s="665">
        <v>752</v>
      </c>
    </row>
    <row r="257" spans="1:17" ht="14.4" customHeight="1" x14ac:dyDescent="0.3">
      <c r="A257" s="660" t="s">
        <v>558</v>
      </c>
      <c r="B257" s="661" t="s">
        <v>3321</v>
      </c>
      <c r="C257" s="661" t="s">
        <v>3360</v>
      </c>
      <c r="D257" s="661" t="s">
        <v>3459</v>
      </c>
      <c r="E257" s="661" t="s">
        <v>3460</v>
      </c>
      <c r="F257" s="664">
        <v>11</v>
      </c>
      <c r="G257" s="664">
        <v>8833</v>
      </c>
      <c r="H257" s="664">
        <v>1</v>
      </c>
      <c r="I257" s="664">
        <v>803</v>
      </c>
      <c r="J257" s="664">
        <v>38</v>
      </c>
      <c r="K257" s="664">
        <v>30514</v>
      </c>
      <c r="L257" s="664">
        <v>3.4545454545454546</v>
      </c>
      <c r="M257" s="664">
        <v>803</v>
      </c>
      <c r="N257" s="664">
        <v>52</v>
      </c>
      <c r="O257" s="664">
        <v>42068</v>
      </c>
      <c r="P257" s="677">
        <v>4.7625948148986756</v>
      </c>
      <c r="Q257" s="665">
        <v>809</v>
      </c>
    </row>
    <row r="258" spans="1:17" ht="14.4" customHeight="1" x14ac:dyDescent="0.3">
      <c r="A258" s="660" t="s">
        <v>558</v>
      </c>
      <c r="B258" s="661" t="s">
        <v>3321</v>
      </c>
      <c r="C258" s="661" t="s">
        <v>3360</v>
      </c>
      <c r="D258" s="661" t="s">
        <v>3482</v>
      </c>
      <c r="E258" s="661" t="s">
        <v>3416</v>
      </c>
      <c r="F258" s="664">
        <v>2</v>
      </c>
      <c r="G258" s="664">
        <v>1410</v>
      </c>
      <c r="H258" s="664">
        <v>1</v>
      </c>
      <c r="I258" s="664">
        <v>705</v>
      </c>
      <c r="J258" s="664">
        <v>2</v>
      </c>
      <c r="K258" s="664">
        <v>1410</v>
      </c>
      <c r="L258" s="664">
        <v>1</v>
      </c>
      <c r="M258" s="664">
        <v>705</v>
      </c>
      <c r="N258" s="664">
        <v>1</v>
      </c>
      <c r="O258" s="664">
        <v>715</v>
      </c>
      <c r="P258" s="677">
        <v>0.50709219858156029</v>
      </c>
      <c r="Q258" s="665">
        <v>715</v>
      </c>
    </row>
    <row r="259" spans="1:17" ht="14.4" customHeight="1" x14ac:dyDescent="0.3">
      <c r="A259" s="660" t="s">
        <v>558</v>
      </c>
      <c r="B259" s="661" t="s">
        <v>3321</v>
      </c>
      <c r="C259" s="661" t="s">
        <v>3360</v>
      </c>
      <c r="D259" s="661" t="s">
        <v>3483</v>
      </c>
      <c r="E259" s="661" t="s">
        <v>3484</v>
      </c>
      <c r="F259" s="664">
        <v>2</v>
      </c>
      <c r="G259" s="664">
        <v>1636</v>
      </c>
      <c r="H259" s="664">
        <v>1</v>
      </c>
      <c r="I259" s="664">
        <v>818</v>
      </c>
      <c r="J259" s="664">
        <v>1</v>
      </c>
      <c r="K259" s="664">
        <v>818</v>
      </c>
      <c r="L259" s="664">
        <v>0.5</v>
      </c>
      <c r="M259" s="664">
        <v>818</v>
      </c>
      <c r="N259" s="664">
        <v>1</v>
      </c>
      <c r="O259" s="664">
        <v>824</v>
      </c>
      <c r="P259" s="677">
        <v>0.50366748166259168</v>
      </c>
      <c r="Q259" s="665">
        <v>824</v>
      </c>
    </row>
    <row r="260" spans="1:17" ht="14.4" customHeight="1" x14ac:dyDescent="0.3">
      <c r="A260" s="660" t="s">
        <v>558</v>
      </c>
      <c r="B260" s="661" t="s">
        <v>3321</v>
      </c>
      <c r="C260" s="661" t="s">
        <v>3360</v>
      </c>
      <c r="D260" s="661" t="s">
        <v>3461</v>
      </c>
      <c r="E260" s="661" t="s">
        <v>3462</v>
      </c>
      <c r="F260" s="664">
        <v>5</v>
      </c>
      <c r="G260" s="664">
        <v>1035</v>
      </c>
      <c r="H260" s="664">
        <v>1</v>
      </c>
      <c r="I260" s="664">
        <v>207</v>
      </c>
      <c r="J260" s="664">
        <v>7</v>
      </c>
      <c r="K260" s="664">
        <v>1449</v>
      </c>
      <c r="L260" s="664">
        <v>1.4</v>
      </c>
      <c r="M260" s="664">
        <v>207</v>
      </c>
      <c r="N260" s="664">
        <v>12</v>
      </c>
      <c r="O260" s="664">
        <v>2520</v>
      </c>
      <c r="P260" s="677">
        <v>2.4347826086956523</v>
      </c>
      <c r="Q260" s="665">
        <v>210</v>
      </c>
    </row>
    <row r="261" spans="1:17" ht="14.4" customHeight="1" x14ac:dyDescent="0.3">
      <c r="A261" s="660" t="s">
        <v>558</v>
      </c>
      <c r="B261" s="661" t="s">
        <v>3321</v>
      </c>
      <c r="C261" s="661" t="s">
        <v>3360</v>
      </c>
      <c r="D261" s="661" t="s">
        <v>3386</v>
      </c>
      <c r="E261" s="661" t="s">
        <v>3387</v>
      </c>
      <c r="F261" s="664"/>
      <c r="G261" s="664"/>
      <c r="H261" s="664"/>
      <c r="I261" s="664"/>
      <c r="J261" s="664"/>
      <c r="K261" s="664"/>
      <c r="L261" s="664"/>
      <c r="M261" s="664"/>
      <c r="N261" s="664">
        <v>1</v>
      </c>
      <c r="O261" s="664">
        <v>331</v>
      </c>
      <c r="P261" s="677"/>
      <c r="Q261" s="665">
        <v>331</v>
      </c>
    </row>
    <row r="262" spans="1:17" ht="14.4" customHeight="1" x14ac:dyDescent="0.3">
      <c r="A262" s="660" t="s">
        <v>558</v>
      </c>
      <c r="B262" s="661" t="s">
        <v>3321</v>
      </c>
      <c r="C262" s="661" t="s">
        <v>3360</v>
      </c>
      <c r="D262" s="661" t="s">
        <v>3390</v>
      </c>
      <c r="E262" s="661" t="s">
        <v>3391</v>
      </c>
      <c r="F262" s="664">
        <v>136</v>
      </c>
      <c r="G262" s="664">
        <v>11152</v>
      </c>
      <c r="H262" s="664">
        <v>1</v>
      </c>
      <c r="I262" s="664">
        <v>82</v>
      </c>
      <c r="J262" s="664">
        <v>113</v>
      </c>
      <c r="K262" s="664">
        <v>9266</v>
      </c>
      <c r="L262" s="664">
        <v>0.83088235294117652</v>
      </c>
      <c r="M262" s="664">
        <v>82</v>
      </c>
      <c r="N262" s="664">
        <v>173</v>
      </c>
      <c r="O262" s="664">
        <v>14705</v>
      </c>
      <c r="P262" s="677">
        <v>1.3185975609756098</v>
      </c>
      <c r="Q262" s="665">
        <v>85</v>
      </c>
    </row>
    <row r="263" spans="1:17" ht="14.4" customHeight="1" x14ac:dyDescent="0.3">
      <c r="A263" s="660" t="s">
        <v>558</v>
      </c>
      <c r="B263" s="661" t="s">
        <v>3321</v>
      </c>
      <c r="C263" s="661" t="s">
        <v>3360</v>
      </c>
      <c r="D263" s="661" t="s">
        <v>3485</v>
      </c>
      <c r="E263" s="661" t="s">
        <v>3460</v>
      </c>
      <c r="F263" s="664">
        <v>100</v>
      </c>
      <c r="G263" s="664">
        <v>92900</v>
      </c>
      <c r="H263" s="664">
        <v>1</v>
      </c>
      <c r="I263" s="664">
        <v>929</v>
      </c>
      <c r="J263" s="664">
        <v>64</v>
      </c>
      <c r="K263" s="664">
        <v>59456</v>
      </c>
      <c r="L263" s="664">
        <v>0.64</v>
      </c>
      <c r="M263" s="664">
        <v>929</v>
      </c>
      <c r="N263" s="664">
        <v>61</v>
      </c>
      <c r="O263" s="664">
        <v>57035</v>
      </c>
      <c r="P263" s="677">
        <v>0.6139397201291712</v>
      </c>
      <c r="Q263" s="665">
        <v>935</v>
      </c>
    </row>
    <row r="264" spans="1:17" ht="14.4" customHeight="1" x14ac:dyDescent="0.3">
      <c r="A264" s="660" t="s">
        <v>558</v>
      </c>
      <c r="B264" s="661" t="s">
        <v>3321</v>
      </c>
      <c r="C264" s="661" t="s">
        <v>3360</v>
      </c>
      <c r="D264" s="661" t="s">
        <v>3400</v>
      </c>
      <c r="E264" s="661" t="s">
        <v>3401</v>
      </c>
      <c r="F264" s="664"/>
      <c r="G264" s="664"/>
      <c r="H264" s="664"/>
      <c r="I264" s="664"/>
      <c r="J264" s="664">
        <v>6</v>
      </c>
      <c r="K264" s="664">
        <v>672</v>
      </c>
      <c r="L264" s="664"/>
      <c r="M264" s="664">
        <v>112</v>
      </c>
      <c r="N264" s="664">
        <v>5</v>
      </c>
      <c r="O264" s="664">
        <v>570</v>
      </c>
      <c r="P264" s="677"/>
      <c r="Q264" s="665">
        <v>114</v>
      </c>
    </row>
    <row r="265" spans="1:17" ht="14.4" customHeight="1" x14ac:dyDescent="0.3">
      <c r="A265" s="660" t="s">
        <v>558</v>
      </c>
      <c r="B265" s="661" t="s">
        <v>3321</v>
      </c>
      <c r="C265" s="661" t="s">
        <v>3360</v>
      </c>
      <c r="D265" s="661" t="s">
        <v>3463</v>
      </c>
      <c r="E265" s="661" t="s">
        <v>3460</v>
      </c>
      <c r="F265" s="664"/>
      <c r="G265" s="664"/>
      <c r="H265" s="664"/>
      <c r="I265" s="664"/>
      <c r="J265" s="664">
        <v>20</v>
      </c>
      <c r="K265" s="664">
        <v>14680</v>
      </c>
      <c r="L265" s="664"/>
      <c r="M265" s="664">
        <v>734</v>
      </c>
      <c r="N265" s="664">
        <v>29</v>
      </c>
      <c r="O265" s="664">
        <v>21373</v>
      </c>
      <c r="P265" s="677"/>
      <c r="Q265" s="665">
        <v>737</v>
      </c>
    </row>
    <row r="266" spans="1:17" ht="14.4" customHeight="1" x14ac:dyDescent="0.3">
      <c r="A266" s="660" t="s">
        <v>558</v>
      </c>
      <c r="B266" s="661" t="s">
        <v>3321</v>
      </c>
      <c r="C266" s="661" t="s">
        <v>3360</v>
      </c>
      <c r="D266" s="661" t="s">
        <v>3464</v>
      </c>
      <c r="E266" s="661" t="s">
        <v>3465</v>
      </c>
      <c r="F266" s="664">
        <v>38</v>
      </c>
      <c r="G266" s="664">
        <v>19912</v>
      </c>
      <c r="H266" s="664">
        <v>1</v>
      </c>
      <c r="I266" s="664">
        <v>524</v>
      </c>
      <c r="J266" s="664">
        <v>56</v>
      </c>
      <c r="K266" s="664">
        <v>29344</v>
      </c>
      <c r="L266" s="664">
        <v>1.4736842105263157</v>
      </c>
      <c r="M266" s="664">
        <v>524</v>
      </c>
      <c r="N266" s="664">
        <v>63</v>
      </c>
      <c r="O266" s="664">
        <v>33201</v>
      </c>
      <c r="P266" s="677">
        <v>1.6673865006026516</v>
      </c>
      <c r="Q266" s="665">
        <v>527</v>
      </c>
    </row>
    <row r="267" spans="1:17" ht="14.4" customHeight="1" x14ac:dyDescent="0.3">
      <c r="A267" s="660" t="s">
        <v>558</v>
      </c>
      <c r="B267" s="661" t="s">
        <v>3321</v>
      </c>
      <c r="C267" s="661" t="s">
        <v>3360</v>
      </c>
      <c r="D267" s="661" t="s">
        <v>3406</v>
      </c>
      <c r="E267" s="661" t="s">
        <v>3407</v>
      </c>
      <c r="F267" s="664">
        <v>2</v>
      </c>
      <c r="G267" s="664">
        <v>592</v>
      </c>
      <c r="H267" s="664">
        <v>1</v>
      </c>
      <c r="I267" s="664">
        <v>296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558</v>
      </c>
      <c r="B268" s="661" t="s">
        <v>3321</v>
      </c>
      <c r="C268" s="661" t="s">
        <v>3360</v>
      </c>
      <c r="D268" s="661" t="s">
        <v>3466</v>
      </c>
      <c r="E268" s="661" t="s">
        <v>3462</v>
      </c>
      <c r="F268" s="664">
        <v>1</v>
      </c>
      <c r="G268" s="664">
        <v>172</v>
      </c>
      <c r="H268" s="664">
        <v>1</v>
      </c>
      <c r="I268" s="664">
        <v>172</v>
      </c>
      <c r="J268" s="664">
        <v>1</v>
      </c>
      <c r="K268" s="664">
        <v>172</v>
      </c>
      <c r="L268" s="664">
        <v>1</v>
      </c>
      <c r="M268" s="664">
        <v>172</v>
      </c>
      <c r="N268" s="664">
        <v>4</v>
      </c>
      <c r="O268" s="664">
        <v>696</v>
      </c>
      <c r="P268" s="677">
        <v>4.0465116279069768</v>
      </c>
      <c r="Q268" s="665">
        <v>174</v>
      </c>
    </row>
    <row r="269" spans="1:17" ht="14.4" customHeight="1" x14ac:dyDescent="0.3">
      <c r="A269" s="660" t="s">
        <v>558</v>
      </c>
      <c r="B269" s="661" t="s">
        <v>3321</v>
      </c>
      <c r="C269" s="661" t="s">
        <v>3360</v>
      </c>
      <c r="D269" s="661" t="s">
        <v>3410</v>
      </c>
      <c r="E269" s="661" t="s">
        <v>3407</v>
      </c>
      <c r="F269" s="664">
        <v>2</v>
      </c>
      <c r="G269" s="664">
        <v>730</v>
      </c>
      <c r="H269" s="664">
        <v>1</v>
      </c>
      <c r="I269" s="664">
        <v>365</v>
      </c>
      <c r="J269" s="664">
        <v>3</v>
      </c>
      <c r="K269" s="664">
        <v>1095</v>
      </c>
      <c r="L269" s="664">
        <v>1.5</v>
      </c>
      <c r="M269" s="664">
        <v>365</v>
      </c>
      <c r="N269" s="664">
        <v>10</v>
      </c>
      <c r="O269" s="664">
        <v>3710</v>
      </c>
      <c r="P269" s="677">
        <v>5.0821917808219181</v>
      </c>
      <c r="Q269" s="665">
        <v>371</v>
      </c>
    </row>
    <row r="270" spans="1:17" ht="14.4" customHeight="1" x14ac:dyDescent="0.3">
      <c r="A270" s="660" t="s">
        <v>558</v>
      </c>
      <c r="B270" s="661" t="s">
        <v>3321</v>
      </c>
      <c r="C270" s="661" t="s">
        <v>3360</v>
      </c>
      <c r="D270" s="661" t="s">
        <v>3413</v>
      </c>
      <c r="E270" s="661" t="s">
        <v>3414</v>
      </c>
      <c r="F270" s="664">
        <v>1</v>
      </c>
      <c r="G270" s="664">
        <v>635</v>
      </c>
      <c r="H270" s="664">
        <v>1</v>
      </c>
      <c r="I270" s="664">
        <v>635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558</v>
      </c>
      <c r="B271" s="661" t="s">
        <v>3321</v>
      </c>
      <c r="C271" s="661" t="s">
        <v>3360</v>
      </c>
      <c r="D271" s="661" t="s">
        <v>3488</v>
      </c>
      <c r="E271" s="661" t="s">
        <v>3489</v>
      </c>
      <c r="F271" s="664">
        <v>2</v>
      </c>
      <c r="G271" s="664">
        <v>200</v>
      </c>
      <c r="H271" s="664">
        <v>1</v>
      </c>
      <c r="I271" s="664">
        <v>100</v>
      </c>
      <c r="J271" s="664">
        <v>1</v>
      </c>
      <c r="K271" s="664">
        <v>100</v>
      </c>
      <c r="L271" s="664">
        <v>0.5</v>
      </c>
      <c r="M271" s="664">
        <v>100</v>
      </c>
      <c r="N271" s="664">
        <v>1</v>
      </c>
      <c r="O271" s="664">
        <v>100</v>
      </c>
      <c r="P271" s="677">
        <v>0.5</v>
      </c>
      <c r="Q271" s="665">
        <v>100</v>
      </c>
    </row>
    <row r="272" spans="1:17" ht="14.4" customHeight="1" x14ac:dyDescent="0.3">
      <c r="A272" s="660" t="s">
        <v>558</v>
      </c>
      <c r="B272" s="661" t="s">
        <v>3321</v>
      </c>
      <c r="C272" s="661" t="s">
        <v>3360</v>
      </c>
      <c r="D272" s="661" t="s">
        <v>3490</v>
      </c>
      <c r="E272" s="661" t="s">
        <v>3460</v>
      </c>
      <c r="F272" s="664">
        <v>21</v>
      </c>
      <c r="G272" s="664">
        <v>21252</v>
      </c>
      <c r="H272" s="664">
        <v>1</v>
      </c>
      <c r="I272" s="664">
        <v>1012</v>
      </c>
      <c r="J272" s="664"/>
      <c r="K272" s="664"/>
      <c r="L272" s="664"/>
      <c r="M272" s="664"/>
      <c r="N272" s="664">
        <v>25</v>
      </c>
      <c r="O272" s="664">
        <v>25450</v>
      </c>
      <c r="P272" s="677">
        <v>1.1975343497082627</v>
      </c>
      <c r="Q272" s="665">
        <v>1018</v>
      </c>
    </row>
    <row r="273" spans="1:17" ht="14.4" customHeight="1" x14ac:dyDescent="0.3">
      <c r="A273" s="660" t="s">
        <v>558</v>
      </c>
      <c r="B273" s="661" t="s">
        <v>3321</v>
      </c>
      <c r="C273" s="661" t="s">
        <v>3360</v>
      </c>
      <c r="D273" s="661" t="s">
        <v>3421</v>
      </c>
      <c r="E273" s="661" t="s">
        <v>3383</v>
      </c>
      <c r="F273" s="664"/>
      <c r="G273" s="664"/>
      <c r="H273" s="664"/>
      <c r="I273" s="664"/>
      <c r="J273" s="664">
        <v>1</v>
      </c>
      <c r="K273" s="664">
        <v>335</v>
      </c>
      <c r="L273" s="664"/>
      <c r="M273" s="664">
        <v>335</v>
      </c>
      <c r="N273" s="664"/>
      <c r="O273" s="664"/>
      <c r="P273" s="677"/>
      <c r="Q273" s="665"/>
    </row>
    <row r="274" spans="1:17" ht="14.4" customHeight="1" x14ac:dyDescent="0.3">
      <c r="A274" s="660" t="s">
        <v>558</v>
      </c>
      <c r="B274" s="661" t="s">
        <v>3321</v>
      </c>
      <c r="C274" s="661" t="s">
        <v>3360</v>
      </c>
      <c r="D274" s="661" t="s">
        <v>3492</v>
      </c>
      <c r="E274" s="661" t="s">
        <v>3425</v>
      </c>
      <c r="F274" s="664"/>
      <c r="G274" s="664"/>
      <c r="H274" s="664"/>
      <c r="I274" s="664"/>
      <c r="J274" s="664">
        <v>21</v>
      </c>
      <c r="K274" s="664">
        <v>16821</v>
      </c>
      <c r="L274" s="664"/>
      <c r="M274" s="664">
        <v>801</v>
      </c>
      <c r="N274" s="664"/>
      <c r="O274" s="664"/>
      <c r="P274" s="677"/>
      <c r="Q274" s="665"/>
    </row>
    <row r="275" spans="1:17" ht="14.4" customHeight="1" x14ac:dyDescent="0.3">
      <c r="A275" s="660" t="s">
        <v>558</v>
      </c>
      <c r="B275" s="661" t="s">
        <v>3321</v>
      </c>
      <c r="C275" s="661" t="s">
        <v>3360</v>
      </c>
      <c r="D275" s="661" t="s">
        <v>3493</v>
      </c>
      <c r="E275" s="661" t="s">
        <v>3425</v>
      </c>
      <c r="F275" s="664"/>
      <c r="G275" s="664"/>
      <c r="H275" s="664"/>
      <c r="I275" s="664"/>
      <c r="J275" s="664">
        <v>16</v>
      </c>
      <c r="K275" s="664">
        <v>9424</v>
      </c>
      <c r="L275" s="664"/>
      <c r="M275" s="664">
        <v>589</v>
      </c>
      <c r="N275" s="664"/>
      <c r="O275" s="664"/>
      <c r="P275" s="677"/>
      <c r="Q275" s="665"/>
    </row>
    <row r="276" spans="1:17" ht="14.4" customHeight="1" x14ac:dyDescent="0.3">
      <c r="A276" s="660" t="s">
        <v>558</v>
      </c>
      <c r="B276" s="661" t="s">
        <v>3321</v>
      </c>
      <c r="C276" s="661" t="s">
        <v>3360</v>
      </c>
      <c r="D276" s="661" t="s">
        <v>3494</v>
      </c>
      <c r="E276" s="661" t="s">
        <v>3460</v>
      </c>
      <c r="F276" s="664">
        <v>2</v>
      </c>
      <c r="G276" s="664">
        <v>1886</v>
      </c>
      <c r="H276" s="664">
        <v>1</v>
      </c>
      <c r="I276" s="664">
        <v>943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558</v>
      </c>
      <c r="B277" s="661" t="s">
        <v>3321</v>
      </c>
      <c r="C277" s="661" t="s">
        <v>3360</v>
      </c>
      <c r="D277" s="661" t="s">
        <v>3468</v>
      </c>
      <c r="E277" s="661" t="s">
        <v>3469</v>
      </c>
      <c r="F277" s="664"/>
      <c r="G277" s="664"/>
      <c r="H277" s="664"/>
      <c r="I277" s="664"/>
      <c r="J277" s="664">
        <v>1</v>
      </c>
      <c r="K277" s="664">
        <v>606</v>
      </c>
      <c r="L277" s="664"/>
      <c r="M277" s="664">
        <v>606</v>
      </c>
      <c r="N277" s="664">
        <v>1</v>
      </c>
      <c r="O277" s="664">
        <v>611</v>
      </c>
      <c r="P277" s="677"/>
      <c r="Q277" s="665">
        <v>611</v>
      </c>
    </row>
    <row r="278" spans="1:17" ht="14.4" customHeight="1" x14ac:dyDescent="0.3">
      <c r="A278" s="660" t="s">
        <v>558</v>
      </c>
      <c r="B278" s="661" t="s">
        <v>3321</v>
      </c>
      <c r="C278" s="661" t="s">
        <v>3360</v>
      </c>
      <c r="D278" s="661" t="s">
        <v>3470</v>
      </c>
      <c r="E278" s="661" t="s">
        <v>3469</v>
      </c>
      <c r="F278" s="664"/>
      <c r="G278" s="664"/>
      <c r="H278" s="664"/>
      <c r="I278" s="664"/>
      <c r="J278" s="664">
        <v>1</v>
      </c>
      <c r="K278" s="664">
        <v>520</v>
      </c>
      <c r="L278" s="664"/>
      <c r="M278" s="664">
        <v>520</v>
      </c>
      <c r="N278" s="664"/>
      <c r="O278" s="664"/>
      <c r="P278" s="677"/>
      <c r="Q278" s="665"/>
    </row>
    <row r="279" spans="1:17" ht="14.4" customHeight="1" x14ac:dyDescent="0.3">
      <c r="A279" s="660" t="s">
        <v>558</v>
      </c>
      <c r="B279" s="661" t="s">
        <v>3637</v>
      </c>
      <c r="C279" s="661" t="s">
        <v>3322</v>
      </c>
      <c r="D279" s="661" t="s">
        <v>3638</v>
      </c>
      <c r="E279" s="661" t="s">
        <v>3292</v>
      </c>
      <c r="F279" s="664">
        <v>6</v>
      </c>
      <c r="G279" s="664">
        <v>687.48</v>
      </c>
      <c r="H279" s="664">
        <v>1</v>
      </c>
      <c r="I279" s="664">
        <v>114.58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558</v>
      </c>
      <c r="B280" s="661" t="s">
        <v>3637</v>
      </c>
      <c r="C280" s="661" t="s">
        <v>3322</v>
      </c>
      <c r="D280" s="661" t="s">
        <v>3639</v>
      </c>
      <c r="E280" s="661" t="s">
        <v>3640</v>
      </c>
      <c r="F280" s="664">
        <v>6</v>
      </c>
      <c r="G280" s="664">
        <v>499.8</v>
      </c>
      <c r="H280" s="664">
        <v>1</v>
      </c>
      <c r="I280" s="664">
        <v>83.3</v>
      </c>
      <c r="J280" s="664">
        <v>14</v>
      </c>
      <c r="K280" s="664">
        <v>1409.83</v>
      </c>
      <c r="L280" s="664">
        <v>2.8207883153261304</v>
      </c>
      <c r="M280" s="664">
        <v>100.70214285714285</v>
      </c>
      <c r="N280" s="664">
        <v>13.5</v>
      </c>
      <c r="O280" s="664">
        <v>1088.6199999999999</v>
      </c>
      <c r="P280" s="677">
        <v>2.1781112444977988</v>
      </c>
      <c r="Q280" s="665">
        <v>80.638518518518509</v>
      </c>
    </row>
    <row r="281" spans="1:17" ht="14.4" customHeight="1" x14ac:dyDescent="0.3">
      <c r="A281" s="660" t="s">
        <v>558</v>
      </c>
      <c r="B281" s="661" t="s">
        <v>3637</v>
      </c>
      <c r="C281" s="661" t="s">
        <v>3322</v>
      </c>
      <c r="D281" s="661" t="s">
        <v>3641</v>
      </c>
      <c r="E281" s="661" t="s">
        <v>3642</v>
      </c>
      <c r="F281" s="664">
        <v>3</v>
      </c>
      <c r="G281" s="664">
        <v>15644.46</v>
      </c>
      <c r="H281" s="664">
        <v>1</v>
      </c>
      <c r="I281" s="664">
        <v>5214.82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558</v>
      </c>
      <c r="B282" s="661" t="s">
        <v>3637</v>
      </c>
      <c r="C282" s="661" t="s">
        <v>3322</v>
      </c>
      <c r="D282" s="661" t="s">
        <v>3643</v>
      </c>
      <c r="E282" s="661" t="s">
        <v>3644</v>
      </c>
      <c r="F282" s="664">
        <v>6</v>
      </c>
      <c r="G282" s="664">
        <v>707.76</v>
      </c>
      <c r="H282" s="664">
        <v>1</v>
      </c>
      <c r="I282" s="664">
        <v>117.96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558</v>
      </c>
      <c r="B283" s="661" t="s">
        <v>3637</v>
      </c>
      <c r="C283" s="661" t="s">
        <v>3322</v>
      </c>
      <c r="D283" s="661" t="s">
        <v>3645</v>
      </c>
      <c r="E283" s="661" t="s">
        <v>3646</v>
      </c>
      <c r="F283" s="664">
        <v>19</v>
      </c>
      <c r="G283" s="664">
        <v>1597.52</v>
      </c>
      <c r="H283" s="664">
        <v>1</v>
      </c>
      <c r="I283" s="664">
        <v>84.08</v>
      </c>
      <c r="J283" s="664">
        <v>28</v>
      </c>
      <c r="K283" s="664">
        <v>2354.2400000000002</v>
      </c>
      <c r="L283" s="664">
        <v>1.4736842105263159</v>
      </c>
      <c r="M283" s="664">
        <v>84.080000000000013</v>
      </c>
      <c r="N283" s="664">
        <v>12.5</v>
      </c>
      <c r="O283" s="664">
        <v>1012.67</v>
      </c>
      <c r="P283" s="677">
        <v>0.63390129701036602</v>
      </c>
      <c r="Q283" s="665">
        <v>81.013599999999997</v>
      </c>
    </row>
    <row r="284" spans="1:17" ht="14.4" customHeight="1" x14ac:dyDescent="0.3">
      <c r="A284" s="660" t="s">
        <v>558</v>
      </c>
      <c r="B284" s="661" t="s">
        <v>3637</v>
      </c>
      <c r="C284" s="661" t="s">
        <v>3322</v>
      </c>
      <c r="D284" s="661" t="s">
        <v>3647</v>
      </c>
      <c r="E284" s="661" t="s">
        <v>3292</v>
      </c>
      <c r="F284" s="664">
        <v>39.700000000000003</v>
      </c>
      <c r="G284" s="664">
        <v>42848.74</v>
      </c>
      <c r="H284" s="664">
        <v>1</v>
      </c>
      <c r="I284" s="664">
        <v>1079.3133501259445</v>
      </c>
      <c r="J284" s="664">
        <v>176.6</v>
      </c>
      <c r="K284" s="664">
        <v>190607.85</v>
      </c>
      <c r="L284" s="664">
        <v>4.4483886807406705</v>
      </c>
      <c r="M284" s="664">
        <v>1079.3196489241225</v>
      </c>
      <c r="N284" s="664"/>
      <c r="O284" s="664"/>
      <c r="P284" s="677"/>
      <c r="Q284" s="665"/>
    </row>
    <row r="285" spans="1:17" ht="14.4" customHeight="1" x14ac:dyDescent="0.3">
      <c r="A285" s="660" t="s">
        <v>558</v>
      </c>
      <c r="B285" s="661" t="s">
        <v>3637</v>
      </c>
      <c r="C285" s="661" t="s">
        <v>3322</v>
      </c>
      <c r="D285" s="661" t="s">
        <v>3648</v>
      </c>
      <c r="E285" s="661" t="s">
        <v>3649</v>
      </c>
      <c r="F285" s="664">
        <v>2</v>
      </c>
      <c r="G285" s="664">
        <v>1855.5</v>
      </c>
      <c r="H285" s="664">
        <v>1</v>
      </c>
      <c r="I285" s="664">
        <v>927.75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558</v>
      </c>
      <c r="B286" s="661" t="s">
        <v>3637</v>
      </c>
      <c r="C286" s="661" t="s">
        <v>3322</v>
      </c>
      <c r="D286" s="661" t="s">
        <v>3650</v>
      </c>
      <c r="E286" s="661" t="s">
        <v>1405</v>
      </c>
      <c r="F286" s="664">
        <v>64</v>
      </c>
      <c r="G286" s="664">
        <v>4433.24</v>
      </c>
      <c r="H286" s="664">
        <v>1</v>
      </c>
      <c r="I286" s="664">
        <v>69.269374999999997</v>
      </c>
      <c r="J286" s="664">
        <v>88</v>
      </c>
      <c r="K286" s="664">
        <v>5372.4000000000005</v>
      </c>
      <c r="L286" s="664">
        <v>1.2118450613997891</v>
      </c>
      <c r="M286" s="664">
        <v>61.050000000000004</v>
      </c>
      <c r="N286" s="664">
        <v>74</v>
      </c>
      <c r="O286" s="664">
        <v>4369.3</v>
      </c>
      <c r="P286" s="677">
        <v>0.98557713996986407</v>
      </c>
      <c r="Q286" s="665">
        <v>59.044594594594599</v>
      </c>
    </row>
    <row r="287" spans="1:17" ht="14.4" customHeight="1" x14ac:dyDescent="0.3">
      <c r="A287" s="660" t="s">
        <v>558</v>
      </c>
      <c r="B287" s="661" t="s">
        <v>3637</v>
      </c>
      <c r="C287" s="661" t="s">
        <v>3322</v>
      </c>
      <c r="D287" s="661" t="s">
        <v>3651</v>
      </c>
      <c r="E287" s="661" t="s">
        <v>1409</v>
      </c>
      <c r="F287" s="664">
        <v>19.100000000000001</v>
      </c>
      <c r="G287" s="664">
        <v>15448.929999999998</v>
      </c>
      <c r="H287" s="664">
        <v>1</v>
      </c>
      <c r="I287" s="664">
        <v>808.84450261780091</v>
      </c>
      <c r="J287" s="664">
        <v>12.55</v>
      </c>
      <c r="K287" s="664">
        <v>9083</v>
      </c>
      <c r="L287" s="664">
        <v>0.58793715810739</v>
      </c>
      <c r="M287" s="664">
        <v>723.74501992031867</v>
      </c>
      <c r="N287" s="664">
        <v>24.3</v>
      </c>
      <c r="O287" s="664">
        <v>16831.34</v>
      </c>
      <c r="P287" s="677">
        <v>1.0894825725794604</v>
      </c>
      <c r="Q287" s="665">
        <v>692.64773662551443</v>
      </c>
    </row>
    <row r="288" spans="1:17" ht="14.4" customHeight="1" x14ac:dyDescent="0.3">
      <c r="A288" s="660" t="s">
        <v>558</v>
      </c>
      <c r="B288" s="661" t="s">
        <v>3637</v>
      </c>
      <c r="C288" s="661" t="s">
        <v>3322</v>
      </c>
      <c r="D288" s="661" t="s">
        <v>3652</v>
      </c>
      <c r="E288" s="661" t="s">
        <v>1373</v>
      </c>
      <c r="F288" s="664"/>
      <c r="G288" s="664"/>
      <c r="H288" s="664"/>
      <c r="I288" s="664"/>
      <c r="J288" s="664">
        <v>6.1999999999999993</v>
      </c>
      <c r="K288" s="664">
        <v>84312.56</v>
      </c>
      <c r="L288" s="664"/>
      <c r="M288" s="664">
        <v>13598.800000000001</v>
      </c>
      <c r="N288" s="664">
        <v>3</v>
      </c>
      <c r="O288" s="664">
        <v>36040.199999999997</v>
      </c>
      <c r="P288" s="677"/>
      <c r="Q288" s="665">
        <v>12013.4</v>
      </c>
    </row>
    <row r="289" spans="1:17" ht="14.4" customHeight="1" x14ac:dyDescent="0.3">
      <c r="A289" s="660" t="s">
        <v>558</v>
      </c>
      <c r="B289" s="661" t="s">
        <v>3637</v>
      </c>
      <c r="C289" s="661" t="s">
        <v>3322</v>
      </c>
      <c r="D289" s="661" t="s">
        <v>3653</v>
      </c>
      <c r="E289" s="661" t="s">
        <v>1465</v>
      </c>
      <c r="F289" s="664">
        <v>108.8</v>
      </c>
      <c r="G289" s="664">
        <v>380392.08</v>
      </c>
      <c r="H289" s="664">
        <v>1</v>
      </c>
      <c r="I289" s="664">
        <v>3496.2507352941179</v>
      </c>
      <c r="J289" s="664">
        <v>31</v>
      </c>
      <c r="K289" s="664">
        <v>108574.71</v>
      </c>
      <c r="L289" s="664">
        <v>0.28542841901440219</v>
      </c>
      <c r="M289" s="664">
        <v>3502.4100000000003</v>
      </c>
      <c r="N289" s="664">
        <v>29</v>
      </c>
      <c r="O289" s="664">
        <v>97153.77</v>
      </c>
      <c r="P289" s="677">
        <v>0.25540429232911471</v>
      </c>
      <c r="Q289" s="665">
        <v>3350.13</v>
      </c>
    </row>
    <row r="290" spans="1:17" ht="14.4" customHeight="1" x14ac:dyDescent="0.3">
      <c r="A290" s="660" t="s">
        <v>558</v>
      </c>
      <c r="B290" s="661" t="s">
        <v>3637</v>
      </c>
      <c r="C290" s="661" t="s">
        <v>3322</v>
      </c>
      <c r="D290" s="661" t="s">
        <v>3654</v>
      </c>
      <c r="E290" s="661" t="s">
        <v>3292</v>
      </c>
      <c r="F290" s="664"/>
      <c r="G290" s="664"/>
      <c r="H290" s="664"/>
      <c r="I290" s="664"/>
      <c r="J290" s="664">
        <v>0.1</v>
      </c>
      <c r="K290" s="664">
        <v>1157.0999999999999</v>
      </c>
      <c r="L290" s="664"/>
      <c r="M290" s="664">
        <v>11570.999999999998</v>
      </c>
      <c r="N290" s="664"/>
      <c r="O290" s="664"/>
      <c r="P290" s="677"/>
      <c r="Q290" s="665"/>
    </row>
    <row r="291" spans="1:17" ht="14.4" customHeight="1" x14ac:dyDescent="0.3">
      <c r="A291" s="660" t="s">
        <v>558</v>
      </c>
      <c r="B291" s="661" t="s">
        <v>3637</v>
      </c>
      <c r="C291" s="661" t="s">
        <v>3322</v>
      </c>
      <c r="D291" s="661" t="s">
        <v>3655</v>
      </c>
      <c r="E291" s="661" t="s">
        <v>3656</v>
      </c>
      <c r="F291" s="664">
        <v>16</v>
      </c>
      <c r="G291" s="664">
        <v>92775.84</v>
      </c>
      <c r="H291" s="664">
        <v>1</v>
      </c>
      <c r="I291" s="664">
        <v>5798.49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558</v>
      </c>
      <c r="B292" s="661" t="s">
        <v>3637</v>
      </c>
      <c r="C292" s="661" t="s">
        <v>3322</v>
      </c>
      <c r="D292" s="661" t="s">
        <v>3657</v>
      </c>
      <c r="E292" s="661" t="s">
        <v>3292</v>
      </c>
      <c r="F292" s="664">
        <v>1.6</v>
      </c>
      <c r="G292" s="664">
        <v>700.16</v>
      </c>
      <c r="H292" s="664">
        <v>1</v>
      </c>
      <c r="I292" s="664">
        <v>437.59999999999997</v>
      </c>
      <c r="J292" s="664">
        <v>3.7</v>
      </c>
      <c r="K292" s="664">
        <v>1633.32</v>
      </c>
      <c r="L292" s="664">
        <v>2.3327810786106031</v>
      </c>
      <c r="M292" s="664">
        <v>441.43783783783778</v>
      </c>
      <c r="N292" s="664">
        <v>3.7</v>
      </c>
      <c r="O292" s="664">
        <v>1633.32</v>
      </c>
      <c r="P292" s="677">
        <v>2.3327810786106031</v>
      </c>
      <c r="Q292" s="665">
        <v>441.43783783783778</v>
      </c>
    </row>
    <row r="293" spans="1:17" ht="14.4" customHeight="1" x14ac:dyDescent="0.3">
      <c r="A293" s="660" t="s">
        <v>558</v>
      </c>
      <c r="B293" s="661" t="s">
        <v>3637</v>
      </c>
      <c r="C293" s="661" t="s">
        <v>3322</v>
      </c>
      <c r="D293" s="661" t="s">
        <v>3658</v>
      </c>
      <c r="E293" s="661" t="s">
        <v>3659</v>
      </c>
      <c r="F293" s="664">
        <v>405.6</v>
      </c>
      <c r="G293" s="664">
        <v>23506.85</v>
      </c>
      <c r="H293" s="664">
        <v>1</v>
      </c>
      <c r="I293" s="664">
        <v>57.955744575936876</v>
      </c>
      <c r="J293" s="664">
        <v>84</v>
      </c>
      <c r="K293" s="664">
        <v>3496.14</v>
      </c>
      <c r="L293" s="664">
        <v>0.14872856209998361</v>
      </c>
      <c r="M293" s="664">
        <v>41.620714285714286</v>
      </c>
      <c r="N293" s="664"/>
      <c r="O293" s="664"/>
      <c r="P293" s="677"/>
      <c r="Q293" s="665"/>
    </row>
    <row r="294" spans="1:17" ht="14.4" customHeight="1" x14ac:dyDescent="0.3">
      <c r="A294" s="660" t="s">
        <v>558</v>
      </c>
      <c r="B294" s="661" t="s">
        <v>3637</v>
      </c>
      <c r="C294" s="661" t="s">
        <v>3322</v>
      </c>
      <c r="D294" s="661" t="s">
        <v>3660</v>
      </c>
      <c r="E294" s="661" t="s">
        <v>3661</v>
      </c>
      <c r="F294" s="664">
        <v>0.5</v>
      </c>
      <c r="G294" s="664">
        <v>202.1</v>
      </c>
      <c r="H294" s="664">
        <v>1</v>
      </c>
      <c r="I294" s="664">
        <v>404.2</v>
      </c>
      <c r="J294" s="664">
        <v>0.6</v>
      </c>
      <c r="K294" s="664">
        <v>242.52</v>
      </c>
      <c r="L294" s="664">
        <v>1.2000000000000002</v>
      </c>
      <c r="M294" s="664">
        <v>404.20000000000005</v>
      </c>
      <c r="N294" s="664">
        <v>1</v>
      </c>
      <c r="O294" s="664">
        <v>386.6</v>
      </c>
      <c r="P294" s="677">
        <v>1.9129143988124693</v>
      </c>
      <c r="Q294" s="665">
        <v>386.6</v>
      </c>
    </row>
    <row r="295" spans="1:17" ht="14.4" customHeight="1" x14ac:dyDescent="0.3">
      <c r="A295" s="660" t="s">
        <v>558</v>
      </c>
      <c r="B295" s="661" t="s">
        <v>3637</v>
      </c>
      <c r="C295" s="661" t="s">
        <v>3322</v>
      </c>
      <c r="D295" s="661" t="s">
        <v>3662</v>
      </c>
      <c r="E295" s="661" t="s">
        <v>3663</v>
      </c>
      <c r="F295" s="664">
        <v>8</v>
      </c>
      <c r="G295" s="664">
        <v>460.08</v>
      </c>
      <c r="H295" s="664">
        <v>1</v>
      </c>
      <c r="I295" s="664">
        <v>57.51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558</v>
      </c>
      <c r="B296" s="661" t="s">
        <v>3637</v>
      </c>
      <c r="C296" s="661" t="s">
        <v>3322</v>
      </c>
      <c r="D296" s="661" t="s">
        <v>1477</v>
      </c>
      <c r="E296" s="661" t="s">
        <v>1482</v>
      </c>
      <c r="F296" s="664"/>
      <c r="G296" s="664"/>
      <c r="H296" s="664"/>
      <c r="I296" s="664"/>
      <c r="J296" s="664">
        <v>7</v>
      </c>
      <c r="K296" s="664">
        <v>48275.5</v>
      </c>
      <c r="L296" s="664"/>
      <c r="M296" s="664">
        <v>6896.5</v>
      </c>
      <c r="N296" s="664">
        <v>19</v>
      </c>
      <c r="O296" s="664">
        <v>162138.26</v>
      </c>
      <c r="P296" s="677"/>
      <c r="Q296" s="665">
        <v>8533.5926315789475</v>
      </c>
    </row>
    <row r="297" spans="1:17" ht="14.4" customHeight="1" x14ac:dyDescent="0.3">
      <c r="A297" s="660" t="s">
        <v>558</v>
      </c>
      <c r="B297" s="661" t="s">
        <v>3637</v>
      </c>
      <c r="C297" s="661" t="s">
        <v>3322</v>
      </c>
      <c r="D297" s="661" t="s">
        <v>3664</v>
      </c>
      <c r="E297" s="661" t="s">
        <v>3665</v>
      </c>
      <c r="F297" s="664"/>
      <c r="G297" s="664"/>
      <c r="H297" s="664"/>
      <c r="I297" s="664"/>
      <c r="J297" s="664"/>
      <c r="K297" s="664"/>
      <c r="L297" s="664"/>
      <c r="M297" s="664"/>
      <c r="N297" s="664">
        <v>1.1000000000000001</v>
      </c>
      <c r="O297" s="664">
        <v>430.98</v>
      </c>
      <c r="P297" s="677"/>
      <c r="Q297" s="665">
        <v>391.8</v>
      </c>
    </row>
    <row r="298" spans="1:17" ht="14.4" customHeight="1" x14ac:dyDescent="0.3">
      <c r="A298" s="660" t="s">
        <v>558</v>
      </c>
      <c r="B298" s="661" t="s">
        <v>3637</v>
      </c>
      <c r="C298" s="661" t="s">
        <v>3322</v>
      </c>
      <c r="D298" s="661" t="s">
        <v>3666</v>
      </c>
      <c r="E298" s="661" t="s">
        <v>3667</v>
      </c>
      <c r="F298" s="664">
        <v>48</v>
      </c>
      <c r="G298" s="664">
        <v>2280</v>
      </c>
      <c r="H298" s="664">
        <v>1</v>
      </c>
      <c r="I298" s="664">
        <v>47.5</v>
      </c>
      <c r="J298" s="664">
        <v>5</v>
      </c>
      <c r="K298" s="664">
        <v>237.5</v>
      </c>
      <c r="L298" s="664">
        <v>0.10416666666666667</v>
      </c>
      <c r="M298" s="664">
        <v>47.5</v>
      </c>
      <c r="N298" s="664">
        <v>0.5</v>
      </c>
      <c r="O298" s="664">
        <v>22.71</v>
      </c>
      <c r="P298" s="677">
        <v>9.9605263157894735E-3</v>
      </c>
      <c r="Q298" s="665">
        <v>45.42</v>
      </c>
    </row>
    <row r="299" spans="1:17" ht="14.4" customHeight="1" x14ac:dyDescent="0.3">
      <c r="A299" s="660" t="s">
        <v>558</v>
      </c>
      <c r="B299" s="661" t="s">
        <v>3637</v>
      </c>
      <c r="C299" s="661" t="s">
        <v>3322</v>
      </c>
      <c r="D299" s="661" t="s">
        <v>3668</v>
      </c>
      <c r="E299" s="661" t="s">
        <v>1809</v>
      </c>
      <c r="F299" s="664">
        <v>200.9</v>
      </c>
      <c r="G299" s="664">
        <v>9542.75</v>
      </c>
      <c r="H299" s="664">
        <v>1</v>
      </c>
      <c r="I299" s="664">
        <v>47.5</v>
      </c>
      <c r="J299" s="664">
        <v>276</v>
      </c>
      <c r="K299" s="664">
        <v>13110</v>
      </c>
      <c r="L299" s="664">
        <v>1.3738178198108513</v>
      </c>
      <c r="M299" s="664">
        <v>47.5</v>
      </c>
      <c r="N299" s="664">
        <v>184.2</v>
      </c>
      <c r="O299" s="664">
        <v>8399.25</v>
      </c>
      <c r="P299" s="677">
        <v>0.88017081030101385</v>
      </c>
      <c r="Q299" s="665">
        <v>45.598534201954401</v>
      </c>
    </row>
    <row r="300" spans="1:17" ht="14.4" customHeight="1" x14ac:dyDescent="0.3">
      <c r="A300" s="660" t="s">
        <v>558</v>
      </c>
      <c r="B300" s="661" t="s">
        <v>3637</v>
      </c>
      <c r="C300" s="661" t="s">
        <v>3322</v>
      </c>
      <c r="D300" s="661" t="s">
        <v>3669</v>
      </c>
      <c r="E300" s="661" t="s">
        <v>3670</v>
      </c>
      <c r="F300" s="664"/>
      <c r="G300" s="664"/>
      <c r="H300" s="664"/>
      <c r="I300" s="664"/>
      <c r="J300" s="664">
        <v>0.6</v>
      </c>
      <c r="K300" s="664">
        <v>345.18</v>
      </c>
      <c r="L300" s="664"/>
      <c r="M300" s="664">
        <v>575.30000000000007</v>
      </c>
      <c r="N300" s="664"/>
      <c r="O300" s="664"/>
      <c r="P300" s="677"/>
      <c r="Q300" s="665"/>
    </row>
    <row r="301" spans="1:17" ht="14.4" customHeight="1" x14ac:dyDescent="0.3">
      <c r="A301" s="660" t="s">
        <v>558</v>
      </c>
      <c r="B301" s="661" t="s">
        <v>3637</v>
      </c>
      <c r="C301" s="661" t="s">
        <v>3322</v>
      </c>
      <c r="D301" s="661" t="s">
        <v>3671</v>
      </c>
      <c r="E301" s="661" t="s">
        <v>1420</v>
      </c>
      <c r="F301" s="664">
        <v>71</v>
      </c>
      <c r="G301" s="664">
        <v>8218</v>
      </c>
      <c r="H301" s="664">
        <v>1</v>
      </c>
      <c r="I301" s="664">
        <v>115.74647887323944</v>
      </c>
      <c r="J301" s="664">
        <v>51</v>
      </c>
      <c r="K301" s="664">
        <v>4328.8500000000004</v>
      </c>
      <c r="L301" s="664">
        <v>0.52675225115599911</v>
      </c>
      <c r="M301" s="664">
        <v>84.879411764705893</v>
      </c>
      <c r="N301" s="664">
        <v>27</v>
      </c>
      <c r="O301" s="664">
        <v>2134.08</v>
      </c>
      <c r="P301" s="677">
        <v>0.2596836213190557</v>
      </c>
      <c r="Q301" s="665">
        <v>79.039999999999992</v>
      </c>
    </row>
    <row r="302" spans="1:17" ht="14.4" customHeight="1" x14ac:dyDescent="0.3">
      <c r="A302" s="660" t="s">
        <v>558</v>
      </c>
      <c r="B302" s="661" t="s">
        <v>3637</v>
      </c>
      <c r="C302" s="661" t="s">
        <v>3322</v>
      </c>
      <c r="D302" s="661" t="s">
        <v>3672</v>
      </c>
      <c r="E302" s="661" t="s">
        <v>3673</v>
      </c>
      <c r="F302" s="664">
        <v>52.2</v>
      </c>
      <c r="G302" s="664">
        <v>19823</v>
      </c>
      <c r="H302" s="664">
        <v>1</v>
      </c>
      <c r="I302" s="664">
        <v>379.75095785440612</v>
      </c>
      <c r="J302" s="664">
        <v>36.200000000000003</v>
      </c>
      <c r="K302" s="664">
        <v>13746.98</v>
      </c>
      <c r="L302" s="664">
        <v>0.69348635423497951</v>
      </c>
      <c r="M302" s="664">
        <v>379.75082872928175</v>
      </c>
      <c r="N302" s="664">
        <v>19.200000000000003</v>
      </c>
      <c r="O302" s="664">
        <v>7089.9000000000005</v>
      </c>
      <c r="P302" s="677">
        <v>0.35766029359834539</v>
      </c>
      <c r="Q302" s="665">
        <v>369.265625</v>
      </c>
    </row>
    <row r="303" spans="1:17" ht="14.4" customHeight="1" x14ac:dyDescent="0.3">
      <c r="A303" s="660" t="s">
        <v>558</v>
      </c>
      <c r="B303" s="661" t="s">
        <v>3637</v>
      </c>
      <c r="C303" s="661" t="s">
        <v>3322</v>
      </c>
      <c r="D303" s="661" t="s">
        <v>3674</v>
      </c>
      <c r="E303" s="661" t="s">
        <v>3675</v>
      </c>
      <c r="F303" s="664">
        <v>2</v>
      </c>
      <c r="G303" s="664">
        <v>12515.58</v>
      </c>
      <c r="H303" s="664">
        <v>1</v>
      </c>
      <c r="I303" s="664">
        <v>6257.79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558</v>
      </c>
      <c r="B304" s="661" t="s">
        <v>3637</v>
      </c>
      <c r="C304" s="661" t="s">
        <v>3322</v>
      </c>
      <c r="D304" s="661" t="s">
        <v>3676</v>
      </c>
      <c r="E304" s="661" t="s">
        <v>3677</v>
      </c>
      <c r="F304" s="664">
        <v>46</v>
      </c>
      <c r="G304" s="664">
        <v>2932.8999999999996</v>
      </c>
      <c r="H304" s="664">
        <v>1</v>
      </c>
      <c r="I304" s="664">
        <v>63.758695652173905</v>
      </c>
      <c r="J304" s="664">
        <v>8</v>
      </c>
      <c r="K304" s="664">
        <v>501.68</v>
      </c>
      <c r="L304" s="664">
        <v>0.17105254185277372</v>
      </c>
      <c r="M304" s="664">
        <v>62.71</v>
      </c>
      <c r="N304" s="664"/>
      <c r="O304" s="664"/>
      <c r="P304" s="677"/>
      <c r="Q304" s="665"/>
    </row>
    <row r="305" spans="1:17" ht="14.4" customHeight="1" x14ac:dyDescent="0.3">
      <c r="A305" s="660" t="s">
        <v>558</v>
      </c>
      <c r="B305" s="661" t="s">
        <v>3637</v>
      </c>
      <c r="C305" s="661" t="s">
        <v>3322</v>
      </c>
      <c r="D305" s="661" t="s">
        <v>3678</v>
      </c>
      <c r="E305" s="661" t="s">
        <v>3679</v>
      </c>
      <c r="F305" s="664">
        <v>4</v>
      </c>
      <c r="G305" s="664">
        <v>598.20000000000005</v>
      </c>
      <c r="H305" s="664">
        <v>1</v>
      </c>
      <c r="I305" s="664">
        <v>149.55000000000001</v>
      </c>
      <c r="J305" s="664">
        <v>25</v>
      </c>
      <c r="K305" s="664">
        <v>2574.8999999999996</v>
      </c>
      <c r="L305" s="664">
        <v>4.3044132397191568</v>
      </c>
      <c r="M305" s="664">
        <v>102.99599999999998</v>
      </c>
      <c r="N305" s="664">
        <v>3</v>
      </c>
      <c r="O305" s="664">
        <v>250.83</v>
      </c>
      <c r="P305" s="677">
        <v>0.41930792377131393</v>
      </c>
      <c r="Q305" s="665">
        <v>83.61</v>
      </c>
    </row>
    <row r="306" spans="1:17" ht="14.4" customHeight="1" x14ac:dyDescent="0.3">
      <c r="A306" s="660" t="s">
        <v>558</v>
      </c>
      <c r="B306" s="661" t="s">
        <v>3637</v>
      </c>
      <c r="C306" s="661" t="s">
        <v>3322</v>
      </c>
      <c r="D306" s="661" t="s">
        <v>3680</v>
      </c>
      <c r="E306" s="661" t="s">
        <v>3681</v>
      </c>
      <c r="F306" s="664">
        <v>39</v>
      </c>
      <c r="G306" s="664">
        <v>1597.05</v>
      </c>
      <c r="H306" s="664">
        <v>1</v>
      </c>
      <c r="I306" s="664">
        <v>40.949999999999996</v>
      </c>
      <c r="J306" s="664">
        <v>12</v>
      </c>
      <c r="K306" s="664">
        <v>854.64</v>
      </c>
      <c r="L306" s="664">
        <v>0.53513665821358125</v>
      </c>
      <c r="M306" s="664">
        <v>71.22</v>
      </c>
      <c r="N306" s="664">
        <v>7</v>
      </c>
      <c r="O306" s="664">
        <v>476.84</v>
      </c>
      <c r="P306" s="677">
        <v>0.29857549857549859</v>
      </c>
      <c r="Q306" s="665">
        <v>68.11999999999999</v>
      </c>
    </row>
    <row r="307" spans="1:17" ht="14.4" customHeight="1" x14ac:dyDescent="0.3">
      <c r="A307" s="660" t="s">
        <v>558</v>
      </c>
      <c r="B307" s="661" t="s">
        <v>3637</v>
      </c>
      <c r="C307" s="661" t="s">
        <v>3322</v>
      </c>
      <c r="D307" s="661" t="s">
        <v>3682</v>
      </c>
      <c r="E307" s="661" t="s">
        <v>3683</v>
      </c>
      <c r="F307" s="664"/>
      <c r="G307" s="664"/>
      <c r="H307" s="664"/>
      <c r="I307" s="664"/>
      <c r="J307" s="664">
        <v>6</v>
      </c>
      <c r="K307" s="664">
        <v>412.44</v>
      </c>
      <c r="L307" s="664"/>
      <c r="M307" s="664">
        <v>68.739999999999995</v>
      </c>
      <c r="N307" s="664"/>
      <c r="O307" s="664"/>
      <c r="P307" s="677"/>
      <c r="Q307" s="665"/>
    </row>
    <row r="308" spans="1:17" ht="14.4" customHeight="1" x14ac:dyDescent="0.3">
      <c r="A308" s="660" t="s">
        <v>558</v>
      </c>
      <c r="B308" s="661" t="s">
        <v>3637</v>
      </c>
      <c r="C308" s="661" t="s">
        <v>3322</v>
      </c>
      <c r="D308" s="661" t="s">
        <v>3684</v>
      </c>
      <c r="E308" s="661" t="s">
        <v>3685</v>
      </c>
      <c r="F308" s="664">
        <v>41.9</v>
      </c>
      <c r="G308" s="664">
        <v>164495.65999999997</v>
      </c>
      <c r="H308" s="664">
        <v>1</v>
      </c>
      <c r="I308" s="664">
        <v>3925.9107398568012</v>
      </c>
      <c r="J308" s="664">
        <v>18.5</v>
      </c>
      <c r="K308" s="664">
        <v>72629.25</v>
      </c>
      <c r="L308" s="664">
        <v>0.44152684636178252</v>
      </c>
      <c r="M308" s="664">
        <v>3925.9054054054054</v>
      </c>
      <c r="N308" s="664">
        <v>2.9</v>
      </c>
      <c r="O308" s="664">
        <v>10992.5</v>
      </c>
      <c r="P308" s="677">
        <v>6.6825471261673416E-2</v>
      </c>
      <c r="Q308" s="665">
        <v>3790.5172413793102</v>
      </c>
    </row>
    <row r="309" spans="1:17" ht="14.4" customHeight="1" x14ac:dyDescent="0.3">
      <c r="A309" s="660" t="s">
        <v>558</v>
      </c>
      <c r="B309" s="661" t="s">
        <v>3637</v>
      </c>
      <c r="C309" s="661" t="s">
        <v>3322</v>
      </c>
      <c r="D309" s="661" t="s">
        <v>3686</v>
      </c>
      <c r="E309" s="661" t="s">
        <v>3687</v>
      </c>
      <c r="F309" s="664">
        <v>4</v>
      </c>
      <c r="G309" s="664">
        <v>25880.080000000002</v>
      </c>
      <c r="H309" s="664">
        <v>1</v>
      </c>
      <c r="I309" s="664">
        <v>6470.02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558</v>
      </c>
      <c r="B310" s="661" t="s">
        <v>3637</v>
      </c>
      <c r="C310" s="661" t="s">
        <v>3322</v>
      </c>
      <c r="D310" s="661" t="s">
        <v>3688</v>
      </c>
      <c r="E310" s="661" t="s">
        <v>3689</v>
      </c>
      <c r="F310" s="664"/>
      <c r="G310" s="664"/>
      <c r="H310" s="664"/>
      <c r="I310" s="664"/>
      <c r="J310" s="664">
        <v>4</v>
      </c>
      <c r="K310" s="664">
        <v>1616.88</v>
      </c>
      <c r="L310" s="664"/>
      <c r="M310" s="664">
        <v>404.22</v>
      </c>
      <c r="N310" s="664"/>
      <c r="O310" s="664"/>
      <c r="P310" s="677"/>
      <c r="Q310" s="665"/>
    </row>
    <row r="311" spans="1:17" ht="14.4" customHeight="1" x14ac:dyDescent="0.3">
      <c r="A311" s="660" t="s">
        <v>558</v>
      </c>
      <c r="B311" s="661" t="s">
        <v>3637</v>
      </c>
      <c r="C311" s="661" t="s">
        <v>3322</v>
      </c>
      <c r="D311" s="661" t="s">
        <v>3690</v>
      </c>
      <c r="E311" s="661" t="s">
        <v>1346</v>
      </c>
      <c r="F311" s="664">
        <v>34</v>
      </c>
      <c r="G311" s="664">
        <v>7791.44</v>
      </c>
      <c r="H311" s="664">
        <v>1</v>
      </c>
      <c r="I311" s="664">
        <v>229.16</v>
      </c>
      <c r="J311" s="664">
        <v>47</v>
      </c>
      <c r="K311" s="664">
        <v>10770.52</v>
      </c>
      <c r="L311" s="664">
        <v>1.3823529411764708</v>
      </c>
      <c r="M311" s="664">
        <v>229.16</v>
      </c>
      <c r="N311" s="664">
        <v>28.5</v>
      </c>
      <c r="O311" s="664">
        <v>6247.2</v>
      </c>
      <c r="P311" s="677">
        <v>0.80180300432269258</v>
      </c>
      <c r="Q311" s="665">
        <v>219.2</v>
      </c>
    </row>
    <row r="312" spans="1:17" ht="14.4" customHeight="1" x14ac:dyDescent="0.3">
      <c r="A312" s="660" t="s">
        <v>558</v>
      </c>
      <c r="B312" s="661" t="s">
        <v>3637</v>
      </c>
      <c r="C312" s="661" t="s">
        <v>3322</v>
      </c>
      <c r="D312" s="661" t="s">
        <v>3691</v>
      </c>
      <c r="E312" s="661" t="s">
        <v>3692</v>
      </c>
      <c r="F312" s="664">
        <v>3.4</v>
      </c>
      <c r="G312" s="664">
        <v>737.41999999999985</v>
      </c>
      <c r="H312" s="664">
        <v>1</v>
      </c>
      <c r="I312" s="664">
        <v>216.88823529411761</v>
      </c>
      <c r="J312" s="664">
        <v>0.3</v>
      </c>
      <c r="K312" s="664">
        <v>65.099999999999994</v>
      </c>
      <c r="L312" s="664">
        <v>8.8280762659000311E-2</v>
      </c>
      <c r="M312" s="664">
        <v>217</v>
      </c>
      <c r="N312" s="664">
        <v>2</v>
      </c>
      <c r="O312" s="664">
        <v>415.1</v>
      </c>
      <c r="P312" s="677">
        <v>0.56290851889018489</v>
      </c>
      <c r="Q312" s="665">
        <v>207.55</v>
      </c>
    </row>
    <row r="313" spans="1:17" ht="14.4" customHeight="1" x14ac:dyDescent="0.3">
      <c r="A313" s="660" t="s">
        <v>558</v>
      </c>
      <c r="B313" s="661" t="s">
        <v>3637</v>
      </c>
      <c r="C313" s="661" t="s">
        <v>3322</v>
      </c>
      <c r="D313" s="661" t="s">
        <v>3693</v>
      </c>
      <c r="E313" s="661" t="s">
        <v>3694</v>
      </c>
      <c r="F313" s="664"/>
      <c r="G313" s="664"/>
      <c r="H313" s="664"/>
      <c r="I313" s="664"/>
      <c r="J313" s="664"/>
      <c r="K313" s="664"/>
      <c r="L313" s="664"/>
      <c r="M313" s="664"/>
      <c r="N313" s="664">
        <v>12</v>
      </c>
      <c r="O313" s="664">
        <v>789</v>
      </c>
      <c r="P313" s="677"/>
      <c r="Q313" s="665">
        <v>65.75</v>
      </c>
    </row>
    <row r="314" spans="1:17" ht="14.4" customHeight="1" x14ac:dyDescent="0.3">
      <c r="A314" s="660" t="s">
        <v>558</v>
      </c>
      <c r="B314" s="661" t="s">
        <v>3637</v>
      </c>
      <c r="C314" s="661" t="s">
        <v>3322</v>
      </c>
      <c r="D314" s="661" t="s">
        <v>3695</v>
      </c>
      <c r="E314" s="661" t="s">
        <v>1401</v>
      </c>
      <c r="F314" s="664">
        <v>23.2</v>
      </c>
      <c r="G314" s="664">
        <v>2246.71</v>
      </c>
      <c r="H314" s="664">
        <v>1</v>
      </c>
      <c r="I314" s="664">
        <v>96.840948275862075</v>
      </c>
      <c r="J314" s="664">
        <v>8.6</v>
      </c>
      <c r="K314" s="664">
        <v>833.88</v>
      </c>
      <c r="L314" s="664">
        <v>0.37115604595163593</v>
      </c>
      <c r="M314" s="664">
        <v>96.962790697674421</v>
      </c>
      <c r="N314" s="664">
        <v>19.2</v>
      </c>
      <c r="O314" s="664">
        <v>1804.64</v>
      </c>
      <c r="P314" s="677">
        <v>0.80323673282266073</v>
      </c>
      <c r="Q314" s="665">
        <v>93.991666666666674</v>
      </c>
    </row>
    <row r="315" spans="1:17" ht="14.4" customHeight="1" x14ac:dyDescent="0.3">
      <c r="A315" s="660" t="s">
        <v>558</v>
      </c>
      <c r="B315" s="661" t="s">
        <v>3637</v>
      </c>
      <c r="C315" s="661" t="s">
        <v>3322</v>
      </c>
      <c r="D315" s="661" t="s">
        <v>3696</v>
      </c>
      <c r="E315" s="661" t="s">
        <v>3697</v>
      </c>
      <c r="F315" s="664">
        <v>73</v>
      </c>
      <c r="G315" s="664">
        <v>4672</v>
      </c>
      <c r="H315" s="664">
        <v>1</v>
      </c>
      <c r="I315" s="664">
        <v>64</v>
      </c>
      <c r="J315" s="664">
        <v>43</v>
      </c>
      <c r="K315" s="664">
        <v>2752</v>
      </c>
      <c r="L315" s="664">
        <v>0.58904109589041098</v>
      </c>
      <c r="M315" s="664">
        <v>64</v>
      </c>
      <c r="N315" s="664">
        <v>82</v>
      </c>
      <c r="O315" s="664">
        <v>5111.29</v>
      </c>
      <c r="P315" s="677">
        <v>1.0940261130136986</v>
      </c>
      <c r="Q315" s="665">
        <v>62.332804878048783</v>
      </c>
    </row>
    <row r="316" spans="1:17" ht="14.4" customHeight="1" x14ac:dyDescent="0.3">
      <c r="A316" s="660" t="s">
        <v>558</v>
      </c>
      <c r="B316" s="661" t="s">
        <v>3637</v>
      </c>
      <c r="C316" s="661" t="s">
        <v>3322</v>
      </c>
      <c r="D316" s="661" t="s">
        <v>3698</v>
      </c>
      <c r="E316" s="661" t="s">
        <v>3699</v>
      </c>
      <c r="F316" s="664"/>
      <c r="G316" s="664"/>
      <c r="H316" s="664"/>
      <c r="I316" s="664"/>
      <c r="J316" s="664">
        <v>1</v>
      </c>
      <c r="K316" s="664">
        <v>672.94</v>
      </c>
      <c r="L316" s="664"/>
      <c r="M316" s="664">
        <v>672.94</v>
      </c>
      <c r="N316" s="664"/>
      <c r="O316" s="664"/>
      <c r="P316" s="677"/>
      <c r="Q316" s="665"/>
    </row>
    <row r="317" spans="1:17" ht="14.4" customHeight="1" x14ac:dyDescent="0.3">
      <c r="A317" s="660" t="s">
        <v>558</v>
      </c>
      <c r="B317" s="661" t="s">
        <v>3637</v>
      </c>
      <c r="C317" s="661" t="s">
        <v>3322</v>
      </c>
      <c r="D317" s="661" t="s">
        <v>3700</v>
      </c>
      <c r="E317" s="661" t="s">
        <v>3699</v>
      </c>
      <c r="F317" s="664">
        <v>19</v>
      </c>
      <c r="G317" s="664">
        <v>25571.72</v>
      </c>
      <c r="H317" s="664">
        <v>1</v>
      </c>
      <c r="I317" s="664">
        <v>1345.88</v>
      </c>
      <c r="J317" s="664">
        <v>12</v>
      </c>
      <c r="K317" s="664">
        <v>16150.560000000001</v>
      </c>
      <c r="L317" s="664">
        <v>0.63157894736842113</v>
      </c>
      <c r="M317" s="664">
        <v>1345.88</v>
      </c>
      <c r="N317" s="664">
        <v>11</v>
      </c>
      <c r="O317" s="664">
        <v>14160.96</v>
      </c>
      <c r="P317" s="677">
        <v>0.55377424748902293</v>
      </c>
      <c r="Q317" s="665">
        <v>1287.3599999999999</v>
      </c>
    </row>
    <row r="318" spans="1:17" ht="14.4" customHeight="1" x14ac:dyDescent="0.3">
      <c r="A318" s="660" t="s">
        <v>558</v>
      </c>
      <c r="B318" s="661" t="s">
        <v>3637</v>
      </c>
      <c r="C318" s="661" t="s">
        <v>3322</v>
      </c>
      <c r="D318" s="661" t="s">
        <v>3701</v>
      </c>
      <c r="E318" s="661" t="s">
        <v>3292</v>
      </c>
      <c r="F318" s="664">
        <v>8.32</v>
      </c>
      <c r="G318" s="664">
        <v>5653.34</v>
      </c>
      <c r="H318" s="664">
        <v>1</v>
      </c>
      <c r="I318" s="664">
        <v>679.48798076923072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558</v>
      </c>
      <c r="B319" s="661" t="s">
        <v>3637</v>
      </c>
      <c r="C319" s="661" t="s">
        <v>3322</v>
      </c>
      <c r="D319" s="661" t="s">
        <v>3702</v>
      </c>
      <c r="E319" s="661" t="s">
        <v>3703</v>
      </c>
      <c r="F319" s="664"/>
      <c r="G319" s="664"/>
      <c r="H319" s="664"/>
      <c r="I319" s="664"/>
      <c r="J319" s="664">
        <v>3.3</v>
      </c>
      <c r="K319" s="664">
        <v>7123.46</v>
      </c>
      <c r="L319" s="664"/>
      <c r="M319" s="664">
        <v>2158.6242424242428</v>
      </c>
      <c r="N319" s="664">
        <v>0.8</v>
      </c>
      <c r="O319" s="664">
        <v>1698.73</v>
      </c>
      <c r="P319" s="677"/>
      <c r="Q319" s="665">
        <v>2123.4124999999999</v>
      </c>
    </row>
    <row r="320" spans="1:17" ht="14.4" customHeight="1" x14ac:dyDescent="0.3">
      <c r="A320" s="660" t="s">
        <v>558</v>
      </c>
      <c r="B320" s="661" t="s">
        <v>3637</v>
      </c>
      <c r="C320" s="661" t="s">
        <v>3322</v>
      </c>
      <c r="D320" s="661" t="s">
        <v>3704</v>
      </c>
      <c r="E320" s="661" t="s">
        <v>3292</v>
      </c>
      <c r="F320" s="664">
        <v>5</v>
      </c>
      <c r="G320" s="664">
        <v>4512</v>
      </c>
      <c r="H320" s="664">
        <v>1</v>
      </c>
      <c r="I320" s="664">
        <v>902.4</v>
      </c>
      <c r="J320" s="664">
        <v>5</v>
      </c>
      <c r="K320" s="664">
        <v>4512</v>
      </c>
      <c r="L320" s="664">
        <v>1</v>
      </c>
      <c r="M320" s="664">
        <v>902.4</v>
      </c>
      <c r="N320" s="664">
        <v>2</v>
      </c>
      <c r="O320" s="664">
        <v>1637.56</v>
      </c>
      <c r="P320" s="677">
        <v>0.36293439716312054</v>
      </c>
      <c r="Q320" s="665">
        <v>818.78</v>
      </c>
    </row>
    <row r="321" spans="1:17" ht="14.4" customHeight="1" x14ac:dyDescent="0.3">
      <c r="A321" s="660" t="s">
        <v>558</v>
      </c>
      <c r="B321" s="661" t="s">
        <v>3637</v>
      </c>
      <c r="C321" s="661" t="s">
        <v>3322</v>
      </c>
      <c r="D321" s="661" t="s">
        <v>3705</v>
      </c>
      <c r="E321" s="661" t="s">
        <v>3706</v>
      </c>
      <c r="F321" s="664"/>
      <c r="G321" s="664"/>
      <c r="H321" s="664"/>
      <c r="I321" s="664"/>
      <c r="J321" s="664"/>
      <c r="K321" s="664"/>
      <c r="L321" s="664"/>
      <c r="M321" s="664"/>
      <c r="N321" s="664">
        <v>11.1</v>
      </c>
      <c r="O321" s="664">
        <v>6657.9000000000005</v>
      </c>
      <c r="P321" s="677"/>
      <c r="Q321" s="665">
        <v>599.81081081081084</v>
      </c>
    </row>
    <row r="322" spans="1:17" ht="14.4" customHeight="1" x14ac:dyDescent="0.3">
      <c r="A322" s="660" t="s">
        <v>558</v>
      </c>
      <c r="B322" s="661" t="s">
        <v>3637</v>
      </c>
      <c r="C322" s="661" t="s">
        <v>3322</v>
      </c>
      <c r="D322" s="661" t="s">
        <v>3707</v>
      </c>
      <c r="E322" s="661" t="s">
        <v>3708</v>
      </c>
      <c r="F322" s="664"/>
      <c r="G322" s="664"/>
      <c r="H322" s="664"/>
      <c r="I322" s="664"/>
      <c r="J322" s="664">
        <v>15.15</v>
      </c>
      <c r="K322" s="664">
        <v>12223.02</v>
      </c>
      <c r="L322" s="664"/>
      <c r="M322" s="664">
        <v>806.8</v>
      </c>
      <c r="N322" s="664">
        <v>1.3</v>
      </c>
      <c r="O322" s="664">
        <v>1039.67</v>
      </c>
      <c r="P322" s="677"/>
      <c r="Q322" s="665">
        <v>799.7461538461539</v>
      </c>
    </row>
    <row r="323" spans="1:17" ht="14.4" customHeight="1" x14ac:dyDescent="0.3">
      <c r="A323" s="660" t="s">
        <v>558</v>
      </c>
      <c r="B323" s="661" t="s">
        <v>3637</v>
      </c>
      <c r="C323" s="661" t="s">
        <v>3322</v>
      </c>
      <c r="D323" s="661" t="s">
        <v>3709</v>
      </c>
      <c r="E323" s="661" t="s">
        <v>1437</v>
      </c>
      <c r="F323" s="664"/>
      <c r="G323" s="664"/>
      <c r="H323" s="664"/>
      <c r="I323" s="664"/>
      <c r="J323" s="664"/>
      <c r="K323" s="664"/>
      <c r="L323" s="664"/>
      <c r="M323" s="664"/>
      <c r="N323" s="664">
        <v>57.5</v>
      </c>
      <c r="O323" s="664">
        <v>119851.47</v>
      </c>
      <c r="P323" s="677"/>
      <c r="Q323" s="665">
        <v>2084.3733913043479</v>
      </c>
    </row>
    <row r="324" spans="1:17" ht="14.4" customHeight="1" x14ac:dyDescent="0.3">
      <c r="A324" s="660" t="s">
        <v>558</v>
      </c>
      <c r="B324" s="661" t="s">
        <v>3637</v>
      </c>
      <c r="C324" s="661" t="s">
        <v>3322</v>
      </c>
      <c r="D324" s="661" t="s">
        <v>3710</v>
      </c>
      <c r="E324" s="661" t="s">
        <v>1449</v>
      </c>
      <c r="F324" s="664"/>
      <c r="G324" s="664"/>
      <c r="H324" s="664"/>
      <c r="I324" s="664"/>
      <c r="J324" s="664"/>
      <c r="K324" s="664"/>
      <c r="L324" s="664"/>
      <c r="M324" s="664"/>
      <c r="N324" s="664">
        <v>1.2</v>
      </c>
      <c r="O324" s="664">
        <v>470.16</v>
      </c>
      <c r="P324" s="677"/>
      <c r="Q324" s="665">
        <v>391.8</v>
      </c>
    </row>
    <row r="325" spans="1:17" ht="14.4" customHeight="1" x14ac:dyDescent="0.3">
      <c r="A325" s="660" t="s">
        <v>558</v>
      </c>
      <c r="B325" s="661" t="s">
        <v>3637</v>
      </c>
      <c r="C325" s="661" t="s">
        <v>3322</v>
      </c>
      <c r="D325" s="661" t="s">
        <v>3711</v>
      </c>
      <c r="E325" s="661" t="s">
        <v>3712</v>
      </c>
      <c r="F325" s="664"/>
      <c r="G325" s="664"/>
      <c r="H325" s="664"/>
      <c r="I325" s="664"/>
      <c r="J325" s="664"/>
      <c r="K325" s="664"/>
      <c r="L325" s="664"/>
      <c r="M325" s="664"/>
      <c r="N325" s="664">
        <v>2</v>
      </c>
      <c r="O325" s="664">
        <v>219.2</v>
      </c>
      <c r="P325" s="677"/>
      <c r="Q325" s="665">
        <v>109.6</v>
      </c>
    </row>
    <row r="326" spans="1:17" ht="14.4" customHeight="1" x14ac:dyDescent="0.3">
      <c r="A326" s="660" t="s">
        <v>558</v>
      </c>
      <c r="B326" s="661" t="s">
        <v>3637</v>
      </c>
      <c r="C326" s="661" t="s">
        <v>3322</v>
      </c>
      <c r="D326" s="661" t="s">
        <v>3713</v>
      </c>
      <c r="E326" s="661" t="s">
        <v>3714</v>
      </c>
      <c r="F326" s="664"/>
      <c r="G326" s="664"/>
      <c r="H326" s="664"/>
      <c r="I326" s="664"/>
      <c r="J326" s="664">
        <v>13</v>
      </c>
      <c r="K326" s="664">
        <v>2979.08</v>
      </c>
      <c r="L326" s="664"/>
      <c r="M326" s="664">
        <v>229.16</v>
      </c>
      <c r="N326" s="664">
        <v>4</v>
      </c>
      <c r="O326" s="664">
        <v>876.8</v>
      </c>
      <c r="P326" s="677"/>
      <c r="Q326" s="665">
        <v>219.2</v>
      </c>
    </row>
    <row r="327" spans="1:17" ht="14.4" customHeight="1" x14ac:dyDescent="0.3">
      <c r="A327" s="660" t="s">
        <v>558</v>
      </c>
      <c r="B327" s="661" t="s">
        <v>3637</v>
      </c>
      <c r="C327" s="661" t="s">
        <v>3322</v>
      </c>
      <c r="D327" s="661" t="s">
        <v>3715</v>
      </c>
      <c r="E327" s="661" t="s">
        <v>1365</v>
      </c>
      <c r="F327" s="664"/>
      <c r="G327" s="664"/>
      <c r="H327" s="664"/>
      <c r="I327" s="664"/>
      <c r="J327" s="664"/>
      <c r="K327" s="664"/>
      <c r="L327" s="664"/>
      <c r="M327" s="664"/>
      <c r="N327" s="664">
        <v>10.899999999999999</v>
      </c>
      <c r="O327" s="664">
        <v>8434.08</v>
      </c>
      <c r="P327" s="677"/>
      <c r="Q327" s="665">
        <v>773.76880733944961</v>
      </c>
    </row>
    <row r="328" spans="1:17" ht="14.4" customHeight="1" x14ac:dyDescent="0.3">
      <c r="A328" s="660" t="s">
        <v>558</v>
      </c>
      <c r="B328" s="661" t="s">
        <v>3637</v>
      </c>
      <c r="C328" s="661" t="s">
        <v>3322</v>
      </c>
      <c r="D328" s="661" t="s">
        <v>3716</v>
      </c>
      <c r="E328" s="661" t="s">
        <v>3717</v>
      </c>
      <c r="F328" s="664">
        <v>12.09</v>
      </c>
      <c r="G328" s="664">
        <v>43863.009999999995</v>
      </c>
      <c r="H328" s="664">
        <v>1</v>
      </c>
      <c r="I328" s="664">
        <v>3628.0405293631097</v>
      </c>
      <c r="J328" s="664">
        <v>2.76</v>
      </c>
      <c r="K328" s="664">
        <v>10013.400000000001</v>
      </c>
      <c r="L328" s="664">
        <v>0.22828802674508664</v>
      </c>
      <c r="M328" s="664">
        <v>3628.0434782608704</v>
      </c>
      <c r="N328" s="664">
        <v>6.5</v>
      </c>
      <c r="O328" s="664">
        <v>21454.75</v>
      </c>
      <c r="P328" s="677">
        <v>0.48913081888361065</v>
      </c>
      <c r="Q328" s="665">
        <v>3300.7307692307691</v>
      </c>
    </row>
    <row r="329" spans="1:17" ht="14.4" customHeight="1" x14ac:dyDescent="0.3">
      <c r="A329" s="660" t="s">
        <v>558</v>
      </c>
      <c r="B329" s="661" t="s">
        <v>3637</v>
      </c>
      <c r="C329" s="661" t="s">
        <v>3322</v>
      </c>
      <c r="D329" s="661" t="s">
        <v>3718</v>
      </c>
      <c r="E329" s="661" t="s">
        <v>1472</v>
      </c>
      <c r="F329" s="664"/>
      <c r="G329" s="664"/>
      <c r="H329" s="664"/>
      <c r="I329" s="664"/>
      <c r="J329" s="664"/>
      <c r="K329" s="664"/>
      <c r="L329" s="664"/>
      <c r="M329" s="664"/>
      <c r="N329" s="664">
        <v>0.9</v>
      </c>
      <c r="O329" s="664">
        <v>385.87</v>
      </c>
      <c r="P329" s="677"/>
      <c r="Q329" s="665">
        <v>428.74444444444441</v>
      </c>
    </row>
    <row r="330" spans="1:17" ht="14.4" customHeight="1" x14ac:dyDescent="0.3">
      <c r="A330" s="660" t="s">
        <v>558</v>
      </c>
      <c r="B330" s="661" t="s">
        <v>3637</v>
      </c>
      <c r="C330" s="661" t="s">
        <v>3322</v>
      </c>
      <c r="D330" s="661" t="s">
        <v>3719</v>
      </c>
      <c r="E330" s="661" t="s">
        <v>3720</v>
      </c>
      <c r="F330" s="664"/>
      <c r="G330" s="664"/>
      <c r="H330" s="664"/>
      <c r="I330" s="664"/>
      <c r="J330" s="664"/>
      <c r="K330" s="664"/>
      <c r="L330" s="664"/>
      <c r="M330" s="664"/>
      <c r="N330" s="664">
        <v>1</v>
      </c>
      <c r="O330" s="664">
        <v>10329.49</v>
      </c>
      <c r="P330" s="677"/>
      <c r="Q330" s="665">
        <v>10329.49</v>
      </c>
    </row>
    <row r="331" spans="1:17" ht="14.4" customHeight="1" x14ac:dyDescent="0.3">
      <c r="A331" s="660" t="s">
        <v>558</v>
      </c>
      <c r="B331" s="661" t="s">
        <v>3637</v>
      </c>
      <c r="C331" s="661" t="s">
        <v>3322</v>
      </c>
      <c r="D331" s="661" t="s">
        <v>3721</v>
      </c>
      <c r="E331" s="661" t="s">
        <v>1397</v>
      </c>
      <c r="F331" s="664"/>
      <c r="G331" s="664"/>
      <c r="H331" s="664"/>
      <c r="I331" s="664"/>
      <c r="J331" s="664"/>
      <c r="K331" s="664"/>
      <c r="L331" s="664"/>
      <c r="M331" s="664"/>
      <c r="N331" s="664">
        <v>0.5</v>
      </c>
      <c r="O331" s="664">
        <v>5494.02</v>
      </c>
      <c r="P331" s="677"/>
      <c r="Q331" s="665">
        <v>10988.04</v>
      </c>
    </row>
    <row r="332" spans="1:17" ht="14.4" customHeight="1" x14ac:dyDescent="0.3">
      <c r="A332" s="660" t="s">
        <v>558</v>
      </c>
      <c r="B332" s="661" t="s">
        <v>3637</v>
      </c>
      <c r="C332" s="661" t="s">
        <v>3322</v>
      </c>
      <c r="D332" s="661" t="s">
        <v>3722</v>
      </c>
      <c r="E332" s="661" t="s">
        <v>1343</v>
      </c>
      <c r="F332" s="664"/>
      <c r="G332" s="664"/>
      <c r="H332" s="664"/>
      <c r="I332" s="664"/>
      <c r="J332" s="664"/>
      <c r="K332" s="664"/>
      <c r="L332" s="664"/>
      <c r="M332" s="664"/>
      <c r="N332" s="664">
        <v>10.36</v>
      </c>
      <c r="O332" s="664">
        <v>5265.81</v>
      </c>
      <c r="P332" s="677"/>
      <c r="Q332" s="665">
        <v>508.28281853281862</v>
      </c>
    </row>
    <row r="333" spans="1:17" ht="14.4" customHeight="1" x14ac:dyDescent="0.3">
      <c r="A333" s="660" t="s">
        <v>558</v>
      </c>
      <c r="B333" s="661" t="s">
        <v>3637</v>
      </c>
      <c r="C333" s="661" t="s">
        <v>3322</v>
      </c>
      <c r="D333" s="661" t="s">
        <v>3723</v>
      </c>
      <c r="E333" s="661" t="s">
        <v>3724</v>
      </c>
      <c r="F333" s="664"/>
      <c r="G333" s="664"/>
      <c r="H333" s="664"/>
      <c r="I333" s="664"/>
      <c r="J333" s="664"/>
      <c r="K333" s="664"/>
      <c r="L333" s="664"/>
      <c r="M333" s="664"/>
      <c r="N333" s="664">
        <v>13.6</v>
      </c>
      <c r="O333" s="664">
        <v>51326.770000000004</v>
      </c>
      <c r="P333" s="677"/>
      <c r="Q333" s="665">
        <v>3774.0272058823534</v>
      </c>
    </row>
    <row r="334" spans="1:17" ht="14.4" customHeight="1" x14ac:dyDescent="0.3">
      <c r="A334" s="660" t="s">
        <v>558</v>
      </c>
      <c r="B334" s="661" t="s">
        <v>3637</v>
      </c>
      <c r="C334" s="661" t="s">
        <v>3322</v>
      </c>
      <c r="D334" s="661" t="s">
        <v>3725</v>
      </c>
      <c r="E334" s="661" t="s">
        <v>3726</v>
      </c>
      <c r="F334" s="664"/>
      <c r="G334" s="664"/>
      <c r="H334" s="664"/>
      <c r="I334" s="664"/>
      <c r="J334" s="664"/>
      <c r="K334" s="664"/>
      <c r="L334" s="664"/>
      <c r="M334" s="664"/>
      <c r="N334" s="664">
        <v>4</v>
      </c>
      <c r="O334" s="664">
        <v>45175.48</v>
      </c>
      <c r="P334" s="677"/>
      <c r="Q334" s="665">
        <v>11293.87</v>
      </c>
    </row>
    <row r="335" spans="1:17" ht="14.4" customHeight="1" x14ac:dyDescent="0.3">
      <c r="A335" s="660" t="s">
        <v>558</v>
      </c>
      <c r="B335" s="661" t="s">
        <v>3637</v>
      </c>
      <c r="C335" s="661" t="s">
        <v>3727</v>
      </c>
      <c r="D335" s="661" t="s">
        <v>3728</v>
      </c>
      <c r="E335" s="661" t="s">
        <v>3729</v>
      </c>
      <c r="F335" s="664">
        <v>1</v>
      </c>
      <c r="G335" s="664">
        <v>1215.8499999999999</v>
      </c>
      <c r="H335" s="664">
        <v>1</v>
      </c>
      <c r="I335" s="664">
        <v>1215.8499999999999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558</v>
      </c>
      <c r="B336" s="661" t="s">
        <v>3637</v>
      </c>
      <c r="C336" s="661" t="s">
        <v>3727</v>
      </c>
      <c r="D336" s="661" t="s">
        <v>3730</v>
      </c>
      <c r="E336" s="661" t="s">
        <v>3731</v>
      </c>
      <c r="F336" s="664">
        <v>115</v>
      </c>
      <c r="G336" s="664">
        <v>208774.02</v>
      </c>
      <c r="H336" s="664">
        <v>1</v>
      </c>
      <c r="I336" s="664">
        <v>1815.4262608695651</v>
      </c>
      <c r="J336" s="664">
        <v>142</v>
      </c>
      <c r="K336" s="664">
        <v>264912.36</v>
      </c>
      <c r="L336" s="664">
        <v>1.2688952389765737</v>
      </c>
      <c r="M336" s="664">
        <v>1865.58</v>
      </c>
      <c r="N336" s="664">
        <v>138</v>
      </c>
      <c r="O336" s="664">
        <v>257450.04</v>
      </c>
      <c r="P336" s="677">
        <v>1.233151711118079</v>
      </c>
      <c r="Q336" s="665">
        <v>1865.5800000000002</v>
      </c>
    </row>
    <row r="337" spans="1:17" ht="14.4" customHeight="1" x14ac:dyDescent="0.3">
      <c r="A337" s="660" t="s">
        <v>558</v>
      </c>
      <c r="B337" s="661" t="s">
        <v>3637</v>
      </c>
      <c r="C337" s="661" t="s">
        <v>3727</v>
      </c>
      <c r="D337" s="661" t="s">
        <v>3732</v>
      </c>
      <c r="E337" s="661" t="s">
        <v>3733</v>
      </c>
      <c r="F337" s="664">
        <v>5</v>
      </c>
      <c r="G337" s="664">
        <v>13355.279999999999</v>
      </c>
      <c r="H337" s="664">
        <v>1</v>
      </c>
      <c r="I337" s="664">
        <v>2671.0559999999996</v>
      </c>
      <c r="J337" s="664">
        <v>10</v>
      </c>
      <c r="K337" s="664">
        <v>27287.1</v>
      </c>
      <c r="L337" s="664">
        <v>2.0431694430966632</v>
      </c>
      <c r="M337" s="664">
        <v>2728.71</v>
      </c>
      <c r="N337" s="664">
        <v>15</v>
      </c>
      <c r="O337" s="664">
        <v>40930.65</v>
      </c>
      <c r="P337" s="677">
        <v>3.0647541646449947</v>
      </c>
      <c r="Q337" s="665">
        <v>2728.71</v>
      </c>
    </row>
    <row r="338" spans="1:17" ht="14.4" customHeight="1" x14ac:dyDescent="0.3">
      <c r="A338" s="660" t="s">
        <v>558</v>
      </c>
      <c r="B338" s="661" t="s">
        <v>3637</v>
      </c>
      <c r="C338" s="661" t="s">
        <v>3727</v>
      </c>
      <c r="D338" s="661" t="s">
        <v>3734</v>
      </c>
      <c r="E338" s="661" t="s">
        <v>3735</v>
      </c>
      <c r="F338" s="664">
        <v>6</v>
      </c>
      <c r="G338" s="664">
        <v>46965.26</v>
      </c>
      <c r="H338" s="664">
        <v>1</v>
      </c>
      <c r="I338" s="664">
        <v>7827.543333333334</v>
      </c>
      <c r="J338" s="664">
        <v>1</v>
      </c>
      <c r="K338" s="664">
        <v>8074.36</v>
      </c>
      <c r="L338" s="664">
        <v>0.1719219695579243</v>
      </c>
      <c r="M338" s="664">
        <v>8074.36</v>
      </c>
      <c r="N338" s="664">
        <v>4</v>
      </c>
      <c r="O338" s="664">
        <v>32297.440000000002</v>
      </c>
      <c r="P338" s="677">
        <v>0.68768787823169719</v>
      </c>
      <c r="Q338" s="665">
        <v>8074.3600000000006</v>
      </c>
    </row>
    <row r="339" spans="1:17" ht="14.4" customHeight="1" x14ac:dyDescent="0.3">
      <c r="A339" s="660" t="s">
        <v>558</v>
      </c>
      <c r="B339" s="661" t="s">
        <v>3637</v>
      </c>
      <c r="C339" s="661" t="s">
        <v>3727</v>
      </c>
      <c r="D339" s="661" t="s">
        <v>3736</v>
      </c>
      <c r="E339" s="661" t="s">
        <v>3737</v>
      </c>
      <c r="F339" s="664">
        <v>6</v>
      </c>
      <c r="G339" s="664">
        <v>55966.149999999994</v>
      </c>
      <c r="H339" s="664">
        <v>1</v>
      </c>
      <c r="I339" s="664">
        <v>9327.6916666666657</v>
      </c>
      <c r="J339" s="664">
        <v>17</v>
      </c>
      <c r="K339" s="664">
        <v>164663.69999999998</v>
      </c>
      <c r="L339" s="664">
        <v>2.9422016701166687</v>
      </c>
      <c r="M339" s="664">
        <v>9686.0999999999985</v>
      </c>
      <c r="N339" s="664">
        <v>20</v>
      </c>
      <c r="O339" s="664">
        <v>193722</v>
      </c>
      <c r="P339" s="677">
        <v>3.4614137295490224</v>
      </c>
      <c r="Q339" s="665">
        <v>9686.1</v>
      </c>
    </row>
    <row r="340" spans="1:17" ht="14.4" customHeight="1" x14ac:dyDescent="0.3">
      <c r="A340" s="660" t="s">
        <v>558</v>
      </c>
      <c r="B340" s="661" t="s">
        <v>3637</v>
      </c>
      <c r="C340" s="661" t="s">
        <v>3727</v>
      </c>
      <c r="D340" s="661" t="s">
        <v>3738</v>
      </c>
      <c r="E340" s="661" t="s">
        <v>3739</v>
      </c>
      <c r="F340" s="664">
        <v>114</v>
      </c>
      <c r="G340" s="664">
        <v>102362.21999999999</v>
      </c>
      <c r="H340" s="664">
        <v>1</v>
      </c>
      <c r="I340" s="664">
        <v>897.91421052631563</v>
      </c>
      <c r="J340" s="664">
        <v>110</v>
      </c>
      <c r="K340" s="664">
        <v>101812.70000000001</v>
      </c>
      <c r="L340" s="664">
        <v>0.99463161310882109</v>
      </c>
      <c r="M340" s="664">
        <v>925.57</v>
      </c>
      <c r="N340" s="664">
        <v>111</v>
      </c>
      <c r="O340" s="664">
        <v>102738.27</v>
      </c>
      <c r="P340" s="677">
        <v>1.0036737186825375</v>
      </c>
      <c r="Q340" s="665">
        <v>925.57</v>
      </c>
    </row>
    <row r="341" spans="1:17" ht="14.4" customHeight="1" x14ac:dyDescent="0.3">
      <c r="A341" s="660" t="s">
        <v>558</v>
      </c>
      <c r="B341" s="661" t="s">
        <v>3637</v>
      </c>
      <c r="C341" s="661" t="s">
        <v>3727</v>
      </c>
      <c r="D341" s="661" t="s">
        <v>3740</v>
      </c>
      <c r="E341" s="661" t="s">
        <v>3741</v>
      </c>
      <c r="F341" s="664"/>
      <c r="G341" s="664"/>
      <c r="H341" s="664"/>
      <c r="I341" s="664"/>
      <c r="J341" s="664"/>
      <c r="K341" s="664"/>
      <c r="L341" s="664"/>
      <c r="M341" s="664"/>
      <c r="N341" s="664">
        <v>20</v>
      </c>
      <c r="O341" s="664">
        <v>4773.5999999999995</v>
      </c>
      <c r="P341" s="677"/>
      <c r="Q341" s="665">
        <v>238.67999999999998</v>
      </c>
    </row>
    <row r="342" spans="1:17" ht="14.4" customHeight="1" x14ac:dyDescent="0.3">
      <c r="A342" s="660" t="s">
        <v>558</v>
      </c>
      <c r="B342" s="661" t="s">
        <v>3637</v>
      </c>
      <c r="C342" s="661" t="s">
        <v>3349</v>
      </c>
      <c r="D342" s="661" t="s">
        <v>3742</v>
      </c>
      <c r="E342" s="661" t="s">
        <v>3743</v>
      </c>
      <c r="F342" s="664"/>
      <c r="G342" s="664"/>
      <c r="H342" s="664"/>
      <c r="I342" s="664"/>
      <c r="J342" s="664"/>
      <c r="K342" s="664"/>
      <c r="L342" s="664"/>
      <c r="M342" s="664"/>
      <c r="N342" s="664">
        <v>1.2</v>
      </c>
      <c r="O342" s="664">
        <v>1155.33</v>
      </c>
      <c r="P342" s="677"/>
      <c r="Q342" s="665">
        <v>962.77499999999998</v>
      </c>
    </row>
    <row r="343" spans="1:17" ht="14.4" customHeight="1" x14ac:dyDescent="0.3">
      <c r="A343" s="660" t="s">
        <v>558</v>
      </c>
      <c r="B343" s="661" t="s">
        <v>3637</v>
      </c>
      <c r="C343" s="661" t="s">
        <v>3349</v>
      </c>
      <c r="D343" s="661" t="s">
        <v>3744</v>
      </c>
      <c r="E343" s="661" t="s">
        <v>3743</v>
      </c>
      <c r="F343" s="664"/>
      <c r="G343" s="664"/>
      <c r="H343" s="664"/>
      <c r="I343" s="664"/>
      <c r="J343" s="664"/>
      <c r="K343" s="664"/>
      <c r="L343" s="664"/>
      <c r="M343" s="664"/>
      <c r="N343" s="664">
        <v>0.2</v>
      </c>
      <c r="O343" s="664">
        <v>27.58</v>
      </c>
      <c r="P343" s="677"/>
      <c r="Q343" s="665">
        <v>137.89999999999998</v>
      </c>
    </row>
    <row r="344" spans="1:17" ht="14.4" customHeight="1" x14ac:dyDescent="0.3">
      <c r="A344" s="660" t="s">
        <v>558</v>
      </c>
      <c r="B344" s="661" t="s">
        <v>3637</v>
      </c>
      <c r="C344" s="661" t="s">
        <v>3349</v>
      </c>
      <c r="D344" s="661" t="s">
        <v>3745</v>
      </c>
      <c r="E344" s="661" t="s">
        <v>3743</v>
      </c>
      <c r="F344" s="664"/>
      <c r="G344" s="664"/>
      <c r="H344" s="664"/>
      <c r="I344" s="664"/>
      <c r="J344" s="664"/>
      <c r="K344" s="664"/>
      <c r="L344" s="664"/>
      <c r="M344" s="664"/>
      <c r="N344" s="664">
        <v>4</v>
      </c>
      <c r="O344" s="664">
        <v>2518.35</v>
      </c>
      <c r="P344" s="677"/>
      <c r="Q344" s="665">
        <v>629.58749999999998</v>
      </c>
    </row>
    <row r="345" spans="1:17" ht="14.4" customHeight="1" x14ac:dyDescent="0.3">
      <c r="A345" s="660" t="s">
        <v>558</v>
      </c>
      <c r="B345" s="661" t="s">
        <v>3637</v>
      </c>
      <c r="C345" s="661" t="s">
        <v>3349</v>
      </c>
      <c r="D345" s="661" t="s">
        <v>3746</v>
      </c>
      <c r="E345" s="661" t="s">
        <v>3747</v>
      </c>
      <c r="F345" s="664"/>
      <c r="G345" s="664"/>
      <c r="H345" s="664"/>
      <c r="I345" s="664"/>
      <c r="J345" s="664"/>
      <c r="K345" s="664"/>
      <c r="L345" s="664"/>
      <c r="M345" s="664"/>
      <c r="N345" s="664">
        <v>4</v>
      </c>
      <c r="O345" s="664">
        <v>1998.12</v>
      </c>
      <c r="P345" s="677"/>
      <c r="Q345" s="665">
        <v>499.53</v>
      </c>
    </row>
    <row r="346" spans="1:17" ht="14.4" customHeight="1" x14ac:dyDescent="0.3">
      <c r="A346" s="660" t="s">
        <v>558</v>
      </c>
      <c r="B346" s="661" t="s">
        <v>3637</v>
      </c>
      <c r="C346" s="661" t="s">
        <v>3349</v>
      </c>
      <c r="D346" s="661" t="s">
        <v>3748</v>
      </c>
      <c r="E346" s="661" t="s">
        <v>3749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9657.8700000000008</v>
      </c>
      <c r="P346" s="677"/>
      <c r="Q346" s="665">
        <v>9657.8700000000008</v>
      </c>
    </row>
    <row r="347" spans="1:17" ht="14.4" customHeight="1" x14ac:dyDescent="0.3">
      <c r="A347" s="660" t="s">
        <v>558</v>
      </c>
      <c r="B347" s="661" t="s">
        <v>3637</v>
      </c>
      <c r="C347" s="661" t="s">
        <v>3349</v>
      </c>
      <c r="D347" s="661" t="s">
        <v>3750</v>
      </c>
      <c r="E347" s="661" t="s">
        <v>3751</v>
      </c>
      <c r="F347" s="664">
        <v>1</v>
      </c>
      <c r="G347" s="664">
        <v>4348.4799999999996</v>
      </c>
      <c r="H347" s="664">
        <v>1</v>
      </c>
      <c r="I347" s="664">
        <v>4348.4799999999996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558</v>
      </c>
      <c r="B348" s="661" t="s">
        <v>3637</v>
      </c>
      <c r="C348" s="661" t="s">
        <v>3349</v>
      </c>
      <c r="D348" s="661" t="s">
        <v>3752</v>
      </c>
      <c r="E348" s="661" t="s">
        <v>3753</v>
      </c>
      <c r="F348" s="664">
        <v>1</v>
      </c>
      <c r="G348" s="664">
        <v>5440.91</v>
      </c>
      <c r="H348" s="664">
        <v>1</v>
      </c>
      <c r="I348" s="664">
        <v>5440.91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558</v>
      </c>
      <c r="B349" s="661" t="s">
        <v>3637</v>
      </c>
      <c r="C349" s="661" t="s">
        <v>3349</v>
      </c>
      <c r="D349" s="661" t="s">
        <v>3754</v>
      </c>
      <c r="E349" s="661" t="s">
        <v>3755</v>
      </c>
      <c r="F349" s="664"/>
      <c r="G349" s="664"/>
      <c r="H349" s="664"/>
      <c r="I349" s="664"/>
      <c r="J349" s="664">
        <v>1</v>
      </c>
      <c r="K349" s="664">
        <v>6570.55</v>
      </c>
      <c r="L349" s="664"/>
      <c r="M349" s="664">
        <v>6570.55</v>
      </c>
      <c r="N349" s="664"/>
      <c r="O349" s="664"/>
      <c r="P349" s="677"/>
      <c r="Q349" s="665"/>
    </row>
    <row r="350" spans="1:17" ht="14.4" customHeight="1" x14ac:dyDescent="0.3">
      <c r="A350" s="660" t="s">
        <v>558</v>
      </c>
      <c r="B350" s="661" t="s">
        <v>3637</v>
      </c>
      <c r="C350" s="661" t="s">
        <v>3349</v>
      </c>
      <c r="D350" s="661" t="s">
        <v>3756</v>
      </c>
      <c r="E350" s="661" t="s">
        <v>3757</v>
      </c>
      <c r="F350" s="664"/>
      <c r="G350" s="664"/>
      <c r="H350" s="664"/>
      <c r="I350" s="664"/>
      <c r="J350" s="664"/>
      <c r="K350" s="664"/>
      <c r="L350" s="664"/>
      <c r="M350" s="664"/>
      <c r="N350" s="664">
        <v>4</v>
      </c>
      <c r="O350" s="664">
        <v>485</v>
      </c>
      <c r="P350" s="677"/>
      <c r="Q350" s="665">
        <v>121.25</v>
      </c>
    </row>
    <row r="351" spans="1:17" ht="14.4" customHeight="1" x14ac:dyDescent="0.3">
      <c r="A351" s="660" t="s">
        <v>558</v>
      </c>
      <c r="B351" s="661" t="s">
        <v>3637</v>
      </c>
      <c r="C351" s="661" t="s">
        <v>3349</v>
      </c>
      <c r="D351" s="661" t="s">
        <v>3758</v>
      </c>
      <c r="E351" s="661" t="s">
        <v>3759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1419.82</v>
      </c>
      <c r="P351" s="677"/>
      <c r="Q351" s="665">
        <v>1419.82</v>
      </c>
    </row>
    <row r="352" spans="1:17" ht="14.4" customHeight="1" x14ac:dyDescent="0.3">
      <c r="A352" s="660" t="s">
        <v>558</v>
      </c>
      <c r="B352" s="661" t="s">
        <v>3637</v>
      </c>
      <c r="C352" s="661" t="s">
        <v>3349</v>
      </c>
      <c r="D352" s="661" t="s">
        <v>3760</v>
      </c>
      <c r="E352" s="661" t="s">
        <v>3759</v>
      </c>
      <c r="F352" s="664"/>
      <c r="G352" s="664"/>
      <c r="H352" s="664"/>
      <c r="I352" s="664"/>
      <c r="J352" s="664"/>
      <c r="K352" s="664"/>
      <c r="L352" s="664"/>
      <c r="M352" s="664"/>
      <c r="N352" s="664">
        <v>4</v>
      </c>
      <c r="O352" s="664">
        <v>6189.16</v>
      </c>
      <c r="P352" s="677"/>
      <c r="Q352" s="665">
        <v>1547.29</v>
      </c>
    </row>
    <row r="353" spans="1:17" ht="14.4" customHeight="1" x14ac:dyDescent="0.3">
      <c r="A353" s="660" t="s">
        <v>558</v>
      </c>
      <c r="B353" s="661" t="s">
        <v>3637</v>
      </c>
      <c r="C353" s="661" t="s">
        <v>3349</v>
      </c>
      <c r="D353" s="661" t="s">
        <v>3761</v>
      </c>
      <c r="E353" s="661" t="s">
        <v>3762</v>
      </c>
      <c r="F353" s="664"/>
      <c r="G353" s="664"/>
      <c r="H353" s="664"/>
      <c r="I353" s="664"/>
      <c r="J353" s="664">
        <v>1</v>
      </c>
      <c r="K353" s="664">
        <v>595</v>
      </c>
      <c r="L353" s="664"/>
      <c r="M353" s="664">
        <v>595</v>
      </c>
      <c r="N353" s="664"/>
      <c r="O353" s="664"/>
      <c r="P353" s="677"/>
      <c r="Q353" s="665"/>
    </row>
    <row r="354" spans="1:17" ht="14.4" customHeight="1" x14ac:dyDescent="0.3">
      <c r="A354" s="660" t="s">
        <v>558</v>
      </c>
      <c r="B354" s="661" t="s">
        <v>3637</v>
      </c>
      <c r="C354" s="661" t="s">
        <v>3349</v>
      </c>
      <c r="D354" s="661" t="s">
        <v>3763</v>
      </c>
      <c r="E354" s="661" t="s">
        <v>3764</v>
      </c>
      <c r="F354" s="664"/>
      <c r="G354" s="664"/>
      <c r="H354" s="664"/>
      <c r="I354" s="664"/>
      <c r="J354" s="664">
        <v>1</v>
      </c>
      <c r="K354" s="664">
        <v>11201.4</v>
      </c>
      <c r="L354" s="664"/>
      <c r="M354" s="664">
        <v>11201.4</v>
      </c>
      <c r="N354" s="664"/>
      <c r="O354" s="664"/>
      <c r="P354" s="677"/>
      <c r="Q354" s="665"/>
    </row>
    <row r="355" spans="1:17" ht="14.4" customHeight="1" x14ac:dyDescent="0.3">
      <c r="A355" s="660" t="s">
        <v>558</v>
      </c>
      <c r="B355" s="661" t="s">
        <v>3637</v>
      </c>
      <c r="C355" s="661" t="s">
        <v>3349</v>
      </c>
      <c r="D355" s="661" t="s">
        <v>3765</v>
      </c>
      <c r="E355" s="661" t="s">
        <v>3766</v>
      </c>
      <c r="F355" s="664">
        <v>1</v>
      </c>
      <c r="G355" s="664">
        <v>223.85</v>
      </c>
      <c r="H355" s="664">
        <v>1</v>
      </c>
      <c r="I355" s="664">
        <v>223.85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558</v>
      </c>
      <c r="B356" s="661" t="s">
        <v>3637</v>
      </c>
      <c r="C356" s="661" t="s">
        <v>3349</v>
      </c>
      <c r="D356" s="661" t="s">
        <v>3767</v>
      </c>
      <c r="E356" s="661" t="s">
        <v>3768</v>
      </c>
      <c r="F356" s="664">
        <v>2</v>
      </c>
      <c r="G356" s="664">
        <v>138457.98000000001</v>
      </c>
      <c r="H356" s="664">
        <v>1</v>
      </c>
      <c r="I356" s="664">
        <v>69228.990000000005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558</v>
      </c>
      <c r="B357" s="661" t="s">
        <v>3637</v>
      </c>
      <c r="C357" s="661" t="s">
        <v>3349</v>
      </c>
      <c r="D357" s="661" t="s">
        <v>3769</v>
      </c>
      <c r="E357" s="661" t="s">
        <v>3770</v>
      </c>
      <c r="F357" s="664"/>
      <c r="G357" s="664"/>
      <c r="H357" s="664"/>
      <c r="I357" s="664"/>
      <c r="J357" s="664">
        <v>1</v>
      </c>
      <c r="K357" s="664">
        <v>1796</v>
      </c>
      <c r="L357" s="664"/>
      <c r="M357" s="664">
        <v>1796</v>
      </c>
      <c r="N357" s="664"/>
      <c r="O357" s="664"/>
      <c r="P357" s="677"/>
      <c r="Q357" s="665"/>
    </row>
    <row r="358" spans="1:17" ht="14.4" customHeight="1" x14ac:dyDescent="0.3">
      <c r="A358" s="660" t="s">
        <v>558</v>
      </c>
      <c r="B358" s="661" t="s">
        <v>3637</v>
      </c>
      <c r="C358" s="661" t="s">
        <v>3349</v>
      </c>
      <c r="D358" s="661" t="s">
        <v>3771</v>
      </c>
      <c r="E358" s="661" t="s">
        <v>3772</v>
      </c>
      <c r="F358" s="664"/>
      <c r="G358" s="664"/>
      <c r="H358" s="664"/>
      <c r="I358" s="664"/>
      <c r="J358" s="664">
        <v>1</v>
      </c>
      <c r="K358" s="664">
        <v>1796</v>
      </c>
      <c r="L358" s="664"/>
      <c r="M358" s="664">
        <v>1796</v>
      </c>
      <c r="N358" s="664"/>
      <c r="O358" s="664"/>
      <c r="P358" s="677"/>
      <c r="Q358" s="665"/>
    </row>
    <row r="359" spans="1:17" ht="14.4" customHeight="1" x14ac:dyDescent="0.3">
      <c r="A359" s="660" t="s">
        <v>558</v>
      </c>
      <c r="B359" s="661" t="s">
        <v>3637</v>
      </c>
      <c r="C359" s="661" t="s">
        <v>3349</v>
      </c>
      <c r="D359" s="661" t="s">
        <v>3773</v>
      </c>
      <c r="E359" s="661" t="s">
        <v>3774</v>
      </c>
      <c r="F359" s="664"/>
      <c r="G359" s="664"/>
      <c r="H359" s="664"/>
      <c r="I359" s="664"/>
      <c r="J359" s="664">
        <v>1</v>
      </c>
      <c r="K359" s="664">
        <v>3360</v>
      </c>
      <c r="L359" s="664"/>
      <c r="M359" s="664">
        <v>3360</v>
      </c>
      <c r="N359" s="664"/>
      <c r="O359" s="664"/>
      <c r="P359" s="677"/>
      <c r="Q359" s="665"/>
    </row>
    <row r="360" spans="1:17" ht="14.4" customHeight="1" x14ac:dyDescent="0.3">
      <c r="A360" s="660" t="s">
        <v>558</v>
      </c>
      <c r="B360" s="661" t="s">
        <v>3637</v>
      </c>
      <c r="C360" s="661" t="s">
        <v>3349</v>
      </c>
      <c r="D360" s="661" t="s">
        <v>3775</v>
      </c>
      <c r="E360" s="661" t="s">
        <v>3776</v>
      </c>
      <c r="F360" s="664">
        <v>10</v>
      </c>
      <c r="G360" s="664">
        <v>15082.2</v>
      </c>
      <c r="H360" s="664">
        <v>1</v>
      </c>
      <c r="I360" s="664">
        <v>1508.22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558</v>
      </c>
      <c r="B361" s="661" t="s">
        <v>3637</v>
      </c>
      <c r="C361" s="661" t="s">
        <v>3349</v>
      </c>
      <c r="D361" s="661" t="s">
        <v>3777</v>
      </c>
      <c r="E361" s="661" t="s">
        <v>3778</v>
      </c>
      <c r="F361" s="664">
        <v>3</v>
      </c>
      <c r="G361" s="664">
        <v>25527</v>
      </c>
      <c r="H361" s="664">
        <v>1</v>
      </c>
      <c r="I361" s="664">
        <v>8509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558</v>
      </c>
      <c r="B362" s="661" t="s">
        <v>3637</v>
      </c>
      <c r="C362" s="661" t="s">
        <v>3349</v>
      </c>
      <c r="D362" s="661" t="s">
        <v>3779</v>
      </c>
      <c r="E362" s="661" t="s">
        <v>3780</v>
      </c>
      <c r="F362" s="664">
        <v>2</v>
      </c>
      <c r="G362" s="664">
        <v>11344</v>
      </c>
      <c r="H362" s="664">
        <v>1</v>
      </c>
      <c r="I362" s="664">
        <v>5672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558</v>
      </c>
      <c r="B363" s="661" t="s">
        <v>3637</v>
      </c>
      <c r="C363" s="661" t="s">
        <v>3349</v>
      </c>
      <c r="D363" s="661" t="s">
        <v>3781</v>
      </c>
      <c r="E363" s="661" t="s">
        <v>3782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361.69</v>
      </c>
      <c r="P363" s="677"/>
      <c r="Q363" s="665">
        <v>361.69</v>
      </c>
    </row>
    <row r="364" spans="1:17" ht="14.4" customHeight="1" x14ac:dyDescent="0.3">
      <c r="A364" s="660" t="s">
        <v>558</v>
      </c>
      <c r="B364" s="661" t="s">
        <v>3637</v>
      </c>
      <c r="C364" s="661" t="s">
        <v>3349</v>
      </c>
      <c r="D364" s="661" t="s">
        <v>3783</v>
      </c>
      <c r="E364" s="661" t="s">
        <v>3784</v>
      </c>
      <c r="F364" s="664">
        <v>1</v>
      </c>
      <c r="G364" s="664">
        <v>4959</v>
      </c>
      <c r="H364" s="664">
        <v>1</v>
      </c>
      <c r="I364" s="664">
        <v>4959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558</v>
      </c>
      <c r="B365" s="661" t="s">
        <v>3637</v>
      </c>
      <c r="C365" s="661" t="s">
        <v>3349</v>
      </c>
      <c r="D365" s="661" t="s">
        <v>3785</v>
      </c>
      <c r="E365" s="661" t="s">
        <v>3786</v>
      </c>
      <c r="F365" s="664">
        <v>8</v>
      </c>
      <c r="G365" s="664">
        <v>49306</v>
      </c>
      <c r="H365" s="664">
        <v>1</v>
      </c>
      <c r="I365" s="664">
        <v>6163.25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558</v>
      </c>
      <c r="B366" s="661" t="s">
        <v>3637</v>
      </c>
      <c r="C366" s="661" t="s">
        <v>3349</v>
      </c>
      <c r="D366" s="661" t="s">
        <v>3787</v>
      </c>
      <c r="E366" s="661" t="s">
        <v>3786</v>
      </c>
      <c r="F366" s="664">
        <v>10</v>
      </c>
      <c r="G366" s="664">
        <v>10716</v>
      </c>
      <c r="H366" s="664">
        <v>1</v>
      </c>
      <c r="I366" s="664">
        <v>1071.5999999999999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558</v>
      </c>
      <c r="B367" s="661" t="s">
        <v>3637</v>
      </c>
      <c r="C367" s="661" t="s">
        <v>3349</v>
      </c>
      <c r="D367" s="661" t="s">
        <v>3788</v>
      </c>
      <c r="E367" s="661" t="s">
        <v>3789</v>
      </c>
      <c r="F367" s="664"/>
      <c r="G367" s="664"/>
      <c r="H367" s="664"/>
      <c r="I367" s="664"/>
      <c r="J367" s="664"/>
      <c r="K367" s="664"/>
      <c r="L367" s="664"/>
      <c r="M367" s="664"/>
      <c r="N367" s="664">
        <v>1</v>
      </c>
      <c r="O367" s="664">
        <v>852.31</v>
      </c>
      <c r="P367" s="677"/>
      <c r="Q367" s="665">
        <v>852.31</v>
      </c>
    </row>
    <row r="368" spans="1:17" ht="14.4" customHeight="1" x14ac:dyDescent="0.3">
      <c r="A368" s="660" t="s">
        <v>558</v>
      </c>
      <c r="B368" s="661" t="s">
        <v>3637</v>
      </c>
      <c r="C368" s="661" t="s">
        <v>3349</v>
      </c>
      <c r="D368" s="661" t="s">
        <v>3790</v>
      </c>
      <c r="E368" s="661" t="s">
        <v>3743</v>
      </c>
      <c r="F368" s="664"/>
      <c r="G368" s="664"/>
      <c r="H368" s="664"/>
      <c r="I368" s="664"/>
      <c r="J368" s="664"/>
      <c r="K368" s="664"/>
      <c r="L368" s="664"/>
      <c r="M368" s="664"/>
      <c r="N368" s="664">
        <v>2.1</v>
      </c>
      <c r="O368" s="664">
        <v>529.27</v>
      </c>
      <c r="P368" s="677"/>
      <c r="Q368" s="665">
        <v>252.0333333333333</v>
      </c>
    </row>
    <row r="369" spans="1:17" ht="14.4" customHeight="1" x14ac:dyDescent="0.3">
      <c r="A369" s="660" t="s">
        <v>558</v>
      </c>
      <c r="B369" s="661" t="s">
        <v>3637</v>
      </c>
      <c r="C369" s="661" t="s">
        <v>3349</v>
      </c>
      <c r="D369" s="661" t="s">
        <v>3791</v>
      </c>
      <c r="E369" s="661" t="s">
        <v>3743</v>
      </c>
      <c r="F369" s="664"/>
      <c r="G369" s="664"/>
      <c r="H369" s="664"/>
      <c r="I369" s="664"/>
      <c r="J369" s="664"/>
      <c r="K369" s="664"/>
      <c r="L369" s="664"/>
      <c r="M369" s="664"/>
      <c r="N369" s="664">
        <v>4</v>
      </c>
      <c r="O369" s="664">
        <v>2188.8000000000002</v>
      </c>
      <c r="P369" s="677"/>
      <c r="Q369" s="665">
        <v>547.20000000000005</v>
      </c>
    </row>
    <row r="370" spans="1:17" ht="14.4" customHeight="1" x14ac:dyDescent="0.3">
      <c r="A370" s="660" t="s">
        <v>558</v>
      </c>
      <c r="B370" s="661" t="s">
        <v>3637</v>
      </c>
      <c r="C370" s="661" t="s">
        <v>3349</v>
      </c>
      <c r="D370" s="661" t="s">
        <v>3792</v>
      </c>
      <c r="E370" s="661" t="s">
        <v>3743</v>
      </c>
      <c r="F370" s="664"/>
      <c r="G370" s="664"/>
      <c r="H370" s="664"/>
      <c r="I370" s="664"/>
      <c r="J370" s="664"/>
      <c r="K370" s="664"/>
      <c r="L370" s="664"/>
      <c r="M370" s="664"/>
      <c r="N370" s="664">
        <v>16</v>
      </c>
      <c r="O370" s="664">
        <v>29581.919999999998</v>
      </c>
      <c r="P370" s="677"/>
      <c r="Q370" s="665">
        <v>1848.87</v>
      </c>
    </row>
    <row r="371" spans="1:17" ht="14.4" customHeight="1" x14ac:dyDescent="0.3">
      <c r="A371" s="660" t="s">
        <v>558</v>
      </c>
      <c r="B371" s="661" t="s">
        <v>3637</v>
      </c>
      <c r="C371" s="661" t="s">
        <v>3349</v>
      </c>
      <c r="D371" s="661" t="s">
        <v>3793</v>
      </c>
      <c r="E371" s="661" t="s">
        <v>3794</v>
      </c>
      <c r="F371" s="664"/>
      <c r="G371" s="664"/>
      <c r="H371" s="664"/>
      <c r="I371" s="664"/>
      <c r="J371" s="664"/>
      <c r="K371" s="664"/>
      <c r="L371" s="664"/>
      <c r="M371" s="664"/>
      <c r="N371" s="664">
        <v>2</v>
      </c>
      <c r="O371" s="664">
        <v>2466.54</v>
      </c>
      <c r="P371" s="677"/>
      <c r="Q371" s="665">
        <v>1233.27</v>
      </c>
    </row>
    <row r="372" spans="1:17" ht="14.4" customHeight="1" x14ac:dyDescent="0.3">
      <c r="A372" s="660" t="s">
        <v>558</v>
      </c>
      <c r="B372" s="661" t="s">
        <v>3637</v>
      </c>
      <c r="C372" s="661" t="s">
        <v>3349</v>
      </c>
      <c r="D372" s="661" t="s">
        <v>3795</v>
      </c>
      <c r="E372" s="661" t="s">
        <v>3796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8704.42</v>
      </c>
      <c r="P372" s="677"/>
      <c r="Q372" s="665">
        <v>8704.42</v>
      </c>
    </row>
    <row r="373" spans="1:17" ht="14.4" customHeight="1" x14ac:dyDescent="0.3">
      <c r="A373" s="660" t="s">
        <v>558</v>
      </c>
      <c r="B373" s="661" t="s">
        <v>3637</v>
      </c>
      <c r="C373" s="661" t="s">
        <v>3349</v>
      </c>
      <c r="D373" s="661" t="s">
        <v>3797</v>
      </c>
      <c r="E373" s="661" t="s">
        <v>3798</v>
      </c>
      <c r="F373" s="664"/>
      <c r="G373" s="664"/>
      <c r="H373" s="664"/>
      <c r="I373" s="664"/>
      <c r="J373" s="664"/>
      <c r="K373" s="664"/>
      <c r="L373" s="664"/>
      <c r="M373" s="664"/>
      <c r="N373" s="664">
        <v>1</v>
      </c>
      <c r="O373" s="664">
        <v>1664.4</v>
      </c>
      <c r="P373" s="677"/>
      <c r="Q373" s="665">
        <v>1664.4</v>
      </c>
    </row>
    <row r="374" spans="1:17" ht="14.4" customHeight="1" x14ac:dyDescent="0.3">
      <c r="A374" s="660" t="s">
        <v>558</v>
      </c>
      <c r="B374" s="661" t="s">
        <v>3637</v>
      </c>
      <c r="C374" s="661" t="s">
        <v>3349</v>
      </c>
      <c r="D374" s="661" t="s">
        <v>3799</v>
      </c>
      <c r="E374" s="661" t="s">
        <v>3800</v>
      </c>
      <c r="F374" s="664"/>
      <c r="G374" s="664"/>
      <c r="H374" s="664"/>
      <c r="I374" s="664"/>
      <c r="J374" s="664"/>
      <c r="K374" s="664"/>
      <c r="L374" s="664"/>
      <c r="M374" s="664"/>
      <c r="N374" s="664">
        <v>2</v>
      </c>
      <c r="O374" s="664">
        <v>2076</v>
      </c>
      <c r="P374" s="677"/>
      <c r="Q374" s="665">
        <v>1038</v>
      </c>
    </row>
    <row r="375" spans="1:17" ht="14.4" customHeight="1" x14ac:dyDescent="0.3">
      <c r="A375" s="660" t="s">
        <v>558</v>
      </c>
      <c r="B375" s="661" t="s">
        <v>3637</v>
      </c>
      <c r="C375" s="661" t="s">
        <v>3349</v>
      </c>
      <c r="D375" s="661" t="s">
        <v>3801</v>
      </c>
      <c r="E375" s="661" t="s">
        <v>3802</v>
      </c>
      <c r="F375" s="664"/>
      <c r="G375" s="664"/>
      <c r="H375" s="664"/>
      <c r="I375" s="664"/>
      <c r="J375" s="664"/>
      <c r="K375" s="664"/>
      <c r="L375" s="664"/>
      <c r="M375" s="664"/>
      <c r="N375" s="664">
        <v>1</v>
      </c>
      <c r="O375" s="664">
        <v>1312</v>
      </c>
      <c r="P375" s="677"/>
      <c r="Q375" s="665">
        <v>1312</v>
      </c>
    </row>
    <row r="376" spans="1:17" ht="14.4" customHeight="1" x14ac:dyDescent="0.3">
      <c r="A376" s="660" t="s">
        <v>558</v>
      </c>
      <c r="B376" s="661" t="s">
        <v>3637</v>
      </c>
      <c r="C376" s="661" t="s">
        <v>3349</v>
      </c>
      <c r="D376" s="661" t="s">
        <v>3803</v>
      </c>
      <c r="E376" s="661" t="s">
        <v>3804</v>
      </c>
      <c r="F376" s="664"/>
      <c r="G376" s="664"/>
      <c r="H376" s="664"/>
      <c r="I376" s="664"/>
      <c r="J376" s="664"/>
      <c r="K376" s="664"/>
      <c r="L376" s="664"/>
      <c r="M376" s="664"/>
      <c r="N376" s="664">
        <v>1</v>
      </c>
      <c r="O376" s="664">
        <v>1560</v>
      </c>
      <c r="P376" s="677"/>
      <c r="Q376" s="665">
        <v>1560</v>
      </c>
    </row>
    <row r="377" spans="1:17" ht="14.4" customHeight="1" x14ac:dyDescent="0.3">
      <c r="A377" s="660" t="s">
        <v>558</v>
      </c>
      <c r="B377" s="661" t="s">
        <v>3637</v>
      </c>
      <c r="C377" s="661" t="s">
        <v>3349</v>
      </c>
      <c r="D377" s="661" t="s">
        <v>3805</v>
      </c>
      <c r="E377" s="661" t="s">
        <v>3806</v>
      </c>
      <c r="F377" s="664"/>
      <c r="G377" s="664"/>
      <c r="H377" s="664"/>
      <c r="I377" s="664"/>
      <c r="J377" s="664"/>
      <c r="K377" s="664"/>
      <c r="L377" s="664"/>
      <c r="M377" s="664"/>
      <c r="N377" s="664">
        <v>2</v>
      </c>
      <c r="O377" s="664">
        <v>3228</v>
      </c>
      <c r="P377" s="677"/>
      <c r="Q377" s="665">
        <v>1614</v>
      </c>
    </row>
    <row r="378" spans="1:17" ht="14.4" customHeight="1" x14ac:dyDescent="0.3">
      <c r="A378" s="660" t="s">
        <v>558</v>
      </c>
      <c r="B378" s="661" t="s">
        <v>3637</v>
      </c>
      <c r="C378" s="661" t="s">
        <v>3349</v>
      </c>
      <c r="D378" s="661" t="s">
        <v>3807</v>
      </c>
      <c r="E378" s="661" t="s">
        <v>3808</v>
      </c>
      <c r="F378" s="664">
        <v>1</v>
      </c>
      <c r="G378" s="664">
        <v>15980.73</v>
      </c>
      <c r="H378" s="664">
        <v>1</v>
      </c>
      <c r="I378" s="664">
        <v>15980.73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558</v>
      </c>
      <c r="B379" s="661" t="s">
        <v>3637</v>
      </c>
      <c r="C379" s="661" t="s">
        <v>3349</v>
      </c>
      <c r="D379" s="661" t="s">
        <v>3809</v>
      </c>
      <c r="E379" s="661" t="s">
        <v>3808</v>
      </c>
      <c r="F379" s="664">
        <v>4</v>
      </c>
      <c r="G379" s="664">
        <v>3283.2</v>
      </c>
      <c r="H379" s="664">
        <v>1</v>
      </c>
      <c r="I379" s="664">
        <v>820.8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558</v>
      </c>
      <c r="B380" s="661" t="s">
        <v>3637</v>
      </c>
      <c r="C380" s="661" t="s">
        <v>3349</v>
      </c>
      <c r="D380" s="661" t="s">
        <v>3810</v>
      </c>
      <c r="E380" s="661" t="s">
        <v>3808</v>
      </c>
      <c r="F380" s="664">
        <v>2</v>
      </c>
      <c r="G380" s="664">
        <v>13630.26</v>
      </c>
      <c r="H380" s="664">
        <v>1</v>
      </c>
      <c r="I380" s="664">
        <v>6815.13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558</v>
      </c>
      <c r="B381" s="661" t="s">
        <v>3637</v>
      </c>
      <c r="C381" s="661" t="s">
        <v>3349</v>
      </c>
      <c r="D381" s="661" t="s">
        <v>3811</v>
      </c>
      <c r="E381" s="661" t="s">
        <v>3812</v>
      </c>
      <c r="F381" s="664">
        <v>4</v>
      </c>
      <c r="G381" s="664">
        <v>50827.4</v>
      </c>
      <c r="H381" s="664">
        <v>1</v>
      </c>
      <c r="I381" s="664">
        <v>12706.85</v>
      </c>
      <c r="J381" s="664"/>
      <c r="K381" s="664"/>
      <c r="L381" s="664"/>
      <c r="M381" s="664"/>
      <c r="N381" s="664"/>
      <c r="O381" s="664"/>
      <c r="P381" s="677"/>
      <c r="Q381" s="665"/>
    </row>
    <row r="382" spans="1:17" ht="14.4" customHeight="1" x14ac:dyDescent="0.3">
      <c r="A382" s="660" t="s">
        <v>558</v>
      </c>
      <c r="B382" s="661" t="s">
        <v>3637</v>
      </c>
      <c r="C382" s="661" t="s">
        <v>3349</v>
      </c>
      <c r="D382" s="661" t="s">
        <v>3813</v>
      </c>
      <c r="E382" s="661" t="s">
        <v>3812</v>
      </c>
      <c r="F382" s="664">
        <v>2</v>
      </c>
      <c r="G382" s="664">
        <v>18391.3</v>
      </c>
      <c r="H382" s="664">
        <v>1</v>
      </c>
      <c r="I382" s="664">
        <v>9195.65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558</v>
      </c>
      <c r="B383" s="661" t="s">
        <v>3637</v>
      </c>
      <c r="C383" s="661" t="s">
        <v>3349</v>
      </c>
      <c r="D383" s="661" t="s">
        <v>3814</v>
      </c>
      <c r="E383" s="661" t="s">
        <v>3815</v>
      </c>
      <c r="F383" s="664">
        <v>53</v>
      </c>
      <c r="G383" s="664">
        <v>44326.55</v>
      </c>
      <c r="H383" s="664">
        <v>1</v>
      </c>
      <c r="I383" s="664">
        <v>836.35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558</v>
      </c>
      <c r="B384" s="661" t="s">
        <v>3637</v>
      </c>
      <c r="C384" s="661" t="s">
        <v>3349</v>
      </c>
      <c r="D384" s="661" t="s">
        <v>3816</v>
      </c>
      <c r="E384" s="661" t="s">
        <v>3762</v>
      </c>
      <c r="F384" s="664"/>
      <c r="G384" s="664"/>
      <c r="H384" s="664"/>
      <c r="I384" s="664"/>
      <c r="J384" s="664">
        <v>1</v>
      </c>
      <c r="K384" s="664">
        <v>17329.2</v>
      </c>
      <c r="L384" s="664"/>
      <c r="M384" s="664">
        <v>17329.2</v>
      </c>
      <c r="N384" s="664"/>
      <c r="O384" s="664"/>
      <c r="P384" s="677"/>
      <c r="Q384" s="665"/>
    </row>
    <row r="385" spans="1:17" ht="14.4" customHeight="1" x14ac:dyDescent="0.3">
      <c r="A385" s="660" t="s">
        <v>558</v>
      </c>
      <c r="B385" s="661" t="s">
        <v>3637</v>
      </c>
      <c r="C385" s="661" t="s">
        <v>3349</v>
      </c>
      <c r="D385" s="661" t="s">
        <v>3817</v>
      </c>
      <c r="E385" s="661" t="s">
        <v>3818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1359.71</v>
      </c>
      <c r="P385" s="677"/>
      <c r="Q385" s="665">
        <v>1359.71</v>
      </c>
    </row>
    <row r="386" spans="1:17" ht="14.4" customHeight="1" x14ac:dyDescent="0.3">
      <c r="A386" s="660" t="s">
        <v>558</v>
      </c>
      <c r="B386" s="661" t="s">
        <v>3637</v>
      </c>
      <c r="C386" s="661" t="s">
        <v>3349</v>
      </c>
      <c r="D386" s="661" t="s">
        <v>3819</v>
      </c>
      <c r="E386" s="661" t="s">
        <v>3820</v>
      </c>
      <c r="F386" s="664"/>
      <c r="G386" s="664"/>
      <c r="H386" s="664"/>
      <c r="I386" s="664"/>
      <c r="J386" s="664"/>
      <c r="K386" s="664"/>
      <c r="L386" s="664"/>
      <c r="M386" s="664"/>
      <c r="N386" s="664">
        <v>7</v>
      </c>
      <c r="O386" s="664">
        <v>11317.109999999999</v>
      </c>
      <c r="P386" s="677"/>
      <c r="Q386" s="665">
        <v>1616.7299999999998</v>
      </c>
    </row>
    <row r="387" spans="1:17" ht="14.4" customHeight="1" x14ac:dyDescent="0.3">
      <c r="A387" s="660" t="s">
        <v>558</v>
      </c>
      <c r="B387" s="661" t="s">
        <v>3637</v>
      </c>
      <c r="C387" s="661" t="s">
        <v>3349</v>
      </c>
      <c r="D387" s="661" t="s">
        <v>3821</v>
      </c>
      <c r="E387" s="661" t="s">
        <v>3822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10707.71</v>
      </c>
      <c r="P387" s="677"/>
      <c r="Q387" s="665">
        <v>10707.71</v>
      </c>
    </row>
    <row r="388" spans="1:17" ht="14.4" customHeight="1" x14ac:dyDescent="0.3">
      <c r="A388" s="660" t="s">
        <v>558</v>
      </c>
      <c r="B388" s="661" t="s">
        <v>3637</v>
      </c>
      <c r="C388" s="661" t="s">
        <v>3360</v>
      </c>
      <c r="D388" s="661" t="s">
        <v>3823</v>
      </c>
      <c r="E388" s="661" t="s">
        <v>3824</v>
      </c>
      <c r="F388" s="664">
        <v>66</v>
      </c>
      <c r="G388" s="664">
        <v>2109732</v>
      </c>
      <c r="H388" s="664">
        <v>1</v>
      </c>
      <c r="I388" s="664">
        <v>31965.636363636364</v>
      </c>
      <c r="J388" s="664">
        <v>53</v>
      </c>
      <c r="K388" s="664">
        <v>1694198</v>
      </c>
      <c r="L388" s="664">
        <v>0.80303943818456558</v>
      </c>
      <c r="M388" s="664">
        <v>31966</v>
      </c>
      <c r="N388" s="664">
        <v>88</v>
      </c>
      <c r="O388" s="664">
        <v>2813008</v>
      </c>
      <c r="P388" s="677">
        <v>1.3333485011366373</v>
      </c>
      <c r="Q388" s="665">
        <v>31966</v>
      </c>
    </row>
    <row r="389" spans="1:17" ht="14.4" customHeight="1" x14ac:dyDescent="0.3">
      <c r="A389" s="660" t="s">
        <v>558</v>
      </c>
      <c r="B389" s="661" t="s">
        <v>3637</v>
      </c>
      <c r="C389" s="661" t="s">
        <v>3360</v>
      </c>
      <c r="D389" s="661" t="s">
        <v>3825</v>
      </c>
      <c r="E389" s="661" t="s">
        <v>3826</v>
      </c>
      <c r="F389" s="664">
        <v>16</v>
      </c>
      <c r="G389" s="664">
        <v>190346</v>
      </c>
      <c r="H389" s="664">
        <v>1</v>
      </c>
      <c r="I389" s="664">
        <v>11896.625</v>
      </c>
      <c r="J389" s="664">
        <v>20</v>
      </c>
      <c r="K389" s="664">
        <v>237940</v>
      </c>
      <c r="L389" s="664">
        <v>1.25003940193122</v>
      </c>
      <c r="M389" s="664">
        <v>11897</v>
      </c>
      <c r="N389" s="664">
        <v>20</v>
      </c>
      <c r="O389" s="664">
        <v>237940</v>
      </c>
      <c r="P389" s="677">
        <v>1.25003940193122</v>
      </c>
      <c r="Q389" s="665">
        <v>11897</v>
      </c>
    </row>
    <row r="390" spans="1:17" ht="14.4" customHeight="1" x14ac:dyDescent="0.3">
      <c r="A390" s="660" t="s">
        <v>558</v>
      </c>
      <c r="B390" s="661" t="s">
        <v>3637</v>
      </c>
      <c r="C390" s="661" t="s">
        <v>3360</v>
      </c>
      <c r="D390" s="661" t="s">
        <v>3513</v>
      </c>
      <c r="E390" s="661" t="s">
        <v>3514</v>
      </c>
      <c r="F390" s="664">
        <v>9</v>
      </c>
      <c r="G390" s="664">
        <v>7254</v>
      </c>
      <c r="H390" s="664">
        <v>1</v>
      </c>
      <c r="I390" s="664">
        <v>806</v>
      </c>
      <c r="J390" s="664">
        <v>9</v>
      </c>
      <c r="K390" s="664">
        <v>7254</v>
      </c>
      <c r="L390" s="664">
        <v>1</v>
      </c>
      <c r="M390" s="664">
        <v>806</v>
      </c>
      <c r="N390" s="664">
        <v>12</v>
      </c>
      <c r="O390" s="664">
        <v>9816</v>
      </c>
      <c r="P390" s="677">
        <v>1.3531844499586434</v>
      </c>
      <c r="Q390" s="665">
        <v>818</v>
      </c>
    </row>
    <row r="391" spans="1:17" ht="14.4" customHeight="1" x14ac:dyDescent="0.3">
      <c r="A391" s="660" t="s">
        <v>558</v>
      </c>
      <c r="B391" s="661" t="s">
        <v>3637</v>
      </c>
      <c r="C391" s="661" t="s">
        <v>3360</v>
      </c>
      <c r="D391" s="661" t="s">
        <v>3371</v>
      </c>
      <c r="E391" s="661" t="s">
        <v>3372</v>
      </c>
      <c r="F391" s="664">
        <v>74</v>
      </c>
      <c r="G391" s="664">
        <v>17167</v>
      </c>
      <c r="H391" s="664">
        <v>1</v>
      </c>
      <c r="I391" s="664">
        <v>231.98648648648648</v>
      </c>
      <c r="J391" s="664">
        <v>49</v>
      </c>
      <c r="K391" s="664">
        <v>11368</v>
      </c>
      <c r="L391" s="664">
        <v>0.66220073396633072</v>
      </c>
      <c r="M391" s="664">
        <v>232</v>
      </c>
      <c r="N391" s="664">
        <v>62</v>
      </c>
      <c r="O391" s="664">
        <v>14570</v>
      </c>
      <c r="P391" s="677">
        <v>0.84872138405079511</v>
      </c>
      <c r="Q391" s="665">
        <v>235</v>
      </c>
    </row>
    <row r="392" spans="1:17" ht="14.4" customHeight="1" x14ac:dyDescent="0.3">
      <c r="A392" s="660" t="s">
        <v>558</v>
      </c>
      <c r="B392" s="661" t="s">
        <v>3637</v>
      </c>
      <c r="C392" s="661" t="s">
        <v>3360</v>
      </c>
      <c r="D392" s="661" t="s">
        <v>3827</v>
      </c>
      <c r="E392" s="661" t="s">
        <v>3828</v>
      </c>
      <c r="F392" s="664">
        <v>19</v>
      </c>
      <c r="G392" s="664">
        <v>177080</v>
      </c>
      <c r="H392" s="664">
        <v>1</v>
      </c>
      <c r="I392" s="664">
        <v>9320</v>
      </c>
      <c r="J392" s="664">
        <v>13</v>
      </c>
      <c r="K392" s="664">
        <v>121160</v>
      </c>
      <c r="L392" s="664">
        <v>0.68421052631578949</v>
      </c>
      <c r="M392" s="664">
        <v>9320</v>
      </c>
      <c r="N392" s="664">
        <v>35</v>
      </c>
      <c r="O392" s="664">
        <v>326200</v>
      </c>
      <c r="P392" s="677">
        <v>1.8421052631578947</v>
      </c>
      <c r="Q392" s="665">
        <v>9320</v>
      </c>
    </row>
    <row r="393" spans="1:17" ht="14.4" customHeight="1" x14ac:dyDescent="0.3">
      <c r="A393" s="660" t="s">
        <v>558</v>
      </c>
      <c r="B393" s="661" t="s">
        <v>3637</v>
      </c>
      <c r="C393" s="661" t="s">
        <v>3360</v>
      </c>
      <c r="D393" s="661" t="s">
        <v>3829</v>
      </c>
      <c r="E393" s="661" t="s">
        <v>3830</v>
      </c>
      <c r="F393" s="664">
        <v>0</v>
      </c>
      <c r="G393" s="664">
        <v>0</v>
      </c>
      <c r="H393" s="664"/>
      <c r="I393" s="664"/>
      <c r="J393" s="664">
        <v>0</v>
      </c>
      <c r="K393" s="664">
        <v>0</v>
      </c>
      <c r="L393" s="664"/>
      <c r="M393" s="664"/>
      <c r="N393" s="664">
        <v>0</v>
      </c>
      <c r="O393" s="664">
        <v>0</v>
      </c>
      <c r="P393" s="677"/>
      <c r="Q393" s="665"/>
    </row>
    <row r="394" spans="1:17" ht="14.4" customHeight="1" x14ac:dyDescent="0.3">
      <c r="A394" s="660" t="s">
        <v>558</v>
      </c>
      <c r="B394" s="661" t="s">
        <v>3637</v>
      </c>
      <c r="C394" s="661" t="s">
        <v>3360</v>
      </c>
      <c r="D394" s="661" t="s">
        <v>3831</v>
      </c>
      <c r="E394" s="661" t="s">
        <v>3832</v>
      </c>
      <c r="F394" s="664">
        <v>101</v>
      </c>
      <c r="G394" s="664">
        <v>0</v>
      </c>
      <c r="H394" s="664"/>
      <c r="I394" s="664">
        <v>0</v>
      </c>
      <c r="J394" s="664">
        <v>30</v>
      </c>
      <c r="K394" s="664">
        <v>0</v>
      </c>
      <c r="L394" s="664"/>
      <c r="M394" s="664">
        <v>0</v>
      </c>
      <c r="N394" s="664">
        <v>136</v>
      </c>
      <c r="O394" s="664">
        <v>0</v>
      </c>
      <c r="P394" s="677"/>
      <c r="Q394" s="665">
        <v>0</v>
      </c>
    </row>
    <row r="395" spans="1:17" ht="14.4" customHeight="1" x14ac:dyDescent="0.3">
      <c r="A395" s="660" t="s">
        <v>558</v>
      </c>
      <c r="B395" s="661" t="s">
        <v>3637</v>
      </c>
      <c r="C395" s="661" t="s">
        <v>3360</v>
      </c>
      <c r="D395" s="661" t="s">
        <v>3833</v>
      </c>
      <c r="E395" s="661" t="s">
        <v>3834</v>
      </c>
      <c r="F395" s="664">
        <v>19</v>
      </c>
      <c r="G395" s="664">
        <v>0</v>
      </c>
      <c r="H395" s="664"/>
      <c r="I395" s="664">
        <v>0</v>
      </c>
      <c r="J395" s="664">
        <v>15</v>
      </c>
      <c r="K395" s="664">
        <v>0</v>
      </c>
      <c r="L395" s="664"/>
      <c r="M395" s="664">
        <v>0</v>
      </c>
      <c r="N395" s="664">
        <v>12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558</v>
      </c>
      <c r="B396" s="661" t="s">
        <v>3637</v>
      </c>
      <c r="C396" s="661" t="s">
        <v>3360</v>
      </c>
      <c r="D396" s="661" t="s">
        <v>3835</v>
      </c>
      <c r="E396" s="661" t="s">
        <v>3836</v>
      </c>
      <c r="F396" s="664">
        <v>22</v>
      </c>
      <c r="G396" s="664">
        <v>0</v>
      </c>
      <c r="H396" s="664"/>
      <c r="I396" s="664">
        <v>0</v>
      </c>
      <c r="J396" s="664">
        <v>11</v>
      </c>
      <c r="K396" s="664">
        <v>0</v>
      </c>
      <c r="L396" s="664"/>
      <c r="M396" s="664">
        <v>0</v>
      </c>
      <c r="N396" s="664">
        <v>23</v>
      </c>
      <c r="O396" s="664">
        <v>0</v>
      </c>
      <c r="P396" s="677"/>
      <c r="Q396" s="665">
        <v>0</v>
      </c>
    </row>
    <row r="397" spans="1:17" ht="14.4" customHeight="1" x14ac:dyDescent="0.3">
      <c r="A397" s="660" t="s">
        <v>558</v>
      </c>
      <c r="B397" s="661" t="s">
        <v>3637</v>
      </c>
      <c r="C397" s="661" t="s">
        <v>3360</v>
      </c>
      <c r="D397" s="661" t="s">
        <v>3837</v>
      </c>
      <c r="E397" s="661" t="s">
        <v>3838</v>
      </c>
      <c r="F397" s="664"/>
      <c r="G397" s="664"/>
      <c r="H397" s="664"/>
      <c r="I397" s="664"/>
      <c r="J397" s="664">
        <v>2</v>
      </c>
      <c r="K397" s="664">
        <v>0</v>
      </c>
      <c r="L397" s="664"/>
      <c r="M397" s="664">
        <v>0</v>
      </c>
      <c r="N397" s="664"/>
      <c r="O397" s="664"/>
      <c r="P397" s="677"/>
      <c r="Q397" s="665"/>
    </row>
    <row r="398" spans="1:17" ht="14.4" customHeight="1" x14ac:dyDescent="0.3">
      <c r="A398" s="660" t="s">
        <v>558</v>
      </c>
      <c r="B398" s="661" t="s">
        <v>3637</v>
      </c>
      <c r="C398" s="661" t="s">
        <v>3360</v>
      </c>
      <c r="D398" s="661" t="s">
        <v>3839</v>
      </c>
      <c r="E398" s="661" t="s">
        <v>3840</v>
      </c>
      <c r="F398" s="664">
        <v>236</v>
      </c>
      <c r="G398" s="664">
        <v>0</v>
      </c>
      <c r="H398" s="664"/>
      <c r="I398" s="664">
        <v>0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558</v>
      </c>
      <c r="B399" s="661" t="s">
        <v>3637</v>
      </c>
      <c r="C399" s="661" t="s">
        <v>3360</v>
      </c>
      <c r="D399" s="661" t="s">
        <v>3841</v>
      </c>
      <c r="E399" s="661" t="s">
        <v>3836</v>
      </c>
      <c r="F399" s="664">
        <v>14</v>
      </c>
      <c r="G399" s="664">
        <v>0</v>
      </c>
      <c r="H399" s="664"/>
      <c r="I399" s="664">
        <v>0</v>
      </c>
      <c r="J399" s="664">
        <v>11</v>
      </c>
      <c r="K399" s="664">
        <v>0</v>
      </c>
      <c r="L399" s="664"/>
      <c r="M399" s="664">
        <v>0</v>
      </c>
      <c r="N399" s="664">
        <v>12</v>
      </c>
      <c r="O399" s="664">
        <v>0</v>
      </c>
      <c r="P399" s="677"/>
      <c r="Q399" s="665">
        <v>0</v>
      </c>
    </row>
    <row r="400" spans="1:17" ht="14.4" customHeight="1" x14ac:dyDescent="0.3">
      <c r="A400" s="660" t="s">
        <v>558</v>
      </c>
      <c r="B400" s="661" t="s">
        <v>3637</v>
      </c>
      <c r="C400" s="661" t="s">
        <v>3360</v>
      </c>
      <c r="D400" s="661" t="s">
        <v>3842</v>
      </c>
      <c r="E400" s="661" t="s">
        <v>3843</v>
      </c>
      <c r="F400" s="664"/>
      <c r="G400" s="664"/>
      <c r="H400" s="664"/>
      <c r="I400" s="664"/>
      <c r="J400" s="664"/>
      <c r="K400" s="664"/>
      <c r="L400" s="664"/>
      <c r="M400" s="664"/>
      <c r="N400" s="664">
        <v>1</v>
      </c>
      <c r="O400" s="664">
        <v>5476</v>
      </c>
      <c r="P400" s="677"/>
      <c r="Q400" s="665">
        <v>5476</v>
      </c>
    </row>
    <row r="401" spans="1:17" ht="14.4" customHeight="1" x14ac:dyDescent="0.3">
      <c r="A401" s="660" t="s">
        <v>558</v>
      </c>
      <c r="B401" s="661" t="s">
        <v>3637</v>
      </c>
      <c r="C401" s="661" t="s">
        <v>3360</v>
      </c>
      <c r="D401" s="661" t="s">
        <v>3844</v>
      </c>
      <c r="E401" s="661" t="s">
        <v>3845</v>
      </c>
      <c r="F401" s="664">
        <v>147</v>
      </c>
      <c r="G401" s="664">
        <v>3522878</v>
      </c>
      <c r="H401" s="664">
        <v>1</v>
      </c>
      <c r="I401" s="664">
        <v>23965.156462585033</v>
      </c>
      <c r="J401" s="664">
        <v>87</v>
      </c>
      <c r="K401" s="664">
        <v>2085042</v>
      </c>
      <c r="L401" s="664">
        <v>0.59185756645560816</v>
      </c>
      <c r="M401" s="664">
        <v>23966</v>
      </c>
      <c r="N401" s="664">
        <v>131</v>
      </c>
      <c r="O401" s="664">
        <v>3139546</v>
      </c>
      <c r="P401" s="677">
        <v>0.89118782995039847</v>
      </c>
      <c r="Q401" s="665">
        <v>23966</v>
      </c>
    </row>
    <row r="402" spans="1:17" ht="14.4" customHeight="1" x14ac:dyDescent="0.3">
      <c r="A402" s="660" t="s">
        <v>558</v>
      </c>
      <c r="B402" s="661" t="s">
        <v>3637</v>
      </c>
      <c r="C402" s="661" t="s">
        <v>3360</v>
      </c>
      <c r="D402" s="661" t="s">
        <v>3846</v>
      </c>
      <c r="E402" s="661" t="s">
        <v>3847</v>
      </c>
      <c r="F402" s="664">
        <v>10</v>
      </c>
      <c r="G402" s="664">
        <v>66742</v>
      </c>
      <c r="H402" s="664">
        <v>1</v>
      </c>
      <c r="I402" s="664">
        <v>6674.2</v>
      </c>
      <c r="J402" s="664">
        <v>2</v>
      </c>
      <c r="K402" s="664">
        <v>13352</v>
      </c>
      <c r="L402" s="664">
        <v>0.20005393904887478</v>
      </c>
      <c r="M402" s="664">
        <v>6676</v>
      </c>
      <c r="N402" s="664">
        <v>3</v>
      </c>
      <c r="O402" s="664">
        <v>20028</v>
      </c>
      <c r="P402" s="677">
        <v>0.30008090857331216</v>
      </c>
      <c r="Q402" s="665">
        <v>6676</v>
      </c>
    </row>
    <row r="403" spans="1:17" ht="14.4" customHeight="1" x14ac:dyDescent="0.3">
      <c r="A403" s="660" t="s">
        <v>558</v>
      </c>
      <c r="B403" s="661" t="s">
        <v>3637</v>
      </c>
      <c r="C403" s="661" t="s">
        <v>3360</v>
      </c>
      <c r="D403" s="661" t="s">
        <v>3848</v>
      </c>
      <c r="E403" s="661" t="s">
        <v>3836</v>
      </c>
      <c r="F403" s="664">
        <v>13</v>
      </c>
      <c r="G403" s="664">
        <v>0</v>
      </c>
      <c r="H403" s="664"/>
      <c r="I403" s="664">
        <v>0</v>
      </c>
      <c r="J403" s="664">
        <v>10</v>
      </c>
      <c r="K403" s="664">
        <v>0</v>
      </c>
      <c r="L403" s="664"/>
      <c r="M403" s="664">
        <v>0</v>
      </c>
      <c r="N403" s="664">
        <v>5</v>
      </c>
      <c r="O403" s="664">
        <v>0</v>
      </c>
      <c r="P403" s="677"/>
      <c r="Q403" s="665">
        <v>0</v>
      </c>
    </row>
    <row r="404" spans="1:17" ht="14.4" customHeight="1" x14ac:dyDescent="0.3">
      <c r="A404" s="660" t="s">
        <v>558</v>
      </c>
      <c r="B404" s="661" t="s">
        <v>3637</v>
      </c>
      <c r="C404" s="661" t="s">
        <v>3360</v>
      </c>
      <c r="D404" s="661" t="s">
        <v>3849</v>
      </c>
      <c r="E404" s="661" t="s">
        <v>3850</v>
      </c>
      <c r="F404" s="664">
        <v>220</v>
      </c>
      <c r="G404" s="664">
        <v>6152334</v>
      </c>
      <c r="H404" s="664">
        <v>1</v>
      </c>
      <c r="I404" s="664">
        <v>27965.154545454545</v>
      </c>
      <c r="J404" s="664">
        <v>156</v>
      </c>
      <c r="K404" s="664">
        <v>4362696</v>
      </c>
      <c r="L404" s="664">
        <v>0.70911234663137601</v>
      </c>
      <c r="M404" s="664">
        <v>27966</v>
      </c>
      <c r="N404" s="664">
        <v>127</v>
      </c>
      <c r="O404" s="664">
        <v>3551682</v>
      </c>
      <c r="P404" s="677">
        <v>0.57729017962938944</v>
      </c>
      <c r="Q404" s="665">
        <v>27966</v>
      </c>
    </row>
    <row r="405" spans="1:17" ht="14.4" customHeight="1" x14ac:dyDescent="0.3">
      <c r="A405" s="660" t="s">
        <v>558</v>
      </c>
      <c r="B405" s="661" t="s">
        <v>3637</v>
      </c>
      <c r="C405" s="661" t="s">
        <v>3360</v>
      </c>
      <c r="D405" s="661" t="s">
        <v>3851</v>
      </c>
      <c r="E405" s="661" t="s">
        <v>3852</v>
      </c>
      <c r="F405" s="664">
        <v>13</v>
      </c>
      <c r="G405" s="664">
        <v>14430</v>
      </c>
      <c r="H405" s="664">
        <v>1</v>
      </c>
      <c r="I405" s="664">
        <v>1110</v>
      </c>
      <c r="J405" s="664">
        <v>23</v>
      </c>
      <c r="K405" s="664">
        <v>25530</v>
      </c>
      <c r="L405" s="664">
        <v>1.7692307692307692</v>
      </c>
      <c r="M405" s="664">
        <v>1110</v>
      </c>
      <c r="N405" s="664">
        <v>26</v>
      </c>
      <c r="O405" s="664">
        <v>29120</v>
      </c>
      <c r="P405" s="677">
        <v>2.0180180180180178</v>
      </c>
      <c r="Q405" s="665">
        <v>1120</v>
      </c>
    </row>
    <row r="406" spans="1:17" ht="14.4" customHeight="1" x14ac:dyDescent="0.3">
      <c r="A406" s="660" t="s">
        <v>558</v>
      </c>
      <c r="B406" s="661" t="s">
        <v>3637</v>
      </c>
      <c r="C406" s="661" t="s">
        <v>3360</v>
      </c>
      <c r="D406" s="661" t="s">
        <v>3853</v>
      </c>
      <c r="E406" s="661" t="s">
        <v>3854</v>
      </c>
      <c r="F406" s="664">
        <v>4</v>
      </c>
      <c r="G406" s="664">
        <v>0</v>
      </c>
      <c r="H406" s="664"/>
      <c r="I406" s="664">
        <v>0</v>
      </c>
      <c r="J406" s="664">
        <v>4</v>
      </c>
      <c r="K406" s="664">
        <v>0</v>
      </c>
      <c r="L406" s="664"/>
      <c r="M406" s="664">
        <v>0</v>
      </c>
      <c r="N406" s="664">
        <v>5</v>
      </c>
      <c r="O406" s="664">
        <v>0</v>
      </c>
      <c r="P406" s="677"/>
      <c r="Q406" s="665">
        <v>0</v>
      </c>
    </row>
    <row r="407" spans="1:17" ht="14.4" customHeight="1" x14ac:dyDescent="0.3">
      <c r="A407" s="660" t="s">
        <v>558</v>
      </c>
      <c r="B407" s="661" t="s">
        <v>3637</v>
      </c>
      <c r="C407" s="661" t="s">
        <v>3360</v>
      </c>
      <c r="D407" s="661" t="s">
        <v>3855</v>
      </c>
      <c r="E407" s="661" t="s">
        <v>3856</v>
      </c>
      <c r="F407" s="664">
        <v>58</v>
      </c>
      <c r="G407" s="664">
        <v>19938</v>
      </c>
      <c r="H407" s="664">
        <v>1</v>
      </c>
      <c r="I407" s="664">
        <v>343.75862068965517</v>
      </c>
      <c r="J407" s="664">
        <v>40</v>
      </c>
      <c r="K407" s="664">
        <v>13760</v>
      </c>
      <c r="L407" s="664">
        <v>0.69013943223994378</v>
      </c>
      <c r="M407" s="664">
        <v>344</v>
      </c>
      <c r="N407" s="664">
        <v>50</v>
      </c>
      <c r="O407" s="664">
        <v>17441</v>
      </c>
      <c r="P407" s="677">
        <v>0.87476176146052764</v>
      </c>
      <c r="Q407" s="665">
        <v>348.82</v>
      </c>
    </row>
    <row r="408" spans="1:17" ht="14.4" customHeight="1" x14ac:dyDescent="0.3">
      <c r="A408" s="660" t="s">
        <v>558</v>
      </c>
      <c r="B408" s="661" t="s">
        <v>3637</v>
      </c>
      <c r="C408" s="661" t="s">
        <v>3360</v>
      </c>
      <c r="D408" s="661" t="s">
        <v>3468</v>
      </c>
      <c r="E408" s="661" t="s">
        <v>3469</v>
      </c>
      <c r="F408" s="664">
        <v>4</v>
      </c>
      <c r="G408" s="664">
        <v>2424</v>
      </c>
      <c r="H408" s="664">
        <v>1</v>
      </c>
      <c r="I408" s="664">
        <v>606</v>
      </c>
      <c r="J408" s="664">
        <v>4</v>
      </c>
      <c r="K408" s="664">
        <v>2424</v>
      </c>
      <c r="L408" s="664">
        <v>1</v>
      </c>
      <c r="M408" s="664">
        <v>606</v>
      </c>
      <c r="N408" s="664">
        <v>5</v>
      </c>
      <c r="O408" s="664">
        <v>3054</v>
      </c>
      <c r="P408" s="677">
        <v>1.2599009900990099</v>
      </c>
      <c r="Q408" s="665">
        <v>610.79999999999995</v>
      </c>
    </row>
    <row r="409" spans="1:17" ht="14.4" customHeight="1" x14ac:dyDescent="0.3">
      <c r="A409" s="660" t="s">
        <v>558</v>
      </c>
      <c r="B409" s="661" t="s">
        <v>3637</v>
      </c>
      <c r="C409" s="661" t="s">
        <v>3360</v>
      </c>
      <c r="D409" s="661" t="s">
        <v>3470</v>
      </c>
      <c r="E409" s="661" t="s">
        <v>3469</v>
      </c>
      <c r="F409" s="664"/>
      <c r="G409" s="664"/>
      <c r="H409" s="664"/>
      <c r="I409" s="664"/>
      <c r="J409" s="664"/>
      <c r="K409" s="664"/>
      <c r="L409" s="664"/>
      <c r="M409" s="664"/>
      <c r="N409" s="664">
        <v>1</v>
      </c>
      <c r="O409" s="664">
        <v>525</v>
      </c>
      <c r="P409" s="677"/>
      <c r="Q409" s="665">
        <v>525</v>
      </c>
    </row>
    <row r="410" spans="1:17" ht="14.4" customHeight="1" x14ac:dyDescent="0.3">
      <c r="A410" s="660" t="s">
        <v>558</v>
      </c>
      <c r="B410" s="661" t="s">
        <v>3637</v>
      </c>
      <c r="C410" s="661" t="s">
        <v>3360</v>
      </c>
      <c r="D410" s="661" t="s">
        <v>3857</v>
      </c>
      <c r="E410" s="661" t="s">
        <v>3836</v>
      </c>
      <c r="F410" s="664">
        <v>2</v>
      </c>
      <c r="G410" s="664">
        <v>0</v>
      </c>
      <c r="H410" s="664"/>
      <c r="I410" s="664">
        <v>0</v>
      </c>
      <c r="J410" s="664"/>
      <c r="K410" s="664"/>
      <c r="L410" s="664"/>
      <c r="M410" s="664"/>
      <c r="N410" s="664">
        <v>3</v>
      </c>
      <c r="O410" s="664">
        <v>0</v>
      </c>
      <c r="P410" s="677"/>
      <c r="Q410" s="665">
        <v>0</v>
      </c>
    </row>
    <row r="411" spans="1:17" ht="14.4" customHeight="1" x14ac:dyDescent="0.3">
      <c r="A411" s="660" t="s">
        <v>558</v>
      </c>
      <c r="B411" s="661" t="s">
        <v>3858</v>
      </c>
      <c r="C411" s="661" t="s">
        <v>3360</v>
      </c>
      <c r="D411" s="661" t="s">
        <v>3392</v>
      </c>
      <c r="E411" s="661" t="s">
        <v>3393</v>
      </c>
      <c r="F411" s="664">
        <v>1</v>
      </c>
      <c r="G411" s="664">
        <v>742</v>
      </c>
      <c r="H411" s="664">
        <v>1</v>
      </c>
      <c r="I411" s="664">
        <v>742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3859</v>
      </c>
      <c r="B412" s="661" t="s">
        <v>3321</v>
      </c>
      <c r="C412" s="661" t="s">
        <v>3349</v>
      </c>
      <c r="D412" s="661" t="s">
        <v>3477</v>
      </c>
      <c r="E412" s="661" t="s">
        <v>3478</v>
      </c>
      <c r="F412" s="664"/>
      <c r="G412" s="664"/>
      <c r="H412" s="664"/>
      <c r="I412" s="664"/>
      <c r="J412" s="664">
        <v>56</v>
      </c>
      <c r="K412" s="664">
        <v>50666</v>
      </c>
      <c r="L412" s="664"/>
      <c r="M412" s="664">
        <v>904.75</v>
      </c>
      <c r="N412" s="664">
        <v>62</v>
      </c>
      <c r="O412" s="664">
        <v>56094.5</v>
      </c>
      <c r="P412" s="677"/>
      <c r="Q412" s="665">
        <v>904.75</v>
      </c>
    </row>
    <row r="413" spans="1:17" ht="14.4" customHeight="1" x14ac:dyDescent="0.3">
      <c r="A413" s="660" t="s">
        <v>3859</v>
      </c>
      <c r="B413" s="661" t="s">
        <v>3321</v>
      </c>
      <c r="C413" s="661" t="s">
        <v>3360</v>
      </c>
      <c r="D413" s="661" t="s">
        <v>3479</v>
      </c>
      <c r="E413" s="661" t="s">
        <v>3480</v>
      </c>
      <c r="F413" s="664">
        <v>1</v>
      </c>
      <c r="G413" s="664">
        <v>185</v>
      </c>
      <c r="H413" s="664">
        <v>1</v>
      </c>
      <c r="I413" s="664">
        <v>185</v>
      </c>
      <c r="J413" s="664"/>
      <c r="K413" s="664"/>
      <c r="L413" s="664"/>
      <c r="M413" s="664"/>
      <c r="N413" s="664">
        <v>1</v>
      </c>
      <c r="O413" s="664">
        <v>189</v>
      </c>
      <c r="P413" s="677">
        <v>1.0216216216216216</v>
      </c>
      <c r="Q413" s="665">
        <v>189</v>
      </c>
    </row>
    <row r="414" spans="1:17" ht="14.4" customHeight="1" x14ac:dyDescent="0.3">
      <c r="A414" s="660" t="s">
        <v>3859</v>
      </c>
      <c r="B414" s="661" t="s">
        <v>3321</v>
      </c>
      <c r="C414" s="661" t="s">
        <v>3360</v>
      </c>
      <c r="D414" s="661" t="s">
        <v>3371</v>
      </c>
      <c r="E414" s="661" t="s">
        <v>3372</v>
      </c>
      <c r="F414" s="664">
        <v>396</v>
      </c>
      <c r="G414" s="664">
        <v>91872</v>
      </c>
      <c r="H414" s="664">
        <v>1</v>
      </c>
      <c r="I414" s="664">
        <v>232</v>
      </c>
      <c r="J414" s="664">
        <v>496</v>
      </c>
      <c r="K414" s="664">
        <v>115072</v>
      </c>
      <c r="L414" s="664">
        <v>1.2525252525252526</v>
      </c>
      <c r="M414" s="664">
        <v>232</v>
      </c>
      <c r="N414" s="664">
        <v>500</v>
      </c>
      <c r="O414" s="664">
        <v>117500</v>
      </c>
      <c r="P414" s="677">
        <v>1.2789533263671196</v>
      </c>
      <c r="Q414" s="665">
        <v>235</v>
      </c>
    </row>
    <row r="415" spans="1:17" ht="14.4" customHeight="1" x14ac:dyDescent="0.3">
      <c r="A415" s="660" t="s">
        <v>3859</v>
      </c>
      <c r="B415" s="661" t="s">
        <v>3321</v>
      </c>
      <c r="C415" s="661" t="s">
        <v>3360</v>
      </c>
      <c r="D415" s="661" t="s">
        <v>3373</v>
      </c>
      <c r="E415" s="661" t="s">
        <v>3374</v>
      </c>
      <c r="F415" s="664">
        <v>273</v>
      </c>
      <c r="G415" s="664">
        <v>31668</v>
      </c>
      <c r="H415" s="664">
        <v>1</v>
      </c>
      <c r="I415" s="664">
        <v>116</v>
      </c>
      <c r="J415" s="664">
        <v>268</v>
      </c>
      <c r="K415" s="664">
        <v>31088</v>
      </c>
      <c r="L415" s="664">
        <v>0.98168498168498164</v>
      </c>
      <c r="M415" s="664">
        <v>116</v>
      </c>
      <c r="N415" s="664">
        <v>266</v>
      </c>
      <c r="O415" s="664">
        <v>31388</v>
      </c>
      <c r="P415" s="677">
        <v>0.99115826702033594</v>
      </c>
      <c r="Q415" s="665">
        <v>118</v>
      </c>
    </row>
    <row r="416" spans="1:17" ht="14.4" customHeight="1" x14ac:dyDescent="0.3">
      <c r="A416" s="660" t="s">
        <v>3859</v>
      </c>
      <c r="B416" s="661" t="s">
        <v>3321</v>
      </c>
      <c r="C416" s="661" t="s">
        <v>3360</v>
      </c>
      <c r="D416" s="661" t="s">
        <v>3375</v>
      </c>
      <c r="E416" s="661" t="s">
        <v>3376</v>
      </c>
      <c r="F416" s="664">
        <v>1</v>
      </c>
      <c r="G416" s="664">
        <v>320</v>
      </c>
      <c r="H416" s="664">
        <v>1</v>
      </c>
      <c r="I416" s="664">
        <v>320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3859</v>
      </c>
      <c r="B417" s="661" t="s">
        <v>3321</v>
      </c>
      <c r="C417" s="661" t="s">
        <v>3360</v>
      </c>
      <c r="D417" s="661" t="s">
        <v>3377</v>
      </c>
      <c r="E417" s="661" t="s">
        <v>3378</v>
      </c>
      <c r="F417" s="664">
        <v>26</v>
      </c>
      <c r="G417" s="664">
        <v>12584</v>
      </c>
      <c r="H417" s="664">
        <v>1</v>
      </c>
      <c r="I417" s="664">
        <v>484</v>
      </c>
      <c r="J417" s="664">
        <v>15</v>
      </c>
      <c r="K417" s="664">
        <v>7260</v>
      </c>
      <c r="L417" s="664">
        <v>0.57692307692307687</v>
      </c>
      <c r="M417" s="664">
        <v>484</v>
      </c>
      <c r="N417" s="664">
        <v>18</v>
      </c>
      <c r="O417" s="664">
        <v>8766</v>
      </c>
      <c r="P417" s="677">
        <v>0.69659885568976476</v>
      </c>
      <c r="Q417" s="665">
        <v>487</v>
      </c>
    </row>
    <row r="418" spans="1:17" ht="14.4" customHeight="1" x14ac:dyDescent="0.3">
      <c r="A418" s="660" t="s">
        <v>3859</v>
      </c>
      <c r="B418" s="661" t="s">
        <v>3321</v>
      </c>
      <c r="C418" s="661" t="s">
        <v>3360</v>
      </c>
      <c r="D418" s="661" t="s">
        <v>3379</v>
      </c>
      <c r="E418" s="661" t="s">
        <v>3380</v>
      </c>
      <c r="F418" s="664">
        <v>11</v>
      </c>
      <c r="G418" s="664">
        <v>7447</v>
      </c>
      <c r="H418" s="664">
        <v>1</v>
      </c>
      <c r="I418" s="664">
        <v>677</v>
      </c>
      <c r="J418" s="664">
        <v>2</v>
      </c>
      <c r="K418" s="664">
        <v>1354</v>
      </c>
      <c r="L418" s="664">
        <v>0.18181818181818182</v>
      </c>
      <c r="M418" s="664">
        <v>677</v>
      </c>
      <c r="N418" s="664">
        <v>9</v>
      </c>
      <c r="O418" s="664">
        <v>6120</v>
      </c>
      <c r="P418" s="677">
        <v>0.82180743923727673</v>
      </c>
      <c r="Q418" s="665">
        <v>680</v>
      </c>
    </row>
    <row r="419" spans="1:17" ht="14.4" customHeight="1" x14ac:dyDescent="0.3">
      <c r="A419" s="660" t="s">
        <v>3859</v>
      </c>
      <c r="B419" s="661" t="s">
        <v>3321</v>
      </c>
      <c r="C419" s="661" t="s">
        <v>3360</v>
      </c>
      <c r="D419" s="661" t="s">
        <v>3860</v>
      </c>
      <c r="E419" s="661" t="s">
        <v>3484</v>
      </c>
      <c r="F419" s="664">
        <v>37</v>
      </c>
      <c r="G419" s="664">
        <v>27713</v>
      </c>
      <c r="H419" s="664">
        <v>1</v>
      </c>
      <c r="I419" s="664">
        <v>749</v>
      </c>
      <c r="J419" s="664">
        <v>62</v>
      </c>
      <c r="K419" s="664">
        <v>46438</v>
      </c>
      <c r="L419" s="664">
        <v>1.6756756756756757</v>
      </c>
      <c r="M419" s="664">
        <v>749</v>
      </c>
      <c r="N419" s="664">
        <v>55</v>
      </c>
      <c r="O419" s="664">
        <v>41360</v>
      </c>
      <c r="P419" s="677">
        <v>1.4924403709450438</v>
      </c>
      <c r="Q419" s="665">
        <v>752</v>
      </c>
    </row>
    <row r="420" spans="1:17" ht="14.4" customHeight="1" x14ac:dyDescent="0.3">
      <c r="A420" s="660" t="s">
        <v>3859</v>
      </c>
      <c r="B420" s="661" t="s">
        <v>3321</v>
      </c>
      <c r="C420" s="661" t="s">
        <v>3360</v>
      </c>
      <c r="D420" s="661" t="s">
        <v>3381</v>
      </c>
      <c r="E420" s="661" t="s">
        <v>3378</v>
      </c>
      <c r="F420" s="664">
        <v>122</v>
      </c>
      <c r="G420" s="664">
        <v>67466</v>
      </c>
      <c r="H420" s="664">
        <v>1</v>
      </c>
      <c r="I420" s="664">
        <v>553</v>
      </c>
      <c r="J420" s="664">
        <v>98</v>
      </c>
      <c r="K420" s="664">
        <v>54194</v>
      </c>
      <c r="L420" s="664">
        <v>0.80327868852459017</v>
      </c>
      <c r="M420" s="664">
        <v>553</v>
      </c>
      <c r="N420" s="664">
        <v>77</v>
      </c>
      <c r="O420" s="664">
        <v>43043</v>
      </c>
      <c r="P420" s="677">
        <v>0.63799543473749742</v>
      </c>
      <c r="Q420" s="665">
        <v>559</v>
      </c>
    </row>
    <row r="421" spans="1:17" ht="14.4" customHeight="1" x14ac:dyDescent="0.3">
      <c r="A421" s="660" t="s">
        <v>3859</v>
      </c>
      <c r="B421" s="661" t="s">
        <v>3321</v>
      </c>
      <c r="C421" s="661" t="s">
        <v>3360</v>
      </c>
      <c r="D421" s="661" t="s">
        <v>3458</v>
      </c>
      <c r="E421" s="661" t="s">
        <v>3380</v>
      </c>
      <c r="F421" s="664">
        <v>5</v>
      </c>
      <c r="G421" s="664">
        <v>3730</v>
      </c>
      <c r="H421" s="664">
        <v>1</v>
      </c>
      <c r="I421" s="664">
        <v>746</v>
      </c>
      <c r="J421" s="664">
        <v>13</v>
      </c>
      <c r="K421" s="664">
        <v>9698</v>
      </c>
      <c r="L421" s="664">
        <v>2.6</v>
      </c>
      <c r="M421" s="664">
        <v>746</v>
      </c>
      <c r="N421" s="664">
        <v>32</v>
      </c>
      <c r="O421" s="664">
        <v>24064</v>
      </c>
      <c r="P421" s="677">
        <v>6.4514745308310992</v>
      </c>
      <c r="Q421" s="665">
        <v>752</v>
      </c>
    </row>
    <row r="422" spans="1:17" ht="14.4" customHeight="1" x14ac:dyDescent="0.3">
      <c r="A422" s="660" t="s">
        <v>3859</v>
      </c>
      <c r="B422" s="661" t="s">
        <v>3321</v>
      </c>
      <c r="C422" s="661" t="s">
        <v>3360</v>
      </c>
      <c r="D422" s="661" t="s">
        <v>3459</v>
      </c>
      <c r="E422" s="661" t="s">
        <v>3460</v>
      </c>
      <c r="F422" s="664">
        <v>359</v>
      </c>
      <c r="G422" s="664">
        <v>288277</v>
      </c>
      <c r="H422" s="664">
        <v>1</v>
      </c>
      <c r="I422" s="664">
        <v>803</v>
      </c>
      <c r="J422" s="664">
        <v>429</v>
      </c>
      <c r="K422" s="664">
        <v>344487</v>
      </c>
      <c r="L422" s="664">
        <v>1.1949860724233983</v>
      </c>
      <c r="M422" s="664">
        <v>803</v>
      </c>
      <c r="N422" s="664">
        <v>426</v>
      </c>
      <c r="O422" s="664">
        <v>344634</v>
      </c>
      <c r="P422" s="677">
        <v>1.1954959986401967</v>
      </c>
      <c r="Q422" s="665">
        <v>809</v>
      </c>
    </row>
    <row r="423" spans="1:17" ht="14.4" customHeight="1" x14ac:dyDescent="0.3">
      <c r="A423" s="660" t="s">
        <v>3859</v>
      </c>
      <c r="B423" s="661" t="s">
        <v>3321</v>
      </c>
      <c r="C423" s="661" t="s">
        <v>3360</v>
      </c>
      <c r="D423" s="661" t="s">
        <v>3382</v>
      </c>
      <c r="E423" s="661" t="s">
        <v>3383</v>
      </c>
      <c r="F423" s="664">
        <v>4</v>
      </c>
      <c r="G423" s="664">
        <v>1756</v>
      </c>
      <c r="H423" s="664">
        <v>1</v>
      </c>
      <c r="I423" s="664">
        <v>439</v>
      </c>
      <c r="J423" s="664">
        <v>1</v>
      </c>
      <c r="K423" s="664">
        <v>439</v>
      </c>
      <c r="L423" s="664">
        <v>0.25</v>
      </c>
      <c r="M423" s="664">
        <v>439</v>
      </c>
      <c r="N423" s="664"/>
      <c r="O423" s="664"/>
      <c r="P423" s="677"/>
      <c r="Q423" s="665"/>
    </row>
    <row r="424" spans="1:17" ht="14.4" customHeight="1" x14ac:dyDescent="0.3">
      <c r="A424" s="660" t="s">
        <v>3859</v>
      </c>
      <c r="B424" s="661" t="s">
        <v>3321</v>
      </c>
      <c r="C424" s="661" t="s">
        <v>3360</v>
      </c>
      <c r="D424" s="661" t="s">
        <v>3481</v>
      </c>
      <c r="E424" s="661" t="s">
        <v>3423</v>
      </c>
      <c r="F424" s="664">
        <v>3</v>
      </c>
      <c r="G424" s="664">
        <v>1293</v>
      </c>
      <c r="H424" s="664">
        <v>1</v>
      </c>
      <c r="I424" s="664">
        <v>431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3859</v>
      </c>
      <c r="B425" s="661" t="s">
        <v>3321</v>
      </c>
      <c r="C425" s="661" t="s">
        <v>3360</v>
      </c>
      <c r="D425" s="661" t="s">
        <v>3482</v>
      </c>
      <c r="E425" s="661" t="s">
        <v>3416</v>
      </c>
      <c r="F425" s="664">
        <v>54</v>
      </c>
      <c r="G425" s="664">
        <v>38070</v>
      </c>
      <c r="H425" s="664">
        <v>1</v>
      </c>
      <c r="I425" s="664">
        <v>705</v>
      </c>
      <c r="J425" s="664">
        <v>34</v>
      </c>
      <c r="K425" s="664">
        <v>23970</v>
      </c>
      <c r="L425" s="664">
        <v>0.62962962962962965</v>
      </c>
      <c r="M425" s="664">
        <v>705</v>
      </c>
      <c r="N425" s="664">
        <v>33</v>
      </c>
      <c r="O425" s="664">
        <v>23595</v>
      </c>
      <c r="P425" s="677">
        <v>0.61977935382190696</v>
      </c>
      <c r="Q425" s="665">
        <v>715</v>
      </c>
    </row>
    <row r="426" spans="1:17" ht="14.4" customHeight="1" x14ac:dyDescent="0.3">
      <c r="A426" s="660" t="s">
        <v>3859</v>
      </c>
      <c r="B426" s="661" t="s">
        <v>3321</v>
      </c>
      <c r="C426" s="661" t="s">
        <v>3360</v>
      </c>
      <c r="D426" s="661" t="s">
        <v>3483</v>
      </c>
      <c r="E426" s="661" t="s">
        <v>3484</v>
      </c>
      <c r="F426" s="664">
        <v>1</v>
      </c>
      <c r="G426" s="664">
        <v>818</v>
      </c>
      <c r="H426" s="664">
        <v>1</v>
      </c>
      <c r="I426" s="664">
        <v>818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3859</v>
      </c>
      <c r="B427" s="661" t="s">
        <v>3321</v>
      </c>
      <c r="C427" s="661" t="s">
        <v>3360</v>
      </c>
      <c r="D427" s="661" t="s">
        <v>3461</v>
      </c>
      <c r="E427" s="661" t="s">
        <v>3462</v>
      </c>
      <c r="F427" s="664">
        <v>156</v>
      </c>
      <c r="G427" s="664">
        <v>32292</v>
      </c>
      <c r="H427" s="664">
        <v>1</v>
      </c>
      <c r="I427" s="664">
        <v>207</v>
      </c>
      <c r="J427" s="664">
        <v>168</v>
      </c>
      <c r="K427" s="664">
        <v>34776</v>
      </c>
      <c r="L427" s="664">
        <v>1.0769230769230769</v>
      </c>
      <c r="M427" s="664">
        <v>207</v>
      </c>
      <c r="N427" s="664">
        <v>177</v>
      </c>
      <c r="O427" s="664">
        <v>37170</v>
      </c>
      <c r="P427" s="677">
        <v>1.1510590858416945</v>
      </c>
      <c r="Q427" s="665">
        <v>210</v>
      </c>
    </row>
    <row r="428" spans="1:17" ht="14.4" customHeight="1" x14ac:dyDescent="0.3">
      <c r="A428" s="660" t="s">
        <v>3859</v>
      </c>
      <c r="B428" s="661" t="s">
        <v>3321</v>
      </c>
      <c r="C428" s="661" t="s">
        <v>3360</v>
      </c>
      <c r="D428" s="661" t="s">
        <v>3390</v>
      </c>
      <c r="E428" s="661" t="s">
        <v>3391</v>
      </c>
      <c r="F428" s="664">
        <v>775</v>
      </c>
      <c r="G428" s="664">
        <v>63550</v>
      </c>
      <c r="H428" s="664">
        <v>1</v>
      </c>
      <c r="I428" s="664">
        <v>82</v>
      </c>
      <c r="J428" s="664">
        <v>804</v>
      </c>
      <c r="K428" s="664">
        <v>65928</v>
      </c>
      <c r="L428" s="664">
        <v>1.0374193548387096</v>
      </c>
      <c r="M428" s="664">
        <v>82</v>
      </c>
      <c r="N428" s="664">
        <v>828</v>
      </c>
      <c r="O428" s="664">
        <v>70380</v>
      </c>
      <c r="P428" s="677">
        <v>1.1074744295830055</v>
      </c>
      <c r="Q428" s="665">
        <v>85</v>
      </c>
    </row>
    <row r="429" spans="1:17" ht="14.4" customHeight="1" x14ac:dyDescent="0.3">
      <c r="A429" s="660" t="s">
        <v>3859</v>
      </c>
      <c r="B429" s="661" t="s">
        <v>3321</v>
      </c>
      <c r="C429" s="661" t="s">
        <v>3360</v>
      </c>
      <c r="D429" s="661" t="s">
        <v>3396</v>
      </c>
      <c r="E429" s="661" t="s">
        <v>3397</v>
      </c>
      <c r="F429" s="664">
        <v>5</v>
      </c>
      <c r="G429" s="664">
        <v>0</v>
      </c>
      <c r="H429" s="664"/>
      <c r="I429" s="664">
        <v>0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3859</v>
      </c>
      <c r="B430" s="661" t="s">
        <v>3321</v>
      </c>
      <c r="C430" s="661" t="s">
        <v>3360</v>
      </c>
      <c r="D430" s="661" t="s">
        <v>3485</v>
      </c>
      <c r="E430" s="661" t="s">
        <v>3460</v>
      </c>
      <c r="F430" s="664">
        <v>342</v>
      </c>
      <c r="G430" s="664">
        <v>317718</v>
      </c>
      <c r="H430" s="664">
        <v>1</v>
      </c>
      <c r="I430" s="664">
        <v>929</v>
      </c>
      <c r="J430" s="664">
        <v>291</v>
      </c>
      <c r="K430" s="664">
        <v>270339</v>
      </c>
      <c r="L430" s="664">
        <v>0.85087719298245612</v>
      </c>
      <c r="M430" s="664">
        <v>929</v>
      </c>
      <c r="N430" s="664">
        <v>328</v>
      </c>
      <c r="O430" s="664">
        <v>306680</v>
      </c>
      <c r="P430" s="677">
        <v>0.96525849967581312</v>
      </c>
      <c r="Q430" s="665">
        <v>935</v>
      </c>
    </row>
    <row r="431" spans="1:17" ht="14.4" customHeight="1" x14ac:dyDescent="0.3">
      <c r="A431" s="660" t="s">
        <v>3859</v>
      </c>
      <c r="B431" s="661" t="s">
        <v>3321</v>
      </c>
      <c r="C431" s="661" t="s">
        <v>3360</v>
      </c>
      <c r="D431" s="661" t="s">
        <v>3400</v>
      </c>
      <c r="E431" s="661" t="s">
        <v>3401</v>
      </c>
      <c r="F431" s="664"/>
      <c r="G431" s="664"/>
      <c r="H431" s="664"/>
      <c r="I431" s="664"/>
      <c r="J431" s="664">
        <v>10</v>
      </c>
      <c r="K431" s="664">
        <v>1120</v>
      </c>
      <c r="L431" s="664"/>
      <c r="M431" s="664">
        <v>112</v>
      </c>
      <c r="N431" s="664">
        <v>5</v>
      </c>
      <c r="O431" s="664">
        <v>570</v>
      </c>
      <c r="P431" s="677"/>
      <c r="Q431" s="665">
        <v>114</v>
      </c>
    </row>
    <row r="432" spans="1:17" ht="14.4" customHeight="1" x14ac:dyDescent="0.3">
      <c r="A432" s="660" t="s">
        <v>3859</v>
      </c>
      <c r="B432" s="661" t="s">
        <v>3321</v>
      </c>
      <c r="C432" s="661" t="s">
        <v>3360</v>
      </c>
      <c r="D432" s="661" t="s">
        <v>3463</v>
      </c>
      <c r="E432" s="661" t="s">
        <v>3460</v>
      </c>
      <c r="F432" s="664">
        <v>13</v>
      </c>
      <c r="G432" s="664">
        <v>9542</v>
      </c>
      <c r="H432" s="664">
        <v>1</v>
      </c>
      <c r="I432" s="664">
        <v>734</v>
      </c>
      <c r="J432" s="664">
        <v>19</v>
      </c>
      <c r="K432" s="664">
        <v>13946</v>
      </c>
      <c r="L432" s="664">
        <v>1.4615384615384615</v>
      </c>
      <c r="M432" s="664">
        <v>734</v>
      </c>
      <c r="N432" s="664">
        <v>24</v>
      </c>
      <c r="O432" s="664">
        <v>17688</v>
      </c>
      <c r="P432" s="677">
        <v>1.8536994340809054</v>
      </c>
      <c r="Q432" s="665">
        <v>737</v>
      </c>
    </row>
    <row r="433" spans="1:17" ht="14.4" customHeight="1" x14ac:dyDescent="0.3">
      <c r="A433" s="660" t="s">
        <v>3859</v>
      </c>
      <c r="B433" s="661" t="s">
        <v>3321</v>
      </c>
      <c r="C433" s="661" t="s">
        <v>3360</v>
      </c>
      <c r="D433" s="661" t="s">
        <v>3486</v>
      </c>
      <c r="E433" s="661" t="s">
        <v>3487</v>
      </c>
      <c r="F433" s="664"/>
      <c r="G433" s="664"/>
      <c r="H433" s="664"/>
      <c r="I433" s="664"/>
      <c r="J433" s="664"/>
      <c r="K433" s="664"/>
      <c r="L433" s="664"/>
      <c r="M433" s="664"/>
      <c r="N433" s="664">
        <v>1</v>
      </c>
      <c r="O433" s="664">
        <v>57</v>
      </c>
      <c r="P433" s="677"/>
      <c r="Q433" s="665">
        <v>57</v>
      </c>
    </row>
    <row r="434" spans="1:17" ht="14.4" customHeight="1" x14ac:dyDescent="0.3">
      <c r="A434" s="660" t="s">
        <v>3859</v>
      </c>
      <c r="B434" s="661" t="s">
        <v>3321</v>
      </c>
      <c r="C434" s="661" t="s">
        <v>3360</v>
      </c>
      <c r="D434" s="661" t="s">
        <v>3464</v>
      </c>
      <c r="E434" s="661" t="s">
        <v>3465</v>
      </c>
      <c r="F434" s="664">
        <v>3</v>
      </c>
      <c r="G434" s="664">
        <v>1572</v>
      </c>
      <c r="H434" s="664">
        <v>1</v>
      </c>
      <c r="I434" s="664">
        <v>524</v>
      </c>
      <c r="J434" s="664">
        <v>2</v>
      </c>
      <c r="K434" s="664">
        <v>1048</v>
      </c>
      <c r="L434" s="664">
        <v>0.66666666666666663</v>
      </c>
      <c r="M434" s="664">
        <v>524</v>
      </c>
      <c r="N434" s="664">
        <v>9</v>
      </c>
      <c r="O434" s="664">
        <v>4743</v>
      </c>
      <c r="P434" s="677">
        <v>3.0171755725190841</v>
      </c>
      <c r="Q434" s="665">
        <v>527</v>
      </c>
    </row>
    <row r="435" spans="1:17" ht="14.4" customHeight="1" x14ac:dyDescent="0.3">
      <c r="A435" s="660" t="s">
        <v>3859</v>
      </c>
      <c r="B435" s="661" t="s">
        <v>3321</v>
      </c>
      <c r="C435" s="661" t="s">
        <v>3360</v>
      </c>
      <c r="D435" s="661" t="s">
        <v>3406</v>
      </c>
      <c r="E435" s="661" t="s">
        <v>3407</v>
      </c>
      <c r="F435" s="664">
        <v>38</v>
      </c>
      <c r="G435" s="664">
        <v>11248</v>
      </c>
      <c r="H435" s="664">
        <v>1</v>
      </c>
      <c r="I435" s="664">
        <v>296</v>
      </c>
      <c r="J435" s="664">
        <v>35</v>
      </c>
      <c r="K435" s="664">
        <v>10360</v>
      </c>
      <c r="L435" s="664">
        <v>0.92105263157894735</v>
      </c>
      <c r="M435" s="664">
        <v>296</v>
      </c>
      <c r="N435" s="664">
        <v>23</v>
      </c>
      <c r="O435" s="664">
        <v>6877</v>
      </c>
      <c r="P435" s="677">
        <v>0.61139758179231862</v>
      </c>
      <c r="Q435" s="665">
        <v>299</v>
      </c>
    </row>
    <row r="436" spans="1:17" ht="14.4" customHeight="1" x14ac:dyDescent="0.3">
      <c r="A436" s="660" t="s">
        <v>3859</v>
      </c>
      <c r="B436" s="661" t="s">
        <v>3321</v>
      </c>
      <c r="C436" s="661" t="s">
        <v>3360</v>
      </c>
      <c r="D436" s="661" t="s">
        <v>3466</v>
      </c>
      <c r="E436" s="661" t="s">
        <v>3462</v>
      </c>
      <c r="F436" s="664">
        <v>7</v>
      </c>
      <c r="G436" s="664">
        <v>1204</v>
      </c>
      <c r="H436" s="664">
        <v>1</v>
      </c>
      <c r="I436" s="664">
        <v>172</v>
      </c>
      <c r="J436" s="664">
        <v>8</v>
      </c>
      <c r="K436" s="664">
        <v>1376</v>
      </c>
      <c r="L436" s="664">
        <v>1.1428571428571428</v>
      </c>
      <c r="M436" s="664">
        <v>172</v>
      </c>
      <c r="N436" s="664">
        <v>7</v>
      </c>
      <c r="O436" s="664">
        <v>1218</v>
      </c>
      <c r="P436" s="677">
        <v>1.0116279069767442</v>
      </c>
      <c r="Q436" s="665">
        <v>174</v>
      </c>
    </row>
    <row r="437" spans="1:17" ht="14.4" customHeight="1" x14ac:dyDescent="0.3">
      <c r="A437" s="660" t="s">
        <v>3859</v>
      </c>
      <c r="B437" s="661" t="s">
        <v>3321</v>
      </c>
      <c r="C437" s="661" t="s">
        <v>3360</v>
      </c>
      <c r="D437" s="661" t="s">
        <v>3410</v>
      </c>
      <c r="E437" s="661" t="s">
        <v>3407</v>
      </c>
      <c r="F437" s="664">
        <v>27</v>
      </c>
      <c r="G437" s="664">
        <v>9855</v>
      </c>
      <c r="H437" s="664">
        <v>1</v>
      </c>
      <c r="I437" s="664">
        <v>365</v>
      </c>
      <c r="J437" s="664">
        <v>27</v>
      </c>
      <c r="K437" s="664">
        <v>9855</v>
      </c>
      <c r="L437" s="664">
        <v>1</v>
      </c>
      <c r="M437" s="664">
        <v>365</v>
      </c>
      <c r="N437" s="664">
        <v>37</v>
      </c>
      <c r="O437" s="664">
        <v>13727</v>
      </c>
      <c r="P437" s="677">
        <v>1.3928970065956368</v>
      </c>
      <c r="Q437" s="665">
        <v>371</v>
      </c>
    </row>
    <row r="438" spans="1:17" ht="14.4" customHeight="1" x14ac:dyDescent="0.3">
      <c r="A438" s="660" t="s">
        <v>3859</v>
      </c>
      <c r="B438" s="661" t="s">
        <v>3321</v>
      </c>
      <c r="C438" s="661" t="s">
        <v>3360</v>
      </c>
      <c r="D438" s="661" t="s">
        <v>3413</v>
      </c>
      <c r="E438" s="661" t="s">
        <v>3414</v>
      </c>
      <c r="F438" s="664">
        <v>1</v>
      </c>
      <c r="G438" s="664">
        <v>635</v>
      </c>
      <c r="H438" s="664">
        <v>1</v>
      </c>
      <c r="I438" s="664">
        <v>635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3859</v>
      </c>
      <c r="B439" s="661" t="s">
        <v>3321</v>
      </c>
      <c r="C439" s="661" t="s">
        <v>3360</v>
      </c>
      <c r="D439" s="661" t="s">
        <v>3415</v>
      </c>
      <c r="E439" s="661" t="s">
        <v>3416</v>
      </c>
      <c r="F439" s="664">
        <v>40</v>
      </c>
      <c r="G439" s="664">
        <v>24040</v>
      </c>
      <c r="H439" s="664">
        <v>1</v>
      </c>
      <c r="I439" s="664">
        <v>601</v>
      </c>
      <c r="J439" s="664">
        <v>69</v>
      </c>
      <c r="K439" s="664">
        <v>41469</v>
      </c>
      <c r="L439" s="664">
        <v>1.7250000000000001</v>
      </c>
      <c r="M439" s="664">
        <v>601</v>
      </c>
      <c r="N439" s="664">
        <v>58</v>
      </c>
      <c r="O439" s="664">
        <v>35148</v>
      </c>
      <c r="P439" s="677">
        <v>1.4620632279534109</v>
      </c>
      <c r="Q439" s="665">
        <v>606</v>
      </c>
    </row>
    <row r="440" spans="1:17" ht="14.4" customHeight="1" x14ac:dyDescent="0.3">
      <c r="A440" s="660" t="s">
        <v>3859</v>
      </c>
      <c r="B440" s="661" t="s">
        <v>3321</v>
      </c>
      <c r="C440" s="661" t="s">
        <v>3360</v>
      </c>
      <c r="D440" s="661" t="s">
        <v>3488</v>
      </c>
      <c r="E440" s="661" t="s">
        <v>3489</v>
      </c>
      <c r="F440" s="664"/>
      <c r="G440" s="664"/>
      <c r="H440" s="664"/>
      <c r="I440" s="664"/>
      <c r="J440" s="664">
        <v>2</v>
      </c>
      <c r="K440" s="664">
        <v>200</v>
      </c>
      <c r="L440" s="664"/>
      <c r="M440" s="664">
        <v>100</v>
      </c>
      <c r="N440" s="664"/>
      <c r="O440" s="664"/>
      <c r="P440" s="677"/>
      <c r="Q440" s="665"/>
    </row>
    <row r="441" spans="1:17" ht="14.4" customHeight="1" x14ac:dyDescent="0.3">
      <c r="A441" s="660" t="s">
        <v>3859</v>
      </c>
      <c r="B441" s="661" t="s">
        <v>3321</v>
      </c>
      <c r="C441" s="661" t="s">
        <v>3360</v>
      </c>
      <c r="D441" s="661" t="s">
        <v>3490</v>
      </c>
      <c r="E441" s="661" t="s">
        <v>3460</v>
      </c>
      <c r="F441" s="664">
        <v>6</v>
      </c>
      <c r="G441" s="664">
        <v>6072</v>
      </c>
      <c r="H441" s="664">
        <v>1</v>
      </c>
      <c r="I441" s="664">
        <v>1012</v>
      </c>
      <c r="J441" s="664">
        <v>11</v>
      </c>
      <c r="K441" s="664">
        <v>11132</v>
      </c>
      <c r="L441" s="664">
        <v>1.8333333333333333</v>
      </c>
      <c r="M441" s="664">
        <v>1012</v>
      </c>
      <c r="N441" s="664"/>
      <c r="O441" s="664"/>
      <c r="P441" s="677"/>
      <c r="Q441" s="665"/>
    </row>
    <row r="442" spans="1:17" ht="14.4" customHeight="1" x14ac:dyDescent="0.3">
      <c r="A442" s="660" t="s">
        <v>3859</v>
      </c>
      <c r="B442" s="661" t="s">
        <v>3321</v>
      </c>
      <c r="C442" s="661" t="s">
        <v>3360</v>
      </c>
      <c r="D442" s="661" t="s">
        <v>3491</v>
      </c>
      <c r="E442" s="661" t="s">
        <v>3460</v>
      </c>
      <c r="F442" s="664">
        <v>4</v>
      </c>
      <c r="G442" s="664">
        <v>3440</v>
      </c>
      <c r="H442" s="664">
        <v>1</v>
      </c>
      <c r="I442" s="664">
        <v>860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3859</v>
      </c>
      <c r="B443" s="661" t="s">
        <v>3321</v>
      </c>
      <c r="C443" s="661" t="s">
        <v>3360</v>
      </c>
      <c r="D443" s="661" t="s">
        <v>3424</v>
      </c>
      <c r="E443" s="661" t="s">
        <v>3425</v>
      </c>
      <c r="F443" s="664">
        <v>244</v>
      </c>
      <c r="G443" s="664">
        <v>126880</v>
      </c>
      <c r="H443" s="664">
        <v>1</v>
      </c>
      <c r="I443" s="664">
        <v>520</v>
      </c>
      <c r="J443" s="664">
        <v>387</v>
      </c>
      <c r="K443" s="664">
        <v>201240</v>
      </c>
      <c r="L443" s="664">
        <v>1.5860655737704918</v>
      </c>
      <c r="M443" s="664">
        <v>520</v>
      </c>
      <c r="N443" s="664">
        <v>377</v>
      </c>
      <c r="O443" s="664">
        <v>197171</v>
      </c>
      <c r="P443" s="677">
        <v>1.5539959016393443</v>
      </c>
      <c r="Q443" s="665">
        <v>523</v>
      </c>
    </row>
    <row r="444" spans="1:17" ht="14.4" customHeight="1" x14ac:dyDescent="0.3">
      <c r="A444" s="660" t="s">
        <v>3859</v>
      </c>
      <c r="B444" s="661" t="s">
        <v>3321</v>
      </c>
      <c r="C444" s="661" t="s">
        <v>3360</v>
      </c>
      <c r="D444" s="661" t="s">
        <v>3492</v>
      </c>
      <c r="E444" s="661" t="s">
        <v>3425</v>
      </c>
      <c r="F444" s="664">
        <v>11</v>
      </c>
      <c r="G444" s="664">
        <v>8811</v>
      </c>
      <c r="H444" s="664">
        <v>1</v>
      </c>
      <c r="I444" s="664">
        <v>801</v>
      </c>
      <c r="J444" s="664">
        <v>6</v>
      </c>
      <c r="K444" s="664">
        <v>4806</v>
      </c>
      <c r="L444" s="664">
        <v>0.54545454545454541</v>
      </c>
      <c r="M444" s="664">
        <v>801</v>
      </c>
      <c r="N444" s="664">
        <v>13</v>
      </c>
      <c r="O444" s="664">
        <v>10491</v>
      </c>
      <c r="P444" s="677">
        <v>1.1906707524685052</v>
      </c>
      <c r="Q444" s="665">
        <v>807</v>
      </c>
    </row>
    <row r="445" spans="1:17" ht="14.4" customHeight="1" x14ac:dyDescent="0.3">
      <c r="A445" s="660" t="s">
        <v>3859</v>
      </c>
      <c r="B445" s="661" t="s">
        <v>3321</v>
      </c>
      <c r="C445" s="661" t="s">
        <v>3360</v>
      </c>
      <c r="D445" s="661" t="s">
        <v>3493</v>
      </c>
      <c r="E445" s="661" t="s">
        <v>3425</v>
      </c>
      <c r="F445" s="664">
        <v>170</v>
      </c>
      <c r="G445" s="664">
        <v>100130</v>
      </c>
      <c r="H445" s="664">
        <v>1</v>
      </c>
      <c r="I445" s="664">
        <v>589</v>
      </c>
      <c r="J445" s="664">
        <v>122</v>
      </c>
      <c r="K445" s="664">
        <v>71858</v>
      </c>
      <c r="L445" s="664">
        <v>0.71764705882352942</v>
      </c>
      <c r="M445" s="664">
        <v>589</v>
      </c>
      <c r="N445" s="664">
        <v>97</v>
      </c>
      <c r="O445" s="664">
        <v>57715</v>
      </c>
      <c r="P445" s="677">
        <v>0.57640067911714776</v>
      </c>
      <c r="Q445" s="665">
        <v>595</v>
      </c>
    </row>
    <row r="446" spans="1:17" ht="14.4" customHeight="1" x14ac:dyDescent="0.3">
      <c r="A446" s="660" t="s">
        <v>3859</v>
      </c>
      <c r="B446" s="661" t="s">
        <v>3321</v>
      </c>
      <c r="C446" s="661" t="s">
        <v>3360</v>
      </c>
      <c r="D446" s="661" t="s">
        <v>3428</v>
      </c>
      <c r="E446" s="661" t="s">
        <v>3376</v>
      </c>
      <c r="F446" s="664">
        <v>2</v>
      </c>
      <c r="G446" s="664">
        <v>778</v>
      </c>
      <c r="H446" s="664">
        <v>1</v>
      </c>
      <c r="I446" s="664">
        <v>389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3859</v>
      </c>
      <c r="B447" s="661" t="s">
        <v>3321</v>
      </c>
      <c r="C447" s="661" t="s">
        <v>3360</v>
      </c>
      <c r="D447" s="661" t="s">
        <v>3861</v>
      </c>
      <c r="E447" s="661" t="s">
        <v>3862</v>
      </c>
      <c r="F447" s="664"/>
      <c r="G447" s="664"/>
      <c r="H447" s="664"/>
      <c r="I447" s="664"/>
      <c r="J447" s="664"/>
      <c r="K447" s="664"/>
      <c r="L447" s="664"/>
      <c r="M447" s="664"/>
      <c r="N447" s="664">
        <v>1</v>
      </c>
      <c r="O447" s="664">
        <v>1371</v>
      </c>
      <c r="P447" s="677"/>
      <c r="Q447" s="665">
        <v>1371</v>
      </c>
    </row>
    <row r="448" spans="1:17" ht="14.4" customHeight="1" x14ac:dyDescent="0.3">
      <c r="A448" s="660" t="s">
        <v>3859</v>
      </c>
      <c r="B448" s="661" t="s">
        <v>3321</v>
      </c>
      <c r="C448" s="661" t="s">
        <v>3360</v>
      </c>
      <c r="D448" s="661" t="s">
        <v>3495</v>
      </c>
      <c r="E448" s="661" t="s">
        <v>3425</v>
      </c>
      <c r="F448" s="664"/>
      <c r="G448" s="664"/>
      <c r="H448" s="664"/>
      <c r="I448" s="664"/>
      <c r="J448" s="664"/>
      <c r="K448" s="664"/>
      <c r="L448" s="664"/>
      <c r="M448" s="664"/>
      <c r="N448" s="664">
        <v>4</v>
      </c>
      <c r="O448" s="664">
        <v>3428</v>
      </c>
      <c r="P448" s="677"/>
      <c r="Q448" s="665">
        <v>857</v>
      </c>
    </row>
    <row r="449" spans="1:17" ht="14.4" customHeight="1" x14ac:dyDescent="0.3">
      <c r="A449" s="660" t="s">
        <v>3863</v>
      </c>
      <c r="B449" s="661" t="s">
        <v>3321</v>
      </c>
      <c r="C449" s="661" t="s">
        <v>3349</v>
      </c>
      <c r="D449" s="661" t="s">
        <v>3477</v>
      </c>
      <c r="E449" s="661" t="s">
        <v>3478</v>
      </c>
      <c r="F449" s="664"/>
      <c r="G449" s="664"/>
      <c r="H449" s="664"/>
      <c r="I449" s="664"/>
      <c r="J449" s="664">
        <v>3</v>
      </c>
      <c r="K449" s="664">
        <v>2714.25</v>
      </c>
      <c r="L449" s="664"/>
      <c r="M449" s="664">
        <v>904.75</v>
      </c>
      <c r="N449" s="664">
        <v>4</v>
      </c>
      <c r="O449" s="664">
        <v>3619</v>
      </c>
      <c r="P449" s="677"/>
      <c r="Q449" s="665">
        <v>904.75</v>
      </c>
    </row>
    <row r="450" spans="1:17" ht="14.4" customHeight="1" x14ac:dyDescent="0.3">
      <c r="A450" s="660" t="s">
        <v>3863</v>
      </c>
      <c r="B450" s="661" t="s">
        <v>3321</v>
      </c>
      <c r="C450" s="661" t="s">
        <v>3360</v>
      </c>
      <c r="D450" s="661" t="s">
        <v>3371</v>
      </c>
      <c r="E450" s="661" t="s">
        <v>3372</v>
      </c>
      <c r="F450" s="664">
        <v>12</v>
      </c>
      <c r="G450" s="664">
        <v>2784</v>
      </c>
      <c r="H450" s="664">
        <v>1</v>
      </c>
      <c r="I450" s="664">
        <v>232</v>
      </c>
      <c r="J450" s="664">
        <v>6</v>
      </c>
      <c r="K450" s="664">
        <v>1392</v>
      </c>
      <c r="L450" s="664">
        <v>0.5</v>
      </c>
      <c r="M450" s="664">
        <v>232</v>
      </c>
      <c r="N450" s="664">
        <v>15</v>
      </c>
      <c r="O450" s="664">
        <v>3525</v>
      </c>
      <c r="P450" s="677">
        <v>1.2661637931034482</v>
      </c>
      <c r="Q450" s="665">
        <v>235</v>
      </c>
    </row>
    <row r="451" spans="1:17" ht="14.4" customHeight="1" x14ac:dyDescent="0.3">
      <c r="A451" s="660" t="s">
        <v>3863</v>
      </c>
      <c r="B451" s="661" t="s">
        <v>3321</v>
      </c>
      <c r="C451" s="661" t="s">
        <v>3360</v>
      </c>
      <c r="D451" s="661" t="s">
        <v>3373</v>
      </c>
      <c r="E451" s="661" t="s">
        <v>3374</v>
      </c>
      <c r="F451" s="664">
        <v>4</v>
      </c>
      <c r="G451" s="664">
        <v>464</v>
      </c>
      <c r="H451" s="664">
        <v>1</v>
      </c>
      <c r="I451" s="664">
        <v>116</v>
      </c>
      <c r="J451" s="664">
        <v>2</v>
      </c>
      <c r="K451" s="664">
        <v>232</v>
      </c>
      <c r="L451" s="664">
        <v>0.5</v>
      </c>
      <c r="M451" s="664">
        <v>116</v>
      </c>
      <c r="N451" s="664">
        <v>6</v>
      </c>
      <c r="O451" s="664">
        <v>708</v>
      </c>
      <c r="P451" s="677">
        <v>1.5258620689655173</v>
      </c>
      <c r="Q451" s="665">
        <v>118</v>
      </c>
    </row>
    <row r="452" spans="1:17" ht="14.4" customHeight="1" x14ac:dyDescent="0.3">
      <c r="A452" s="660" t="s">
        <v>3863</v>
      </c>
      <c r="B452" s="661" t="s">
        <v>3321</v>
      </c>
      <c r="C452" s="661" t="s">
        <v>3360</v>
      </c>
      <c r="D452" s="661" t="s">
        <v>3375</v>
      </c>
      <c r="E452" s="661" t="s">
        <v>3376</v>
      </c>
      <c r="F452" s="664">
        <v>5</v>
      </c>
      <c r="G452" s="664">
        <v>1600</v>
      </c>
      <c r="H452" s="664">
        <v>1</v>
      </c>
      <c r="I452" s="664">
        <v>320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3863</v>
      </c>
      <c r="B453" s="661" t="s">
        <v>3321</v>
      </c>
      <c r="C453" s="661" t="s">
        <v>3360</v>
      </c>
      <c r="D453" s="661" t="s">
        <v>3377</v>
      </c>
      <c r="E453" s="661" t="s">
        <v>3378</v>
      </c>
      <c r="F453" s="664">
        <v>6</v>
      </c>
      <c r="G453" s="664">
        <v>2904</v>
      </c>
      <c r="H453" s="664">
        <v>1</v>
      </c>
      <c r="I453" s="664">
        <v>484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3863</v>
      </c>
      <c r="B454" s="661" t="s">
        <v>3321</v>
      </c>
      <c r="C454" s="661" t="s">
        <v>3360</v>
      </c>
      <c r="D454" s="661" t="s">
        <v>3381</v>
      </c>
      <c r="E454" s="661" t="s">
        <v>3378</v>
      </c>
      <c r="F454" s="664"/>
      <c r="G454" s="664"/>
      <c r="H454" s="664"/>
      <c r="I454" s="664"/>
      <c r="J454" s="664">
        <v>1</v>
      </c>
      <c r="K454" s="664">
        <v>553</v>
      </c>
      <c r="L454" s="664"/>
      <c r="M454" s="664">
        <v>553</v>
      </c>
      <c r="N454" s="664">
        <v>5</v>
      </c>
      <c r="O454" s="664">
        <v>2795</v>
      </c>
      <c r="P454" s="677"/>
      <c r="Q454" s="665">
        <v>559</v>
      </c>
    </row>
    <row r="455" spans="1:17" ht="14.4" customHeight="1" x14ac:dyDescent="0.3">
      <c r="A455" s="660" t="s">
        <v>3863</v>
      </c>
      <c r="B455" s="661" t="s">
        <v>3321</v>
      </c>
      <c r="C455" s="661" t="s">
        <v>3360</v>
      </c>
      <c r="D455" s="661" t="s">
        <v>3459</v>
      </c>
      <c r="E455" s="661" t="s">
        <v>3460</v>
      </c>
      <c r="F455" s="664">
        <v>9</v>
      </c>
      <c r="G455" s="664">
        <v>7227</v>
      </c>
      <c r="H455" s="664">
        <v>1</v>
      </c>
      <c r="I455" s="664">
        <v>803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3863</v>
      </c>
      <c r="B456" s="661" t="s">
        <v>3321</v>
      </c>
      <c r="C456" s="661" t="s">
        <v>3360</v>
      </c>
      <c r="D456" s="661" t="s">
        <v>3482</v>
      </c>
      <c r="E456" s="661" t="s">
        <v>3416</v>
      </c>
      <c r="F456" s="664"/>
      <c r="G456" s="664"/>
      <c r="H456" s="664"/>
      <c r="I456" s="664"/>
      <c r="J456" s="664">
        <v>2</v>
      </c>
      <c r="K456" s="664">
        <v>1410</v>
      </c>
      <c r="L456" s="664"/>
      <c r="M456" s="664">
        <v>705</v>
      </c>
      <c r="N456" s="664">
        <v>4</v>
      </c>
      <c r="O456" s="664">
        <v>2860</v>
      </c>
      <c r="P456" s="677"/>
      <c r="Q456" s="665">
        <v>715</v>
      </c>
    </row>
    <row r="457" spans="1:17" ht="14.4" customHeight="1" x14ac:dyDescent="0.3">
      <c r="A457" s="660" t="s">
        <v>3863</v>
      </c>
      <c r="B457" s="661" t="s">
        <v>3321</v>
      </c>
      <c r="C457" s="661" t="s">
        <v>3360</v>
      </c>
      <c r="D457" s="661" t="s">
        <v>3461</v>
      </c>
      <c r="E457" s="661" t="s">
        <v>3462</v>
      </c>
      <c r="F457" s="664">
        <v>3</v>
      </c>
      <c r="G457" s="664">
        <v>621</v>
      </c>
      <c r="H457" s="664">
        <v>1</v>
      </c>
      <c r="I457" s="664">
        <v>207</v>
      </c>
      <c r="J457" s="664">
        <v>4</v>
      </c>
      <c r="K457" s="664">
        <v>828</v>
      </c>
      <c r="L457" s="664">
        <v>1.3333333333333333</v>
      </c>
      <c r="M457" s="664">
        <v>207</v>
      </c>
      <c r="N457" s="664">
        <v>3</v>
      </c>
      <c r="O457" s="664">
        <v>630</v>
      </c>
      <c r="P457" s="677">
        <v>1.0144927536231885</v>
      </c>
      <c r="Q457" s="665">
        <v>210</v>
      </c>
    </row>
    <row r="458" spans="1:17" ht="14.4" customHeight="1" x14ac:dyDescent="0.3">
      <c r="A458" s="660" t="s">
        <v>3863</v>
      </c>
      <c r="B458" s="661" t="s">
        <v>3321</v>
      </c>
      <c r="C458" s="661" t="s">
        <v>3360</v>
      </c>
      <c r="D458" s="661" t="s">
        <v>3390</v>
      </c>
      <c r="E458" s="661" t="s">
        <v>3391</v>
      </c>
      <c r="F458" s="664">
        <v>14</v>
      </c>
      <c r="G458" s="664">
        <v>1148</v>
      </c>
      <c r="H458" s="664">
        <v>1</v>
      </c>
      <c r="I458" s="664">
        <v>82</v>
      </c>
      <c r="J458" s="664">
        <v>30</v>
      </c>
      <c r="K458" s="664">
        <v>2460</v>
      </c>
      <c r="L458" s="664">
        <v>2.1428571428571428</v>
      </c>
      <c r="M458" s="664">
        <v>82</v>
      </c>
      <c r="N458" s="664">
        <v>35</v>
      </c>
      <c r="O458" s="664">
        <v>2975</v>
      </c>
      <c r="P458" s="677">
        <v>2.5914634146341462</v>
      </c>
      <c r="Q458" s="665">
        <v>85</v>
      </c>
    </row>
    <row r="459" spans="1:17" ht="14.4" customHeight="1" x14ac:dyDescent="0.3">
      <c r="A459" s="660" t="s">
        <v>3863</v>
      </c>
      <c r="B459" s="661" t="s">
        <v>3321</v>
      </c>
      <c r="C459" s="661" t="s">
        <v>3360</v>
      </c>
      <c r="D459" s="661" t="s">
        <v>3485</v>
      </c>
      <c r="E459" s="661" t="s">
        <v>3460</v>
      </c>
      <c r="F459" s="664"/>
      <c r="G459" s="664"/>
      <c r="H459" s="664"/>
      <c r="I459" s="664"/>
      <c r="J459" s="664">
        <v>28</v>
      </c>
      <c r="K459" s="664">
        <v>26012</v>
      </c>
      <c r="L459" s="664"/>
      <c r="M459" s="664">
        <v>929</v>
      </c>
      <c r="N459" s="664">
        <v>30</v>
      </c>
      <c r="O459" s="664">
        <v>28050</v>
      </c>
      <c r="P459" s="677"/>
      <c r="Q459" s="665">
        <v>935</v>
      </c>
    </row>
    <row r="460" spans="1:17" ht="14.4" customHeight="1" x14ac:dyDescent="0.3">
      <c r="A460" s="660" t="s">
        <v>3863</v>
      </c>
      <c r="B460" s="661" t="s">
        <v>3321</v>
      </c>
      <c r="C460" s="661" t="s">
        <v>3360</v>
      </c>
      <c r="D460" s="661" t="s">
        <v>3463</v>
      </c>
      <c r="E460" s="661" t="s">
        <v>3460</v>
      </c>
      <c r="F460" s="664">
        <v>4</v>
      </c>
      <c r="G460" s="664">
        <v>2936</v>
      </c>
      <c r="H460" s="664">
        <v>1</v>
      </c>
      <c r="I460" s="664">
        <v>734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3863</v>
      </c>
      <c r="B461" s="661" t="s">
        <v>3321</v>
      </c>
      <c r="C461" s="661" t="s">
        <v>3360</v>
      </c>
      <c r="D461" s="661" t="s">
        <v>3486</v>
      </c>
      <c r="E461" s="661" t="s">
        <v>3487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57</v>
      </c>
      <c r="P461" s="677"/>
      <c r="Q461" s="665">
        <v>57</v>
      </c>
    </row>
    <row r="462" spans="1:17" ht="14.4" customHeight="1" x14ac:dyDescent="0.3">
      <c r="A462" s="660" t="s">
        <v>3863</v>
      </c>
      <c r="B462" s="661" t="s">
        <v>3321</v>
      </c>
      <c r="C462" s="661" t="s">
        <v>3360</v>
      </c>
      <c r="D462" s="661" t="s">
        <v>3464</v>
      </c>
      <c r="E462" s="661" t="s">
        <v>3465</v>
      </c>
      <c r="F462" s="664">
        <v>2</v>
      </c>
      <c r="G462" s="664">
        <v>1048</v>
      </c>
      <c r="H462" s="664">
        <v>1</v>
      </c>
      <c r="I462" s="664">
        <v>524</v>
      </c>
      <c r="J462" s="664">
        <v>25</v>
      </c>
      <c r="K462" s="664">
        <v>13100</v>
      </c>
      <c r="L462" s="664">
        <v>12.5</v>
      </c>
      <c r="M462" s="664">
        <v>524</v>
      </c>
      <c r="N462" s="664">
        <v>11</v>
      </c>
      <c r="O462" s="664">
        <v>5797</v>
      </c>
      <c r="P462" s="677">
        <v>5.531488549618321</v>
      </c>
      <c r="Q462" s="665">
        <v>527</v>
      </c>
    </row>
    <row r="463" spans="1:17" ht="14.4" customHeight="1" x14ac:dyDescent="0.3">
      <c r="A463" s="660" t="s">
        <v>3863</v>
      </c>
      <c r="B463" s="661" t="s">
        <v>3321</v>
      </c>
      <c r="C463" s="661" t="s">
        <v>3360</v>
      </c>
      <c r="D463" s="661" t="s">
        <v>3466</v>
      </c>
      <c r="E463" s="661" t="s">
        <v>3462</v>
      </c>
      <c r="F463" s="664">
        <v>2</v>
      </c>
      <c r="G463" s="664">
        <v>344</v>
      </c>
      <c r="H463" s="664">
        <v>1</v>
      </c>
      <c r="I463" s="664">
        <v>172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3863</v>
      </c>
      <c r="B464" s="661" t="s">
        <v>3321</v>
      </c>
      <c r="C464" s="661" t="s">
        <v>3360</v>
      </c>
      <c r="D464" s="661" t="s">
        <v>3410</v>
      </c>
      <c r="E464" s="661" t="s">
        <v>3407</v>
      </c>
      <c r="F464" s="664"/>
      <c r="G464" s="664"/>
      <c r="H464" s="664"/>
      <c r="I464" s="664"/>
      <c r="J464" s="664">
        <v>1</v>
      </c>
      <c r="K464" s="664">
        <v>365</v>
      </c>
      <c r="L464" s="664"/>
      <c r="M464" s="664">
        <v>365</v>
      </c>
      <c r="N464" s="664">
        <v>1</v>
      </c>
      <c r="O464" s="664">
        <v>371</v>
      </c>
      <c r="P464" s="677"/>
      <c r="Q464" s="665">
        <v>371</v>
      </c>
    </row>
    <row r="465" spans="1:17" ht="14.4" customHeight="1" x14ac:dyDescent="0.3">
      <c r="A465" s="660" t="s">
        <v>3863</v>
      </c>
      <c r="B465" s="661" t="s">
        <v>3321</v>
      </c>
      <c r="C465" s="661" t="s">
        <v>3360</v>
      </c>
      <c r="D465" s="661" t="s">
        <v>3417</v>
      </c>
      <c r="E465" s="661" t="s">
        <v>3418</v>
      </c>
      <c r="F465" s="664">
        <v>10</v>
      </c>
      <c r="G465" s="664">
        <v>2690</v>
      </c>
      <c r="H465" s="664">
        <v>1</v>
      </c>
      <c r="I465" s="664">
        <v>269</v>
      </c>
      <c r="J465" s="664">
        <v>4</v>
      </c>
      <c r="K465" s="664">
        <v>1076</v>
      </c>
      <c r="L465" s="664">
        <v>0.4</v>
      </c>
      <c r="M465" s="664">
        <v>269</v>
      </c>
      <c r="N465" s="664">
        <v>7</v>
      </c>
      <c r="O465" s="664">
        <v>1904</v>
      </c>
      <c r="P465" s="677">
        <v>0.70780669144981412</v>
      </c>
      <c r="Q465" s="665">
        <v>272</v>
      </c>
    </row>
    <row r="466" spans="1:17" ht="14.4" customHeight="1" x14ac:dyDescent="0.3">
      <c r="A466" s="660" t="s">
        <v>3863</v>
      </c>
      <c r="B466" s="661" t="s">
        <v>3321</v>
      </c>
      <c r="C466" s="661" t="s">
        <v>3360</v>
      </c>
      <c r="D466" s="661" t="s">
        <v>3488</v>
      </c>
      <c r="E466" s="661" t="s">
        <v>3489</v>
      </c>
      <c r="F466" s="664"/>
      <c r="G466" s="664"/>
      <c r="H466" s="664"/>
      <c r="I466" s="664"/>
      <c r="J466" s="664"/>
      <c r="K466" s="664"/>
      <c r="L466" s="664"/>
      <c r="M466" s="664"/>
      <c r="N466" s="664">
        <v>1</v>
      </c>
      <c r="O466" s="664">
        <v>100</v>
      </c>
      <c r="P466" s="677"/>
      <c r="Q466" s="665">
        <v>100</v>
      </c>
    </row>
    <row r="467" spans="1:17" ht="14.4" customHeight="1" x14ac:dyDescent="0.3">
      <c r="A467" s="660" t="s">
        <v>3863</v>
      </c>
      <c r="B467" s="661" t="s">
        <v>3321</v>
      </c>
      <c r="C467" s="661" t="s">
        <v>3360</v>
      </c>
      <c r="D467" s="661" t="s">
        <v>3492</v>
      </c>
      <c r="E467" s="661" t="s">
        <v>3425</v>
      </c>
      <c r="F467" s="664"/>
      <c r="G467" s="664"/>
      <c r="H467" s="664"/>
      <c r="I467" s="664"/>
      <c r="J467" s="664">
        <v>2</v>
      </c>
      <c r="K467" s="664">
        <v>1602</v>
      </c>
      <c r="L467" s="664"/>
      <c r="M467" s="664">
        <v>801</v>
      </c>
      <c r="N467" s="664"/>
      <c r="O467" s="664"/>
      <c r="P467" s="677"/>
      <c r="Q467" s="665"/>
    </row>
    <row r="468" spans="1:17" ht="14.4" customHeight="1" x14ac:dyDescent="0.3">
      <c r="A468" s="660" t="s">
        <v>3863</v>
      </c>
      <c r="B468" s="661" t="s">
        <v>3321</v>
      </c>
      <c r="C468" s="661" t="s">
        <v>3360</v>
      </c>
      <c r="D468" s="661" t="s">
        <v>3428</v>
      </c>
      <c r="E468" s="661" t="s">
        <v>3376</v>
      </c>
      <c r="F468" s="664"/>
      <c r="G468" s="664"/>
      <c r="H468" s="664"/>
      <c r="I468" s="664"/>
      <c r="J468" s="664"/>
      <c r="K468" s="664"/>
      <c r="L468" s="664"/>
      <c r="M468" s="664"/>
      <c r="N468" s="664">
        <v>2</v>
      </c>
      <c r="O468" s="664">
        <v>790</v>
      </c>
      <c r="P468" s="677"/>
      <c r="Q468" s="665">
        <v>395</v>
      </c>
    </row>
    <row r="469" spans="1:17" ht="14.4" customHeight="1" x14ac:dyDescent="0.3">
      <c r="A469" s="660" t="s">
        <v>3864</v>
      </c>
      <c r="B469" s="661" t="s">
        <v>3321</v>
      </c>
      <c r="C469" s="661" t="s">
        <v>3349</v>
      </c>
      <c r="D469" s="661" t="s">
        <v>3477</v>
      </c>
      <c r="E469" s="661" t="s">
        <v>3478</v>
      </c>
      <c r="F469" s="664"/>
      <c r="G469" s="664"/>
      <c r="H469" s="664"/>
      <c r="I469" s="664"/>
      <c r="J469" s="664">
        <v>17</v>
      </c>
      <c r="K469" s="664">
        <v>15380.75</v>
      </c>
      <c r="L469" s="664"/>
      <c r="M469" s="664">
        <v>904.75</v>
      </c>
      <c r="N469" s="664">
        <v>18</v>
      </c>
      <c r="O469" s="664">
        <v>16285.5</v>
      </c>
      <c r="P469" s="677"/>
      <c r="Q469" s="665">
        <v>904.75</v>
      </c>
    </row>
    <row r="470" spans="1:17" ht="14.4" customHeight="1" x14ac:dyDescent="0.3">
      <c r="A470" s="660" t="s">
        <v>3864</v>
      </c>
      <c r="B470" s="661" t="s">
        <v>3321</v>
      </c>
      <c r="C470" s="661" t="s">
        <v>3349</v>
      </c>
      <c r="D470" s="661" t="s">
        <v>3352</v>
      </c>
      <c r="E470" s="661" t="s">
        <v>3353</v>
      </c>
      <c r="F470" s="664">
        <v>1</v>
      </c>
      <c r="G470" s="664">
        <v>242.64</v>
      </c>
      <c r="H470" s="664">
        <v>1</v>
      </c>
      <c r="I470" s="664">
        <v>242.64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3864</v>
      </c>
      <c r="B471" s="661" t="s">
        <v>3321</v>
      </c>
      <c r="C471" s="661" t="s">
        <v>3360</v>
      </c>
      <c r="D471" s="661" t="s">
        <v>3479</v>
      </c>
      <c r="E471" s="661" t="s">
        <v>3480</v>
      </c>
      <c r="F471" s="664"/>
      <c r="G471" s="664"/>
      <c r="H471" s="664"/>
      <c r="I471" s="664"/>
      <c r="J471" s="664"/>
      <c r="K471" s="664"/>
      <c r="L471" s="664"/>
      <c r="M471" s="664"/>
      <c r="N471" s="664">
        <v>1</v>
      </c>
      <c r="O471" s="664">
        <v>189</v>
      </c>
      <c r="P471" s="677"/>
      <c r="Q471" s="665">
        <v>189</v>
      </c>
    </row>
    <row r="472" spans="1:17" ht="14.4" customHeight="1" x14ac:dyDescent="0.3">
      <c r="A472" s="660" t="s">
        <v>3864</v>
      </c>
      <c r="B472" s="661" t="s">
        <v>3321</v>
      </c>
      <c r="C472" s="661" t="s">
        <v>3360</v>
      </c>
      <c r="D472" s="661" t="s">
        <v>3499</v>
      </c>
      <c r="E472" s="661" t="s">
        <v>3500</v>
      </c>
      <c r="F472" s="664"/>
      <c r="G472" s="664"/>
      <c r="H472" s="664"/>
      <c r="I472" s="664"/>
      <c r="J472" s="664">
        <v>2</v>
      </c>
      <c r="K472" s="664">
        <v>2268</v>
      </c>
      <c r="L472" s="664"/>
      <c r="M472" s="664">
        <v>1134</v>
      </c>
      <c r="N472" s="664">
        <v>4</v>
      </c>
      <c r="O472" s="664">
        <v>4560</v>
      </c>
      <c r="P472" s="677"/>
      <c r="Q472" s="665">
        <v>1140</v>
      </c>
    </row>
    <row r="473" spans="1:17" ht="14.4" customHeight="1" x14ac:dyDescent="0.3">
      <c r="A473" s="660" t="s">
        <v>3864</v>
      </c>
      <c r="B473" s="661" t="s">
        <v>3321</v>
      </c>
      <c r="C473" s="661" t="s">
        <v>3360</v>
      </c>
      <c r="D473" s="661" t="s">
        <v>3371</v>
      </c>
      <c r="E473" s="661" t="s">
        <v>3372</v>
      </c>
      <c r="F473" s="664">
        <v>344</v>
      </c>
      <c r="G473" s="664">
        <v>79808</v>
      </c>
      <c r="H473" s="664">
        <v>1</v>
      </c>
      <c r="I473" s="664">
        <v>232</v>
      </c>
      <c r="J473" s="664">
        <v>488</v>
      </c>
      <c r="K473" s="664">
        <v>113216</v>
      </c>
      <c r="L473" s="664">
        <v>1.4186046511627908</v>
      </c>
      <c r="M473" s="664">
        <v>232</v>
      </c>
      <c r="N473" s="664">
        <v>561</v>
      </c>
      <c r="O473" s="664">
        <v>131835</v>
      </c>
      <c r="P473" s="677">
        <v>1.6519020649558942</v>
      </c>
      <c r="Q473" s="665">
        <v>235</v>
      </c>
    </row>
    <row r="474" spans="1:17" ht="14.4" customHeight="1" x14ac:dyDescent="0.3">
      <c r="A474" s="660" t="s">
        <v>3864</v>
      </c>
      <c r="B474" s="661" t="s">
        <v>3321</v>
      </c>
      <c r="C474" s="661" t="s">
        <v>3360</v>
      </c>
      <c r="D474" s="661" t="s">
        <v>3373</v>
      </c>
      <c r="E474" s="661" t="s">
        <v>3374</v>
      </c>
      <c r="F474" s="664">
        <v>183</v>
      </c>
      <c r="G474" s="664">
        <v>21228</v>
      </c>
      <c r="H474" s="664">
        <v>1</v>
      </c>
      <c r="I474" s="664">
        <v>116</v>
      </c>
      <c r="J474" s="664">
        <v>190</v>
      </c>
      <c r="K474" s="664">
        <v>22040</v>
      </c>
      <c r="L474" s="664">
        <v>1.0382513661202186</v>
      </c>
      <c r="M474" s="664">
        <v>116</v>
      </c>
      <c r="N474" s="664">
        <v>211</v>
      </c>
      <c r="O474" s="664">
        <v>24898</v>
      </c>
      <c r="P474" s="677">
        <v>1.1728848690408893</v>
      </c>
      <c r="Q474" s="665">
        <v>118</v>
      </c>
    </row>
    <row r="475" spans="1:17" ht="14.4" customHeight="1" x14ac:dyDescent="0.3">
      <c r="A475" s="660" t="s">
        <v>3864</v>
      </c>
      <c r="B475" s="661" t="s">
        <v>3321</v>
      </c>
      <c r="C475" s="661" t="s">
        <v>3360</v>
      </c>
      <c r="D475" s="661" t="s">
        <v>3375</v>
      </c>
      <c r="E475" s="661" t="s">
        <v>3376</v>
      </c>
      <c r="F475" s="664">
        <v>18</v>
      </c>
      <c r="G475" s="664">
        <v>5760</v>
      </c>
      <c r="H475" s="664">
        <v>1</v>
      </c>
      <c r="I475" s="664">
        <v>320</v>
      </c>
      <c r="J475" s="664">
        <v>8</v>
      </c>
      <c r="K475" s="664">
        <v>2560</v>
      </c>
      <c r="L475" s="664">
        <v>0.44444444444444442</v>
      </c>
      <c r="M475" s="664">
        <v>320</v>
      </c>
      <c r="N475" s="664">
        <v>7</v>
      </c>
      <c r="O475" s="664">
        <v>2261</v>
      </c>
      <c r="P475" s="677">
        <v>0.39253472222222224</v>
      </c>
      <c r="Q475" s="665">
        <v>323</v>
      </c>
    </row>
    <row r="476" spans="1:17" ht="14.4" customHeight="1" x14ac:dyDescent="0.3">
      <c r="A476" s="660" t="s">
        <v>3864</v>
      </c>
      <c r="B476" s="661" t="s">
        <v>3321</v>
      </c>
      <c r="C476" s="661" t="s">
        <v>3360</v>
      </c>
      <c r="D476" s="661" t="s">
        <v>3377</v>
      </c>
      <c r="E476" s="661" t="s">
        <v>3378</v>
      </c>
      <c r="F476" s="664">
        <v>122</v>
      </c>
      <c r="G476" s="664">
        <v>59048</v>
      </c>
      <c r="H476" s="664">
        <v>1</v>
      </c>
      <c r="I476" s="664">
        <v>484</v>
      </c>
      <c r="J476" s="664">
        <v>67</v>
      </c>
      <c r="K476" s="664">
        <v>32428</v>
      </c>
      <c r="L476" s="664">
        <v>0.54918032786885251</v>
      </c>
      <c r="M476" s="664">
        <v>484</v>
      </c>
      <c r="N476" s="664">
        <v>33</v>
      </c>
      <c r="O476" s="664">
        <v>16071</v>
      </c>
      <c r="P476" s="677">
        <v>0.27216840536512665</v>
      </c>
      <c r="Q476" s="665">
        <v>487</v>
      </c>
    </row>
    <row r="477" spans="1:17" ht="14.4" customHeight="1" x14ac:dyDescent="0.3">
      <c r="A477" s="660" t="s">
        <v>3864</v>
      </c>
      <c r="B477" s="661" t="s">
        <v>3321</v>
      </c>
      <c r="C477" s="661" t="s">
        <v>3360</v>
      </c>
      <c r="D477" s="661" t="s">
        <v>3379</v>
      </c>
      <c r="E477" s="661" t="s">
        <v>3380</v>
      </c>
      <c r="F477" s="664">
        <v>23</v>
      </c>
      <c r="G477" s="664">
        <v>15571</v>
      </c>
      <c r="H477" s="664">
        <v>1</v>
      </c>
      <c r="I477" s="664">
        <v>677</v>
      </c>
      <c r="J477" s="664">
        <v>21</v>
      </c>
      <c r="K477" s="664">
        <v>14217</v>
      </c>
      <c r="L477" s="664">
        <v>0.91304347826086951</v>
      </c>
      <c r="M477" s="664">
        <v>677</v>
      </c>
      <c r="N477" s="664">
        <v>3</v>
      </c>
      <c r="O477" s="664">
        <v>2040</v>
      </c>
      <c r="P477" s="677">
        <v>0.13101278016826151</v>
      </c>
      <c r="Q477" s="665">
        <v>680</v>
      </c>
    </row>
    <row r="478" spans="1:17" ht="14.4" customHeight="1" x14ac:dyDescent="0.3">
      <c r="A478" s="660" t="s">
        <v>3864</v>
      </c>
      <c r="B478" s="661" t="s">
        <v>3321</v>
      </c>
      <c r="C478" s="661" t="s">
        <v>3360</v>
      </c>
      <c r="D478" s="661" t="s">
        <v>3381</v>
      </c>
      <c r="E478" s="661" t="s">
        <v>3378</v>
      </c>
      <c r="F478" s="664">
        <v>80</v>
      </c>
      <c r="G478" s="664">
        <v>44240</v>
      </c>
      <c r="H478" s="664">
        <v>1</v>
      </c>
      <c r="I478" s="664">
        <v>553</v>
      </c>
      <c r="J478" s="664">
        <v>86</v>
      </c>
      <c r="K478" s="664">
        <v>47558</v>
      </c>
      <c r="L478" s="664">
        <v>1.075</v>
      </c>
      <c r="M478" s="664">
        <v>553</v>
      </c>
      <c r="N478" s="664">
        <v>130</v>
      </c>
      <c r="O478" s="664">
        <v>72670</v>
      </c>
      <c r="P478" s="677">
        <v>1.642631103074141</v>
      </c>
      <c r="Q478" s="665">
        <v>559</v>
      </c>
    </row>
    <row r="479" spans="1:17" ht="14.4" customHeight="1" x14ac:dyDescent="0.3">
      <c r="A479" s="660" t="s">
        <v>3864</v>
      </c>
      <c r="B479" s="661" t="s">
        <v>3321</v>
      </c>
      <c r="C479" s="661" t="s">
        <v>3360</v>
      </c>
      <c r="D479" s="661" t="s">
        <v>3458</v>
      </c>
      <c r="E479" s="661" t="s">
        <v>3380</v>
      </c>
      <c r="F479" s="664">
        <v>44</v>
      </c>
      <c r="G479" s="664">
        <v>32824</v>
      </c>
      <c r="H479" s="664">
        <v>1</v>
      </c>
      <c r="I479" s="664">
        <v>746</v>
      </c>
      <c r="J479" s="664">
        <v>37</v>
      </c>
      <c r="K479" s="664">
        <v>27602</v>
      </c>
      <c r="L479" s="664">
        <v>0.84090909090909094</v>
      </c>
      <c r="M479" s="664">
        <v>746</v>
      </c>
      <c r="N479" s="664">
        <v>66</v>
      </c>
      <c r="O479" s="664">
        <v>49632</v>
      </c>
      <c r="P479" s="677">
        <v>1.5120643431635388</v>
      </c>
      <c r="Q479" s="665">
        <v>752</v>
      </c>
    </row>
    <row r="480" spans="1:17" ht="14.4" customHeight="1" x14ac:dyDescent="0.3">
      <c r="A480" s="660" t="s">
        <v>3864</v>
      </c>
      <c r="B480" s="661" t="s">
        <v>3321</v>
      </c>
      <c r="C480" s="661" t="s">
        <v>3360</v>
      </c>
      <c r="D480" s="661" t="s">
        <v>3459</v>
      </c>
      <c r="E480" s="661" t="s">
        <v>3460</v>
      </c>
      <c r="F480" s="664">
        <v>401</v>
      </c>
      <c r="G480" s="664">
        <v>322003</v>
      </c>
      <c r="H480" s="664">
        <v>1</v>
      </c>
      <c r="I480" s="664">
        <v>803</v>
      </c>
      <c r="J480" s="664">
        <v>449</v>
      </c>
      <c r="K480" s="664">
        <v>360547</v>
      </c>
      <c r="L480" s="664">
        <v>1.1197007481296759</v>
      </c>
      <c r="M480" s="664">
        <v>803</v>
      </c>
      <c r="N480" s="664">
        <v>476</v>
      </c>
      <c r="O480" s="664">
        <v>385084</v>
      </c>
      <c r="P480" s="677">
        <v>1.1959019015350789</v>
      </c>
      <c r="Q480" s="665">
        <v>809</v>
      </c>
    </row>
    <row r="481" spans="1:17" ht="14.4" customHeight="1" x14ac:dyDescent="0.3">
      <c r="A481" s="660" t="s">
        <v>3864</v>
      </c>
      <c r="B481" s="661" t="s">
        <v>3321</v>
      </c>
      <c r="C481" s="661" t="s">
        <v>3360</v>
      </c>
      <c r="D481" s="661" t="s">
        <v>3382</v>
      </c>
      <c r="E481" s="661" t="s">
        <v>3383</v>
      </c>
      <c r="F481" s="664">
        <v>2</v>
      </c>
      <c r="G481" s="664">
        <v>878</v>
      </c>
      <c r="H481" s="664">
        <v>1</v>
      </c>
      <c r="I481" s="664">
        <v>439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3864</v>
      </c>
      <c r="B482" s="661" t="s">
        <v>3321</v>
      </c>
      <c r="C482" s="661" t="s">
        <v>3360</v>
      </c>
      <c r="D482" s="661" t="s">
        <v>3481</v>
      </c>
      <c r="E482" s="661" t="s">
        <v>3423</v>
      </c>
      <c r="F482" s="664">
        <v>1</v>
      </c>
      <c r="G482" s="664">
        <v>431</v>
      </c>
      <c r="H482" s="664">
        <v>1</v>
      </c>
      <c r="I482" s="664">
        <v>431</v>
      </c>
      <c r="J482" s="664"/>
      <c r="K482" s="664"/>
      <c r="L482" s="664"/>
      <c r="M482" s="664"/>
      <c r="N482" s="664">
        <v>2</v>
      </c>
      <c r="O482" s="664">
        <v>874</v>
      </c>
      <c r="P482" s="677">
        <v>2.0278422273781902</v>
      </c>
      <c r="Q482" s="665">
        <v>437</v>
      </c>
    </row>
    <row r="483" spans="1:17" ht="14.4" customHeight="1" x14ac:dyDescent="0.3">
      <c r="A483" s="660" t="s">
        <v>3864</v>
      </c>
      <c r="B483" s="661" t="s">
        <v>3321</v>
      </c>
      <c r="C483" s="661" t="s">
        <v>3360</v>
      </c>
      <c r="D483" s="661" t="s">
        <v>3482</v>
      </c>
      <c r="E483" s="661" t="s">
        <v>3416</v>
      </c>
      <c r="F483" s="664">
        <v>56</v>
      </c>
      <c r="G483" s="664">
        <v>39480</v>
      </c>
      <c r="H483" s="664">
        <v>1</v>
      </c>
      <c r="I483" s="664">
        <v>705</v>
      </c>
      <c r="J483" s="664">
        <v>46</v>
      </c>
      <c r="K483" s="664">
        <v>32430</v>
      </c>
      <c r="L483" s="664">
        <v>0.8214285714285714</v>
      </c>
      <c r="M483" s="664">
        <v>705</v>
      </c>
      <c r="N483" s="664">
        <v>36</v>
      </c>
      <c r="O483" s="664">
        <v>25740</v>
      </c>
      <c r="P483" s="677">
        <v>0.65197568389057747</v>
      </c>
      <c r="Q483" s="665">
        <v>715</v>
      </c>
    </row>
    <row r="484" spans="1:17" ht="14.4" customHeight="1" x14ac:dyDescent="0.3">
      <c r="A484" s="660" t="s">
        <v>3864</v>
      </c>
      <c r="B484" s="661" t="s">
        <v>3321</v>
      </c>
      <c r="C484" s="661" t="s">
        <v>3360</v>
      </c>
      <c r="D484" s="661" t="s">
        <v>3483</v>
      </c>
      <c r="E484" s="661" t="s">
        <v>3484</v>
      </c>
      <c r="F484" s="664">
        <v>1</v>
      </c>
      <c r="G484" s="664">
        <v>818</v>
      </c>
      <c r="H484" s="664">
        <v>1</v>
      </c>
      <c r="I484" s="664">
        <v>818</v>
      </c>
      <c r="J484" s="664">
        <v>4</v>
      </c>
      <c r="K484" s="664">
        <v>3272</v>
      </c>
      <c r="L484" s="664">
        <v>4</v>
      </c>
      <c r="M484" s="664">
        <v>818</v>
      </c>
      <c r="N484" s="664">
        <v>1</v>
      </c>
      <c r="O484" s="664">
        <v>824</v>
      </c>
      <c r="P484" s="677">
        <v>1.0073349633251834</v>
      </c>
      <c r="Q484" s="665">
        <v>824</v>
      </c>
    </row>
    <row r="485" spans="1:17" ht="14.4" customHeight="1" x14ac:dyDescent="0.3">
      <c r="A485" s="660" t="s">
        <v>3864</v>
      </c>
      <c r="B485" s="661" t="s">
        <v>3321</v>
      </c>
      <c r="C485" s="661" t="s">
        <v>3360</v>
      </c>
      <c r="D485" s="661" t="s">
        <v>3461</v>
      </c>
      <c r="E485" s="661" t="s">
        <v>3462</v>
      </c>
      <c r="F485" s="664">
        <v>103</v>
      </c>
      <c r="G485" s="664">
        <v>21321</v>
      </c>
      <c r="H485" s="664">
        <v>1</v>
      </c>
      <c r="I485" s="664">
        <v>207</v>
      </c>
      <c r="J485" s="664">
        <v>116</v>
      </c>
      <c r="K485" s="664">
        <v>24012</v>
      </c>
      <c r="L485" s="664">
        <v>1.1262135922330097</v>
      </c>
      <c r="M485" s="664">
        <v>207</v>
      </c>
      <c r="N485" s="664">
        <v>154</v>
      </c>
      <c r="O485" s="664">
        <v>32340</v>
      </c>
      <c r="P485" s="677">
        <v>1.5168144083298156</v>
      </c>
      <c r="Q485" s="665">
        <v>210</v>
      </c>
    </row>
    <row r="486" spans="1:17" ht="14.4" customHeight="1" x14ac:dyDescent="0.3">
      <c r="A486" s="660" t="s">
        <v>3864</v>
      </c>
      <c r="B486" s="661" t="s">
        <v>3321</v>
      </c>
      <c r="C486" s="661" t="s">
        <v>3360</v>
      </c>
      <c r="D486" s="661" t="s">
        <v>3390</v>
      </c>
      <c r="E486" s="661" t="s">
        <v>3391</v>
      </c>
      <c r="F486" s="664">
        <v>910</v>
      </c>
      <c r="G486" s="664">
        <v>74620</v>
      </c>
      <c r="H486" s="664">
        <v>1</v>
      </c>
      <c r="I486" s="664">
        <v>82</v>
      </c>
      <c r="J486" s="664">
        <v>943</v>
      </c>
      <c r="K486" s="664">
        <v>77326</v>
      </c>
      <c r="L486" s="664">
        <v>1.0362637362637364</v>
      </c>
      <c r="M486" s="664">
        <v>82</v>
      </c>
      <c r="N486" s="664">
        <v>883</v>
      </c>
      <c r="O486" s="664">
        <v>75055</v>
      </c>
      <c r="P486" s="677">
        <v>1.0058295363173413</v>
      </c>
      <c r="Q486" s="665">
        <v>85</v>
      </c>
    </row>
    <row r="487" spans="1:17" ht="14.4" customHeight="1" x14ac:dyDescent="0.3">
      <c r="A487" s="660" t="s">
        <v>3864</v>
      </c>
      <c r="B487" s="661" t="s">
        <v>3321</v>
      </c>
      <c r="C487" s="661" t="s">
        <v>3360</v>
      </c>
      <c r="D487" s="661" t="s">
        <v>3394</v>
      </c>
      <c r="E487" s="661" t="s">
        <v>3395</v>
      </c>
      <c r="F487" s="664"/>
      <c r="G487" s="664"/>
      <c r="H487" s="664"/>
      <c r="I487" s="664"/>
      <c r="J487" s="664">
        <v>1</v>
      </c>
      <c r="K487" s="664">
        <v>703</v>
      </c>
      <c r="L487" s="664"/>
      <c r="M487" s="664">
        <v>703</v>
      </c>
      <c r="N487" s="664">
        <v>1</v>
      </c>
      <c r="O487" s="664">
        <v>707</v>
      </c>
      <c r="P487" s="677"/>
      <c r="Q487" s="665">
        <v>707</v>
      </c>
    </row>
    <row r="488" spans="1:17" ht="14.4" customHeight="1" x14ac:dyDescent="0.3">
      <c r="A488" s="660" t="s">
        <v>3864</v>
      </c>
      <c r="B488" s="661" t="s">
        <v>3321</v>
      </c>
      <c r="C488" s="661" t="s">
        <v>3360</v>
      </c>
      <c r="D488" s="661" t="s">
        <v>3485</v>
      </c>
      <c r="E488" s="661" t="s">
        <v>3460</v>
      </c>
      <c r="F488" s="664">
        <v>88</v>
      </c>
      <c r="G488" s="664">
        <v>81752</v>
      </c>
      <c r="H488" s="664">
        <v>1</v>
      </c>
      <c r="I488" s="664">
        <v>929</v>
      </c>
      <c r="J488" s="664">
        <v>101</v>
      </c>
      <c r="K488" s="664">
        <v>93829</v>
      </c>
      <c r="L488" s="664">
        <v>1.1477272727272727</v>
      </c>
      <c r="M488" s="664">
        <v>929</v>
      </c>
      <c r="N488" s="664">
        <v>127</v>
      </c>
      <c r="O488" s="664">
        <v>118745</v>
      </c>
      <c r="P488" s="677">
        <v>1.452502691065662</v>
      </c>
      <c r="Q488" s="665">
        <v>935</v>
      </c>
    </row>
    <row r="489" spans="1:17" ht="14.4" customHeight="1" x14ac:dyDescent="0.3">
      <c r="A489" s="660" t="s">
        <v>3864</v>
      </c>
      <c r="B489" s="661" t="s">
        <v>3321</v>
      </c>
      <c r="C489" s="661" t="s">
        <v>3360</v>
      </c>
      <c r="D489" s="661" t="s">
        <v>3400</v>
      </c>
      <c r="E489" s="661" t="s">
        <v>3401</v>
      </c>
      <c r="F489" s="664"/>
      <c r="G489" s="664"/>
      <c r="H489" s="664"/>
      <c r="I489" s="664"/>
      <c r="J489" s="664"/>
      <c r="K489" s="664"/>
      <c r="L489" s="664"/>
      <c r="M489" s="664"/>
      <c r="N489" s="664">
        <v>2</v>
      </c>
      <c r="O489" s="664">
        <v>228</v>
      </c>
      <c r="P489" s="677"/>
      <c r="Q489" s="665">
        <v>114</v>
      </c>
    </row>
    <row r="490" spans="1:17" ht="14.4" customHeight="1" x14ac:dyDescent="0.3">
      <c r="A490" s="660" t="s">
        <v>3864</v>
      </c>
      <c r="B490" s="661" t="s">
        <v>3321</v>
      </c>
      <c r="C490" s="661" t="s">
        <v>3360</v>
      </c>
      <c r="D490" s="661" t="s">
        <v>3463</v>
      </c>
      <c r="E490" s="661" t="s">
        <v>3460</v>
      </c>
      <c r="F490" s="664">
        <v>169</v>
      </c>
      <c r="G490" s="664">
        <v>124046</v>
      </c>
      <c r="H490" s="664">
        <v>1</v>
      </c>
      <c r="I490" s="664">
        <v>734</v>
      </c>
      <c r="J490" s="664">
        <v>170</v>
      </c>
      <c r="K490" s="664">
        <v>124780</v>
      </c>
      <c r="L490" s="664">
        <v>1.0059171597633136</v>
      </c>
      <c r="M490" s="664">
        <v>734</v>
      </c>
      <c r="N490" s="664">
        <v>177</v>
      </c>
      <c r="O490" s="664">
        <v>130449</v>
      </c>
      <c r="P490" s="677">
        <v>1.0516179481805137</v>
      </c>
      <c r="Q490" s="665">
        <v>737</v>
      </c>
    </row>
    <row r="491" spans="1:17" ht="14.4" customHeight="1" x14ac:dyDescent="0.3">
      <c r="A491" s="660" t="s">
        <v>3864</v>
      </c>
      <c r="B491" s="661" t="s">
        <v>3321</v>
      </c>
      <c r="C491" s="661" t="s">
        <v>3360</v>
      </c>
      <c r="D491" s="661" t="s">
        <v>3486</v>
      </c>
      <c r="E491" s="661" t="s">
        <v>3487</v>
      </c>
      <c r="F491" s="664"/>
      <c r="G491" s="664"/>
      <c r="H491" s="664"/>
      <c r="I491" s="664"/>
      <c r="J491" s="664">
        <v>1</v>
      </c>
      <c r="K491" s="664">
        <v>56</v>
      </c>
      <c r="L491" s="664"/>
      <c r="M491" s="664">
        <v>56</v>
      </c>
      <c r="N491" s="664"/>
      <c r="O491" s="664"/>
      <c r="P491" s="677"/>
      <c r="Q491" s="665"/>
    </row>
    <row r="492" spans="1:17" ht="14.4" customHeight="1" x14ac:dyDescent="0.3">
      <c r="A492" s="660" t="s">
        <v>3864</v>
      </c>
      <c r="B492" s="661" t="s">
        <v>3321</v>
      </c>
      <c r="C492" s="661" t="s">
        <v>3360</v>
      </c>
      <c r="D492" s="661" t="s">
        <v>3464</v>
      </c>
      <c r="E492" s="661" t="s">
        <v>3465</v>
      </c>
      <c r="F492" s="664">
        <v>31</v>
      </c>
      <c r="G492" s="664">
        <v>16244</v>
      </c>
      <c r="H492" s="664">
        <v>1</v>
      </c>
      <c r="I492" s="664">
        <v>524</v>
      </c>
      <c r="J492" s="664">
        <v>15</v>
      </c>
      <c r="K492" s="664">
        <v>7860</v>
      </c>
      <c r="L492" s="664">
        <v>0.4838709677419355</v>
      </c>
      <c r="M492" s="664">
        <v>524</v>
      </c>
      <c r="N492" s="664">
        <v>12</v>
      </c>
      <c r="O492" s="664">
        <v>6324</v>
      </c>
      <c r="P492" s="677">
        <v>0.38931297709923662</v>
      </c>
      <c r="Q492" s="665">
        <v>527</v>
      </c>
    </row>
    <row r="493" spans="1:17" ht="14.4" customHeight="1" x14ac:dyDescent="0.3">
      <c r="A493" s="660" t="s">
        <v>3864</v>
      </c>
      <c r="B493" s="661" t="s">
        <v>3321</v>
      </c>
      <c r="C493" s="661" t="s">
        <v>3360</v>
      </c>
      <c r="D493" s="661" t="s">
        <v>3406</v>
      </c>
      <c r="E493" s="661" t="s">
        <v>3407</v>
      </c>
      <c r="F493" s="664">
        <v>53</v>
      </c>
      <c r="G493" s="664">
        <v>15688</v>
      </c>
      <c r="H493" s="664">
        <v>1</v>
      </c>
      <c r="I493" s="664">
        <v>296</v>
      </c>
      <c r="J493" s="664">
        <v>52</v>
      </c>
      <c r="K493" s="664">
        <v>15392</v>
      </c>
      <c r="L493" s="664">
        <v>0.98113207547169812</v>
      </c>
      <c r="M493" s="664">
        <v>296</v>
      </c>
      <c r="N493" s="664">
        <v>3</v>
      </c>
      <c r="O493" s="664">
        <v>897</v>
      </c>
      <c r="P493" s="677">
        <v>5.717746047934727E-2</v>
      </c>
      <c r="Q493" s="665">
        <v>299</v>
      </c>
    </row>
    <row r="494" spans="1:17" ht="14.4" customHeight="1" x14ac:dyDescent="0.3">
      <c r="A494" s="660" t="s">
        <v>3864</v>
      </c>
      <c r="B494" s="661" t="s">
        <v>3321</v>
      </c>
      <c r="C494" s="661" t="s">
        <v>3360</v>
      </c>
      <c r="D494" s="661" t="s">
        <v>3466</v>
      </c>
      <c r="E494" s="661" t="s">
        <v>3462</v>
      </c>
      <c r="F494" s="664">
        <v>50</v>
      </c>
      <c r="G494" s="664">
        <v>8600</v>
      </c>
      <c r="H494" s="664">
        <v>1</v>
      </c>
      <c r="I494" s="664">
        <v>172</v>
      </c>
      <c r="J494" s="664">
        <v>50</v>
      </c>
      <c r="K494" s="664">
        <v>8600</v>
      </c>
      <c r="L494" s="664">
        <v>1</v>
      </c>
      <c r="M494" s="664">
        <v>172</v>
      </c>
      <c r="N494" s="664">
        <v>57</v>
      </c>
      <c r="O494" s="664">
        <v>9918</v>
      </c>
      <c r="P494" s="677">
        <v>1.1532558139534883</v>
      </c>
      <c r="Q494" s="665">
        <v>174</v>
      </c>
    </row>
    <row r="495" spans="1:17" ht="14.4" customHeight="1" x14ac:dyDescent="0.3">
      <c r="A495" s="660" t="s">
        <v>3864</v>
      </c>
      <c r="B495" s="661" t="s">
        <v>3321</v>
      </c>
      <c r="C495" s="661" t="s">
        <v>3360</v>
      </c>
      <c r="D495" s="661" t="s">
        <v>3410</v>
      </c>
      <c r="E495" s="661" t="s">
        <v>3407</v>
      </c>
      <c r="F495" s="664">
        <v>18</v>
      </c>
      <c r="G495" s="664">
        <v>6570</v>
      </c>
      <c r="H495" s="664">
        <v>1</v>
      </c>
      <c r="I495" s="664">
        <v>365</v>
      </c>
      <c r="J495" s="664">
        <v>22</v>
      </c>
      <c r="K495" s="664">
        <v>8030</v>
      </c>
      <c r="L495" s="664">
        <v>1.2222222222222223</v>
      </c>
      <c r="M495" s="664">
        <v>365</v>
      </c>
      <c r="N495" s="664">
        <v>36</v>
      </c>
      <c r="O495" s="664">
        <v>13356</v>
      </c>
      <c r="P495" s="677">
        <v>2.032876712328767</v>
      </c>
      <c r="Q495" s="665">
        <v>371</v>
      </c>
    </row>
    <row r="496" spans="1:17" ht="14.4" customHeight="1" x14ac:dyDescent="0.3">
      <c r="A496" s="660" t="s">
        <v>3864</v>
      </c>
      <c r="B496" s="661" t="s">
        <v>3321</v>
      </c>
      <c r="C496" s="661" t="s">
        <v>3360</v>
      </c>
      <c r="D496" s="661" t="s">
        <v>3413</v>
      </c>
      <c r="E496" s="661" t="s">
        <v>3414</v>
      </c>
      <c r="F496" s="664">
        <v>2</v>
      </c>
      <c r="G496" s="664">
        <v>1270</v>
      </c>
      <c r="H496" s="664">
        <v>1</v>
      </c>
      <c r="I496" s="664">
        <v>635</v>
      </c>
      <c r="J496" s="664">
        <v>1</v>
      </c>
      <c r="K496" s="664">
        <v>635</v>
      </c>
      <c r="L496" s="664">
        <v>0.5</v>
      </c>
      <c r="M496" s="664">
        <v>635</v>
      </c>
      <c r="N496" s="664"/>
      <c r="O496" s="664"/>
      <c r="P496" s="677"/>
      <c r="Q496" s="665"/>
    </row>
    <row r="497" spans="1:17" ht="14.4" customHeight="1" x14ac:dyDescent="0.3">
      <c r="A497" s="660" t="s">
        <v>3864</v>
      </c>
      <c r="B497" s="661" t="s">
        <v>3321</v>
      </c>
      <c r="C497" s="661" t="s">
        <v>3360</v>
      </c>
      <c r="D497" s="661" t="s">
        <v>3415</v>
      </c>
      <c r="E497" s="661" t="s">
        <v>3416</v>
      </c>
      <c r="F497" s="664">
        <v>13</v>
      </c>
      <c r="G497" s="664">
        <v>7813</v>
      </c>
      <c r="H497" s="664">
        <v>1</v>
      </c>
      <c r="I497" s="664">
        <v>601</v>
      </c>
      <c r="J497" s="664">
        <v>14</v>
      </c>
      <c r="K497" s="664">
        <v>8414</v>
      </c>
      <c r="L497" s="664">
        <v>1.0769230769230769</v>
      </c>
      <c r="M497" s="664">
        <v>601</v>
      </c>
      <c r="N497" s="664">
        <v>19</v>
      </c>
      <c r="O497" s="664">
        <v>11514</v>
      </c>
      <c r="P497" s="677">
        <v>1.4736976833482658</v>
      </c>
      <c r="Q497" s="665">
        <v>606</v>
      </c>
    </row>
    <row r="498" spans="1:17" ht="14.4" customHeight="1" x14ac:dyDescent="0.3">
      <c r="A498" s="660" t="s">
        <v>3864</v>
      </c>
      <c r="B498" s="661" t="s">
        <v>3321</v>
      </c>
      <c r="C498" s="661" t="s">
        <v>3360</v>
      </c>
      <c r="D498" s="661" t="s">
        <v>3417</v>
      </c>
      <c r="E498" s="661" t="s">
        <v>3418</v>
      </c>
      <c r="F498" s="664">
        <v>76</v>
      </c>
      <c r="G498" s="664">
        <v>20444</v>
      </c>
      <c r="H498" s="664">
        <v>1</v>
      </c>
      <c r="I498" s="664">
        <v>269</v>
      </c>
      <c r="J498" s="664">
        <v>66</v>
      </c>
      <c r="K498" s="664">
        <v>17754</v>
      </c>
      <c r="L498" s="664">
        <v>0.86842105263157898</v>
      </c>
      <c r="M498" s="664">
        <v>269</v>
      </c>
      <c r="N498" s="664">
        <v>58</v>
      </c>
      <c r="O498" s="664">
        <v>15776</v>
      </c>
      <c r="P498" s="677">
        <v>0.77166894932498531</v>
      </c>
      <c r="Q498" s="665">
        <v>272</v>
      </c>
    </row>
    <row r="499" spans="1:17" ht="14.4" customHeight="1" x14ac:dyDescent="0.3">
      <c r="A499" s="660" t="s">
        <v>3864</v>
      </c>
      <c r="B499" s="661" t="s">
        <v>3321</v>
      </c>
      <c r="C499" s="661" t="s">
        <v>3360</v>
      </c>
      <c r="D499" s="661" t="s">
        <v>3488</v>
      </c>
      <c r="E499" s="661" t="s">
        <v>3489</v>
      </c>
      <c r="F499" s="664">
        <v>1</v>
      </c>
      <c r="G499" s="664">
        <v>100</v>
      </c>
      <c r="H499" s="664">
        <v>1</v>
      </c>
      <c r="I499" s="664">
        <v>100</v>
      </c>
      <c r="J499" s="664">
        <v>1</v>
      </c>
      <c r="K499" s="664">
        <v>100</v>
      </c>
      <c r="L499" s="664">
        <v>1</v>
      </c>
      <c r="M499" s="664">
        <v>100</v>
      </c>
      <c r="N499" s="664">
        <v>2</v>
      </c>
      <c r="O499" s="664">
        <v>200</v>
      </c>
      <c r="P499" s="677">
        <v>2</v>
      </c>
      <c r="Q499" s="665">
        <v>100</v>
      </c>
    </row>
    <row r="500" spans="1:17" ht="14.4" customHeight="1" x14ac:dyDescent="0.3">
      <c r="A500" s="660" t="s">
        <v>3864</v>
      </c>
      <c r="B500" s="661" t="s">
        <v>3321</v>
      </c>
      <c r="C500" s="661" t="s">
        <v>3360</v>
      </c>
      <c r="D500" s="661" t="s">
        <v>3490</v>
      </c>
      <c r="E500" s="661" t="s">
        <v>3460</v>
      </c>
      <c r="F500" s="664"/>
      <c r="G500" s="664"/>
      <c r="H500" s="664"/>
      <c r="I500" s="664"/>
      <c r="J500" s="664">
        <v>13</v>
      </c>
      <c r="K500" s="664">
        <v>13156</v>
      </c>
      <c r="L500" s="664"/>
      <c r="M500" s="664">
        <v>1012</v>
      </c>
      <c r="N500" s="664"/>
      <c r="O500" s="664"/>
      <c r="P500" s="677"/>
      <c r="Q500" s="665"/>
    </row>
    <row r="501" spans="1:17" ht="14.4" customHeight="1" x14ac:dyDescent="0.3">
      <c r="A501" s="660" t="s">
        <v>3864</v>
      </c>
      <c r="B501" s="661" t="s">
        <v>3321</v>
      </c>
      <c r="C501" s="661" t="s">
        <v>3360</v>
      </c>
      <c r="D501" s="661" t="s">
        <v>3491</v>
      </c>
      <c r="E501" s="661" t="s">
        <v>3460</v>
      </c>
      <c r="F501" s="664"/>
      <c r="G501" s="664"/>
      <c r="H501" s="664"/>
      <c r="I501" s="664"/>
      <c r="J501" s="664">
        <v>5</v>
      </c>
      <c r="K501" s="664">
        <v>4300</v>
      </c>
      <c r="L501" s="664"/>
      <c r="M501" s="664">
        <v>860</v>
      </c>
      <c r="N501" s="664"/>
      <c r="O501" s="664"/>
      <c r="P501" s="677"/>
      <c r="Q501" s="665"/>
    </row>
    <row r="502" spans="1:17" ht="14.4" customHeight="1" x14ac:dyDescent="0.3">
      <c r="A502" s="660" t="s">
        <v>3864</v>
      </c>
      <c r="B502" s="661" t="s">
        <v>3321</v>
      </c>
      <c r="C502" s="661" t="s">
        <v>3360</v>
      </c>
      <c r="D502" s="661" t="s">
        <v>3424</v>
      </c>
      <c r="E502" s="661" t="s">
        <v>3425</v>
      </c>
      <c r="F502" s="664">
        <v>2</v>
      </c>
      <c r="G502" s="664">
        <v>1040</v>
      </c>
      <c r="H502" s="664">
        <v>1</v>
      </c>
      <c r="I502" s="664">
        <v>520</v>
      </c>
      <c r="J502" s="664">
        <v>7</v>
      </c>
      <c r="K502" s="664">
        <v>3640</v>
      </c>
      <c r="L502" s="664">
        <v>3.5</v>
      </c>
      <c r="M502" s="664">
        <v>520</v>
      </c>
      <c r="N502" s="664">
        <v>3</v>
      </c>
      <c r="O502" s="664">
        <v>1569</v>
      </c>
      <c r="P502" s="677">
        <v>1.5086538461538461</v>
      </c>
      <c r="Q502" s="665">
        <v>523</v>
      </c>
    </row>
    <row r="503" spans="1:17" ht="14.4" customHeight="1" x14ac:dyDescent="0.3">
      <c r="A503" s="660" t="s">
        <v>3864</v>
      </c>
      <c r="B503" s="661" t="s">
        <v>3321</v>
      </c>
      <c r="C503" s="661" t="s">
        <v>3360</v>
      </c>
      <c r="D503" s="661" t="s">
        <v>3492</v>
      </c>
      <c r="E503" s="661" t="s">
        <v>3425</v>
      </c>
      <c r="F503" s="664"/>
      <c r="G503" s="664"/>
      <c r="H503" s="664"/>
      <c r="I503" s="664"/>
      <c r="J503" s="664">
        <v>2</v>
      </c>
      <c r="K503" s="664">
        <v>1602</v>
      </c>
      <c r="L503" s="664"/>
      <c r="M503" s="664">
        <v>801</v>
      </c>
      <c r="N503" s="664"/>
      <c r="O503" s="664"/>
      <c r="P503" s="677"/>
      <c r="Q503" s="665"/>
    </row>
    <row r="504" spans="1:17" ht="14.4" customHeight="1" x14ac:dyDescent="0.3">
      <c r="A504" s="660" t="s">
        <v>3864</v>
      </c>
      <c r="B504" s="661" t="s">
        <v>3321</v>
      </c>
      <c r="C504" s="661" t="s">
        <v>3360</v>
      </c>
      <c r="D504" s="661" t="s">
        <v>3493</v>
      </c>
      <c r="E504" s="661" t="s">
        <v>3425</v>
      </c>
      <c r="F504" s="664">
        <v>24</v>
      </c>
      <c r="G504" s="664">
        <v>14136</v>
      </c>
      <c r="H504" s="664">
        <v>1</v>
      </c>
      <c r="I504" s="664">
        <v>589</v>
      </c>
      <c r="J504" s="664">
        <v>40</v>
      </c>
      <c r="K504" s="664">
        <v>23560</v>
      </c>
      <c r="L504" s="664">
        <v>1.6666666666666667</v>
      </c>
      <c r="M504" s="664">
        <v>589</v>
      </c>
      <c r="N504" s="664"/>
      <c r="O504" s="664"/>
      <c r="P504" s="677"/>
      <c r="Q504" s="665"/>
    </row>
    <row r="505" spans="1:17" ht="14.4" customHeight="1" x14ac:dyDescent="0.3">
      <c r="A505" s="660" t="s">
        <v>3864</v>
      </c>
      <c r="B505" s="661" t="s">
        <v>3321</v>
      </c>
      <c r="C505" s="661" t="s">
        <v>3360</v>
      </c>
      <c r="D505" s="661" t="s">
        <v>3428</v>
      </c>
      <c r="E505" s="661" t="s">
        <v>3376</v>
      </c>
      <c r="F505" s="664">
        <v>2</v>
      </c>
      <c r="G505" s="664">
        <v>778</v>
      </c>
      <c r="H505" s="664">
        <v>1</v>
      </c>
      <c r="I505" s="664">
        <v>389</v>
      </c>
      <c r="J505" s="664">
        <v>20</v>
      </c>
      <c r="K505" s="664">
        <v>7780</v>
      </c>
      <c r="L505" s="664">
        <v>10</v>
      </c>
      <c r="M505" s="664">
        <v>389</v>
      </c>
      <c r="N505" s="664">
        <v>21</v>
      </c>
      <c r="O505" s="664">
        <v>8295</v>
      </c>
      <c r="P505" s="677">
        <v>10.661953727506427</v>
      </c>
      <c r="Q505" s="665">
        <v>395</v>
      </c>
    </row>
    <row r="506" spans="1:17" ht="14.4" customHeight="1" x14ac:dyDescent="0.3">
      <c r="A506" s="660" t="s">
        <v>3864</v>
      </c>
      <c r="B506" s="661" t="s">
        <v>3321</v>
      </c>
      <c r="C506" s="661" t="s">
        <v>3360</v>
      </c>
      <c r="D506" s="661" t="s">
        <v>3468</v>
      </c>
      <c r="E506" s="661" t="s">
        <v>3469</v>
      </c>
      <c r="F506" s="664"/>
      <c r="G506" s="664"/>
      <c r="H506" s="664"/>
      <c r="I506" s="664"/>
      <c r="J506" s="664"/>
      <c r="K506" s="664"/>
      <c r="L506" s="664"/>
      <c r="M506" s="664"/>
      <c r="N506" s="664">
        <v>1</v>
      </c>
      <c r="O506" s="664">
        <v>611</v>
      </c>
      <c r="P506" s="677"/>
      <c r="Q506" s="665">
        <v>611</v>
      </c>
    </row>
    <row r="507" spans="1:17" ht="14.4" customHeight="1" x14ac:dyDescent="0.3">
      <c r="A507" s="660" t="s">
        <v>3864</v>
      </c>
      <c r="B507" s="661" t="s">
        <v>3321</v>
      </c>
      <c r="C507" s="661" t="s">
        <v>3360</v>
      </c>
      <c r="D507" s="661" t="s">
        <v>3496</v>
      </c>
      <c r="E507" s="661" t="s">
        <v>3497</v>
      </c>
      <c r="F507" s="664">
        <v>1</v>
      </c>
      <c r="G507" s="664">
        <v>340</v>
      </c>
      <c r="H507" s="664">
        <v>1</v>
      </c>
      <c r="I507" s="664">
        <v>340</v>
      </c>
      <c r="J507" s="664">
        <v>2</v>
      </c>
      <c r="K507" s="664">
        <v>680</v>
      </c>
      <c r="L507" s="664">
        <v>2</v>
      </c>
      <c r="M507" s="664">
        <v>340</v>
      </c>
      <c r="N507" s="664"/>
      <c r="O507" s="664"/>
      <c r="P507" s="677"/>
      <c r="Q507" s="665"/>
    </row>
    <row r="508" spans="1:17" ht="14.4" customHeight="1" x14ac:dyDescent="0.3">
      <c r="A508" s="660" t="s">
        <v>3865</v>
      </c>
      <c r="B508" s="661" t="s">
        <v>3321</v>
      </c>
      <c r="C508" s="661" t="s">
        <v>3349</v>
      </c>
      <c r="D508" s="661" t="s">
        <v>3477</v>
      </c>
      <c r="E508" s="661" t="s">
        <v>3478</v>
      </c>
      <c r="F508" s="664"/>
      <c r="G508" s="664"/>
      <c r="H508" s="664"/>
      <c r="I508" s="664"/>
      <c r="J508" s="664">
        <v>109</v>
      </c>
      <c r="K508" s="664">
        <v>98617.75</v>
      </c>
      <c r="L508" s="664"/>
      <c r="M508" s="664">
        <v>904.75</v>
      </c>
      <c r="N508" s="664">
        <v>106</v>
      </c>
      <c r="O508" s="664">
        <v>95903.5</v>
      </c>
      <c r="P508" s="677"/>
      <c r="Q508" s="665">
        <v>904.75</v>
      </c>
    </row>
    <row r="509" spans="1:17" ht="14.4" customHeight="1" x14ac:dyDescent="0.3">
      <c r="A509" s="660" t="s">
        <v>3865</v>
      </c>
      <c r="B509" s="661" t="s">
        <v>3321</v>
      </c>
      <c r="C509" s="661" t="s">
        <v>3349</v>
      </c>
      <c r="D509" s="661" t="s">
        <v>3352</v>
      </c>
      <c r="E509" s="661" t="s">
        <v>3353</v>
      </c>
      <c r="F509" s="664">
        <v>2</v>
      </c>
      <c r="G509" s="664">
        <v>485.28</v>
      </c>
      <c r="H509" s="664">
        <v>1</v>
      </c>
      <c r="I509" s="664">
        <v>242.64</v>
      </c>
      <c r="J509" s="664">
        <v>6</v>
      </c>
      <c r="K509" s="664">
        <v>1455.8399999999997</v>
      </c>
      <c r="L509" s="664">
        <v>2.9999999999999996</v>
      </c>
      <c r="M509" s="664">
        <v>242.63999999999996</v>
      </c>
      <c r="N509" s="664">
        <v>4</v>
      </c>
      <c r="O509" s="664">
        <v>970.56</v>
      </c>
      <c r="P509" s="677">
        <v>2</v>
      </c>
      <c r="Q509" s="665">
        <v>242.64</v>
      </c>
    </row>
    <row r="510" spans="1:17" ht="14.4" customHeight="1" x14ac:dyDescent="0.3">
      <c r="A510" s="660" t="s">
        <v>3865</v>
      </c>
      <c r="B510" s="661" t="s">
        <v>3321</v>
      </c>
      <c r="C510" s="661" t="s">
        <v>3349</v>
      </c>
      <c r="D510" s="661" t="s">
        <v>3354</v>
      </c>
      <c r="E510" s="661" t="s">
        <v>3355</v>
      </c>
      <c r="F510" s="664">
        <v>1</v>
      </c>
      <c r="G510" s="664">
        <v>242.64</v>
      </c>
      <c r="H510" s="664">
        <v>1</v>
      </c>
      <c r="I510" s="664">
        <v>242.64</v>
      </c>
      <c r="J510" s="664"/>
      <c r="K510" s="664"/>
      <c r="L510" s="664"/>
      <c r="M510" s="664"/>
      <c r="N510" s="664">
        <v>2</v>
      </c>
      <c r="O510" s="664">
        <v>485.28</v>
      </c>
      <c r="P510" s="677">
        <v>2</v>
      </c>
      <c r="Q510" s="665">
        <v>242.64</v>
      </c>
    </row>
    <row r="511" spans="1:17" ht="14.4" customHeight="1" x14ac:dyDescent="0.3">
      <c r="A511" s="660" t="s">
        <v>3865</v>
      </c>
      <c r="B511" s="661" t="s">
        <v>3321</v>
      </c>
      <c r="C511" s="661" t="s">
        <v>3349</v>
      </c>
      <c r="D511" s="661" t="s">
        <v>3866</v>
      </c>
      <c r="E511" s="661" t="s">
        <v>3867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65290.91</v>
      </c>
      <c r="P511" s="677"/>
      <c r="Q511" s="665">
        <v>65290.91</v>
      </c>
    </row>
    <row r="512" spans="1:17" ht="14.4" customHeight="1" x14ac:dyDescent="0.3">
      <c r="A512" s="660" t="s">
        <v>3865</v>
      </c>
      <c r="B512" s="661" t="s">
        <v>3321</v>
      </c>
      <c r="C512" s="661" t="s">
        <v>3360</v>
      </c>
      <c r="D512" s="661" t="s">
        <v>3479</v>
      </c>
      <c r="E512" s="661" t="s">
        <v>3480</v>
      </c>
      <c r="F512" s="664">
        <v>10</v>
      </c>
      <c r="G512" s="664">
        <v>1850</v>
      </c>
      <c r="H512" s="664">
        <v>1</v>
      </c>
      <c r="I512" s="664">
        <v>185</v>
      </c>
      <c r="J512" s="664">
        <v>4</v>
      </c>
      <c r="K512" s="664">
        <v>740</v>
      </c>
      <c r="L512" s="664">
        <v>0.4</v>
      </c>
      <c r="M512" s="664">
        <v>185</v>
      </c>
      <c r="N512" s="664">
        <v>2</v>
      </c>
      <c r="O512" s="664">
        <v>378</v>
      </c>
      <c r="P512" s="677">
        <v>0.20432432432432432</v>
      </c>
      <c r="Q512" s="665">
        <v>189</v>
      </c>
    </row>
    <row r="513" spans="1:17" ht="14.4" customHeight="1" x14ac:dyDescent="0.3">
      <c r="A513" s="660" t="s">
        <v>3865</v>
      </c>
      <c r="B513" s="661" t="s">
        <v>3321</v>
      </c>
      <c r="C513" s="661" t="s">
        <v>3360</v>
      </c>
      <c r="D513" s="661" t="s">
        <v>3365</v>
      </c>
      <c r="E513" s="661" t="s">
        <v>3366</v>
      </c>
      <c r="F513" s="664">
        <v>1</v>
      </c>
      <c r="G513" s="664">
        <v>34</v>
      </c>
      <c r="H513" s="664">
        <v>1</v>
      </c>
      <c r="I513" s="664">
        <v>34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3865</v>
      </c>
      <c r="B514" s="661" t="s">
        <v>3321</v>
      </c>
      <c r="C514" s="661" t="s">
        <v>3360</v>
      </c>
      <c r="D514" s="661" t="s">
        <v>3371</v>
      </c>
      <c r="E514" s="661" t="s">
        <v>3372</v>
      </c>
      <c r="F514" s="664">
        <v>448</v>
      </c>
      <c r="G514" s="664">
        <v>103936</v>
      </c>
      <c r="H514" s="664">
        <v>1</v>
      </c>
      <c r="I514" s="664">
        <v>232</v>
      </c>
      <c r="J514" s="664">
        <v>660</v>
      </c>
      <c r="K514" s="664">
        <v>153120</v>
      </c>
      <c r="L514" s="664">
        <v>1.4732142857142858</v>
      </c>
      <c r="M514" s="664">
        <v>232</v>
      </c>
      <c r="N514" s="664">
        <v>661</v>
      </c>
      <c r="O514" s="664">
        <v>155335</v>
      </c>
      <c r="P514" s="677">
        <v>1.4945254772167487</v>
      </c>
      <c r="Q514" s="665">
        <v>235</v>
      </c>
    </row>
    <row r="515" spans="1:17" ht="14.4" customHeight="1" x14ac:dyDescent="0.3">
      <c r="A515" s="660" t="s">
        <v>3865</v>
      </c>
      <c r="B515" s="661" t="s">
        <v>3321</v>
      </c>
      <c r="C515" s="661" t="s">
        <v>3360</v>
      </c>
      <c r="D515" s="661" t="s">
        <v>3373</v>
      </c>
      <c r="E515" s="661" t="s">
        <v>3374</v>
      </c>
      <c r="F515" s="664">
        <v>248</v>
      </c>
      <c r="G515" s="664">
        <v>28768</v>
      </c>
      <c r="H515" s="664">
        <v>1</v>
      </c>
      <c r="I515" s="664">
        <v>116</v>
      </c>
      <c r="J515" s="664">
        <v>204</v>
      </c>
      <c r="K515" s="664">
        <v>23664</v>
      </c>
      <c r="L515" s="664">
        <v>0.82258064516129037</v>
      </c>
      <c r="M515" s="664">
        <v>116</v>
      </c>
      <c r="N515" s="664">
        <v>77</v>
      </c>
      <c r="O515" s="664">
        <v>9086</v>
      </c>
      <c r="P515" s="677">
        <v>0.31583704115684091</v>
      </c>
      <c r="Q515" s="665">
        <v>118</v>
      </c>
    </row>
    <row r="516" spans="1:17" ht="14.4" customHeight="1" x14ac:dyDescent="0.3">
      <c r="A516" s="660" t="s">
        <v>3865</v>
      </c>
      <c r="B516" s="661" t="s">
        <v>3321</v>
      </c>
      <c r="C516" s="661" t="s">
        <v>3360</v>
      </c>
      <c r="D516" s="661" t="s">
        <v>3377</v>
      </c>
      <c r="E516" s="661" t="s">
        <v>3378</v>
      </c>
      <c r="F516" s="664"/>
      <c r="G516" s="664"/>
      <c r="H516" s="664"/>
      <c r="I516" s="664"/>
      <c r="J516" s="664">
        <v>15</v>
      </c>
      <c r="K516" s="664">
        <v>7260</v>
      </c>
      <c r="L516" s="664"/>
      <c r="M516" s="664">
        <v>484</v>
      </c>
      <c r="N516" s="664">
        <v>22</v>
      </c>
      <c r="O516" s="664">
        <v>10714</v>
      </c>
      <c r="P516" s="677"/>
      <c r="Q516" s="665">
        <v>487</v>
      </c>
    </row>
    <row r="517" spans="1:17" ht="14.4" customHeight="1" x14ac:dyDescent="0.3">
      <c r="A517" s="660" t="s">
        <v>3865</v>
      </c>
      <c r="B517" s="661" t="s">
        <v>3321</v>
      </c>
      <c r="C517" s="661" t="s">
        <v>3360</v>
      </c>
      <c r="D517" s="661" t="s">
        <v>3379</v>
      </c>
      <c r="E517" s="661" t="s">
        <v>3380</v>
      </c>
      <c r="F517" s="664">
        <v>21</v>
      </c>
      <c r="G517" s="664">
        <v>14217</v>
      </c>
      <c r="H517" s="664">
        <v>1</v>
      </c>
      <c r="I517" s="664">
        <v>677</v>
      </c>
      <c r="J517" s="664">
        <v>18</v>
      </c>
      <c r="K517" s="664">
        <v>12186</v>
      </c>
      <c r="L517" s="664">
        <v>0.8571428571428571</v>
      </c>
      <c r="M517" s="664">
        <v>677</v>
      </c>
      <c r="N517" s="664">
        <v>31</v>
      </c>
      <c r="O517" s="664">
        <v>21080</v>
      </c>
      <c r="P517" s="677">
        <v>1.4827319406344517</v>
      </c>
      <c r="Q517" s="665">
        <v>680</v>
      </c>
    </row>
    <row r="518" spans="1:17" ht="14.4" customHeight="1" x14ac:dyDescent="0.3">
      <c r="A518" s="660" t="s">
        <v>3865</v>
      </c>
      <c r="B518" s="661" t="s">
        <v>3321</v>
      </c>
      <c r="C518" s="661" t="s">
        <v>3360</v>
      </c>
      <c r="D518" s="661" t="s">
        <v>3381</v>
      </c>
      <c r="E518" s="661" t="s">
        <v>3378</v>
      </c>
      <c r="F518" s="664">
        <v>30</v>
      </c>
      <c r="G518" s="664">
        <v>16590</v>
      </c>
      <c r="H518" s="664">
        <v>1</v>
      </c>
      <c r="I518" s="664">
        <v>553</v>
      </c>
      <c r="J518" s="664">
        <v>45</v>
      </c>
      <c r="K518" s="664">
        <v>24885</v>
      </c>
      <c r="L518" s="664">
        <v>1.5</v>
      </c>
      <c r="M518" s="664">
        <v>553</v>
      </c>
      <c r="N518" s="664">
        <v>30</v>
      </c>
      <c r="O518" s="664">
        <v>16770</v>
      </c>
      <c r="P518" s="677">
        <v>1.0108499095840868</v>
      </c>
      <c r="Q518" s="665">
        <v>559</v>
      </c>
    </row>
    <row r="519" spans="1:17" ht="14.4" customHeight="1" x14ac:dyDescent="0.3">
      <c r="A519" s="660" t="s">
        <v>3865</v>
      </c>
      <c r="B519" s="661" t="s">
        <v>3321</v>
      </c>
      <c r="C519" s="661" t="s">
        <v>3360</v>
      </c>
      <c r="D519" s="661" t="s">
        <v>3458</v>
      </c>
      <c r="E519" s="661" t="s">
        <v>3380</v>
      </c>
      <c r="F519" s="664">
        <v>152</v>
      </c>
      <c r="G519" s="664">
        <v>113392</v>
      </c>
      <c r="H519" s="664">
        <v>1</v>
      </c>
      <c r="I519" s="664">
        <v>746</v>
      </c>
      <c r="J519" s="664">
        <v>80</v>
      </c>
      <c r="K519" s="664">
        <v>59680</v>
      </c>
      <c r="L519" s="664">
        <v>0.52631578947368418</v>
      </c>
      <c r="M519" s="664">
        <v>746</v>
      </c>
      <c r="N519" s="664">
        <v>363</v>
      </c>
      <c r="O519" s="664">
        <v>272976</v>
      </c>
      <c r="P519" s="677">
        <v>2.4073655989840552</v>
      </c>
      <c r="Q519" s="665">
        <v>752</v>
      </c>
    </row>
    <row r="520" spans="1:17" ht="14.4" customHeight="1" x14ac:dyDescent="0.3">
      <c r="A520" s="660" t="s">
        <v>3865</v>
      </c>
      <c r="B520" s="661" t="s">
        <v>3321</v>
      </c>
      <c r="C520" s="661" t="s">
        <v>3360</v>
      </c>
      <c r="D520" s="661" t="s">
        <v>3459</v>
      </c>
      <c r="E520" s="661" t="s">
        <v>3460</v>
      </c>
      <c r="F520" s="664">
        <v>229</v>
      </c>
      <c r="G520" s="664">
        <v>183887</v>
      </c>
      <c r="H520" s="664">
        <v>1</v>
      </c>
      <c r="I520" s="664">
        <v>803</v>
      </c>
      <c r="J520" s="664">
        <v>742</v>
      </c>
      <c r="K520" s="664">
        <v>595826</v>
      </c>
      <c r="L520" s="664">
        <v>3.2401746724890828</v>
      </c>
      <c r="M520" s="664">
        <v>803</v>
      </c>
      <c r="N520" s="664">
        <v>513</v>
      </c>
      <c r="O520" s="664">
        <v>415017</v>
      </c>
      <c r="P520" s="677">
        <v>2.2569132130058134</v>
      </c>
      <c r="Q520" s="665">
        <v>809</v>
      </c>
    </row>
    <row r="521" spans="1:17" ht="14.4" customHeight="1" x14ac:dyDescent="0.3">
      <c r="A521" s="660" t="s">
        <v>3865</v>
      </c>
      <c r="B521" s="661" t="s">
        <v>3321</v>
      </c>
      <c r="C521" s="661" t="s">
        <v>3360</v>
      </c>
      <c r="D521" s="661" t="s">
        <v>3382</v>
      </c>
      <c r="E521" s="661" t="s">
        <v>3383</v>
      </c>
      <c r="F521" s="664">
        <v>5</v>
      </c>
      <c r="G521" s="664">
        <v>2195</v>
      </c>
      <c r="H521" s="664">
        <v>1</v>
      </c>
      <c r="I521" s="664">
        <v>439</v>
      </c>
      <c r="J521" s="664">
        <v>2</v>
      </c>
      <c r="K521" s="664">
        <v>878</v>
      </c>
      <c r="L521" s="664">
        <v>0.4</v>
      </c>
      <c r="M521" s="664">
        <v>439</v>
      </c>
      <c r="N521" s="664">
        <v>2</v>
      </c>
      <c r="O521" s="664">
        <v>898</v>
      </c>
      <c r="P521" s="677">
        <v>0.40911161731207291</v>
      </c>
      <c r="Q521" s="665">
        <v>449</v>
      </c>
    </row>
    <row r="522" spans="1:17" ht="14.4" customHeight="1" x14ac:dyDescent="0.3">
      <c r="A522" s="660" t="s">
        <v>3865</v>
      </c>
      <c r="B522" s="661" t="s">
        <v>3321</v>
      </c>
      <c r="C522" s="661" t="s">
        <v>3360</v>
      </c>
      <c r="D522" s="661" t="s">
        <v>3481</v>
      </c>
      <c r="E522" s="661" t="s">
        <v>3423</v>
      </c>
      <c r="F522" s="664">
        <v>3</v>
      </c>
      <c r="G522" s="664">
        <v>1293</v>
      </c>
      <c r="H522" s="664">
        <v>1</v>
      </c>
      <c r="I522" s="664">
        <v>431</v>
      </c>
      <c r="J522" s="664">
        <v>9</v>
      </c>
      <c r="K522" s="664">
        <v>3879</v>
      </c>
      <c r="L522" s="664">
        <v>3</v>
      </c>
      <c r="M522" s="664">
        <v>431</v>
      </c>
      <c r="N522" s="664">
        <v>6</v>
      </c>
      <c r="O522" s="664">
        <v>2622</v>
      </c>
      <c r="P522" s="677">
        <v>2.0278422273781902</v>
      </c>
      <c r="Q522" s="665">
        <v>437</v>
      </c>
    </row>
    <row r="523" spans="1:17" ht="14.4" customHeight="1" x14ac:dyDescent="0.3">
      <c r="A523" s="660" t="s">
        <v>3865</v>
      </c>
      <c r="B523" s="661" t="s">
        <v>3321</v>
      </c>
      <c r="C523" s="661" t="s">
        <v>3360</v>
      </c>
      <c r="D523" s="661" t="s">
        <v>3482</v>
      </c>
      <c r="E523" s="661" t="s">
        <v>3416</v>
      </c>
      <c r="F523" s="664">
        <v>69</v>
      </c>
      <c r="G523" s="664">
        <v>48645</v>
      </c>
      <c r="H523" s="664">
        <v>1</v>
      </c>
      <c r="I523" s="664">
        <v>705</v>
      </c>
      <c r="J523" s="664">
        <v>48</v>
      </c>
      <c r="K523" s="664">
        <v>33840</v>
      </c>
      <c r="L523" s="664">
        <v>0.69565217391304346</v>
      </c>
      <c r="M523" s="664">
        <v>705</v>
      </c>
      <c r="N523" s="664">
        <v>38</v>
      </c>
      <c r="O523" s="664">
        <v>27170</v>
      </c>
      <c r="P523" s="677">
        <v>0.55853633466954467</v>
      </c>
      <c r="Q523" s="665">
        <v>715</v>
      </c>
    </row>
    <row r="524" spans="1:17" ht="14.4" customHeight="1" x14ac:dyDescent="0.3">
      <c r="A524" s="660" t="s">
        <v>3865</v>
      </c>
      <c r="B524" s="661" t="s">
        <v>3321</v>
      </c>
      <c r="C524" s="661" t="s">
        <v>3360</v>
      </c>
      <c r="D524" s="661" t="s">
        <v>3483</v>
      </c>
      <c r="E524" s="661" t="s">
        <v>3484</v>
      </c>
      <c r="F524" s="664"/>
      <c r="G524" s="664"/>
      <c r="H524" s="664"/>
      <c r="I524" s="664"/>
      <c r="J524" s="664">
        <v>1</v>
      </c>
      <c r="K524" s="664">
        <v>818</v>
      </c>
      <c r="L524" s="664"/>
      <c r="M524" s="664">
        <v>818</v>
      </c>
      <c r="N524" s="664"/>
      <c r="O524" s="664"/>
      <c r="P524" s="677"/>
      <c r="Q524" s="665"/>
    </row>
    <row r="525" spans="1:17" ht="14.4" customHeight="1" x14ac:dyDescent="0.3">
      <c r="A525" s="660" t="s">
        <v>3865</v>
      </c>
      <c r="B525" s="661" t="s">
        <v>3321</v>
      </c>
      <c r="C525" s="661" t="s">
        <v>3360</v>
      </c>
      <c r="D525" s="661" t="s">
        <v>3461</v>
      </c>
      <c r="E525" s="661" t="s">
        <v>3462</v>
      </c>
      <c r="F525" s="664">
        <v>124</v>
      </c>
      <c r="G525" s="664">
        <v>25668</v>
      </c>
      <c r="H525" s="664">
        <v>1</v>
      </c>
      <c r="I525" s="664">
        <v>207</v>
      </c>
      <c r="J525" s="664">
        <v>282</v>
      </c>
      <c r="K525" s="664">
        <v>58374</v>
      </c>
      <c r="L525" s="664">
        <v>2.274193548387097</v>
      </c>
      <c r="M525" s="664">
        <v>207</v>
      </c>
      <c r="N525" s="664">
        <v>199</v>
      </c>
      <c r="O525" s="664">
        <v>41790</v>
      </c>
      <c r="P525" s="677">
        <v>1.6280972417017299</v>
      </c>
      <c r="Q525" s="665">
        <v>210</v>
      </c>
    </row>
    <row r="526" spans="1:17" ht="14.4" customHeight="1" x14ac:dyDescent="0.3">
      <c r="A526" s="660" t="s">
        <v>3865</v>
      </c>
      <c r="B526" s="661" t="s">
        <v>3321</v>
      </c>
      <c r="C526" s="661" t="s">
        <v>3360</v>
      </c>
      <c r="D526" s="661" t="s">
        <v>3386</v>
      </c>
      <c r="E526" s="661" t="s">
        <v>3387</v>
      </c>
      <c r="F526" s="664">
        <v>1</v>
      </c>
      <c r="G526" s="664">
        <v>327</v>
      </c>
      <c r="H526" s="664">
        <v>1</v>
      </c>
      <c r="I526" s="664">
        <v>327</v>
      </c>
      <c r="J526" s="664"/>
      <c r="K526" s="664"/>
      <c r="L526" s="664"/>
      <c r="M526" s="664"/>
      <c r="N526" s="664">
        <v>1</v>
      </c>
      <c r="O526" s="664">
        <v>331</v>
      </c>
      <c r="P526" s="677">
        <v>1.0122324159021407</v>
      </c>
      <c r="Q526" s="665">
        <v>331</v>
      </c>
    </row>
    <row r="527" spans="1:17" ht="14.4" customHeight="1" x14ac:dyDescent="0.3">
      <c r="A527" s="660" t="s">
        <v>3865</v>
      </c>
      <c r="B527" s="661" t="s">
        <v>3321</v>
      </c>
      <c r="C527" s="661" t="s">
        <v>3360</v>
      </c>
      <c r="D527" s="661" t="s">
        <v>3390</v>
      </c>
      <c r="E527" s="661" t="s">
        <v>3391</v>
      </c>
      <c r="F527" s="664">
        <v>1513</v>
      </c>
      <c r="G527" s="664">
        <v>124066</v>
      </c>
      <c r="H527" s="664">
        <v>1</v>
      </c>
      <c r="I527" s="664">
        <v>82</v>
      </c>
      <c r="J527" s="664">
        <v>1497</v>
      </c>
      <c r="K527" s="664">
        <v>122754</v>
      </c>
      <c r="L527" s="664">
        <v>0.98942498347653673</v>
      </c>
      <c r="M527" s="664">
        <v>82</v>
      </c>
      <c r="N527" s="664">
        <v>1515</v>
      </c>
      <c r="O527" s="664">
        <v>128775</v>
      </c>
      <c r="P527" s="677">
        <v>1.0379556042751439</v>
      </c>
      <c r="Q527" s="665">
        <v>85</v>
      </c>
    </row>
    <row r="528" spans="1:17" ht="14.4" customHeight="1" x14ac:dyDescent="0.3">
      <c r="A528" s="660" t="s">
        <v>3865</v>
      </c>
      <c r="B528" s="661" t="s">
        <v>3321</v>
      </c>
      <c r="C528" s="661" t="s">
        <v>3360</v>
      </c>
      <c r="D528" s="661" t="s">
        <v>3394</v>
      </c>
      <c r="E528" s="661" t="s">
        <v>3395</v>
      </c>
      <c r="F528" s="664"/>
      <c r="G528" s="664"/>
      <c r="H528" s="664"/>
      <c r="I528" s="664"/>
      <c r="J528" s="664">
        <v>1</v>
      </c>
      <c r="K528" s="664">
        <v>703</v>
      </c>
      <c r="L528" s="664"/>
      <c r="M528" s="664">
        <v>703</v>
      </c>
      <c r="N528" s="664"/>
      <c r="O528" s="664"/>
      <c r="P528" s="677"/>
      <c r="Q528" s="665"/>
    </row>
    <row r="529" spans="1:17" ht="14.4" customHeight="1" x14ac:dyDescent="0.3">
      <c r="A529" s="660" t="s">
        <v>3865</v>
      </c>
      <c r="B529" s="661" t="s">
        <v>3321</v>
      </c>
      <c r="C529" s="661" t="s">
        <v>3360</v>
      </c>
      <c r="D529" s="661" t="s">
        <v>3396</v>
      </c>
      <c r="E529" s="661" t="s">
        <v>3397</v>
      </c>
      <c r="F529" s="664">
        <v>3</v>
      </c>
      <c r="G529" s="664">
        <v>0</v>
      </c>
      <c r="H529" s="664"/>
      <c r="I529" s="664">
        <v>0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3865</v>
      </c>
      <c r="B530" s="661" t="s">
        <v>3321</v>
      </c>
      <c r="C530" s="661" t="s">
        <v>3360</v>
      </c>
      <c r="D530" s="661" t="s">
        <v>3485</v>
      </c>
      <c r="E530" s="661" t="s">
        <v>3460</v>
      </c>
      <c r="F530" s="664">
        <v>408</v>
      </c>
      <c r="G530" s="664">
        <v>379032</v>
      </c>
      <c r="H530" s="664">
        <v>1</v>
      </c>
      <c r="I530" s="664">
        <v>929</v>
      </c>
      <c r="J530" s="664">
        <v>522</v>
      </c>
      <c r="K530" s="664">
        <v>484938</v>
      </c>
      <c r="L530" s="664">
        <v>1.2794117647058822</v>
      </c>
      <c r="M530" s="664">
        <v>929</v>
      </c>
      <c r="N530" s="664">
        <v>502</v>
      </c>
      <c r="O530" s="664">
        <v>469370</v>
      </c>
      <c r="P530" s="677">
        <v>1.2383387154646572</v>
      </c>
      <c r="Q530" s="665">
        <v>935</v>
      </c>
    </row>
    <row r="531" spans="1:17" ht="14.4" customHeight="1" x14ac:dyDescent="0.3">
      <c r="A531" s="660" t="s">
        <v>3865</v>
      </c>
      <c r="B531" s="661" t="s">
        <v>3321</v>
      </c>
      <c r="C531" s="661" t="s">
        <v>3360</v>
      </c>
      <c r="D531" s="661" t="s">
        <v>3463</v>
      </c>
      <c r="E531" s="661" t="s">
        <v>3460</v>
      </c>
      <c r="F531" s="664">
        <v>664</v>
      </c>
      <c r="G531" s="664">
        <v>487376</v>
      </c>
      <c r="H531" s="664">
        <v>1</v>
      </c>
      <c r="I531" s="664">
        <v>734</v>
      </c>
      <c r="J531" s="664">
        <v>98</v>
      </c>
      <c r="K531" s="664">
        <v>71932</v>
      </c>
      <c r="L531" s="664">
        <v>0.14759036144578314</v>
      </c>
      <c r="M531" s="664">
        <v>734</v>
      </c>
      <c r="N531" s="664">
        <v>75</v>
      </c>
      <c r="O531" s="664">
        <v>55275</v>
      </c>
      <c r="P531" s="677">
        <v>0.11341346311677226</v>
      </c>
      <c r="Q531" s="665">
        <v>737</v>
      </c>
    </row>
    <row r="532" spans="1:17" ht="14.4" customHeight="1" x14ac:dyDescent="0.3">
      <c r="A532" s="660" t="s">
        <v>3865</v>
      </c>
      <c r="B532" s="661" t="s">
        <v>3321</v>
      </c>
      <c r="C532" s="661" t="s">
        <v>3360</v>
      </c>
      <c r="D532" s="661" t="s">
        <v>3464</v>
      </c>
      <c r="E532" s="661" t="s">
        <v>3465</v>
      </c>
      <c r="F532" s="664">
        <v>65</v>
      </c>
      <c r="G532" s="664">
        <v>34060</v>
      </c>
      <c r="H532" s="664">
        <v>1</v>
      </c>
      <c r="I532" s="664">
        <v>524</v>
      </c>
      <c r="J532" s="664">
        <v>60</v>
      </c>
      <c r="K532" s="664">
        <v>31440</v>
      </c>
      <c r="L532" s="664">
        <v>0.92307692307692313</v>
      </c>
      <c r="M532" s="664">
        <v>524</v>
      </c>
      <c r="N532" s="664">
        <v>14</v>
      </c>
      <c r="O532" s="664">
        <v>7378</v>
      </c>
      <c r="P532" s="677">
        <v>0.21661773341162655</v>
      </c>
      <c r="Q532" s="665">
        <v>527</v>
      </c>
    </row>
    <row r="533" spans="1:17" ht="14.4" customHeight="1" x14ac:dyDescent="0.3">
      <c r="A533" s="660" t="s">
        <v>3865</v>
      </c>
      <c r="B533" s="661" t="s">
        <v>3321</v>
      </c>
      <c r="C533" s="661" t="s">
        <v>3360</v>
      </c>
      <c r="D533" s="661" t="s">
        <v>3406</v>
      </c>
      <c r="E533" s="661" t="s">
        <v>3407</v>
      </c>
      <c r="F533" s="664">
        <v>3</v>
      </c>
      <c r="G533" s="664">
        <v>888</v>
      </c>
      <c r="H533" s="664">
        <v>1</v>
      </c>
      <c r="I533" s="664">
        <v>296</v>
      </c>
      <c r="J533" s="664"/>
      <c r="K533" s="664"/>
      <c r="L533" s="664"/>
      <c r="M533" s="664"/>
      <c r="N533" s="664">
        <v>6</v>
      </c>
      <c r="O533" s="664">
        <v>1794</v>
      </c>
      <c r="P533" s="677">
        <v>2.0202702702702702</v>
      </c>
      <c r="Q533" s="665">
        <v>299</v>
      </c>
    </row>
    <row r="534" spans="1:17" ht="14.4" customHeight="1" x14ac:dyDescent="0.3">
      <c r="A534" s="660" t="s">
        <v>3865</v>
      </c>
      <c r="B534" s="661" t="s">
        <v>3321</v>
      </c>
      <c r="C534" s="661" t="s">
        <v>3360</v>
      </c>
      <c r="D534" s="661" t="s">
        <v>3466</v>
      </c>
      <c r="E534" s="661" t="s">
        <v>3462</v>
      </c>
      <c r="F534" s="664">
        <v>208</v>
      </c>
      <c r="G534" s="664">
        <v>35776</v>
      </c>
      <c r="H534" s="664">
        <v>1</v>
      </c>
      <c r="I534" s="664">
        <v>172</v>
      </c>
      <c r="J534" s="664">
        <v>38</v>
      </c>
      <c r="K534" s="664">
        <v>6536</v>
      </c>
      <c r="L534" s="664">
        <v>0.18269230769230768</v>
      </c>
      <c r="M534" s="664">
        <v>172</v>
      </c>
      <c r="N534" s="664">
        <v>31</v>
      </c>
      <c r="O534" s="664">
        <v>5394</v>
      </c>
      <c r="P534" s="677">
        <v>0.15077146690518783</v>
      </c>
      <c r="Q534" s="665">
        <v>174</v>
      </c>
    </row>
    <row r="535" spans="1:17" ht="14.4" customHeight="1" x14ac:dyDescent="0.3">
      <c r="A535" s="660" t="s">
        <v>3865</v>
      </c>
      <c r="B535" s="661" t="s">
        <v>3321</v>
      </c>
      <c r="C535" s="661" t="s">
        <v>3360</v>
      </c>
      <c r="D535" s="661" t="s">
        <v>3410</v>
      </c>
      <c r="E535" s="661" t="s">
        <v>3407</v>
      </c>
      <c r="F535" s="664">
        <v>13</v>
      </c>
      <c r="G535" s="664">
        <v>4745</v>
      </c>
      <c r="H535" s="664">
        <v>1</v>
      </c>
      <c r="I535" s="664">
        <v>365</v>
      </c>
      <c r="J535" s="664"/>
      <c r="K535" s="664"/>
      <c r="L535" s="664"/>
      <c r="M535" s="664"/>
      <c r="N535" s="664">
        <v>13</v>
      </c>
      <c r="O535" s="664">
        <v>4823</v>
      </c>
      <c r="P535" s="677">
        <v>1.0164383561643835</v>
      </c>
      <c r="Q535" s="665">
        <v>371</v>
      </c>
    </row>
    <row r="536" spans="1:17" ht="14.4" customHeight="1" x14ac:dyDescent="0.3">
      <c r="A536" s="660" t="s">
        <v>3865</v>
      </c>
      <c r="B536" s="661" t="s">
        <v>3321</v>
      </c>
      <c r="C536" s="661" t="s">
        <v>3360</v>
      </c>
      <c r="D536" s="661" t="s">
        <v>3413</v>
      </c>
      <c r="E536" s="661" t="s">
        <v>3414</v>
      </c>
      <c r="F536" s="664">
        <v>2</v>
      </c>
      <c r="G536" s="664">
        <v>1270</v>
      </c>
      <c r="H536" s="664">
        <v>1</v>
      </c>
      <c r="I536" s="664">
        <v>635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3865</v>
      </c>
      <c r="B537" s="661" t="s">
        <v>3321</v>
      </c>
      <c r="C537" s="661" t="s">
        <v>3360</v>
      </c>
      <c r="D537" s="661" t="s">
        <v>3415</v>
      </c>
      <c r="E537" s="661" t="s">
        <v>3416</v>
      </c>
      <c r="F537" s="664">
        <v>1</v>
      </c>
      <c r="G537" s="664">
        <v>601</v>
      </c>
      <c r="H537" s="664">
        <v>1</v>
      </c>
      <c r="I537" s="664">
        <v>601</v>
      </c>
      <c r="J537" s="664">
        <v>1</v>
      </c>
      <c r="K537" s="664">
        <v>601</v>
      </c>
      <c r="L537" s="664">
        <v>1</v>
      </c>
      <c r="M537" s="664">
        <v>601</v>
      </c>
      <c r="N537" s="664">
        <v>3</v>
      </c>
      <c r="O537" s="664">
        <v>1818</v>
      </c>
      <c r="P537" s="677">
        <v>3.0249584026622296</v>
      </c>
      <c r="Q537" s="665">
        <v>606</v>
      </c>
    </row>
    <row r="538" spans="1:17" ht="14.4" customHeight="1" x14ac:dyDescent="0.3">
      <c r="A538" s="660" t="s">
        <v>3865</v>
      </c>
      <c r="B538" s="661" t="s">
        <v>3321</v>
      </c>
      <c r="C538" s="661" t="s">
        <v>3360</v>
      </c>
      <c r="D538" s="661" t="s">
        <v>3488</v>
      </c>
      <c r="E538" s="661" t="s">
        <v>3489</v>
      </c>
      <c r="F538" s="664">
        <v>2</v>
      </c>
      <c r="G538" s="664">
        <v>200</v>
      </c>
      <c r="H538" s="664">
        <v>1</v>
      </c>
      <c r="I538" s="664">
        <v>100</v>
      </c>
      <c r="J538" s="664"/>
      <c r="K538" s="664"/>
      <c r="L538" s="664"/>
      <c r="M538" s="664"/>
      <c r="N538" s="664">
        <v>1</v>
      </c>
      <c r="O538" s="664">
        <v>100</v>
      </c>
      <c r="P538" s="677">
        <v>0.5</v>
      </c>
      <c r="Q538" s="665">
        <v>100</v>
      </c>
    </row>
    <row r="539" spans="1:17" ht="14.4" customHeight="1" x14ac:dyDescent="0.3">
      <c r="A539" s="660" t="s">
        <v>3865</v>
      </c>
      <c r="B539" s="661" t="s">
        <v>3321</v>
      </c>
      <c r="C539" s="661" t="s">
        <v>3360</v>
      </c>
      <c r="D539" s="661" t="s">
        <v>3490</v>
      </c>
      <c r="E539" s="661" t="s">
        <v>3460</v>
      </c>
      <c r="F539" s="664">
        <v>1</v>
      </c>
      <c r="G539" s="664">
        <v>1012</v>
      </c>
      <c r="H539" s="664">
        <v>1</v>
      </c>
      <c r="I539" s="664">
        <v>1012</v>
      </c>
      <c r="J539" s="664"/>
      <c r="K539" s="664"/>
      <c r="L539" s="664"/>
      <c r="M539" s="664"/>
      <c r="N539" s="664"/>
      <c r="O539" s="664"/>
      <c r="P539" s="677"/>
      <c r="Q539" s="665"/>
    </row>
    <row r="540" spans="1:17" ht="14.4" customHeight="1" x14ac:dyDescent="0.3">
      <c r="A540" s="660" t="s">
        <v>3865</v>
      </c>
      <c r="B540" s="661" t="s">
        <v>3321</v>
      </c>
      <c r="C540" s="661" t="s">
        <v>3360</v>
      </c>
      <c r="D540" s="661" t="s">
        <v>3422</v>
      </c>
      <c r="E540" s="661" t="s">
        <v>3423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365</v>
      </c>
      <c r="P540" s="677"/>
      <c r="Q540" s="665">
        <v>365</v>
      </c>
    </row>
    <row r="541" spans="1:17" ht="14.4" customHeight="1" x14ac:dyDescent="0.3">
      <c r="A541" s="660" t="s">
        <v>3865</v>
      </c>
      <c r="B541" s="661" t="s">
        <v>3321</v>
      </c>
      <c r="C541" s="661" t="s">
        <v>3360</v>
      </c>
      <c r="D541" s="661" t="s">
        <v>3491</v>
      </c>
      <c r="E541" s="661" t="s">
        <v>3460</v>
      </c>
      <c r="F541" s="664">
        <v>19</v>
      </c>
      <c r="G541" s="664">
        <v>16340</v>
      </c>
      <c r="H541" s="664">
        <v>1</v>
      </c>
      <c r="I541" s="664">
        <v>860</v>
      </c>
      <c r="J541" s="664"/>
      <c r="K541" s="664"/>
      <c r="L541" s="664"/>
      <c r="M541" s="664"/>
      <c r="N541" s="664">
        <v>8</v>
      </c>
      <c r="O541" s="664">
        <v>6904</v>
      </c>
      <c r="P541" s="677">
        <v>0.42252141982864139</v>
      </c>
      <c r="Q541" s="665">
        <v>863</v>
      </c>
    </row>
    <row r="542" spans="1:17" ht="14.4" customHeight="1" x14ac:dyDescent="0.3">
      <c r="A542" s="660" t="s">
        <v>3865</v>
      </c>
      <c r="B542" s="661" t="s">
        <v>3321</v>
      </c>
      <c r="C542" s="661" t="s">
        <v>3360</v>
      </c>
      <c r="D542" s="661" t="s">
        <v>3424</v>
      </c>
      <c r="E542" s="661" t="s">
        <v>3425</v>
      </c>
      <c r="F542" s="664"/>
      <c r="G542" s="664"/>
      <c r="H542" s="664"/>
      <c r="I542" s="664"/>
      <c r="J542" s="664">
        <v>5</v>
      </c>
      <c r="K542" s="664">
        <v>2600</v>
      </c>
      <c r="L542" s="664"/>
      <c r="M542" s="664">
        <v>520</v>
      </c>
      <c r="N542" s="664">
        <v>13</v>
      </c>
      <c r="O542" s="664">
        <v>6799</v>
      </c>
      <c r="P542" s="677"/>
      <c r="Q542" s="665">
        <v>523</v>
      </c>
    </row>
    <row r="543" spans="1:17" ht="14.4" customHeight="1" x14ac:dyDescent="0.3">
      <c r="A543" s="660" t="s">
        <v>3865</v>
      </c>
      <c r="B543" s="661" t="s">
        <v>3321</v>
      </c>
      <c r="C543" s="661" t="s">
        <v>3360</v>
      </c>
      <c r="D543" s="661" t="s">
        <v>3492</v>
      </c>
      <c r="E543" s="661" t="s">
        <v>3425</v>
      </c>
      <c r="F543" s="664">
        <v>304</v>
      </c>
      <c r="G543" s="664">
        <v>243504</v>
      </c>
      <c r="H543" s="664">
        <v>1</v>
      </c>
      <c r="I543" s="664">
        <v>801</v>
      </c>
      <c r="J543" s="664">
        <v>171</v>
      </c>
      <c r="K543" s="664">
        <v>136971</v>
      </c>
      <c r="L543" s="664">
        <v>0.5625</v>
      </c>
      <c r="M543" s="664">
        <v>801</v>
      </c>
      <c r="N543" s="664">
        <v>155</v>
      </c>
      <c r="O543" s="664">
        <v>125085</v>
      </c>
      <c r="P543" s="677">
        <v>0.51368766016164003</v>
      </c>
      <c r="Q543" s="665">
        <v>807</v>
      </c>
    </row>
    <row r="544" spans="1:17" ht="14.4" customHeight="1" x14ac:dyDescent="0.3">
      <c r="A544" s="660" t="s">
        <v>3865</v>
      </c>
      <c r="B544" s="661" t="s">
        <v>3321</v>
      </c>
      <c r="C544" s="661" t="s">
        <v>3360</v>
      </c>
      <c r="D544" s="661" t="s">
        <v>3493</v>
      </c>
      <c r="E544" s="661" t="s">
        <v>3425</v>
      </c>
      <c r="F544" s="664">
        <v>59</v>
      </c>
      <c r="G544" s="664">
        <v>34751</v>
      </c>
      <c r="H544" s="664">
        <v>1</v>
      </c>
      <c r="I544" s="664">
        <v>589</v>
      </c>
      <c r="J544" s="664">
        <v>101</v>
      </c>
      <c r="K544" s="664">
        <v>59489</v>
      </c>
      <c r="L544" s="664">
        <v>1.7118644067796611</v>
      </c>
      <c r="M544" s="664">
        <v>589</v>
      </c>
      <c r="N544" s="664">
        <v>68</v>
      </c>
      <c r="O544" s="664">
        <v>40460</v>
      </c>
      <c r="P544" s="677">
        <v>1.1642830422146124</v>
      </c>
      <c r="Q544" s="665">
        <v>595</v>
      </c>
    </row>
    <row r="545" spans="1:17" ht="14.4" customHeight="1" x14ac:dyDescent="0.3">
      <c r="A545" s="660" t="s">
        <v>3865</v>
      </c>
      <c r="B545" s="661" t="s">
        <v>3321</v>
      </c>
      <c r="C545" s="661" t="s">
        <v>3360</v>
      </c>
      <c r="D545" s="661" t="s">
        <v>3428</v>
      </c>
      <c r="E545" s="661" t="s">
        <v>3376</v>
      </c>
      <c r="F545" s="664"/>
      <c r="G545" s="664"/>
      <c r="H545" s="664"/>
      <c r="I545" s="664"/>
      <c r="J545" s="664"/>
      <c r="K545" s="664"/>
      <c r="L545" s="664"/>
      <c r="M545" s="664"/>
      <c r="N545" s="664">
        <v>11</v>
      </c>
      <c r="O545" s="664">
        <v>4345</v>
      </c>
      <c r="P545" s="677"/>
      <c r="Q545" s="665">
        <v>395</v>
      </c>
    </row>
    <row r="546" spans="1:17" ht="14.4" customHeight="1" x14ac:dyDescent="0.3">
      <c r="A546" s="660" t="s">
        <v>3865</v>
      </c>
      <c r="B546" s="661" t="s">
        <v>3321</v>
      </c>
      <c r="C546" s="661" t="s">
        <v>3360</v>
      </c>
      <c r="D546" s="661" t="s">
        <v>3868</v>
      </c>
      <c r="E546" s="661" t="s">
        <v>3425</v>
      </c>
      <c r="F546" s="664">
        <v>5</v>
      </c>
      <c r="G546" s="664">
        <v>3660</v>
      </c>
      <c r="H546" s="664">
        <v>1</v>
      </c>
      <c r="I546" s="664">
        <v>732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3865</v>
      </c>
      <c r="B547" s="661" t="s">
        <v>3321</v>
      </c>
      <c r="C547" s="661" t="s">
        <v>3360</v>
      </c>
      <c r="D547" s="661" t="s">
        <v>3861</v>
      </c>
      <c r="E547" s="661" t="s">
        <v>3862</v>
      </c>
      <c r="F547" s="664"/>
      <c r="G547" s="664"/>
      <c r="H547" s="664"/>
      <c r="I547" s="664"/>
      <c r="J547" s="664">
        <v>1</v>
      </c>
      <c r="K547" s="664">
        <v>1366</v>
      </c>
      <c r="L547" s="664"/>
      <c r="M547" s="664">
        <v>1366</v>
      </c>
      <c r="N547" s="664"/>
      <c r="O547" s="664"/>
      <c r="P547" s="677"/>
      <c r="Q547" s="665"/>
    </row>
    <row r="548" spans="1:17" ht="14.4" customHeight="1" x14ac:dyDescent="0.3">
      <c r="A548" s="660" t="s">
        <v>3869</v>
      </c>
      <c r="B548" s="661" t="s">
        <v>3321</v>
      </c>
      <c r="C548" s="661" t="s">
        <v>3349</v>
      </c>
      <c r="D548" s="661" t="s">
        <v>3477</v>
      </c>
      <c r="E548" s="661" t="s">
        <v>3478</v>
      </c>
      <c r="F548" s="664"/>
      <c r="G548" s="664"/>
      <c r="H548" s="664"/>
      <c r="I548" s="664"/>
      <c r="J548" s="664">
        <v>36</v>
      </c>
      <c r="K548" s="664">
        <v>32571</v>
      </c>
      <c r="L548" s="664"/>
      <c r="M548" s="664">
        <v>904.75</v>
      </c>
      <c r="N548" s="664">
        <v>56</v>
      </c>
      <c r="O548" s="664">
        <v>50666</v>
      </c>
      <c r="P548" s="677"/>
      <c r="Q548" s="665">
        <v>904.75</v>
      </c>
    </row>
    <row r="549" spans="1:17" ht="14.4" customHeight="1" x14ac:dyDescent="0.3">
      <c r="A549" s="660" t="s">
        <v>3869</v>
      </c>
      <c r="B549" s="661" t="s">
        <v>3321</v>
      </c>
      <c r="C549" s="661" t="s">
        <v>3360</v>
      </c>
      <c r="D549" s="661" t="s">
        <v>3479</v>
      </c>
      <c r="E549" s="661" t="s">
        <v>3480</v>
      </c>
      <c r="F549" s="664">
        <v>1</v>
      </c>
      <c r="G549" s="664">
        <v>185</v>
      </c>
      <c r="H549" s="664">
        <v>1</v>
      </c>
      <c r="I549" s="664">
        <v>185</v>
      </c>
      <c r="J549" s="664">
        <v>5</v>
      </c>
      <c r="K549" s="664">
        <v>925</v>
      </c>
      <c r="L549" s="664">
        <v>5</v>
      </c>
      <c r="M549" s="664">
        <v>185</v>
      </c>
      <c r="N549" s="664"/>
      <c r="O549" s="664"/>
      <c r="P549" s="677"/>
      <c r="Q549" s="665"/>
    </row>
    <row r="550" spans="1:17" ht="14.4" customHeight="1" x14ac:dyDescent="0.3">
      <c r="A550" s="660" t="s">
        <v>3869</v>
      </c>
      <c r="B550" s="661" t="s">
        <v>3321</v>
      </c>
      <c r="C550" s="661" t="s">
        <v>3360</v>
      </c>
      <c r="D550" s="661" t="s">
        <v>3371</v>
      </c>
      <c r="E550" s="661" t="s">
        <v>3372</v>
      </c>
      <c r="F550" s="664">
        <v>130</v>
      </c>
      <c r="G550" s="664">
        <v>30160</v>
      </c>
      <c r="H550" s="664">
        <v>1</v>
      </c>
      <c r="I550" s="664">
        <v>232</v>
      </c>
      <c r="J550" s="664">
        <v>295</v>
      </c>
      <c r="K550" s="664">
        <v>68440</v>
      </c>
      <c r="L550" s="664">
        <v>2.2692307692307692</v>
      </c>
      <c r="M550" s="664">
        <v>232</v>
      </c>
      <c r="N550" s="664">
        <v>313</v>
      </c>
      <c r="O550" s="664">
        <v>73555</v>
      </c>
      <c r="P550" s="677">
        <v>2.4388262599469495</v>
      </c>
      <c r="Q550" s="665">
        <v>235</v>
      </c>
    </row>
    <row r="551" spans="1:17" ht="14.4" customHeight="1" x14ac:dyDescent="0.3">
      <c r="A551" s="660" t="s">
        <v>3869</v>
      </c>
      <c r="B551" s="661" t="s">
        <v>3321</v>
      </c>
      <c r="C551" s="661" t="s">
        <v>3360</v>
      </c>
      <c r="D551" s="661" t="s">
        <v>3373</v>
      </c>
      <c r="E551" s="661" t="s">
        <v>3374</v>
      </c>
      <c r="F551" s="664">
        <v>386</v>
      </c>
      <c r="G551" s="664">
        <v>44776</v>
      </c>
      <c r="H551" s="664">
        <v>1</v>
      </c>
      <c r="I551" s="664">
        <v>116</v>
      </c>
      <c r="J551" s="664">
        <v>605</v>
      </c>
      <c r="K551" s="664">
        <v>70180</v>
      </c>
      <c r="L551" s="664">
        <v>1.5673575129533679</v>
      </c>
      <c r="M551" s="664">
        <v>116</v>
      </c>
      <c r="N551" s="664">
        <v>607</v>
      </c>
      <c r="O551" s="664">
        <v>71626</v>
      </c>
      <c r="P551" s="677">
        <v>1.5996515990709308</v>
      </c>
      <c r="Q551" s="665">
        <v>118</v>
      </c>
    </row>
    <row r="552" spans="1:17" ht="14.4" customHeight="1" x14ac:dyDescent="0.3">
      <c r="A552" s="660" t="s">
        <v>3869</v>
      </c>
      <c r="B552" s="661" t="s">
        <v>3321</v>
      </c>
      <c r="C552" s="661" t="s">
        <v>3360</v>
      </c>
      <c r="D552" s="661" t="s">
        <v>3377</v>
      </c>
      <c r="E552" s="661" t="s">
        <v>3378</v>
      </c>
      <c r="F552" s="664">
        <v>9</v>
      </c>
      <c r="G552" s="664">
        <v>4356</v>
      </c>
      <c r="H552" s="664">
        <v>1</v>
      </c>
      <c r="I552" s="664">
        <v>484</v>
      </c>
      <c r="J552" s="664">
        <v>3</v>
      </c>
      <c r="K552" s="664">
        <v>1452</v>
      </c>
      <c r="L552" s="664">
        <v>0.33333333333333331</v>
      </c>
      <c r="M552" s="664">
        <v>484</v>
      </c>
      <c r="N552" s="664">
        <v>5</v>
      </c>
      <c r="O552" s="664">
        <v>2435</v>
      </c>
      <c r="P552" s="677">
        <v>0.55899908172635449</v>
      </c>
      <c r="Q552" s="665">
        <v>487</v>
      </c>
    </row>
    <row r="553" spans="1:17" ht="14.4" customHeight="1" x14ac:dyDescent="0.3">
      <c r="A553" s="660" t="s">
        <v>3869</v>
      </c>
      <c r="B553" s="661" t="s">
        <v>3321</v>
      </c>
      <c r="C553" s="661" t="s">
        <v>3360</v>
      </c>
      <c r="D553" s="661" t="s">
        <v>3379</v>
      </c>
      <c r="E553" s="661" t="s">
        <v>3380</v>
      </c>
      <c r="F553" s="664">
        <v>55</v>
      </c>
      <c r="G553" s="664">
        <v>37235</v>
      </c>
      <c r="H553" s="664">
        <v>1</v>
      </c>
      <c r="I553" s="664">
        <v>677</v>
      </c>
      <c r="J553" s="664"/>
      <c r="K553" s="664"/>
      <c r="L553" s="664"/>
      <c r="M553" s="664"/>
      <c r="N553" s="664"/>
      <c r="O553" s="664"/>
      <c r="P553" s="677"/>
      <c r="Q553" s="665"/>
    </row>
    <row r="554" spans="1:17" ht="14.4" customHeight="1" x14ac:dyDescent="0.3">
      <c r="A554" s="660" t="s">
        <v>3869</v>
      </c>
      <c r="B554" s="661" t="s">
        <v>3321</v>
      </c>
      <c r="C554" s="661" t="s">
        <v>3360</v>
      </c>
      <c r="D554" s="661" t="s">
        <v>3381</v>
      </c>
      <c r="E554" s="661" t="s">
        <v>3378</v>
      </c>
      <c r="F554" s="664">
        <v>7</v>
      </c>
      <c r="G554" s="664">
        <v>3871</v>
      </c>
      <c r="H554" s="664">
        <v>1</v>
      </c>
      <c r="I554" s="664">
        <v>553</v>
      </c>
      <c r="J554" s="664">
        <v>9</v>
      </c>
      <c r="K554" s="664">
        <v>4977</v>
      </c>
      <c r="L554" s="664">
        <v>1.2857142857142858</v>
      </c>
      <c r="M554" s="664">
        <v>553</v>
      </c>
      <c r="N554" s="664">
        <v>5</v>
      </c>
      <c r="O554" s="664">
        <v>2795</v>
      </c>
      <c r="P554" s="677">
        <v>0.72203564970291911</v>
      </c>
      <c r="Q554" s="665">
        <v>559</v>
      </c>
    </row>
    <row r="555" spans="1:17" ht="14.4" customHeight="1" x14ac:dyDescent="0.3">
      <c r="A555" s="660" t="s">
        <v>3869</v>
      </c>
      <c r="B555" s="661" t="s">
        <v>3321</v>
      </c>
      <c r="C555" s="661" t="s">
        <v>3360</v>
      </c>
      <c r="D555" s="661" t="s">
        <v>3458</v>
      </c>
      <c r="E555" s="661" t="s">
        <v>3380</v>
      </c>
      <c r="F555" s="664">
        <v>58</v>
      </c>
      <c r="G555" s="664">
        <v>43268</v>
      </c>
      <c r="H555" s="664">
        <v>1</v>
      </c>
      <c r="I555" s="664">
        <v>746</v>
      </c>
      <c r="J555" s="664">
        <v>75</v>
      </c>
      <c r="K555" s="664">
        <v>55950</v>
      </c>
      <c r="L555" s="664">
        <v>1.2931034482758621</v>
      </c>
      <c r="M555" s="664">
        <v>746</v>
      </c>
      <c r="N555" s="664">
        <v>94</v>
      </c>
      <c r="O555" s="664">
        <v>70688</v>
      </c>
      <c r="P555" s="677">
        <v>1.6337246926134787</v>
      </c>
      <c r="Q555" s="665">
        <v>752</v>
      </c>
    </row>
    <row r="556" spans="1:17" ht="14.4" customHeight="1" x14ac:dyDescent="0.3">
      <c r="A556" s="660" t="s">
        <v>3869</v>
      </c>
      <c r="B556" s="661" t="s">
        <v>3321</v>
      </c>
      <c r="C556" s="661" t="s">
        <v>3360</v>
      </c>
      <c r="D556" s="661" t="s">
        <v>3459</v>
      </c>
      <c r="E556" s="661" t="s">
        <v>3460</v>
      </c>
      <c r="F556" s="664">
        <v>91</v>
      </c>
      <c r="G556" s="664">
        <v>73073</v>
      </c>
      <c r="H556" s="664">
        <v>1</v>
      </c>
      <c r="I556" s="664">
        <v>803</v>
      </c>
      <c r="J556" s="664">
        <v>341</v>
      </c>
      <c r="K556" s="664">
        <v>273823</v>
      </c>
      <c r="L556" s="664">
        <v>3.7472527472527473</v>
      </c>
      <c r="M556" s="664">
        <v>803</v>
      </c>
      <c r="N556" s="664">
        <v>234</v>
      </c>
      <c r="O556" s="664">
        <v>189306</v>
      </c>
      <c r="P556" s="677">
        <v>2.5906422344778508</v>
      </c>
      <c r="Q556" s="665">
        <v>809</v>
      </c>
    </row>
    <row r="557" spans="1:17" ht="14.4" customHeight="1" x14ac:dyDescent="0.3">
      <c r="A557" s="660" t="s">
        <v>3869</v>
      </c>
      <c r="B557" s="661" t="s">
        <v>3321</v>
      </c>
      <c r="C557" s="661" t="s">
        <v>3360</v>
      </c>
      <c r="D557" s="661" t="s">
        <v>3382</v>
      </c>
      <c r="E557" s="661" t="s">
        <v>3383</v>
      </c>
      <c r="F557" s="664">
        <v>1</v>
      </c>
      <c r="G557" s="664">
        <v>439</v>
      </c>
      <c r="H557" s="664">
        <v>1</v>
      </c>
      <c r="I557" s="664">
        <v>439</v>
      </c>
      <c r="J557" s="664"/>
      <c r="K557" s="664"/>
      <c r="L557" s="664"/>
      <c r="M557" s="664"/>
      <c r="N557" s="664">
        <v>6</v>
      </c>
      <c r="O557" s="664">
        <v>2694</v>
      </c>
      <c r="P557" s="677">
        <v>6.1366742596810937</v>
      </c>
      <c r="Q557" s="665">
        <v>449</v>
      </c>
    </row>
    <row r="558" spans="1:17" ht="14.4" customHeight="1" x14ac:dyDescent="0.3">
      <c r="A558" s="660" t="s">
        <v>3869</v>
      </c>
      <c r="B558" s="661" t="s">
        <v>3321</v>
      </c>
      <c r="C558" s="661" t="s">
        <v>3360</v>
      </c>
      <c r="D558" s="661" t="s">
        <v>3481</v>
      </c>
      <c r="E558" s="661" t="s">
        <v>3423</v>
      </c>
      <c r="F558" s="664">
        <v>1</v>
      </c>
      <c r="G558" s="664">
        <v>431</v>
      </c>
      <c r="H558" s="664">
        <v>1</v>
      </c>
      <c r="I558" s="664">
        <v>431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3869</v>
      </c>
      <c r="B559" s="661" t="s">
        <v>3321</v>
      </c>
      <c r="C559" s="661" t="s">
        <v>3360</v>
      </c>
      <c r="D559" s="661" t="s">
        <v>3482</v>
      </c>
      <c r="E559" s="661" t="s">
        <v>3416</v>
      </c>
      <c r="F559" s="664">
        <v>9</v>
      </c>
      <c r="G559" s="664">
        <v>6345</v>
      </c>
      <c r="H559" s="664">
        <v>1</v>
      </c>
      <c r="I559" s="664">
        <v>705</v>
      </c>
      <c r="J559" s="664">
        <v>7</v>
      </c>
      <c r="K559" s="664">
        <v>4935</v>
      </c>
      <c r="L559" s="664">
        <v>0.77777777777777779</v>
      </c>
      <c r="M559" s="664">
        <v>705</v>
      </c>
      <c r="N559" s="664">
        <v>14</v>
      </c>
      <c r="O559" s="664">
        <v>10010</v>
      </c>
      <c r="P559" s="677">
        <v>1.5776201733648543</v>
      </c>
      <c r="Q559" s="665">
        <v>715</v>
      </c>
    </row>
    <row r="560" spans="1:17" ht="14.4" customHeight="1" x14ac:dyDescent="0.3">
      <c r="A560" s="660" t="s">
        <v>3869</v>
      </c>
      <c r="B560" s="661" t="s">
        <v>3321</v>
      </c>
      <c r="C560" s="661" t="s">
        <v>3360</v>
      </c>
      <c r="D560" s="661" t="s">
        <v>3461</v>
      </c>
      <c r="E560" s="661" t="s">
        <v>3462</v>
      </c>
      <c r="F560" s="664">
        <v>56</v>
      </c>
      <c r="G560" s="664">
        <v>11592</v>
      </c>
      <c r="H560" s="664">
        <v>1</v>
      </c>
      <c r="I560" s="664">
        <v>207</v>
      </c>
      <c r="J560" s="664">
        <v>117</v>
      </c>
      <c r="K560" s="664">
        <v>24219</v>
      </c>
      <c r="L560" s="664">
        <v>2.0892857142857144</v>
      </c>
      <c r="M560" s="664">
        <v>207</v>
      </c>
      <c r="N560" s="664">
        <v>112</v>
      </c>
      <c r="O560" s="664">
        <v>23520</v>
      </c>
      <c r="P560" s="677">
        <v>2.0289855072463769</v>
      </c>
      <c r="Q560" s="665">
        <v>210</v>
      </c>
    </row>
    <row r="561" spans="1:17" ht="14.4" customHeight="1" x14ac:dyDescent="0.3">
      <c r="A561" s="660" t="s">
        <v>3869</v>
      </c>
      <c r="B561" s="661" t="s">
        <v>3321</v>
      </c>
      <c r="C561" s="661" t="s">
        <v>3360</v>
      </c>
      <c r="D561" s="661" t="s">
        <v>3386</v>
      </c>
      <c r="E561" s="661" t="s">
        <v>3387</v>
      </c>
      <c r="F561" s="664">
        <v>1</v>
      </c>
      <c r="G561" s="664">
        <v>327</v>
      </c>
      <c r="H561" s="664">
        <v>1</v>
      </c>
      <c r="I561" s="664">
        <v>327</v>
      </c>
      <c r="J561" s="664">
        <v>1</v>
      </c>
      <c r="K561" s="664">
        <v>327</v>
      </c>
      <c r="L561" s="664">
        <v>1</v>
      </c>
      <c r="M561" s="664">
        <v>327</v>
      </c>
      <c r="N561" s="664">
        <v>1</v>
      </c>
      <c r="O561" s="664">
        <v>331</v>
      </c>
      <c r="P561" s="677">
        <v>1.0122324159021407</v>
      </c>
      <c r="Q561" s="665">
        <v>331</v>
      </c>
    </row>
    <row r="562" spans="1:17" ht="14.4" customHeight="1" x14ac:dyDescent="0.3">
      <c r="A562" s="660" t="s">
        <v>3869</v>
      </c>
      <c r="B562" s="661" t="s">
        <v>3321</v>
      </c>
      <c r="C562" s="661" t="s">
        <v>3360</v>
      </c>
      <c r="D562" s="661" t="s">
        <v>3390</v>
      </c>
      <c r="E562" s="661" t="s">
        <v>3391</v>
      </c>
      <c r="F562" s="664">
        <v>544</v>
      </c>
      <c r="G562" s="664">
        <v>44608</v>
      </c>
      <c r="H562" s="664">
        <v>1</v>
      </c>
      <c r="I562" s="664">
        <v>82</v>
      </c>
      <c r="J562" s="664">
        <v>689</v>
      </c>
      <c r="K562" s="664">
        <v>56498</v>
      </c>
      <c r="L562" s="664">
        <v>1.2665441176470589</v>
      </c>
      <c r="M562" s="664">
        <v>82</v>
      </c>
      <c r="N562" s="664">
        <v>745</v>
      </c>
      <c r="O562" s="664">
        <v>63325</v>
      </c>
      <c r="P562" s="677">
        <v>1.4195884146341464</v>
      </c>
      <c r="Q562" s="665">
        <v>85</v>
      </c>
    </row>
    <row r="563" spans="1:17" ht="14.4" customHeight="1" x14ac:dyDescent="0.3">
      <c r="A563" s="660" t="s">
        <v>3869</v>
      </c>
      <c r="B563" s="661" t="s">
        <v>3321</v>
      </c>
      <c r="C563" s="661" t="s">
        <v>3360</v>
      </c>
      <c r="D563" s="661" t="s">
        <v>3394</v>
      </c>
      <c r="E563" s="661" t="s">
        <v>3395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707</v>
      </c>
      <c r="P563" s="677"/>
      <c r="Q563" s="665">
        <v>707</v>
      </c>
    </row>
    <row r="564" spans="1:17" ht="14.4" customHeight="1" x14ac:dyDescent="0.3">
      <c r="A564" s="660" t="s">
        <v>3869</v>
      </c>
      <c r="B564" s="661" t="s">
        <v>3321</v>
      </c>
      <c r="C564" s="661" t="s">
        <v>3360</v>
      </c>
      <c r="D564" s="661" t="s">
        <v>3396</v>
      </c>
      <c r="E564" s="661" t="s">
        <v>3397</v>
      </c>
      <c r="F564" s="664">
        <v>1</v>
      </c>
      <c r="G564" s="664">
        <v>0</v>
      </c>
      <c r="H564" s="664"/>
      <c r="I564" s="664">
        <v>0</v>
      </c>
      <c r="J564" s="664">
        <v>1</v>
      </c>
      <c r="K564" s="664">
        <v>0</v>
      </c>
      <c r="L564" s="664"/>
      <c r="M564" s="664">
        <v>0</v>
      </c>
      <c r="N564" s="664"/>
      <c r="O564" s="664"/>
      <c r="P564" s="677"/>
      <c r="Q564" s="665"/>
    </row>
    <row r="565" spans="1:17" ht="14.4" customHeight="1" x14ac:dyDescent="0.3">
      <c r="A565" s="660" t="s">
        <v>3869</v>
      </c>
      <c r="B565" s="661" t="s">
        <v>3321</v>
      </c>
      <c r="C565" s="661" t="s">
        <v>3360</v>
      </c>
      <c r="D565" s="661" t="s">
        <v>3485</v>
      </c>
      <c r="E565" s="661" t="s">
        <v>3460</v>
      </c>
      <c r="F565" s="664">
        <v>252</v>
      </c>
      <c r="G565" s="664">
        <v>234108</v>
      </c>
      <c r="H565" s="664">
        <v>1</v>
      </c>
      <c r="I565" s="664">
        <v>929</v>
      </c>
      <c r="J565" s="664">
        <v>215</v>
      </c>
      <c r="K565" s="664">
        <v>199735</v>
      </c>
      <c r="L565" s="664">
        <v>0.85317460317460314</v>
      </c>
      <c r="M565" s="664">
        <v>929</v>
      </c>
      <c r="N565" s="664">
        <v>415</v>
      </c>
      <c r="O565" s="664">
        <v>388025</v>
      </c>
      <c r="P565" s="677">
        <v>1.6574615134895005</v>
      </c>
      <c r="Q565" s="665">
        <v>935</v>
      </c>
    </row>
    <row r="566" spans="1:17" ht="14.4" customHeight="1" x14ac:dyDescent="0.3">
      <c r="A566" s="660" t="s">
        <v>3869</v>
      </c>
      <c r="B566" s="661" t="s">
        <v>3321</v>
      </c>
      <c r="C566" s="661" t="s">
        <v>3360</v>
      </c>
      <c r="D566" s="661" t="s">
        <v>3463</v>
      </c>
      <c r="E566" s="661" t="s">
        <v>3460</v>
      </c>
      <c r="F566" s="664">
        <v>51</v>
      </c>
      <c r="G566" s="664">
        <v>37434</v>
      </c>
      <c r="H566" s="664">
        <v>1</v>
      </c>
      <c r="I566" s="664">
        <v>734</v>
      </c>
      <c r="J566" s="664">
        <v>40</v>
      </c>
      <c r="K566" s="664">
        <v>29360</v>
      </c>
      <c r="L566" s="664">
        <v>0.78431372549019607</v>
      </c>
      <c r="M566" s="664">
        <v>734</v>
      </c>
      <c r="N566" s="664"/>
      <c r="O566" s="664"/>
      <c r="P566" s="677"/>
      <c r="Q566" s="665"/>
    </row>
    <row r="567" spans="1:17" ht="14.4" customHeight="1" x14ac:dyDescent="0.3">
      <c r="A567" s="660" t="s">
        <v>3869</v>
      </c>
      <c r="B567" s="661" t="s">
        <v>3321</v>
      </c>
      <c r="C567" s="661" t="s">
        <v>3360</v>
      </c>
      <c r="D567" s="661" t="s">
        <v>3486</v>
      </c>
      <c r="E567" s="661" t="s">
        <v>3487</v>
      </c>
      <c r="F567" s="664">
        <v>1</v>
      </c>
      <c r="G567" s="664">
        <v>56</v>
      </c>
      <c r="H567" s="664">
        <v>1</v>
      </c>
      <c r="I567" s="664">
        <v>56</v>
      </c>
      <c r="J567" s="664"/>
      <c r="K567" s="664"/>
      <c r="L567" s="664"/>
      <c r="M567" s="664"/>
      <c r="N567" s="664"/>
      <c r="O567" s="664"/>
      <c r="P567" s="677"/>
      <c r="Q567" s="665"/>
    </row>
    <row r="568" spans="1:17" ht="14.4" customHeight="1" x14ac:dyDescent="0.3">
      <c r="A568" s="660" t="s">
        <v>3869</v>
      </c>
      <c r="B568" s="661" t="s">
        <v>3321</v>
      </c>
      <c r="C568" s="661" t="s">
        <v>3360</v>
      </c>
      <c r="D568" s="661" t="s">
        <v>3406</v>
      </c>
      <c r="E568" s="661" t="s">
        <v>3407</v>
      </c>
      <c r="F568" s="664">
        <v>3</v>
      </c>
      <c r="G568" s="664">
        <v>888</v>
      </c>
      <c r="H568" s="664">
        <v>1</v>
      </c>
      <c r="I568" s="664">
        <v>296</v>
      </c>
      <c r="J568" s="664">
        <v>3</v>
      </c>
      <c r="K568" s="664">
        <v>888</v>
      </c>
      <c r="L568" s="664">
        <v>1</v>
      </c>
      <c r="M568" s="664">
        <v>296</v>
      </c>
      <c r="N568" s="664"/>
      <c r="O568" s="664"/>
      <c r="P568" s="677"/>
      <c r="Q568" s="665"/>
    </row>
    <row r="569" spans="1:17" ht="14.4" customHeight="1" x14ac:dyDescent="0.3">
      <c r="A569" s="660" t="s">
        <v>3869</v>
      </c>
      <c r="B569" s="661" t="s">
        <v>3321</v>
      </c>
      <c r="C569" s="661" t="s">
        <v>3360</v>
      </c>
      <c r="D569" s="661" t="s">
        <v>3466</v>
      </c>
      <c r="E569" s="661" t="s">
        <v>3462</v>
      </c>
      <c r="F569" s="664">
        <v>21</v>
      </c>
      <c r="G569" s="664">
        <v>3612</v>
      </c>
      <c r="H569" s="664">
        <v>1</v>
      </c>
      <c r="I569" s="664">
        <v>172</v>
      </c>
      <c r="J569" s="664">
        <v>11</v>
      </c>
      <c r="K569" s="664">
        <v>1892</v>
      </c>
      <c r="L569" s="664">
        <v>0.52380952380952384</v>
      </c>
      <c r="M569" s="664">
        <v>172</v>
      </c>
      <c r="N569" s="664">
        <v>1</v>
      </c>
      <c r="O569" s="664">
        <v>174</v>
      </c>
      <c r="P569" s="677">
        <v>4.817275747508306E-2</v>
      </c>
      <c r="Q569" s="665">
        <v>174</v>
      </c>
    </row>
    <row r="570" spans="1:17" ht="14.4" customHeight="1" x14ac:dyDescent="0.3">
      <c r="A570" s="660" t="s">
        <v>3869</v>
      </c>
      <c r="B570" s="661" t="s">
        <v>3321</v>
      </c>
      <c r="C570" s="661" t="s">
        <v>3360</v>
      </c>
      <c r="D570" s="661" t="s">
        <v>3410</v>
      </c>
      <c r="E570" s="661" t="s">
        <v>3407</v>
      </c>
      <c r="F570" s="664">
        <v>6</v>
      </c>
      <c r="G570" s="664">
        <v>2190</v>
      </c>
      <c r="H570" s="664">
        <v>1</v>
      </c>
      <c r="I570" s="664">
        <v>365</v>
      </c>
      <c r="J570" s="664">
        <v>1</v>
      </c>
      <c r="K570" s="664">
        <v>365</v>
      </c>
      <c r="L570" s="664">
        <v>0.16666666666666666</v>
      </c>
      <c r="M570" s="664">
        <v>365</v>
      </c>
      <c r="N570" s="664">
        <v>2</v>
      </c>
      <c r="O570" s="664">
        <v>742</v>
      </c>
      <c r="P570" s="677">
        <v>0.33881278538812787</v>
      </c>
      <c r="Q570" s="665">
        <v>371</v>
      </c>
    </row>
    <row r="571" spans="1:17" ht="14.4" customHeight="1" x14ac:dyDescent="0.3">
      <c r="A571" s="660" t="s">
        <v>3869</v>
      </c>
      <c r="B571" s="661" t="s">
        <v>3321</v>
      </c>
      <c r="C571" s="661" t="s">
        <v>3360</v>
      </c>
      <c r="D571" s="661" t="s">
        <v>3415</v>
      </c>
      <c r="E571" s="661" t="s">
        <v>3416</v>
      </c>
      <c r="F571" s="664">
        <v>3</v>
      </c>
      <c r="G571" s="664">
        <v>1803</v>
      </c>
      <c r="H571" s="664">
        <v>1</v>
      </c>
      <c r="I571" s="664">
        <v>601</v>
      </c>
      <c r="J571" s="664">
        <v>2</v>
      </c>
      <c r="K571" s="664">
        <v>1202</v>
      </c>
      <c r="L571" s="664">
        <v>0.66666666666666663</v>
      </c>
      <c r="M571" s="664">
        <v>601</v>
      </c>
      <c r="N571" s="664">
        <v>1</v>
      </c>
      <c r="O571" s="664">
        <v>606</v>
      </c>
      <c r="P571" s="677">
        <v>0.33610648918469216</v>
      </c>
      <c r="Q571" s="665">
        <v>606</v>
      </c>
    </row>
    <row r="572" spans="1:17" ht="14.4" customHeight="1" x14ac:dyDescent="0.3">
      <c r="A572" s="660" t="s">
        <v>3869</v>
      </c>
      <c r="B572" s="661" t="s">
        <v>3321</v>
      </c>
      <c r="C572" s="661" t="s">
        <v>3360</v>
      </c>
      <c r="D572" s="661" t="s">
        <v>3488</v>
      </c>
      <c r="E572" s="661" t="s">
        <v>3489</v>
      </c>
      <c r="F572" s="664">
        <v>1</v>
      </c>
      <c r="G572" s="664">
        <v>100</v>
      </c>
      <c r="H572" s="664">
        <v>1</v>
      </c>
      <c r="I572" s="664">
        <v>100</v>
      </c>
      <c r="J572" s="664"/>
      <c r="K572" s="664"/>
      <c r="L572" s="664"/>
      <c r="M572" s="664"/>
      <c r="N572" s="664">
        <v>2</v>
      </c>
      <c r="O572" s="664">
        <v>200</v>
      </c>
      <c r="P572" s="677">
        <v>2</v>
      </c>
      <c r="Q572" s="665">
        <v>100</v>
      </c>
    </row>
    <row r="573" spans="1:17" ht="14.4" customHeight="1" x14ac:dyDescent="0.3">
      <c r="A573" s="660" t="s">
        <v>3869</v>
      </c>
      <c r="B573" s="661" t="s">
        <v>3321</v>
      </c>
      <c r="C573" s="661" t="s">
        <v>3360</v>
      </c>
      <c r="D573" s="661" t="s">
        <v>3490</v>
      </c>
      <c r="E573" s="661" t="s">
        <v>3460</v>
      </c>
      <c r="F573" s="664">
        <v>8</v>
      </c>
      <c r="G573" s="664">
        <v>8096</v>
      </c>
      <c r="H573" s="664">
        <v>1</v>
      </c>
      <c r="I573" s="664">
        <v>1012</v>
      </c>
      <c r="J573" s="664">
        <v>6</v>
      </c>
      <c r="K573" s="664">
        <v>6072</v>
      </c>
      <c r="L573" s="664">
        <v>0.75</v>
      </c>
      <c r="M573" s="664">
        <v>1012</v>
      </c>
      <c r="N573" s="664"/>
      <c r="O573" s="664"/>
      <c r="P573" s="677"/>
      <c r="Q573" s="665"/>
    </row>
    <row r="574" spans="1:17" ht="14.4" customHeight="1" x14ac:dyDescent="0.3">
      <c r="A574" s="660" t="s">
        <v>3869</v>
      </c>
      <c r="B574" s="661" t="s">
        <v>3321</v>
      </c>
      <c r="C574" s="661" t="s">
        <v>3360</v>
      </c>
      <c r="D574" s="661" t="s">
        <v>3421</v>
      </c>
      <c r="E574" s="661" t="s">
        <v>3383</v>
      </c>
      <c r="F574" s="664">
        <v>1</v>
      </c>
      <c r="G574" s="664">
        <v>335</v>
      </c>
      <c r="H574" s="664">
        <v>1</v>
      </c>
      <c r="I574" s="664">
        <v>335</v>
      </c>
      <c r="J574" s="664"/>
      <c r="K574" s="664"/>
      <c r="L574" s="664"/>
      <c r="M574" s="664"/>
      <c r="N574" s="664"/>
      <c r="O574" s="664"/>
      <c r="P574" s="677"/>
      <c r="Q574" s="665"/>
    </row>
    <row r="575" spans="1:17" ht="14.4" customHeight="1" x14ac:dyDescent="0.3">
      <c r="A575" s="660" t="s">
        <v>3869</v>
      </c>
      <c r="B575" s="661" t="s">
        <v>3321</v>
      </c>
      <c r="C575" s="661" t="s">
        <v>3360</v>
      </c>
      <c r="D575" s="661" t="s">
        <v>3491</v>
      </c>
      <c r="E575" s="661" t="s">
        <v>3460</v>
      </c>
      <c r="F575" s="664">
        <v>7</v>
      </c>
      <c r="G575" s="664">
        <v>6020</v>
      </c>
      <c r="H575" s="664">
        <v>1</v>
      </c>
      <c r="I575" s="664">
        <v>860</v>
      </c>
      <c r="J575" s="664">
        <v>10</v>
      </c>
      <c r="K575" s="664">
        <v>8600</v>
      </c>
      <c r="L575" s="664">
        <v>1.4285714285714286</v>
      </c>
      <c r="M575" s="664">
        <v>860</v>
      </c>
      <c r="N575" s="664">
        <v>2</v>
      </c>
      <c r="O575" s="664">
        <v>1726</v>
      </c>
      <c r="P575" s="677">
        <v>0.28671096345514951</v>
      </c>
      <c r="Q575" s="665">
        <v>863</v>
      </c>
    </row>
    <row r="576" spans="1:17" ht="14.4" customHeight="1" x14ac:dyDescent="0.3">
      <c r="A576" s="660" t="s">
        <v>3869</v>
      </c>
      <c r="B576" s="661" t="s">
        <v>3321</v>
      </c>
      <c r="C576" s="661" t="s">
        <v>3360</v>
      </c>
      <c r="D576" s="661" t="s">
        <v>3424</v>
      </c>
      <c r="E576" s="661" t="s">
        <v>3425</v>
      </c>
      <c r="F576" s="664">
        <v>8</v>
      </c>
      <c r="G576" s="664">
        <v>4160</v>
      </c>
      <c r="H576" s="664">
        <v>1</v>
      </c>
      <c r="I576" s="664">
        <v>520</v>
      </c>
      <c r="J576" s="664">
        <v>6</v>
      </c>
      <c r="K576" s="664">
        <v>3120</v>
      </c>
      <c r="L576" s="664">
        <v>0.75</v>
      </c>
      <c r="M576" s="664">
        <v>520</v>
      </c>
      <c r="N576" s="664"/>
      <c r="O576" s="664"/>
      <c r="P576" s="677"/>
      <c r="Q576" s="665"/>
    </row>
    <row r="577" spans="1:17" ht="14.4" customHeight="1" x14ac:dyDescent="0.3">
      <c r="A577" s="660" t="s">
        <v>3869</v>
      </c>
      <c r="B577" s="661" t="s">
        <v>3321</v>
      </c>
      <c r="C577" s="661" t="s">
        <v>3360</v>
      </c>
      <c r="D577" s="661" t="s">
        <v>3492</v>
      </c>
      <c r="E577" s="661" t="s">
        <v>3425</v>
      </c>
      <c r="F577" s="664"/>
      <c r="G577" s="664"/>
      <c r="H577" s="664"/>
      <c r="I577" s="664"/>
      <c r="J577" s="664">
        <v>7</v>
      </c>
      <c r="K577" s="664">
        <v>5607</v>
      </c>
      <c r="L577" s="664"/>
      <c r="M577" s="664">
        <v>801</v>
      </c>
      <c r="N577" s="664">
        <v>9</v>
      </c>
      <c r="O577" s="664">
        <v>7263</v>
      </c>
      <c r="P577" s="677"/>
      <c r="Q577" s="665">
        <v>807</v>
      </c>
    </row>
    <row r="578" spans="1:17" ht="14.4" customHeight="1" x14ac:dyDescent="0.3">
      <c r="A578" s="660" t="s">
        <v>3869</v>
      </c>
      <c r="B578" s="661" t="s">
        <v>3321</v>
      </c>
      <c r="C578" s="661" t="s">
        <v>3360</v>
      </c>
      <c r="D578" s="661" t="s">
        <v>3493</v>
      </c>
      <c r="E578" s="661" t="s">
        <v>3425</v>
      </c>
      <c r="F578" s="664">
        <v>33</v>
      </c>
      <c r="G578" s="664">
        <v>19437</v>
      </c>
      <c r="H578" s="664">
        <v>1</v>
      </c>
      <c r="I578" s="664">
        <v>589</v>
      </c>
      <c r="J578" s="664">
        <v>12</v>
      </c>
      <c r="K578" s="664">
        <v>7068</v>
      </c>
      <c r="L578" s="664">
        <v>0.36363636363636365</v>
      </c>
      <c r="M578" s="664">
        <v>589</v>
      </c>
      <c r="N578" s="664">
        <v>35</v>
      </c>
      <c r="O578" s="664">
        <v>20825</v>
      </c>
      <c r="P578" s="677">
        <v>1.0714101970468695</v>
      </c>
      <c r="Q578" s="665">
        <v>595</v>
      </c>
    </row>
    <row r="579" spans="1:17" ht="14.4" customHeight="1" x14ac:dyDescent="0.3">
      <c r="A579" s="660" t="s">
        <v>3869</v>
      </c>
      <c r="B579" s="661" t="s">
        <v>3321</v>
      </c>
      <c r="C579" s="661" t="s">
        <v>3360</v>
      </c>
      <c r="D579" s="661" t="s">
        <v>3868</v>
      </c>
      <c r="E579" s="661" t="s">
        <v>3425</v>
      </c>
      <c r="F579" s="664"/>
      <c r="G579" s="664"/>
      <c r="H579" s="664"/>
      <c r="I579" s="664"/>
      <c r="J579" s="664"/>
      <c r="K579" s="664"/>
      <c r="L579" s="664"/>
      <c r="M579" s="664"/>
      <c r="N579" s="664">
        <v>2</v>
      </c>
      <c r="O579" s="664">
        <v>1470</v>
      </c>
      <c r="P579" s="677"/>
      <c r="Q579" s="665">
        <v>735</v>
      </c>
    </row>
    <row r="580" spans="1:17" ht="14.4" customHeight="1" x14ac:dyDescent="0.3">
      <c r="A580" s="660" t="s">
        <v>3869</v>
      </c>
      <c r="B580" s="661" t="s">
        <v>3321</v>
      </c>
      <c r="C580" s="661" t="s">
        <v>3360</v>
      </c>
      <c r="D580" s="661" t="s">
        <v>3468</v>
      </c>
      <c r="E580" s="661" t="s">
        <v>3469</v>
      </c>
      <c r="F580" s="664">
        <v>1</v>
      </c>
      <c r="G580" s="664">
        <v>606</v>
      </c>
      <c r="H580" s="664">
        <v>1</v>
      </c>
      <c r="I580" s="664">
        <v>606</v>
      </c>
      <c r="J580" s="664"/>
      <c r="K580" s="664"/>
      <c r="L580" s="664"/>
      <c r="M580" s="664"/>
      <c r="N580" s="664"/>
      <c r="O580" s="664"/>
      <c r="P580" s="677"/>
      <c r="Q580" s="665"/>
    </row>
    <row r="581" spans="1:17" ht="14.4" customHeight="1" x14ac:dyDescent="0.3">
      <c r="A581" s="660" t="s">
        <v>3869</v>
      </c>
      <c r="B581" s="661" t="s">
        <v>3321</v>
      </c>
      <c r="C581" s="661" t="s">
        <v>3360</v>
      </c>
      <c r="D581" s="661" t="s">
        <v>3470</v>
      </c>
      <c r="E581" s="661" t="s">
        <v>3469</v>
      </c>
      <c r="F581" s="664">
        <v>2</v>
      </c>
      <c r="G581" s="664">
        <v>1040</v>
      </c>
      <c r="H581" s="664">
        <v>1</v>
      </c>
      <c r="I581" s="664">
        <v>520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3870</v>
      </c>
      <c r="B582" s="661" t="s">
        <v>3321</v>
      </c>
      <c r="C582" s="661" t="s">
        <v>3349</v>
      </c>
      <c r="D582" s="661" t="s">
        <v>3477</v>
      </c>
      <c r="E582" s="661" t="s">
        <v>3478</v>
      </c>
      <c r="F582" s="664"/>
      <c r="G582" s="664"/>
      <c r="H582" s="664"/>
      <c r="I582" s="664"/>
      <c r="J582" s="664">
        <v>7</v>
      </c>
      <c r="K582" s="664">
        <v>6333.25</v>
      </c>
      <c r="L582" s="664"/>
      <c r="M582" s="664">
        <v>904.75</v>
      </c>
      <c r="N582" s="664">
        <v>1</v>
      </c>
      <c r="O582" s="664">
        <v>904.75</v>
      </c>
      <c r="P582" s="677"/>
      <c r="Q582" s="665">
        <v>904.75</v>
      </c>
    </row>
    <row r="583" spans="1:17" ht="14.4" customHeight="1" x14ac:dyDescent="0.3">
      <c r="A583" s="660" t="s">
        <v>3870</v>
      </c>
      <c r="B583" s="661" t="s">
        <v>3321</v>
      </c>
      <c r="C583" s="661" t="s">
        <v>3360</v>
      </c>
      <c r="D583" s="661" t="s">
        <v>3365</v>
      </c>
      <c r="E583" s="661" t="s">
        <v>3366</v>
      </c>
      <c r="F583" s="664">
        <v>1</v>
      </c>
      <c r="G583" s="664">
        <v>34</v>
      </c>
      <c r="H583" s="664">
        <v>1</v>
      </c>
      <c r="I583" s="664">
        <v>34</v>
      </c>
      <c r="J583" s="664"/>
      <c r="K583" s="664"/>
      <c r="L583" s="664"/>
      <c r="M583" s="664"/>
      <c r="N583" s="664"/>
      <c r="O583" s="664"/>
      <c r="P583" s="677"/>
      <c r="Q583" s="665"/>
    </row>
    <row r="584" spans="1:17" ht="14.4" customHeight="1" x14ac:dyDescent="0.3">
      <c r="A584" s="660" t="s">
        <v>3870</v>
      </c>
      <c r="B584" s="661" t="s">
        <v>3321</v>
      </c>
      <c r="C584" s="661" t="s">
        <v>3360</v>
      </c>
      <c r="D584" s="661" t="s">
        <v>3371</v>
      </c>
      <c r="E584" s="661" t="s">
        <v>3372</v>
      </c>
      <c r="F584" s="664">
        <v>209</v>
      </c>
      <c r="G584" s="664">
        <v>48488</v>
      </c>
      <c r="H584" s="664">
        <v>1</v>
      </c>
      <c r="I584" s="664">
        <v>232</v>
      </c>
      <c r="J584" s="664">
        <v>339</v>
      </c>
      <c r="K584" s="664">
        <v>78648</v>
      </c>
      <c r="L584" s="664">
        <v>1.6220095693779903</v>
      </c>
      <c r="M584" s="664">
        <v>232</v>
      </c>
      <c r="N584" s="664">
        <v>291</v>
      </c>
      <c r="O584" s="664">
        <v>68385</v>
      </c>
      <c r="P584" s="677">
        <v>1.4103489523180994</v>
      </c>
      <c r="Q584" s="665">
        <v>235</v>
      </c>
    </row>
    <row r="585" spans="1:17" ht="14.4" customHeight="1" x14ac:dyDescent="0.3">
      <c r="A585" s="660" t="s">
        <v>3870</v>
      </c>
      <c r="B585" s="661" t="s">
        <v>3321</v>
      </c>
      <c r="C585" s="661" t="s">
        <v>3360</v>
      </c>
      <c r="D585" s="661" t="s">
        <v>3373</v>
      </c>
      <c r="E585" s="661" t="s">
        <v>3374</v>
      </c>
      <c r="F585" s="664">
        <v>334</v>
      </c>
      <c r="G585" s="664">
        <v>38744</v>
      </c>
      <c r="H585" s="664">
        <v>1</v>
      </c>
      <c r="I585" s="664">
        <v>116</v>
      </c>
      <c r="J585" s="664">
        <v>172</v>
      </c>
      <c r="K585" s="664">
        <v>19952</v>
      </c>
      <c r="L585" s="664">
        <v>0.51497005988023947</v>
      </c>
      <c r="M585" s="664">
        <v>116</v>
      </c>
      <c r="N585" s="664">
        <v>140</v>
      </c>
      <c r="O585" s="664">
        <v>16520</v>
      </c>
      <c r="P585" s="677">
        <v>0.42638860210613255</v>
      </c>
      <c r="Q585" s="665">
        <v>118</v>
      </c>
    </row>
    <row r="586" spans="1:17" ht="14.4" customHeight="1" x14ac:dyDescent="0.3">
      <c r="A586" s="660" t="s">
        <v>3870</v>
      </c>
      <c r="B586" s="661" t="s">
        <v>3321</v>
      </c>
      <c r="C586" s="661" t="s">
        <v>3360</v>
      </c>
      <c r="D586" s="661" t="s">
        <v>3375</v>
      </c>
      <c r="E586" s="661" t="s">
        <v>3376</v>
      </c>
      <c r="F586" s="664">
        <v>7</v>
      </c>
      <c r="G586" s="664">
        <v>2240</v>
      </c>
      <c r="H586" s="664">
        <v>1</v>
      </c>
      <c r="I586" s="664">
        <v>320</v>
      </c>
      <c r="J586" s="664">
        <v>7</v>
      </c>
      <c r="K586" s="664">
        <v>2240</v>
      </c>
      <c r="L586" s="664">
        <v>1</v>
      </c>
      <c r="M586" s="664">
        <v>320</v>
      </c>
      <c r="N586" s="664"/>
      <c r="O586" s="664"/>
      <c r="P586" s="677"/>
      <c r="Q586" s="665"/>
    </row>
    <row r="587" spans="1:17" ht="14.4" customHeight="1" x14ac:dyDescent="0.3">
      <c r="A587" s="660" t="s">
        <v>3870</v>
      </c>
      <c r="B587" s="661" t="s">
        <v>3321</v>
      </c>
      <c r="C587" s="661" t="s">
        <v>3360</v>
      </c>
      <c r="D587" s="661" t="s">
        <v>3377</v>
      </c>
      <c r="E587" s="661" t="s">
        <v>3378</v>
      </c>
      <c r="F587" s="664">
        <v>14</v>
      </c>
      <c r="G587" s="664">
        <v>6776</v>
      </c>
      <c r="H587" s="664">
        <v>1</v>
      </c>
      <c r="I587" s="664">
        <v>484</v>
      </c>
      <c r="J587" s="664">
        <v>9</v>
      </c>
      <c r="K587" s="664">
        <v>4356</v>
      </c>
      <c r="L587" s="664">
        <v>0.6428571428571429</v>
      </c>
      <c r="M587" s="664">
        <v>484</v>
      </c>
      <c r="N587" s="664"/>
      <c r="O587" s="664"/>
      <c r="P587" s="677"/>
      <c r="Q587" s="665"/>
    </row>
    <row r="588" spans="1:17" ht="14.4" customHeight="1" x14ac:dyDescent="0.3">
      <c r="A588" s="660" t="s">
        <v>3870</v>
      </c>
      <c r="B588" s="661" t="s">
        <v>3321</v>
      </c>
      <c r="C588" s="661" t="s">
        <v>3360</v>
      </c>
      <c r="D588" s="661" t="s">
        <v>3379</v>
      </c>
      <c r="E588" s="661" t="s">
        <v>3380</v>
      </c>
      <c r="F588" s="664"/>
      <c r="G588" s="664"/>
      <c r="H588" s="664"/>
      <c r="I588" s="664"/>
      <c r="J588" s="664">
        <v>3</v>
      </c>
      <c r="K588" s="664">
        <v>2031</v>
      </c>
      <c r="L588" s="664"/>
      <c r="M588" s="664">
        <v>677</v>
      </c>
      <c r="N588" s="664"/>
      <c r="O588" s="664"/>
      <c r="P588" s="677"/>
      <c r="Q588" s="665"/>
    </row>
    <row r="589" spans="1:17" ht="14.4" customHeight="1" x14ac:dyDescent="0.3">
      <c r="A589" s="660" t="s">
        <v>3870</v>
      </c>
      <c r="B589" s="661" t="s">
        <v>3321</v>
      </c>
      <c r="C589" s="661" t="s">
        <v>3360</v>
      </c>
      <c r="D589" s="661" t="s">
        <v>3381</v>
      </c>
      <c r="E589" s="661" t="s">
        <v>3378</v>
      </c>
      <c r="F589" s="664"/>
      <c r="G589" s="664"/>
      <c r="H589" s="664"/>
      <c r="I589" s="664"/>
      <c r="J589" s="664">
        <v>15</v>
      </c>
      <c r="K589" s="664">
        <v>8295</v>
      </c>
      <c r="L589" s="664"/>
      <c r="M589" s="664">
        <v>553</v>
      </c>
      <c r="N589" s="664"/>
      <c r="O589" s="664"/>
      <c r="P589" s="677"/>
      <c r="Q589" s="665"/>
    </row>
    <row r="590" spans="1:17" ht="14.4" customHeight="1" x14ac:dyDescent="0.3">
      <c r="A590" s="660" t="s">
        <v>3870</v>
      </c>
      <c r="B590" s="661" t="s">
        <v>3321</v>
      </c>
      <c r="C590" s="661" t="s">
        <v>3360</v>
      </c>
      <c r="D590" s="661" t="s">
        <v>3458</v>
      </c>
      <c r="E590" s="661" t="s">
        <v>3380</v>
      </c>
      <c r="F590" s="664">
        <v>46</v>
      </c>
      <c r="G590" s="664">
        <v>34316</v>
      </c>
      <c r="H590" s="664">
        <v>1</v>
      </c>
      <c r="I590" s="664">
        <v>746</v>
      </c>
      <c r="J590" s="664">
        <v>26</v>
      </c>
      <c r="K590" s="664">
        <v>19396</v>
      </c>
      <c r="L590" s="664">
        <v>0.56521739130434778</v>
      </c>
      <c r="M590" s="664">
        <v>746</v>
      </c>
      <c r="N590" s="664"/>
      <c r="O590" s="664"/>
      <c r="P590" s="677"/>
      <c r="Q590" s="665"/>
    </row>
    <row r="591" spans="1:17" ht="14.4" customHeight="1" x14ac:dyDescent="0.3">
      <c r="A591" s="660" t="s">
        <v>3870</v>
      </c>
      <c r="B591" s="661" t="s">
        <v>3321</v>
      </c>
      <c r="C591" s="661" t="s">
        <v>3360</v>
      </c>
      <c r="D591" s="661" t="s">
        <v>3459</v>
      </c>
      <c r="E591" s="661" t="s">
        <v>3460</v>
      </c>
      <c r="F591" s="664">
        <v>682</v>
      </c>
      <c r="G591" s="664">
        <v>547646</v>
      </c>
      <c r="H591" s="664">
        <v>1</v>
      </c>
      <c r="I591" s="664">
        <v>803</v>
      </c>
      <c r="J591" s="664">
        <v>243</v>
      </c>
      <c r="K591" s="664">
        <v>195129</v>
      </c>
      <c r="L591" s="664">
        <v>0.35630498533724342</v>
      </c>
      <c r="M591" s="664">
        <v>803</v>
      </c>
      <c r="N591" s="664">
        <v>251</v>
      </c>
      <c r="O591" s="664">
        <v>203059</v>
      </c>
      <c r="P591" s="677">
        <v>0.370785142226913</v>
      </c>
      <c r="Q591" s="665">
        <v>809</v>
      </c>
    </row>
    <row r="592" spans="1:17" ht="14.4" customHeight="1" x14ac:dyDescent="0.3">
      <c r="A592" s="660" t="s">
        <v>3870</v>
      </c>
      <c r="B592" s="661" t="s">
        <v>3321</v>
      </c>
      <c r="C592" s="661" t="s">
        <v>3360</v>
      </c>
      <c r="D592" s="661" t="s">
        <v>3382</v>
      </c>
      <c r="E592" s="661" t="s">
        <v>3383</v>
      </c>
      <c r="F592" s="664">
        <v>1</v>
      </c>
      <c r="G592" s="664">
        <v>439</v>
      </c>
      <c r="H592" s="664">
        <v>1</v>
      </c>
      <c r="I592" s="664">
        <v>439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3870</v>
      </c>
      <c r="B593" s="661" t="s">
        <v>3321</v>
      </c>
      <c r="C593" s="661" t="s">
        <v>3360</v>
      </c>
      <c r="D593" s="661" t="s">
        <v>3461</v>
      </c>
      <c r="E593" s="661" t="s">
        <v>3462</v>
      </c>
      <c r="F593" s="664">
        <v>173</v>
      </c>
      <c r="G593" s="664">
        <v>35811</v>
      </c>
      <c r="H593" s="664">
        <v>1</v>
      </c>
      <c r="I593" s="664">
        <v>207</v>
      </c>
      <c r="J593" s="664">
        <v>85</v>
      </c>
      <c r="K593" s="664">
        <v>17595</v>
      </c>
      <c r="L593" s="664">
        <v>0.4913294797687861</v>
      </c>
      <c r="M593" s="664">
        <v>207</v>
      </c>
      <c r="N593" s="664">
        <v>54</v>
      </c>
      <c r="O593" s="664">
        <v>11340</v>
      </c>
      <c r="P593" s="677">
        <v>0.31666247800955016</v>
      </c>
      <c r="Q593" s="665">
        <v>210</v>
      </c>
    </row>
    <row r="594" spans="1:17" ht="14.4" customHeight="1" x14ac:dyDescent="0.3">
      <c r="A594" s="660" t="s">
        <v>3870</v>
      </c>
      <c r="B594" s="661" t="s">
        <v>3321</v>
      </c>
      <c r="C594" s="661" t="s">
        <v>3360</v>
      </c>
      <c r="D594" s="661" t="s">
        <v>3386</v>
      </c>
      <c r="E594" s="661" t="s">
        <v>3387</v>
      </c>
      <c r="F594" s="664">
        <v>1</v>
      </c>
      <c r="G594" s="664">
        <v>327</v>
      </c>
      <c r="H594" s="664">
        <v>1</v>
      </c>
      <c r="I594" s="664">
        <v>327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3870</v>
      </c>
      <c r="B595" s="661" t="s">
        <v>3321</v>
      </c>
      <c r="C595" s="661" t="s">
        <v>3360</v>
      </c>
      <c r="D595" s="661" t="s">
        <v>3390</v>
      </c>
      <c r="E595" s="661" t="s">
        <v>3391</v>
      </c>
      <c r="F595" s="664">
        <v>804</v>
      </c>
      <c r="G595" s="664">
        <v>65928</v>
      </c>
      <c r="H595" s="664">
        <v>1</v>
      </c>
      <c r="I595" s="664">
        <v>82</v>
      </c>
      <c r="J595" s="664">
        <v>768</v>
      </c>
      <c r="K595" s="664">
        <v>62976</v>
      </c>
      <c r="L595" s="664">
        <v>0.95522388059701491</v>
      </c>
      <c r="M595" s="664">
        <v>82</v>
      </c>
      <c r="N595" s="664">
        <v>665</v>
      </c>
      <c r="O595" s="664">
        <v>56525</v>
      </c>
      <c r="P595" s="677">
        <v>0.85737471180681957</v>
      </c>
      <c r="Q595" s="665">
        <v>85</v>
      </c>
    </row>
    <row r="596" spans="1:17" ht="14.4" customHeight="1" x14ac:dyDescent="0.3">
      <c r="A596" s="660" t="s">
        <v>3870</v>
      </c>
      <c r="B596" s="661" t="s">
        <v>3321</v>
      </c>
      <c r="C596" s="661" t="s">
        <v>3360</v>
      </c>
      <c r="D596" s="661" t="s">
        <v>3394</v>
      </c>
      <c r="E596" s="661" t="s">
        <v>3395</v>
      </c>
      <c r="F596" s="664"/>
      <c r="G596" s="664"/>
      <c r="H596" s="664"/>
      <c r="I596" s="664"/>
      <c r="J596" s="664"/>
      <c r="K596" s="664"/>
      <c r="L596" s="664"/>
      <c r="M596" s="664"/>
      <c r="N596" s="664">
        <v>2</v>
      </c>
      <c r="O596" s="664">
        <v>1414</v>
      </c>
      <c r="P596" s="677"/>
      <c r="Q596" s="665">
        <v>707</v>
      </c>
    </row>
    <row r="597" spans="1:17" ht="14.4" customHeight="1" x14ac:dyDescent="0.3">
      <c r="A597" s="660" t="s">
        <v>3870</v>
      </c>
      <c r="B597" s="661" t="s">
        <v>3321</v>
      </c>
      <c r="C597" s="661" t="s">
        <v>3360</v>
      </c>
      <c r="D597" s="661" t="s">
        <v>3485</v>
      </c>
      <c r="E597" s="661" t="s">
        <v>3460</v>
      </c>
      <c r="F597" s="664">
        <v>19</v>
      </c>
      <c r="G597" s="664">
        <v>17651</v>
      </c>
      <c r="H597" s="664">
        <v>1</v>
      </c>
      <c r="I597" s="664">
        <v>929</v>
      </c>
      <c r="J597" s="664">
        <v>44</v>
      </c>
      <c r="K597" s="664">
        <v>40876</v>
      </c>
      <c r="L597" s="664">
        <v>2.3157894736842106</v>
      </c>
      <c r="M597" s="664">
        <v>929</v>
      </c>
      <c r="N597" s="664"/>
      <c r="O597" s="664"/>
      <c r="P597" s="677"/>
      <c r="Q597" s="665"/>
    </row>
    <row r="598" spans="1:17" ht="14.4" customHeight="1" x14ac:dyDescent="0.3">
      <c r="A598" s="660" t="s">
        <v>3870</v>
      </c>
      <c r="B598" s="661" t="s">
        <v>3321</v>
      </c>
      <c r="C598" s="661" t="s">
        <v>3360</v>
      </c>
      <c r="D598" s="661" t="s">
        <v>3400</v>
      </c>
      <c r="E598" s="661" t="s">
        <v>3401</v>
      </c>
      <c r="F598" s="664"/>
      <c r="G598" s="664"/>
      <c r="H598" s="664"/>
      <c r="I598" s="664"/>
      <c r="J598" s="664">
        <v>5</v>
      </c>
      <c r="K598" s="664">
        <v>560</v>
      </c>
      <c r="L598" s="664"/>
      <c r="M598" s="664">
        <v>112</v>
      </c>
      <c r="N598" s="664"/>
      <c r="O598" s="664"/>
      <c r="P598" s="677"/>
      <c r="Q598" s="665"/>
    </row>
    <row r="599" spans="1:17" ht="14.4" customHeight="1" x14ac:dyDescent="0.3">
      <c r="A599" s="660" t="s">
        <v>3870</v>
      </c>
      <c r="B599" s="661" t="s">
        <v>3321</v>
      </c>
      <c r="C599" s="661" t="s">
        <v>3360</v>
      </c>
      <c r="D599" s="661" t="s">
        <v>3463</v>
      </c>
      <c r="E599" s="661" t="s">
        <v>3460</v>
      </c>
      <c r="F599" s="664">
        <v>57</v>
      </c>
      <c r="G599" s="664">
        <v>41838</v>
      </c>
      <c r="H599" s="664">
        <v>1</v>
      </c>
      <c r="I599" s="664">
        <v>734</v>
      </c>
      <c r="J599" s="664">
        <v>430</v>
      </c>
      <c r="K599" s="664">
        <v>315620</v>
      </c>
      <c r="L599" s="664">
        <v>7.5438596491228074</v>
      </c>
      <c r="M599" s="664">
        <v>734</v>
      </c>
      <c r="N599" s="664">
        <v>392</v>
      </c>
      <c r="O599" s="664">
        <v>288904</v>
      </c>
      <c r="P599" s="677">
        <v>6.9053014006405657</v>
      </c>
      <c r="Q599" s="665">
        <v>737</v>
      </c>
    </row>
    <row r="600" spans="1:17" ht="14.4" customHeight="1" x14ac:dyDescent="0.3">
      <c r="A600" s="660" t="s">
        <v>3870</v>
      </c>
      <c r="B600" s="661" t="s">
        <v>3321</v>
      </c>
      <c r="C600" s="661" t="s">
        <v>3360</v>
      </c>
      <c r="D600" s="661" t="s">
        <v>3464</v>
      </c>
      <c r="E600" s="661" t="s">
        <v>3465</v>
      </c>
      <c r="F600" s="664">
        <v>8</v>
      </c>
      <c r="G600" s="664">
        <v>4192</v>
      </c>
      <c r="H600" s="664">
        <v>1</v>
      </c>
      <c r="I600" s="664">
        <v>524</v>
      </c>
      <c r="J600" s="664"/>
      <c r="K600" s="664"/>
      <c r="L600" s="664"/>
      <c r="M600" s="664"/>
      <c r="N600" s="664">
        <v>10</v>
      </c>
      <c r="O600" s="664">
        <v>5270</v>
      </c>
      <c r="P600" s="677">
        <v>1.2571564885496183</v>
      </c>
      <c r="Q600" s="665">
        <v>527</v>
      </c>
    </row>
    <row r="601" spans="1:17" ht="14.4" customHeight="1" x14ac:dyDescent="0.3">
      <c r="A601" s="660" t="s">
        <v>3870</v>
      </c>
      <c r="B601" s="661" t="s">
        <v>3321</v>
      </c>
      <c r="C601" s="661" t="s">
        <v>3360</v>
      </c>
      <c r="D601" s="661" t="s">
        <v>3406</v>
      </c>
      <c r="E601" s="661" t="s">
        <v>3407</v>
      </c>
      <c r="F601" s="664">
        <v>1</v>
      </c>
      <c r="G601" s="664">
        <v>296</v>
      </c>
      <c r="H601" s="664">
        <v>1</v>
      </c>
      <c r="I601" s="664">
        <v>296</v>
      </c>
      <c r="J601" s="664">
        <v>1</v>
      </c>
      <c r="K601" s="664">
        <v>296</v>
      </c>
      <c r="L601" s="664">
        <v>1</v>
      </c>
      <c r="M601" s="664">
        <v>296</v>
      </c>
      <c r="N601" s="664"/>
      <c r="O601" s="664"/>
      <c r="P601" s="677"/>
      <c r="Q601" s="665"/>
    </row>
    <row r="602" spans="1:17" ht="14.4" customHeight="1" x14ac:dyDescent="0.3">
      <c r="A602" s="660" t="s">
        <v>3870</v>
      </c>
      <c r="B602" s="661" t="s">
        <v>3321</v>
      </c>
      <c r="C602" s="661" t="s">
        <v>3360</v>
      </c>
      <c r="D602" s="661" t="s">
        <v>3466</v>
      </c>
      <c r="E602" s="661" t="s">
        <v>3462</v>
      </c>
      <c r="F602" s="664">
        <v>20</v>
      </c>
      <c r="G602" s="664">
        <v>3440</v>
      </c>
      <c r="H602" s="664">
        <v>1</v>
      </c>
      <c r="I602" s="664">
        <v>172</v>
      </c>
      <c r="J602" s="664">
        <v>127</v>
      </c>
      <c r="K602" s="664">
        <v>21844</v>
      </c>
      <c r="L602" s="664">
        <v>6.35</v>
      </c>
      <c r="M602" s="664">
        <v>172</v>
      </c>
      <c r="N602" s="664">
        <v>101</v>
      </c>
      <c r="O602" s="664">
        <v>17574</v>
      </c>
      <c r="P602" s="677">
        <v>5.1087209302325585</v>
      </c>
      <c r="Q602" s="665">
        <v>174</v>
      </c>
    </row>
    <row r="603" spans="1:17" ht="14.4" customHeight="1" x14ac:dyDescent="0.3">
      <c r="A603" s="660" t="s">
        <v>3870</v>
      </c>
      <c r="B603" s="661" t="s">
        <v>3321</v>
      </c>
      <c r="C603" s="661" t="s">
        <v>3360</v>
      </c>
      <c r="D603" s="661" t="s">
        <v>3410</v>
      </c>
      <c r="E603" s="661" t="s">
        <v>3407</v>
      </c>
      <c r="F603" s="664">
        <v>3</v>
      </c>
      <c r="G603" s="664">
        <v>1095</v>
      </c>
      <c r="H603" s="664">
        <v>1</v>
      </c>
      <c r="I603" s="664">
        <v>365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3870</v>
      </c>
      <c r="B604" s="661" t="s">
        <v>3321</v>
      </c>
      <c r="C604" s="661" t="s">
        <v>3360</v>
      </c>
      <c r="D604" s="661" t="s">
        <v>3417</v>
      </c>
      <c r="E604" s="661" t="s">
        <v>3418</v>
      </c>
      <c r="F604" s="664">
        <v>6</v>
      </c>
      <c r="G604" s="664">
        <v>1614</v>
      </c>
      <c r="H604" s="664">
        <v>1</v>
      </c>
      <c r="I604" s="664">
        <v>269</v>
      </c>
      <c r="J604" s="664">
        <v>3</v>
      </c>
      <c r="K604" s="664">
        <v>807</v>
      </c>
      <c r="L604" s="664">
        <v>0.5</v>
      </c>
      <c r="M604" s="664">
        <v>269</v>
      </c>
      <c r="N604" s="664"/>
      <c r="O604" s="664"/>
      <c r="P604" s="677"/>
      <c r="Q604" s="665"/>
    </row>
    <row r="605" spans="1:17" ht="14.4" customHeight="1" x14ac:dyDescent="0.3">
      <c r="A605" s="660" t="s">
        <v>3870</v>
      </c>
      <c r="B605" s="661" t="s">
        <v>3321</v>
      </c>
      <c r="C605" s="661" t="s">
        <v>3360</v>
      </c>
      <c r="D605" s="661" t="s">
        <v>3488</v>
      </c>
      <c r="E605" s="661" t="s">
        <v>3489</v>
      </c>
      <c r="F605" s="664">
        <v>1</v>
      </c>
      <c r="G605" s="664">
        <v>100</v>
      </c>
      <c r="H605" s="664">
        <v>1</v>
      </c>
      <c r="I605" s="664">
        <v>100</v>
      </c>
      <c r="J605" s="664"/>
      <c r="K605" s="664"/>
      <c r="L605" s="664"/>
      <c r="M605" s="664"/>
      <c r="N605" s="664"/>
      <c r="O605" s="664"/>
      <c r="P605" s="677"/>
      <c r="Q605" s="665"/>
    </row>
    <row r="606" spans="1:17" ht="14.4" customHeight="1" x14ac:dyDescent="0.3">
      <c r="A606" s="660" t="s">
        <v>3870</v>
      </c>
      <c r="B606" s="661" t="s">
        <v>3321</v>
      </c>
      <c r="C606" s="661" t="s">
        <v>3360</v>
      </c>
      <c r="D606" s="661" t="s">
        <v>3421</v>
      </c>
      <c r="E606" s="661" t="s">
        <v>3383</v>
      </c>
      <c r="F606" s="664"/>
      <c r="G606" s="664"/>
      <c r="H606" s="664"/>
      <c r="I606" s="664"/>
      <c r="J606" s="664">
        <v>1</v>
      </c>
      <c r="K606" s="664">
        <v>335</v>
      </c>
      <c r="L606" s="664"/>
      <c r="M606" s="664">
        <v>335</v>
      </c>
      <c r="N606" s="664"/>
      <c r="O606" s="664"/>
      <c r="P606" s="677"/>
      <c r="Q606" s="665"/>
    </row>
    <row r="607" spans="1:17" ht="14.4" customHeight="1" x14ac:dyDescent="0.3">
      <c r="A607" s="660" t="s">
        <v>3870</v>
      </c>
      <c r="B607" s="661" t="s">
        <v>3321</v>
      </c>
      <c r="C607" s="661" t="s">
        <v>3360</v>
      </c>
      <c r="D607" s="661" t="s">
        <v>3491</v>
      </c>
      <c r="E607" s="661" t="s">
        <v>3460</v>
      </c>
      <c r="F607" s="664">
        <v>2</v>
      </c>
      <c r="G607" s="664">
        <v>1720</v>
      </c>
      <c r="H607" s="664">
        <v>1</v>
      </c>
      <c r="I607" s="664">
        <v>860</v>
      </c>
      <c r="J607" s="664"/>
      <c r="K607" s="664"/>
      <c r="L607" s="664"/>
      <c r="M607" s="664"/>
      <c r="N607" s="664">
        <v>12</v>
      </c>
      <c r="O607" s="664">
        <v>10356</v>
      </c>
      <c r="P607" s="677">
        <v>6.0209302325581397</v>
      </c>
      <c r="Q607" s="665">
        <v>863</v>
      </c>
    </row>
    <row r="608" spans="1:17" ht="14.4" customHeight="1" x14ac:dyDescent="0.3">
      <c r="A608" s="660" t="s">
        <v>3870</v>
      </c>
      <c r="B608" s="661" t="s">
        <v>3321</v>
      </c>
      <c r="C608" s="661" t="s">
        <v>3360</v>
      </c>
      <c r="D608" s="661" t="s">
        <v>3428</v>
      </c>
      <c r="E608" s="661" t="s">
        <v>3376</v>
      </c>
      <c r="F608" s="664">
        <v>1</v>
      </c>
      <c r="G608" s="664">
        <v>389</v>
      </c>
      <c r="H608" s="664">
        <v>1</v>
      </c>
      <c r="I608" s="664">
        <v>389</v>
      </c>
      <c r="J608" s="664">
        <v>2</v>
      </c>
      <c r="K608" s="664">
        <v>778</v>
      </c>
      <c r="L608" s="664">
        <v>2</v>
      </c>
      <c r="M608" s="664">
        <v>389</v>
      </c>
      <c r="N608" s="664"/>
      <c r="O608" s="664"/>
      <c r="P608" s="677"/>
      <c r="Q608" s="665"/>
    </row>
    <row r="609" spans="1:17" ht="14.4" customHeight="1" x14ac:dyDescent="0.3">
      <c r="A609" s="660" t="s">
        <v>3871</v>
      </c>
      <c r="B609" s="661" t="s">
        <v>3321</v>
      </c>
      <c r="C609" s="661" t="s">
        <v>3349</v>
      </c>
      <c r="D609" s="661" t="s">
        <v>3477</v>
      </c>
      <c r="E609" s="661" t="s">
        <v>3478</v>
      </c>
      <c r="F609" s="664"/>
      <c r="G609" s="664"/>
      <c r="H609" s="664"/>
      <c r="I609" s="664"/>
      <c r="J609" s="664">
        <v>1</v>
      </c>
      <c r="K609" s="664">
        <v>904.75</v>
      </c>
      <c r="L609" s="664"/>
      <c r="M609" s="664">
        <v>904.75</v>
      </c>
      <c r="N609" s="664">
        <v>17</v>
      </c>
      <c r="O609" s="664">
        <v>15380.75</v>
      </c>
      <c r="P609" s="677"/>
      <c r="Q609" s="665">
        <v>904.75</v>
      </c>
    </row>
    <row r="610" spans="1:17" ht="14.4" customHeight="1" x14ac:dyDescent="0.3">
      <c r="A610" s="660" t="s">
        <v>3871</v>
      </c>
      <c r="B610" s="661" t="s">
        <v>3321</v>
      </c>
      <c r="C610" s="661" t="s">
        <v>3360</v>
      </c>
      <c r="D610" s="661" t="s">
        <v>3371</v>
      </c>
      <c r="E610" s="661" t="s">
        <v>3372</v>
      </c>
      <c r="F610" s="664">
        <v>18</v>
      </c>
      <c r="G610" s="664">
        <v>4176</v>
      </c>
      <c r="H610" s="664">
        <v>1</v>
      </c>
      <c r="I610" s="664">
        <v>232</v>
      </c>
      <c r="J610" s="664">
        <v>46</v>
      </c>
      <c r="K610" s="664">
        <v>10672</v>
      </c>
      <c r="L610" s="664">
        <v>2.5555555555555554</v>
      </c>
      <c r="M610" s="664">
        <v>232</v>
      </c>
      <c r="N610" s="664">
        <v>60</v>
      </c>
      <c r="O610" s="664">
        <v>14100</v>
      </c>
      <c r="P610" s="677">
        <v>3.3764367816091956</v>
      </c>
      <c r="Q610" s="665">
        <v>235</v>
      </c>
    </row>
    <row r="611" spans="1:17" ht="14.4" customHeight="1" x14ac:dyDescent="0.3">
      <c r="A611" s="660" t="s">
        <v>3871</v>
      </c>
      <c r="B611" s="661" t="s">
        <v>3321</v>
      </c>
      <c r="C611" s="661" t="s">
        <v>3360</v>
      </c>
      <c r="D611" s="661" t="s">
        <v>3373</v>
      </c>
      <c r="E611" s="661" t="s">
        <v>3374</v>
      </c>
      <c r="F611" s="664">
        <v>92</v>
      </c>
      <c r="G611" s="664">
        <v>10672</v>
      </c>
      <c r="H611" s="664">
        <v>1</v>
      </c>
      <c r="I611" s="664">
        <v>116</v>
      </c>
      <c r="J611" s="664">
        <v>56</v>
      </c>
      <c r="K611" s="664">
        <v>6496</v>
      </c>
      <c r="L611" s="664">
        <v>0.60869565217391308</v>
      </c>
      <c r="M611" s="664">
        <v>116</v>
      </c>
      <c r="N611" s="664">
        <v>70</v>
      </c>
      <c r="O611" s="664">
        <v>8260</v>
      </c>
      <c r="P611" s="677">
        <v>0.77398800599700146</v>
      </c>
      <c r="Q611" s="665">
        <v>118</v>
      </c>
    </row>
    <row r="612" spans="1:17" ht="14.4" customHeight="1" x14ac:dyDescent="0.3">
      <c r="A612" s="660" t="s">
        <v>3871</v>
      </c>
      <c r="B612" s="661" t="s">
        <v>3321</v>
      </c>
      <c r="C612" s="661" t="s">
        <v>3360</v>
      </c>
      <c r="D612" s="661" t="s">
        <v>3379</v>
      </c>
      <c r="E612" s="661" t="s">
        <v>3380</v>
      </c>
      <c r="F612" s="664">
        <v>3</v>
      </c>
      <c r="G612" s="664">
        <v>2031</v>
      </c>
      <c r="H612" s="664">
        <v>1</v>
      </c>
      <c r="I612" s="664">
        <v>677</v>
      </c>
      <c r="J612" s="664">
        <v>3</v>
      </c>
      <c r="K612" s="664">
        <v>2031</v>
      </c>
      <c r="L612" s="664">
        <v>1</v>
      </c>
      <c r="M612" s="664">
        <v>677</v>
      </c>
      <c r="N612" s="664">
        <v>2</v>
      </c>
      <c r="O612" s="664">
        <v>1360</v>
      </c>
      <c r="P612" s="677">
        <v>0.66962087641555879</v>
      </c>
      <c r="Q612" s="665">
        <v>680</v>
      </c>
    </row>
    <row r="613" spans="1:17" ht="14.4" customHeight="1" x14ac:dyDescent="0.3">
      <c r="A613" s="660" t="s">
        <v>3871</v>
      </c>
      <c r="B613" s="661" t="s">
        <v>3321</v>
      </c>
      <c r="C613" s="661" t="s">
        <v>3360</v>
      </c>
      <c r="D613" s="661" t="s">
        <v>3381</v>
      </c>
      <c r="E613" s="661" t="s">
        <v>3378</v>
      </c>
      <c r="F613" s="664">
        <v>9</v>
      </c>
      <c r="G613" s="664">
        <v>4977</v>
      </c>
      <c r="H613" s="664">
        <v>1</v>
      </c>
      <c r="I613" s="664">
        <v>553</v>
      </c>
      <c r="J613" s="664"/>
      <c r="K613" s="664"/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3871</v>
      </c>
      <c r="B614" s="661" t="s">
        <v>3321</v>
      </c>
      <c r="C614" s="661" t="s">
        <v>3360</v>
      </c>
      <c r="D614" s="661" t="s">
        <v>3458</v>
      </c>
      <c r="E614" s="661" t="s">
        <v>3380</v>
      </c>
      <c r="F614" s="664">
        <v>7</v>
      </c>
      <c r="G614" s="664">
        <v>5222</v>
      </c>
      <c r="H614" s="664">
        <v>1</v>
      </c>
      <c r="I614" s="664">
        <v>746</v>
      </c>
      <c r="J614" s="664">
        <v>2</v>
      </c>
      <c r="K614" s="664">
        <v>1492</v>
      </c>
      <c r="L614" s="664">
        <v>0.2857142857142857</v>
      </c>
      <c r="M614" s="664">
        <v>746</v>
      </c>
      <c r="N614" s="664">
        <v>6</v>
      </c>
      <c r="O614" s="664">
        <v>4512</v>
      </c>
      <c r="P614" s="677">
        <v>0.86403676752202219</v>
      </c>
      <c r="Q614" s="665">
        <v>752</v>
      </c>
    </row>
    <row r="615" spans="1:17" ht="14.4" customHeight="1" x14ac:dyDescent="0.3">
      <c r="A615" s="660" t="s">
        <v>3871</v>
      </c>
      <c r="B615" s="661" t="s">
        <v>3321</v>
      </c>
      <c r="C615" s="661" t="s">
        <v>3360</v>
      </c>
      <c r="D615" s="661" t="s">
        <v>3459</v>
      </c>
      <c r="E615" s="661" t="s">
        <v>3460</v>
      </c>
      <c r="F615" s="664">
        <v>114</v>
      </c>
      <c r="G615" s="664">
        <v>91542</v>
      </c>
      <c r="H615" s="664">
        <v>1</v>
      </c>
      <c r="I615" s="664">
        <v>803</v>
      </c>
      <c r="J615" s="664">
        <v>82</v>
      </c>
      <c r="K615" s="664">
        <v>65846</v>
      </c>
      <c r="L615" s="664">
        <v>0.7192982456140351</v>
      </c>
      <c r="M615" s="664">
        <v>803</v>
      </c>
      <c r="N615" s="664">
        <v>76</v>
      </c>
      <c r="O615" s="664">
        <v>61484</v>
      </c>
      <c r="P615" s="677">
        <v>0.67164798671647985</v>
      </c>
      <c r="Q615" s="665">
        <v>809</v>
      </c>
    </row>
    <row r="616" spans="1:17" ht="14.4" customHeight="1" x14ac:dyDescent="0.3">
      <c r="A616" s="660" t="s">
        <v>3871</v>
      </c>
      <c r="B616" s="661" t="s">
        <v>3321</v>
      </c>
      <c r="C616" s="661" t="s">
        <v>3360</v>
      </c>
      <c r="D616" s="661" t="s">
        <v>3461</v>
      </c>
      <c r="E616" s="661" t="s">
        <v>3462</v>
      </c>
      <c r="F616" s="664">
        <v>32</v>
      </c>
      <c r="G616" s="664">
        <v>6624</v>
      </c>
      <c r="H616" s="664">
        <v>1</v>
      </c>
      <c r="I616" s="664">
        <v>207</v>
      </c>
      <c r="J616" s="664">
        <v>22</v>
      </c>
      <c r="K616" s="664">
        <v>4554</v>
      </c>
      <c r="L616" s="664">
        <v>0.6875</v>
      </c>
      <c r="M616" s="664">
        <v>207</v>
      </c>
      <c r="N616" s="664">
        <v>35</v>
      </c>
      <c r="O616" s="664">
        <v>7350</v>
      </c>
      <c r="P616" s="677">
        <v>1.1096014492753623</v>
      </c>
      <c r="Q616" s="665">
        <v>210</v>
      </c>
    </row>
    <row r="617" spans="1:17" ht="14.4" customHeight="1" x14ac:dyDescent="0.3">
      <c r="A617" s="660" t="s">
        <v>3871</v>
      </c>
      <c r="B617" s="661" t="s">
        <v>3321</v>
      </c>
      <c r="C617" s="661" t="s">
        <v>3360</v>
      </c>
      <c r="D617" s="661" t="s">
        <v>3390</v>
      </c>
      <c r="E617" s="661" t="s">
        <v>3391</v>
      </c>
      <c r="F617" s="664">
        <v>155</v>
      </c>
      <c r="G617" s="664">
        <v>12710</v>
      </c>
      <c r="H617" s="664">
        <v>1</v>
      </c>
      <c r="I617" s="664">
        <v>82</v>
      </c>
      <c r="J617" s="664">
        <v>104</v>
      </c>
      <c r="K617" s="664">
        <v>8528</v>
      </c>
      <c r="L617" s="664">
        <v>0.67096774193548392</v>
      </c>
      <c r="M617" s="664">
        <v>82</v>
      </c>
      <c r="N617" s="664">
        <v>164</v>
      </c>
      <c r="O617" s="664">
        <v>13940</v>
      </c>
      <c r="P617" s="677">
        <v>1.096774193548387</v>
      </c>
      <c r="Q617" s="665">
        <v>85</v>
      </c>
    </row>
    <row r="618" spans="1:17" ht="14.4" customHeight="1" x14ac:dyDescent="0.3">
      <c r="A618" s="660" t="s">
        <v>3871</v>
      </c>
      <c r="B618" s="661" t="s">
        <v>3321</v>
      </c>
      <c r="C618" s="661" t="s">
        <v>3360</v>
      </c>
      <c r="D618" s="661" t="s">
        <v>3485</v>
      </c>
      <c r="E618" s="661" t="s">
        <v>3460</v>
      </c>
      <c r="F618" s="664">
        <v>4</v>
      </c>
      <c r="G618" s="664">
        <v>3716</v>
      </c>
      <c r="H618" s="664">
        <v>1</v>
      </c>
      <c r="I618" s="664">
        <v>929</v>
      </c>
      <c r="J618" s="664">
        <v>5</v>
      </c>
      <c r="K618" s="664">
        <v>4645</v>
      </c>
      <c r="L618" s="664">
        <v>1.25</v>
      </c>
      <c r="M618" s="664">
        <v>929</v>
      </c>
      <c r="N618" s="664">
        <v>65</v>
      </c>
      <c r="O618" s="664">
        <v>60775</v>
      </c>
      <c r="P618" s="677">
        <v>16.354951560818083</v>
      </c>
      <c r="Q618" s="665">
        <v>935</v>
      </c>
    </row>
    <row r="619" spans="1:17" ht="14.4" customHeight="1" x14ac:dyDescent="0.3">
      <c r="A619" s="660" t="s">
        <v>3871</v>
      </c>
      <c r="B619" s="661" t="s">
        <v>3321</v>
      </c>
      <c r="C619" s="661" t="s">
        <v>3360</v>
      </c>
      <c r="D619" s="661" t="s">
        <v>3463</v>
      </c>
      <c r="E619" s="661" t="s">
        <v>3460</v>
      </c>
      <c r="F619" s="664">
        <v>21</v>
      </c>
      <c r="G619" s="664">
        <v>15414</v>
      </c>
      <c r="H619" s="664">
        <v>1</v>
      </c>
      <c r="I619" s="664">
        <v>734</v>
      </c>
      <c r="J619" s="664">
        <v>12</v>
      </c>
      <c r="K619" s="664">
        <v>8808</v>
      </c>
      <c r="L619" s="664">
        <v>0.5714285714285714</v>
      </c>
      <c r="M619" s="664">
        <v>734</v>
      </c>
      <c r="N619" s="664">
        <v>15</v>
      </c>
      <c r="O619" s="664">
        <v>11055</v>
      </c>
      <c r="P619" s="677">
        <v>0.71720513818606457</v>
      </c>
      <c r="Q619" s="665">
        <v>737</v>
      </c>
    </row>
    <row r="620" spans="1:17" ht="14.4" customHeight="1" x14ac:dyDescent="0.3">
      <c r="A620" s="660" t="s">
        <v>3871</v>
      </c>
      <c r="B620" s="661" t="s">
        <v>3321</v>
      </c>
      <c r="C620" s="661" t="s">
        <v>3360</v>
      </c>
      <c r="D620" s="661" t="s">
        <v>3464</v>
      </c>
      <c r="E620" s="661" t="s">
        <v>3465</v>
      </c>
      <c r="F620" s="664">
        <v>7</v>
      </c>
      <c r="G620" s="664">
        <v>3668</v>
      </c>
      <c r="H620" s="664">
        <v>1</v>
      </c>
      <c r="I620" s="664">
        <v>524</v>
      </c>
      <c r="J620" s="664"/>
      <c r="K620" s="664"/>
      <c r="L620" s="664"/>
      <c r="M620" s="664"/>
      <c r="N620" s="664"/>
      <c r="O620" s="664"/>
      <c r="P620" s="677"/>
      <c r="Q620" s="665"/>
    </row>
    <row r="621" spans="1:17" ht="14.4" customHeight="1" x14ac:dyDescent="0.3">
      <c r="A621" s="660" t="s">
        <v>3871</v>
      </c>
      <c r="B621" s="661" t="s">
        <v>3321</v>
      </c>
      <c r="C621" s="661" t="s">
        <v>3360</v>
      </c>
      <c r="D621" s="661" t="s">
        <v>3466</v>
      </c>
      <c r="E621" s="661" t="s">
        <v>3462</v>
      </c>
      <c r="F621" s="664">
        <v>5</v>
      </c>
      <c r="G621" s="664">
        <v>860</v>
      </c>
      <c r="H621" s="664">
        <v>1</v>
      </c>
      <c r="I621" s="664">
        <v>172</v>
      </c>
      <c r="J621" s="664">
        <v>5</v>
      </c>
      <c r="K621" s="664">
        <v>860</v>
      </c>
      <c r="L621" s="664">
        <v>1</v>
      </c>
      <c r="M621" s="664">
        <v>172</v>
      </c>
      <c r="N621" s="664">
        <v>3</v>
      </c>
      <c r="O621" s="664">
        <v>522</v>
      </c>
      <c r="P621" s="677">
        <v>0.60697674418604652</v>
      </c>
      <c r="Q621" s="665">
        <v>174</v>
      </c>
    </row>
    <row r="622" spans="1:17" ht="14.4" customHeight="1" x14ac:dyDescent="0.3">
      <c r="A622" s="660" t="s">
        <v>3872</v>
      </c>
      <c r="B622" s="661" t="s">
        <v>3321</v>
      </c>
      <c r="C622" s="661" t="s">
        <v>3349</v>
      </c>
      <c r="D622" s="661" t="s">
        <v>3477</v>
      </c>
      <c r="E622" s="661" t="s">
        <v>3478</v>
      </c>
      <c r="F622" s="664"/>
      <c r="G622" s="664"/>
      <c r="H622" s="664"/>
      <c r="I622" s="664"/>
      <c r="J622" s="664">
        <v>3</v>
      </c>
      <c r="K622" s="664">
        <v>2714.25</v>
      </c>
      <c r="L622" s="664"/>
      <c r="M622" s="664">
        <v>904.75</v>
      </c>
      <c r="N622" s="664">
        <v>6</v>
      </c>
      <c r="O622" s="664">
        <v>5428.5</v>
      </c>
      <c r="P622" s="677"/>
      <c r="Q622" s="665">
        <v>904.75</v>
      </c>
    </row>
    <row r="623" spans="1:17" ht="14.4" customHeight="1" x14ac:dyDescent="0.3">
      <c r="A623" s="660" t="s">
        <v>3872</v>
      </c>
      <c r="B623" s="661" t="s">
        <v>3321</v>
      </c>
      <c r="C623" s="661" t="s">
        <v>3360</v>
      </c>
      <c r="D623" s="661" t="s">
        <v>3365</v>
      </c>
      <c r="E623" s="661" t="s">
        <v>3366</v>
      </c>
      <c r="F623" s="664"/>
      <c r="G623" s="664"/>
      <c r="H623" s="664"/>
      <c r="I623" s="664"/>
      <c r="J623" s="664">
        <v>2</v>
      </c>
      <c r="K623" s="664">
        <v>68</v>
      </c>
      <c r="L623" s="664"/>
      <c r="M623" s="664">
        <v>34</v>
      </c>
      <c r="N623" s="664"/>
      <c r="O623" s="664"/>
      <c r="P623" s="677"/>
      <c r="Q623" s="665"/>
    </row>
    <row r="624" spans="1:17" ht="14.4" customHeight="1" x14ac:dyDescent="0.3">
      <c r="A624" s="660" t="s">
        <v>3872</v>
      </c>
      <c r="B624" s="661" t="s">
        <v>3321</v>
      </c>
      <c r="C624" s="661" t="s">
        <v>3360</v>
      </c>
      <c r="D624" s="661" t="s">
        <v>3371</v>
      </c>
      <c r="E624" s="661" t="s">
        <v>3372</v>
      </c>
      <c r="F624" s="664">
        <v>22</v>
      </c>
      <c r="G624" s="664">
        <v>5104</v>
      </c>
      <c r="H624" s="664">
        <v>1</v>
      </c>
      <c r="I624" s="664">
        <v>232</v>
      </c>
      <c r="J624" s="664">
        <v>80</v>
      </c>
      <c r="K624" s="664">
        <v>18560</v>
      </c>
      <c r="L624" s="664">
        <v>3.6363636363636362</v>
      </c>
      <c r="M624" s="664">
        <v>232</v>
      </c>
      <c r="N624" s="664">
        <v>65</v>
      </c>
      <c r="O624" s="664">
        <v>15275</v>
      </c>
      <c r="P624" s="677">
        <v>2.9927507836990594</v>
      </c>
      <c r="Q624" s="665">
        <v>235</v>
      </c>
    </row>
    <row r="625" spans="1:17" ht="14.4" customHeight="1" x14ac:dyDescent="0.3">
      <c r="A625" s="660" t="s">
        <v>3872</v>
      </c>
      <c r="B625" s="661" t="s">
        <v>3321</v>
      </c>
      <c r="C625" s="661" t="s">
        <v>3360</v>
      </c>
      <c r="D625" s="661" t="s">
        <v>3373</v>
      </c>
      <c r="E625" s="661" t="s">
        <v>3374</v>
      </c>
      <c r="F625" s="664">
        <v>10</v>
      </c>
      <c r="G625" s="664">
        <v>1160</v>
      </c>
      <c r="H625" s="664">
        <v>1</v>
      </c>
      <c r="I625" s="664">
        <v>116</v>
      </c>
      <c r="J625" s="664">
        <v>12</v>
      </c>
      <c r="K625" s="664">
        <v>1392</v>
      </c>
      <c r="L625" s="664">
        <v>1.2</v>
      </c>
      <c r="M625" s="664">
        <v>116</v>
      </c>
      <c r="N625" s="664">
        <v>15</v>
      </c>
      <c r="O625" s="664">
        <v>1770</v>
      </c>
      <c r="P625" s="677">
        <v>1.5258620689655173</v>
      </c>
      <c r="Q625" s="665">
        <v>118</v>
      </c>
    </row>
    <row r="626" spans="1:17" ht="14.4" customHeight="1" x14ac:dyDescent="0.3">
      <c r="A626" s="660" t="s">
        <v>3872</v>
      </c>
      <c r="B626" s="661" t="s">
        <v>3321</v>
      </c>
      <c r="C626" s="661" t="s">
        <v>3360</v>
      </c>
      <c r="D626" s="661" t="s">
        <v>3375</v>
      </c>
      <c r="E626" s="661" t="s">
        <v>3376</v>
      </c>
      <c r="F626" s="664">
        <v>2</v>
      </c>
      <c r="G626" s="664">
        <v>640</v>
      </c>
      <c r="H626" s="664">
        <v>1</v>
      </c>
      <c r="I626" s="664">
        <v>320</v>
      </c>
      <c r="J626" s="664"/>
      <c r="K626" s="664"/>
      <c r="L626" s="664"/>
      <c r="M626" s="664"/>
      <c r="N626" s="664"/>
      <c r="O626" s="664"/>
      <c r="P626" s="677"/>
      <c r="Q626" s="665"/>
    </row>
    <row r="627" spans="1:17" ht="14.4" customHeight="1" x14ac:dyDescent="0.3">
      <c r="A627" s="660" t="s">
        <v>3872</v>
      </c>
      <c r="B627" s="661" t="s">
        <v>3321</v>
      </c>
      <c r="C627" s="661" t="s">
        <v>3360</v>
      </c>
      <c r="D627" s="661" t="s">
        <v>3379</v>
      </c>
      <c r="E627" s="661" t="s">
        <v>3380</v>
      </c>
      <c r="F627" s="664">
        <v>11</v>
      </c>
      <c r="G627" s="664">
        <v>7447</v>
      </c>
      <c r="H627" s="664">
        <v>1</v>
      </c>
      <c r="I627" s="664">
        <v>677</v>
      </c>
      <c r="J627" s="664">
        <v>12</v>
      </c>
      <c r="K627" s="664">
        <v>8124</v>
      </c>
      <c r="L627" s="664">
        <v>1.0909090909090908</v>
      </c>
      <c r="M627" s="664">
        <v>677</v>
      </c>
      <c r="N627" s="664">
        <v>4</v>
      </c>
      <c r="O627" s="664">
        <v>2720</v>
      </c>
      <c r="P627" s="677">
        <v>0.36524775077212301</v>
      </c>
      <c r="Q627" s="665">
        <v>680</v>
      </c>
    </row>
    <row r="628" spans="1:17" ht="14.4" customHeight="1" x14ac:dyDescent="0.3">
      <c r="A628" s="660" t="s">
        <v>3872</v>
      </c>
      <c r="B628" s="661" t="s">
        <v>3321</v>
      </c>
      <c r="C628" s="661" t="s">
        <v>3360</v>
      </c>
      <c r="D628" s="661" t="s">
        <v>3458</v>
      </c>
      <c r="E628" s="661" t="s">
        <v>3380</v>
      </c>
      <c r="F628" s="664"/>
      <c r="G628" s="664"/>
      <c r="H628" s="664"/>
      <c r="I628" s="664"/>
      <c r="J628" s="664">
        <v>7</v>
      </c>
      <c r="K628" s="664">
        <v>5222</v>
      </c>
      <c r="L628" s="664"/>
      <c r="M628" s="664">
        <v>746</v>
      </c>
      <c r="N628" s="664"/>
      <c r="O628" s="664"/>
      <c r="P628" s="677"/>
      <c r="Q628" s="665"/>
    </row>
    <row r="629" spans="1:17" ht="14.4" customHeight="1" x14ac:dyDescent="0.3">
      <c r="A629" s="660" t="s">
        <v>3872</v>
      </c>
      <c r="B629" s="661" t="s">
        <v>3321</v>
      </c>
      <c r="C629" s="661" t="s">
        <v>3360</v>
      </c>
      <c r="D629" s="661" t="s">
        <v>3459</v>
      </c>
      <c r="E629" s="661" t="s">
        <v>3460</v>
      </c>
      <c r="F629" s="664">
        <v>9</v>
      </c>
      <c r="G629" s="664">
        <v>7227</v>
      </c>
      <c r="H629" s="664">
        <v>1</v>
      </c>
      <c r="I629" s="664">
        <v>803</v>
      </c>
      <c r="J629" s="664">
        <v>29</v>
      </c>
      <c r="K629" s="664">
        <v>23287</v>
      </c>
      <c r="L629" s="664">
        <v>3.2222222222222223</v>
      </c>
      <c r="M629" s="664">
        <v>803</v>
      </c>
      <c r="N629" s="664">
        <v>18</v>
      </c>
      <c r="O629" s="664">
        <v>14562</v>
      </c>
      <c r="P629" s="677">
        <v>2.0149439601494397</v>
      </c>
      <c r="Q629" s="665">
        <v>809</v>
      </c>
    </row>
    <row r="630" spans="1:17" ht="14.4" customHeight="1" x14ac:dyDescent="0.3">
      <c r="A630" s="660" t="s">
        <v>3872</v>
      </c>
      <c r="B630" s="661" t="s">
        <v>3321</v>
      </c>
      <c r="C630" s="661" t="s">
        <v>3360</v>
      </c>
      <c r="D630" s="661" t="s">
        <v>3461</v>
      </c>
      <c r="E630" s="661" t="s">
        <v>3462</v>
      </c>
      <c r="F630" s="664">
        <v>4</v>
      </c>
      <c r="G630" s="664">
        <v>828</v>
      </c>
      <c r="H630" s="664">
        <v>1</v>
      </c>
      <c r="I630" s="664">
        <v>207</v>
      </c>
      <c r="J630" s="664">
        <v>11</v>
      </c>
      <c r="K630" s="664">
        <v>2277</v>
      </c>
      <c r="L630" s="664">
        <v>2.75</v>
      </c>
      <c r="M630" s="664">
        <v>207</v>
      </c>
      <c r="N630" s="664">
        <v>7</v>
      </c>
      <c r="O630" s="664">
        <v>1470</v>
      </c>
      <c r="P630" s="677">
        <v>1.7753623188405796</v>
      </c>
      <c r="Q630" s="665">
        <v>210</v>
      </c>
    </row>
    <row r="631" spans="1:17" ht="14.4" customHeight="1" x14ac:dyDescent="0.3">
      <c r="A631" s="660" t="s">
        <v>3872</v>
      </c>
      <c r="B631" s="661" t="s">
        <v>3321</v>
      </c>
      <c r="C631" s="661" t="s">
        <v>3360</v>
      </c>
      <c r="D631" s="661" t="s">
        <v>3386</v>
      </c>
      <c r="E631" s="661" t="s">
        <v>3387</v>
      </c>
      <c r="F631" s="664"/>
      <c r="G631" s="664"/>
      <c r="H631" s="664"/>
      <c r="I631" s="664"/>
      <c r="J631" s="664">
        <v>1</v>
      </c>
      <c r="K631" s="664">
        <v>327</v>
      </c>
      <c r="L631" s="664"/>
      <c r="M631" s="664">
        <v>327</v>
      </c>
      <c r="N631" s="664">
        <v>2</v>
      </c>
      <c r="O631" s="664">
        <v>662</v>
      </c>
      <c r="P631" s="677"/>
      <c r="Q631" s="665">
        <v>331</v>
      </c>
    </row>
    <row r="632" spans="1:17" ht="14.4" customHeight="1" x14ac:dyDescent="0.3">
      <c r="A632" s="660" t="s">
        <v>3872</v>
      </c>
      <c r="B632" s="661" t="s">
        <v>3321</v>
      </c>
      <c r="C632" s="661" t="s">
        <v>3360</v>
      </c>
      <c r="D632" s="661" t="s">
        <v>3390</v>
      </c>
      <c r="E632" s="661" t="s">
        <v>3391</v>
      </c>
      <c r="F632" s="664">
        <v>24</v>
      </c>
      <c r="G632" s="664">
        <v>1968</v>
      </c>
      <c r="H632" s="664">
        <v>1</v>
      </c>
      <c r="I632" s="664">
        <v>82</v>
      </c>
      <c r="J632" s="664">
        <v>15</v>
      </c>
      <c r="K632" s="664">
        <v>1230</v>
      </c>
      <c r="L632" s="664">
        <v>0.625</v>
      </c>
      <c r="M632" s="664">
        <v>82</v>
      </c>
      <c r="N632" s="664">
        <v>10</v>
      </c>
      <c r="O632" s="664">
        <v>850</v>
      </c>
      <c r="P632" s="677">
        <v>0.43191056910569103</v>
      </c>
      <c r="Q632" s="665">
        <v>85</v>
      </c>
    </row>
    <row r="633" spans="1:17" ht="14.4" customHeight="1" x14ac:dyDescent="0.3">
      <c r="A633" s="660" t="s">
        <v>3872</v>
      </c>
      <c r="B633" s="661" t="s">
        <v>3321</v>
      </c>
      <c r="C633" s="661" t="s">
        <v>3360</v>
      </c>
      <c r="D633" s="661" t="s">
        <v>3485</v>
      </c>
      <c r="E633" s="661" t="s">
        <v>3460</v>
      </c>
      <c r="F633" s="664"/>
      <c r="G633" s="664"/>
      <c r="H633" s="664"/>
      <c r="I633" s="664"/>
      <c r="J633" s="664">
        <v>6</v>
      </c>
      <c r="K633" s="664">
        <v>5574</v>
      </c>
      <c r="L633" s="664"/>
      <c r="M633" s="664">
        <v>929</v>
      </c>
      <c r="N633" s="664">
        <v>13</v>
      </c>
      <c r="O633" s="664">
        <v>12155</v>
      </c>
      <c r="P633" s="677"/>
      <c r="Q633" s="665">
        <v>935</v>
      </c>
    </row>
    <row r="634" spans="1:17" ht="14.4" customHeight="1" x14ac:dyDescent="0.3">
      <c r="A634" s="660" t="s">
        <v>3872</v>
      </c>
      <c r="B634" s="661" t="s">
        <v>3321</v>
      </c>
      <c r="C634" s="661" t="s">
        <v>3360</v>
      </c>
      <c r="D634" s="661" t="s">
        <v>3463</v>
      </c>
      <c r="E634" s="661" t="s">
        <v>3460</v>
      </c>
      <c r="F634" s="664">
        <v>24</v>
      </c>
      <c r="G634" s="664">
        <v>17616</v>
      </c>
      <c r="H634" s="664">
        <v>1</v>
      </c>
      <c r="I634" s="664">
        <v>734</v>
      </c>
      <c r="J634" s="664">
        <v>24</v>
      </c>
      <c r="K634" s="664">
        <v>17616</v>
      </c>
      <c r="L634" s="664">
        <v>1</v>
      </c>
      <c r="M634" s="664">
        <v>734</v>
      </c>
      <c r="N634" s="664">
        <v>20</v>
      </c>
      <c r="O634" s="664">
        <v>14740</v>
      </c>
      <c r="P634" s="677">
        <v>0.83673932788374206</v>
      </c>
      <c r="Q634" s="665">
        <v>737</v>
      </c>
    </row>
    <row r="635" spans="1:17" ht="14.4" customHeight="1" x14ac:dyDescent="0.3">
      <c r="A635" s="660" t="s">
        <v>3872</v>
      </c>
      <c r="B635" s="661" t="s">
        <v>3321</v>
      </c>
      <c r="C635" s="661" t="s">
        <v>3360</v>
      </c>
      <c r="D635" s="661" t="s">
        <v>3464</v>
      </c>
      <c r="E635" s="661" t="s">
        <v>3465</v>
      </c>
      <c r="F635" s="664">
        <v>4</v>
      </c>
      <c r="G635" s="664">
        <v>2096</v>
      </c>
      <c r="H635" s="664">
        <v>1</v>
      </c>
      <c r="I635" s="664">
        <v>524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3872</v>
      </c>
      <c r="B636" s="661" t="s">
        <v>3321</v>
      </c>
      <c r="C636" s="661" t="s">
        <v>3360</v>
      </c>
      <c r="D636" s="661" t="s">
        <v>3406</v>
      </c>
      <c r="E636" s="661" t="s">
        <v>3407</v>
      </c>
      <c r="F636" s="664">
        <v>10</v>
      </c>
      <c r="G636" s="664">
        <v>2960</v>
      </c>
      <c r="H636" s="664">
        <v>1</v>
      </c>
      <c r="I636" s="664">
        <v>296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3872</v>
      </c>
      <c r="B637" s="661" t="s">
        <v>3321</v>
      </c>
      <c r="C637" s="661" t="s">
        <v>3360</v>
      </c>
      <c r="D637" s="661" t="s">
        <v>3466</v>
      </c>
      <c r="E637" s="661" t="s">
        <v>3462</v>
      </c>
      <c r="F637" s="664">
        <v>6</v>
      </c>
      <c r="G637" s="664">
        <v>1032</v>
      </c>
      <c r="H637" s="664">
        <v>1</v>
      </c>
      <c r="I637" s="664">
        <v>172</v>
      </c>
      <c r="J637" s="664">
        <v>5</v>
      </c>
      <c r="K637" s="664">
        <v>860</v>
      </c>
      <c r="L637" s="664">
        <v>0.83333333333333337</v>
      </c>
      <c r="M637" s="664">
        <v>172</v>
      </c>
      <c r="N637" s="664">
        <v>4</v>
      </c>
      <c r="O637" s="664">
        <v>696</v>
      </c>
      <c r="P637" s="677">
        <v>0.67441860465116277</v>
      </c>
      <c r="Q637" s="665">
        <v>174</v>
      </c>
    </row>
    <row r="638" spans="1:17" ht="14.4" customHeight="1" x14ac:dyDescent="0.3">
      <c r="A638" s="660" t="s">
        <v>3872</v>
      </c>
      <c r="B638" s="661" t="s">
        <v>3321</v>
      </c>
      <c r="C638" s="661" t="s">
        <v>3360</v>
      </c>
      <c r="D638" s="661" t="s">
        <v>3421</v>
      </c>
      <c r="E638" s="661" t="s">
        <v>3383</v>
      </c>
      <c r="F638" s="664"/>
      <c r="G638" s="664"/>
      <c r="H638" s="664"/>
      <c r="I638" s="664"/>
      <c r="J638" s="664"/>
      <c r="K638" s="664"/>
      <c r="L638" s="664"/>
      <c r="M638" s="664"/>
      <c r="N638" s="664">
        <v>1</v>
      </c>
      <c r="O638" s="664">
        <v>340</v>
      </c>
      <c r="P638" s="677"/>
      <c r="Q638" s="665">
        <v>340</v>
      </c>
    </row>
    <row r="639" spans="1:17" ht="14.4" customHeight="1" x14ac:dyDescent="0.3">
      <c r="A639" s="660" t="s">
        <v>3872</v>
      </c>
      <c r="B639" s="661" t="s">
        <v>3321</v>
      </c>
      <c r="C639" s="661" t="s">
        <v>3360</v>
      </c>
      <c r="D639" s="661" t="s">
        <v>3491</v>
      </c>
      <c r="E639" s="661" t="s">
        <v>3460</v>
      </c>
      <c r="F639" s="664"/>
      <c r="G639" s="664"/>
      <c r="H639" s="664"/>
      <c r="I639" s="664"/>
      <c r="J639" s="664">
        <v>3</v>
      </c>
      <c r="K639" s="664">
        <v>2580</v>
      </c>
      <c r="L639" s="664"/>
      <c r="M639" s="664">
        <v>860</v>
      </c>
      <c r="N639" s="664">
        <v>8</v>
      </c>
      <c r="O639" s="664">
        <v>6904</v>
      </c>
      <c r="P639" s="677"/>
      <c r="Q639" s="665">
        <v>863</v>
      </c>
    </row>
    <row r="640" spans="1:17" ht="14.4" customHeight="1" x14ac:dyDescent="0.3">
      <c r="A640" s="660" t="s">
        <v>3872</v>
      </c>
      <c r="B640" s="661" t="s">
        <v>3321</v>
      </c>
      <c r="C640" s="661" t="s">
        <v>3360</v>
      </c>
      <c r="D640" s="661" t="s">
        <v>3468</v>
      </c>
      <c r="E640" s="661" t="s">
        <v>3469</v>
      </c>
      <c r="F640" s="664"/>
      <c r="G640" s="664"/>
      <c r="H640" s="664"/>
      <c r="I640" s="664"/>
      <c r="J640" s="664">
        <v>1</v>
      </c>
      <c r="K640" s="664">
        <v>606</v>
      </c>
      <c r="L640" s="664"/>
      <c r="M640" s="664">
        <v>606</v>
      </c>
      <c r="N640" s="664">
        <v>1</v>
      </c>
      <c r="O640" s="664">
        <v>611</v>
      </c>
      <c r="P640" s="677"/>
      <c r="Q640" s="665">
        <v>611</v>
      </c>
    </row>
    <row r="641" spans="1:17" ht="14.4" customHeight="1" x14ac:dyDescent="0.3">
      <c r="A641" s="660" t="s">
        <v>3872</v>
      </c>
      <c r="B641" s="661" t="s">
        <v>3321</v>
      </c>
      <c r="C641" s="661" t="s">
        <v>3360</v>
      </c>
      <c r="D641" s="661" t="s">
        <v>3470</v>
      </c>
      <c r="E641" s="661" t="s">
        <v>3469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525</v>
      </c>
      <c r="P641" s="677"/>
      <c r="Q641" s="665">
        <v>525</v>
      </c>
    </row>
    <row r="642" spans="1:17" ht="14.4" customHeight="1" x14ac:dyDescent="0.3">
      <c r="A642" s="660" t="s">
        <v>3873</v>
      </c>
      <c r="B642" s="661" t="s">
        <v>3321</v>
      </c>
      <c r="C642" s="661" t="s">
        <v>3349</v>
      </c>
      <c r="D642" s="661" t="s">
        <v>3477</v>
      </c>
      <c r="E642" s="661" t="s">
        <v>3478</v>
      </c>
      <c r="F642" s="664"/>
      <c r="G642" s="664"/>
      <c r="H642" s="664"/>
      <c r="I642" s="664"/>
      <c r="J642" s="664">
        <v>3</v>
      </c>
      <c r="K642" s="664">
        <v>2714.25</v>
      </c>
      <c r="L642" s="664"/>
      <c r="M642" s="664">
        <v>904.75</v>
      </c>
      <c r="N642" s="664">
        <v>2</v>
      </c>
      <c r="O642" s="664">
        <v>1809.5</v>
      </c>
      <c r="P642" s="677"/>
      <c r="Q642" s="665">
        <v>904.75</v>
      </c>
    </row>
    <row r="643" spans="1:17" ht="14.4" customHeight="1" x14ac:dyDescent="0.3">
      <c r="A643" s="660" t="s">
        <v>3873</v>
      </c>
      <c r="B643" s="661" t="s">
        <v>3321</v>
      </c>
      <c r="C643" s="661" t="s">
        <v>3360</v>
      </c>
      <c r="D643" s="661" t="s">
        <v>3371</v>
      </c>
      <c r="E643" s="661" t="s">
        <v>3372</v>
      </c>
      <c r="F643" s="664">
        <v>26</v>
      </c>
      <c r="G643" s="664">
        <v>6032</v>
      </c>
      <c r="H643" s="664">
        <v>1</v>
      </c>
      <c r="I643" s="664">
        <v>232</v>
      </c>
      <c r="J643" s="664">
        <v>44</v>
      </c>
      <c r="K643" s="664">
        <v>10208</v>
      </c>
      <c r="L643" s="664">
        <v>1.6923076923076923</v>
      </c>
      <c r="M643" s="664">
        <v>232</v>
      </c>
      <c r="N643" s="664">
        <v>38</v>
      </c>
      <c r="O643" s="664">
        <v>8930</v>
      </c>
      <c r="P643" s="677">
        <v>1.4804376657824934</v>
      </c>
      <c r="Q643" s="665">
        <v>235</v>
      </c>
    </row>
    <row r="644" spans="1:17" ht="14.4" customHeight="1" x14ac:dyDescent="0.3">
      <c r="A644" s="660" t="s">
        <v>3873</v>
      </c>
      <c r="B644" s="661" t="s">
        <v>3321</v>
      </c>
      <c r="C644" s="661" t="s">
        <v>3360</v>
      </c>
      <c r="D644" s="661" t="s">
        <v>3373</v>
      </c>
      <c r="E644" s="661" t="s">
        <v>3374</v>
      </c>
      <c r="F644" s="664">
        <v>5</v>
      </c>
      <c r="G644" s="664">
        <v>580</v>
      </c>
      <c r="H644" s="664">
        <v>1</v>
      </c>
      <c r="I644" s="664">
        <v>116</v>
      </c>
      <c r="J644" s="664">
        <v>3</v>
      </c>
      <c r="K644" s="664">
        <v>348</v>
      </c>
      <c r="L644" s="664">
        <v>0.6</v>
      </c>
      <c r="M644" s="664">
        <v>116</v>
      </c>
      <c r="N644" s="664">
        <v>6</v>
      </c>
      <c r="O644" s="664">
        <v>708</v>
      </c>
      <c r="P644" s="677">
        <v>1.2206896551724138</v>
      </c>
      <c r="Q644" s="665">
        <v>118</v>
      </c>
    </row>
    <row r="645" spans="1:17" ht="14.4" customHeight="1" x14ac:dyDescent="0.3">
      <c r="A645" s="660" t="s">
        <v>3873</v>
      </c>
      <c r="B645" s="661" t="s">
        <v>3321</v>
      </c>
      <c r="C645" s="661" t="s">
        <v>3360</v>
      </c>
      <c r="D645" s="661" t="s">
        <v>3375</v>
      </c>
      <c r="E645" s="661" t="s">
        <v>3376</v>
      </c>
      <c r="F645" s="664">
        <v>2</v>
      </c>
      <c r="G645" s="664">
        <v>640</v>
      </c>
      <c r="H645" s="664">
        <v>1</v>
      </c>
      <c r="I645" s="664">
        <v>320</v>
      </c>
      <c r="J645" s="664"/>
      <c r="K645" s="664"/>
      <c r="L645" s="664"/>
      <c r="M645" s="664"/>
      <c r="N645" s="664">
        <v>3</v>
      </c>
      <c r="O645" s="664">
        <v>969</v>
      </c>
      <c r="P645" s="677">
        <v>1.5140625000000001</v>
      </c>
      <c r="Q645" s="665">
        <v>323</v>
      </c>
    </row>
    <row r="646" spans="1:17" ht="14.4" customHeight="1" x14ac:dyDescent="0.3">
      <c r="A646" s="660" t="s">
        <v>3873</v>
      </c>
      <c r="B646" s="661" t="s">
        <v>3321</v>
      </c>
      <c r="C646" s="661" t="s">
        <v>3360</v>
      </c>
      <c r="D646" s="661" t="s">
        <v>3377</v>
      </c>
      <c r="E646" s="661" t="s">
        <v>3378</v>
      </c>
      <c r="F646" s="664">
        <v>5</v>
      </c>
      <c r="G646" s="664">
        <v>2420</v>
      </c>
      <c r="H646" s="664">
        <v>1</v>
      </c>
      <c r="I646" s="664">
        <v>484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3873</v>
      </c>
      <c r="B647" s="661" t="s">
        <v>3321</v>
      </c>
      <c r="C647" s="661" t="s">
        <v>3360</v>
      </c>
      <c r="D647" s="661" t="s">
        <v>3379</v>
      </c>
      <c r="E647" s="661" t="s">
        <v>3380</v>
      </c>
      <c r="F647" s="664">
        <v>4</v>
      </c>
      <c r="G647" s="664">
        <v>2708</v>
      </c>
      <c r="H647" s="664">
        <v>1</v>
      </c>
      <c r="I647" s="664">
        <v>677</v>
      </c>
      <c r="J647" s="664"/>
      <c r="K647" s="664"/>
      <c r="L647" s="664"/>
      <c r="M647" s="664"/>
      <c r="N647" s="664"/>
      <c r="O647" s="664"/>
      <c r="P647" s="677"/>
      <c r="Q647" s="665"/>
    </row>
    <row r="648" spans="1:17" ht="14.4" customHeight="1" x14ac:dyDescent="0.3">
      <c r="A648" s="660" t="s">
        <v>3873</v>
      </c>
      <c r="B648" s="661" t="s">
        <v>3321</v>
      </c>
      <c r="C648" s="661" t="s">
        <v>3360</v>
      </c>
      <c r="D648" s="661" t="s">
        <v>3381</v>
      </c>
      <c r="E648" s="661" t="s">
        <v>3378</v>
      </c>
      <c r="F648" s="664"/>
      <c r="G648" s="664"/>
      <c r="H648" s="664"/>
      <c r="I648" s="664"/>
      <c r="J648" s="664"/>
      <c r="K648" s="664"/>
      <c r="L648" s="664"/>
      <c r="M648" s="664"/>
      <c r="N648" s="664">
        <v>12</v>
      </c>
      <c r="O648" s="664">
        <v>6708</v>
      </c>
      <c r="P648" s="677"/>
      <c r="Q648" s="665">
        <v>559</v>
      </c>
    </row>
    <row r="649" spans="1:17" ht="14.4" customHeight="1" x14ac:dyDescent="0.3">
      <c r="A649" s="660" t="s">
        <v>3873</v>
      </c>
      <c r="B649" s="661" t="s">
        <v>3321</v>
      </c>
      <c r="C649" s="661" t="s">
        <v>3360</v>
      </c>
      <c r="D649" s="661" t="s">
        <v>3458</v>
      </c>
      <c r="E649" s="661" t="s">
        <v>3380</v>
      </c>
      <c r="F649" s="664">
        <v>2</v>
      </c>
      <c r="G649" s="664">
        <v>1492</v>
      </c>
      <c r="H649" s="664">
        <v>1</v>
      </c>
      <c r="I649" s="664">
        <v>746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3873</v>
      </c>
      <c r="B650" s="661" t="s">
        <v>3321</v>
      </c>
      <c r="C650" s="661" t="s">
        <v>3360</v>
      </c>
      <c r="D650" s="661" t="s">
        <v>3459</v>
      </c>
      <c r="E650" s="661" t="s">
        <v>3460</v>
      </c>
      <c r="F650" s="664">
        <v>23</v>
      </c>
      <c r="G650" s="664">
        <v>18469</v>
      </c>
      <c r="H650" s="664">
        <v>1</v>
      </c>
      <c r="I650" s="664">
        <v>803</v>
      </c>
      <c r="J650" s="664">
        <v>27</v>
      </c>
      <c r="K650" s="664">
        <v>21681</v>
      </c>
      <c r="L650" s="664">
        <v>1.173913043478261</v>
      </c>
      <c r="M650" s="664">
        <v>803</v>
      </c>
      <c r="N650" s="664">
        <v>13</v>
      </c>
      <c r="O650" s="664">
        <v>10517</v>
      </c>
      <c r="P650" s="677">
        <v>0.56944068439005902</v>
      </c>
      <c r="Q650" s="665">
        <v>809</v>
      </c>
    </row>
    <row r="651" spans="1:17" ht="14.4" customHeight="1" x14ac:dyDescent="0.3">
      <c r="A651" s="660" t="s">
        <v>3873</v>
      </c>
      <c r="B651" s="661" t="s">
        <v>3321</v>
      </c>
      <c r="C651" s="661" t="s">
        <v>3360</v>
      </c>
      <c r="D651" s="661" t="s">
        <v>3382</v>
      </c>
      <c r="E651" s="661" t="s">
        <v>3383</v>
      </c>
      <c r="F651" s="664"/>
      <c r="G651" s="664"/>
      <c r="H651" s="664"/>
      <c r="I651" s="664"/>
      <c r="J651" s="664"/>
      <c r="K651" s="664"/>
      <c r="L651" s="664"/>
      <c r="M651" s="664"/>
      <c r="N651" s="664">
        <v>6</v>
      </c>
      <c r="O651" s="664">
        <v>2694</v>
      </c>
      <c r="P651" s="677"/>
      <c r="Q651" s="665">
        <v>449</v>
      </c>
    </row>
    <row r="652" spans="1:17" ht="14.4" customHeight="1" x14ac:dyDescent="0.3">
      <c r="A652" s="660" t="s">
        <v>3873</v>
      </c>
      <c r="B652" s="661" t="s">
        <v>3321</v>
      </c>
      <c r="C652" s="661" t="s">
        <v>3360</v>
      </c>
      <c r="D652" s="661" t="s">
        <v>3481</v>
      </c>
      <c r="E652" s="661" t="s">
        <v>3423</v>
      </c>
      <c r="F652" s="664"/>
      <c r="G652" s="664"/>
      <c r="H652" s="664"/>
      <c r="I652" s="664"/>
      <c r="J652" s="664">
        <v>1</v>
      </c>
      <c r="K652" s="664">
        <v>431</v>
      </c>
      <c r="L652" s="664"/>
      <c r="M652" s="664">
        <v>431</v>
      </c>
      <c r="N652" s="664"/>
      <c r="O652" s="664"/>
      <c r="P652" s="677"/>
      <c r="Q652" s="665"/>
    </row>
    <row r="653" spans="1:17" ht="14.4" customHeight="1" x14ac:dyDescent="0.3">
      <c r="A653" s="660" t="s">
        <v>3873</v>
      </c>
      <c r="B653" s="661" t="s">
        <v>3321</v>
      </c>
      <c r="C653" s="661" t="s">
        <v>3360</v>
      </c>
      <c r="D653" s="661" t="s">
        <v>3461</v>
      </c>
      <c r="E653" s="661" t="s">
        <v>3462</v>
      </c>
      <c r="F653" s="664">
        <v>6</v>
      </c>
      <c r="G653" s="664">
        <v>1242</v>
      </c>
      <c r="H653" s="664">
        <v>1</v>
      </c>
      <c r="I653" s="664">
        <v>207</v>
      </c>
      <c r="J653" s="664">
        <v>5</v>
      </c>
      <c r="K653" s="664">
        <v>1035</v>
      </c>
      <c r="L653" s="664">
        <v>0.83333333333333337</v>
      </c>
      <c r="M653" s="664">
        <v>207</v>
      </c>
      <c r="N653" s="664">
        <v>4</v>
      </c>
      <c r="O653" s="664">
        <v>840</v>
      </c>
      <c r="P653" s="677">
        <v>0.67632850241545894</v>
      </c>
      <c r="Q653" s="665">
        <v>210</v>
      </c>
    </row>
    <row r="654" spans="1:17" ht="14.4" customHeight="1" x14ac:dyDescent="0.3">
      <c r="A654" s="660" t="s">
        <v>3873</v>
      </c>
      <c r="B654" s="661" t="s">
        <v>3321</v>
      </c>
      <c r="C654" s="661" t="s">
        <v>3360</v>
      </c>
      <c r="D654" s="661" t="s">
        <v>3386</v>
      </c>
      <c r="E654" s="661" t="s">
        <v>3387</v>
      </c>
      <c r="F654" s="664">
        <v>6</v>
      </c>
      <c r="G654" s="664">
        <v>1962</v>
      </c>
      <c r="H654" s="664">
        <v>1</v>
      </c>
      <c r="I654" s="664">
        <v>327</v>
      </c>
      <c r="J654" s="664">
        <v>2</v>
      </c>
      <c r="K654" s="664">
        <v>654</v>
      </c>
      <c r="L654" s="664">
        <v>0.33333333333333331</v>
      </c>
      <c r="M654" s="664">
        <v>327</v>
      </c>
      <c r="N654" s="664">
        <v>3</v>
      </c>
      <c r="O654" s="664">
        <v>993</v>
      </c>
      <c r="P654" s="677">
        <v>0.50611620795107037</v>
      </c>
      <c r="Q654" s="665">
        <v>331</v>
      </c>
    </row>
    <row r="655" spans="1:17" ht="14.4" customHeight="1" x14ac:dyDescent="0.3">
      <c r="A655" s="660" t="s">
        <v>3873</v>
      </c>
      <c r="B655" s="661" t="s">
        <v>3321</v>
      </c>
      <c r="C655" s="661" t="s">
        <v>3360</v>
      </c>
      <c r="D655" s="661" t="s">
        <v>3390</v>
      </c>
      <c r="E655" s="661" t="s">
        <v>3391</v>
      </c>
      <c r="F655" s="664">
        <v>50</v>
      </c>
      <c r="G655" s="664">
        <v>4100</v>
      </c>
      <c r="H655" s="664">
        <v>1</v>
      </c>
      <c r="I655" s="664">
        <v>82</v>
      </c>
      <c r="J655" s="664">
        <v>51</v>
      </c>
      <c r="K655" s="664">
        <v>4182</v>
      </c>
      <c r="L655" s="664">
        <v>1.02</v>
      </c>
      <c r="M655" s="664">
        <v>82</v>
      </c>
      <c r="N655" s="664">
        <v>39</v>
      </c>
      <c r="O655" s="664">
        <v>3315</v>
      </c>
      <c r="P655" s="677">
        <v>0.80853658536585371</v>
      </c>
      <c r="Q655" s="665">
        <v>85</v>
      </c>
    </row>
    <row r="656" spans="1:17" ht="14.4" customHeight="1" x14ac:dyDescent="0.3">
      <c r="A656" s="660" t="s">
        <v>3873</v>
      </c>
      <c r="B656" s="661" t="s">
        <v>3321</v>
      </c>
      <c r="C656" s="661" t="s">
        <v>3360</v>
      </c>
      <c r="D656" s="661" t="s">
        <v>3394</v>
      </c>
      <c r="E656" s="661" t="s">
        <v>3395</v>
      </c>
      <c r="F656" s="664">
        <v>1</v>
      </c>
      <c r="G656" s="664">
        <v>703</v>
      </c>
      <c r="H656" s="664">
        <v>1</v>
      </c>
      <c r="I656" s="664">
        <v>703</v>
      </c>
      <c r="J656" s="664"/>
      <c r="K656" s="664"/>
      <c r="L656" s="664"/>
      <c r="M656" s="664"/>
      <c r="N656" s="664"/>
      <c r="O656" s="664"/>
      <c r="P656" s="677"/>
      <c r="Q656" s="665"/>
    </row>
    <row r="657" spans="1:17" ht="14.4" customHeight="1" x14ac:dyDescent="0.3">
      <c r="A657" s="660" t="s">
        <v>3873</v>
      </c>
      <c r="B657" s="661" t="s">
        <v>3321</v>
      </c>
      <c r="C657" s="661" t="s">
        <v>3360</v>
      </c>
      <c r="D657" s="661" t="s">
        <v>3485</v>
      </c>
      <c r="E657" s="661" t="s">
        <v>3460</v>
      </c>
      <c r="F657" s="664">
        <v>17</v>
      </c>
      <c r="G657" s="664">
        <v>15793</v>
      </c>
      <c r="H657" s="664">
        <v>1</v>
      </c>
      <c r="I657" s="664">
        <v>929</v>
      </c>
      <c r="J657" s="664">
        <v>14</v>
      </c>
      <c r="K657" s="664">
        <v>13006</v>
      </c>
      <c r="L657" s="664">
        <v>0.82352941176470584</v>
      </c>
      <c r="M657" s="664">
        <v>929</v>
      </c>
      <c r="N657" s="664">
        <v>12</v>
      </c>
      <c r="O657" s="664">
        <v>11220</v>
      </c>
      <c r="P657" s="677">
        <v>0.7104413347685683</v>
      </c>
      <c r="Q657" s="665">
        <v>935</v>
      </c>
    </row>
    <row r="658" spans="1:17" ht="14.4" customHeight="1" x14ac:dyDescent="0.3">
      <c r="A658" s="660" t="s">
        <v>3873</v>
      </c>
      <c r="B658" s="661" t="s">
        <v>3321</v>
      </c>
      <c r="C658" s="661" t="s">
        <v>3360</v>
      </c>
      <c r="D658" s="661" t="s">
        <v>3400</v>
      </c>
      <c r="E658" s="661" t="s">
        <v>3401</v>
      </c>
      <c r="F658" s="664">
        <v>9</v>
      </c>
      <c r="G658" s="664">
        <v>1008</v>
      </c>
      <c r="H658" s="664">
        <v>1</v>
      </c>
      <c r="I658" s="664">
        <v>112</v>
      </c>
      <c r="J658" s="664">
        <v>25</v>
      </c>
      <c r="K658" s="664">
        <v>2800</v>
      </c>
      <c r="L658" s="664">
        <v>2.7777777777777777</v>
      </c>
      <c r="M658" s="664">
        <v>112</v>
      </c>
      <c r="N658" s="664">
        <v>33</v>
      </c>
      <c r="O658" s="664">
        <v>3762</v>
      </c>
      <c r="P658" s="677">
        <v>3.7321428571428572</v>
      </c>
      <c r="Q658" s="665">
        <v>114</v>
      </c>
    </row>
    <row r="659" spans="1:17" ht="14.4" customHeight="1" x14ac:dyDescent="0.3">
      <c r="A659" s="660" t="s">
        <v>3873</v>
      </c>
      <c r="B659" s="661" t="s">
        <v>3321</v>
      </c>
      <c r="C659" s="661" t="s">
        <v>3360</v>
      </c>
      <c r="D659" s="661" t="s">
        <v>3463</v>
      </c>
      <c r="E659" s="661" t="s">
        <v>3460</v>
      </c>
      <c r="F659" s="664">
        <v>6</v>
      </c>
      <c r="G659" s="664">
        <v>4404</v>
      </c>
      <c r="H659" s="664">
        <v>1</v>
      </c>
      <c r="I659" s="664">
        <v>734</v>
      </c>
      <c r="J659" s="664">
        <v>6</v>
      </c>
      <c r="K659" s="664">
        <v>4404</v>
      </c>
      <c r="L659" s="664">
        <v>1</v>
      </c>
      <c r="M659" s="664">
        <v>734</v>
      </c>
      <c r="N659" s="664">
        <v>7</v>
      </c>
      <c r="O659" s="664">
        <v>5159</v>
      </c>
      <c r="P659" s="677">
        <v>1.1714350590372389</v>
      </c>
      <c r="Q659" s="665">
        <v>737</v>
      </c>
    </row>
    <row r="660" spans="1:17" ht="14.4" customHeight="1" x14ac:dyDescent="0.3">
      <c r="A660" s="660" t="s">
        <v>3873</v>
      </c>
      <c r="B660" s="661" t="s">
        <v>3321</v>
      </c>
      <c r="C660" s="661" t="s">
        <v>3360</v>
      </c>
      <c r="D660" s="661" t="s">
        <v>3464</v>
      </c>
      <c r="E660" s="661" t="s">
        <v>3465</v>
      </c>
      <c r="F660" s="664">
        <v>18</v>
      </c>
      <c r="G660" s="664">
        <v>9432</v>
      </c>
      <c r="H660" s="664">
        <v>1</v>
      </c>
      <c r="I660" s="664">
        <v>524</v>
      </c>
      <c r="J660" s="664">
        <v>10</v>
      </c>
      <c r="K660" s="664">
        <v>5240</v>
      </c>
      <c r="L660" s="664">
        <v>0.55555555555555558</v>
      </c>
      <c r="M660" s="664">
        <v>524</v>
      </c>
      <c r="N660" s="664">
        <v>11</v>
      </c>
      <c r="O660" s="664">
        <v>5797</v>
      </c>
      <c r="P660" s="677">
        <v>0.61460983884648002</v>
      </c>
      <c r="Q660" s="665">
        <v>527</v>
      </c>
    </row>
    <row r="661" spans="1:17" ht="14.4" customHeight="1" x14ac:dyDescent="0.3">
      <c r="A661" s="660" t="s">
        <v>3873</v>
      </c>
      <c r="B661" s="661" t="s">
        <v>3321</v>
      </c>
      <c r="C661" s="661" t="s">
        <v>3360</v>
      </c>
      <c r="D661" s="661" t="s">
        <v>3406</v>
      </c>
      <c r="E661" s="661" t="s">
        <v>3407</v>
      </c>
      <c r="F661" s="664">
        <v>10</v>
      </c>
      <c r="G661" s="664">
        <v>2960</v>
      </c>
      <c r="H661" s="664">
        <v>1</v>
      </c>
      <c r="I661" s="664">
        <v>296</v>
      </c>
      <c r="J661" s="664">
        <v>2</v>
      </c>
      <c r="K661" s="664">
        <v>592</v>
      </c>
      <c r="L661" s="664">
        <v>0.2</v>
      </c>
      <c r="M661" s="664">
        <v>296</v>
      </c>
      <c r="N661" s="664"/>
      <c r="O661" s="664"/>
      <c r="P661" s="677"/>
      <c r="Q661" s="665"/>
    </row>
    <row r="662" spans="1:17" ht="14.4" customHeight="1" x14ac:dyDescent="0.3">
      <c r="A662" s="660" t="s">
        <v>3873</v>
      </c>
      <c r="B662" s="661" t="s">
        <v>3321</v>
      </c>
      <c r="C662" s="661" t="s">
        <v>3360</v>
      </c>
      <c r="D662" s="661" t="s">
        <v>3466</v>
      </c>
      <c r="E662" s="661" t="s">
        <v>3462</v>
      </c>
      <c r="F662" s="664">
        <v>2</v>
      </c>
      <c r="G662" s="664">
        <v>344</v>
      </c>
      <c r="H662" s="664">
        <v>1</v>
      </c>
      <c r="I662" s="664">
        <v>172</v>
      </c>
      <c r="J662" s="664">
        <v>2</v>
      </c>
      <c r="K662" s="664">
        <v>344</v>
      </c>
      <c r="L662" s="664">
        <v>1</v>
      </c>
      <c r="M662" s="664">
        <v>172</v>
      </c>
      <c r="N662" s="664">
        <v>3</v>
      </c>
      <c r="O662" s="664">
        <v>522</v>
      </c>
      <c r="P662" s="677">
        <v>1.5174418604651163</v>
      </c>
      <c r="Q662" s="665">
        <v>174</v>
      </c>
    </row>
    <row r="663" spans="1:17" ht="14.4" customHeight="1" x14ac:dyDescent="0.3">
      <c r="A663" s="660" t="s">
        <v>3873</v>
      </c>
      <c r="B663" s="661" t="s">
        <v>3321</v>
      </c>
      <c r="C663" s="661" t="s">
        <v>3360</v>
      </c>
      <c r="D663" s="661" t="s">
        <v>3410</v>
      </c>
      <c r="E663" s="661" t="s">
        <v>3407</v>
      </c>
      <c r="F663" s="664">
        <v>5</v>
      </c>
      <c r="G663" s="664">
        <v>1825</v>
      </c>
      <c r="H663" s="664">
        <v>1</v>
      </c>
      <c r="I663" s="664">
        <v>365</v>
      </c>
      <c r="J663" s="664">
        <v>6</v>
      </c>
      <c r="K663" s="664">
        <v>2190</v>
      </c>
      <c r="L663" s="664">
        <v>1.2</v>
      </c>
      <c r="M663" s="664">
        <v>365</v>
      </c>
      <c r="N663" s="664"/>
      <c r="O663" s="664"/>
      <c r="P663" s="677"/>
      <c r="Q663" s="665"/>
    </row>
    <row r="664" spans="1:17" ht="14.4" customHeight="1" x14ac:dyDescent="0.3">
      <c r="A664" s="660" t="s">
        <v>3873</v>
      </c>
      <c r="B664" s="661" t="s">
        <v>3321</v>
      </c>
      <c r="C664" s="661" t="s">
        <v>3360</v>
      </c>
      <c r="D664" s="661" t="s">
        <v>3415</v>
      </c>
      <c r="E664" s="661" t="s">
        <v>3416</v>
      </c>
      <c r="F664" s="664">
        <v>2</v>
      </c>
      <c r="G664" s="664">
        <v>1202</v>
      </c>
      <c r="H664" s="664">
        <v>1</v>
      </c>
      <c r="I664" s="664">
        <v>601</v>
      </c>
      <c r="J664" s="664"/>
      <c r="K664" s="664"/>
      <c r="L664" s="664"/>
      <c r="M664" s="664"/>
      <c r="N664" s="664">
        <v>1</v>
      </c>
      <c r="O664" s="664">
        <v>606</v>
      </c>
      <c r="P664" s="677">
        <v>0.50415973377703827</v>
      </c>
      <c r="Q664" s="665">
        <v>606</v>
      </c>
    </row>
    <row r="665" spans="1:17" ht="14.4" customHeight="1" x14ac:dyDescent="0.3">
      <c r="A665" s="660" t="s">
        <v>3873</v>
      </c>
      <c r="B665" s="661" t="s">
        <v>3321</v>
      </c>
      <c r="C665" s="661" t="s">
        <v>3360</v>
      </c>
      <c r="D665" s="661" t="s">
        <v>3488</v>
      </c>
      <c r="E665" s="661" t="s">
        <v>3489</v>
      </c>
      <c r="F665" s="664"/>
      <c r="G665" s="664"/>
      <c r="H665" s="664"/>
      <c r="I665" s="664"/>
      <c r="J665" s="664"/>
      <c r="K665" s="664"/>
      <c r="L665" s="664"/>
      <c r="M665" s="664"/>
      <c r="N665" s="664">
        <v>1</v>
      </c>
      <c r="O665" s="664">
        <v>100</v>
      </c>
      <c r="P665" s="677"/>
      <c r="Q665" s="665">
        <v>100</v>
      </c>
    </row>
    <row r="666" spans="1:17" ht="14.4" customHeight="1" x14ac:dyDescent="0.3">
      <c r="A666" s="660" t="s">
        <v>3873</v>
      </c>
      <c r="B666" s="661" t="s">
        <v>3321</v>
      </c>
      <c r="C666" s="661" t="s">
        <v>3360</v>
      </c>
      <c r="D666" s="661" t="s">
        <v>3428</v>
      </c>
      <c r="E666" s="661" t="s">
        <v>3376</v>
      </c>
      <c r="F666" s="664"/>
      <c r="G666" s="664"/>
      <c r="H666" s="664"/>
      <c r="I666" s="664"/>
      <c r="J666" s="664"/>
      <c r="K666" s="664"/>
      <c r="L666" s="664"/>
      <c r="M666" s="664"/>
      <c r="N666" s="664">
        <v>2</v>
      </c>
      <c r="O666" s="664">
        <v>790</v>
      </c>
      <c r="P666" s="677"/>
      <c r="Q666" s="665">
        <v>395</v>
      </c>
    </row>
    <row r="667" spans="1:17" ht="14.4" customHeight="1" x14ac:dyDescent="0.3">
      <c r="A667" s="660" t="s">
        <v>3873</v>
      </c>
      <c r="B667" s="661" t="s">
        <v>3321</v>
      </c>
      <c r="C667" s="661" t="s">
        <v>3360</v>
      </c>
      <c r="D667" s="661" t="s">
        <v>3429</v>
      </c>
      <c r="E667" s="661" t="s">
        <v>3430</v>
      </c>
      <c r="F667" s="664"/>
      <c r="G667" s="664"/>
      <c r="H667" s="664"/>
      <c r="I667" s="664"/>
      <c r="J667" s="664"/>
      <c r="K667" s="664"/>
      <c r="L667" s="664"/>
      <c r="M667" s="664"/>
      <c r="N667" s="664">
        <v>1</v>
      </c>
      <c r="O667" s="664">
        <v>1260</v>
      </c>
      <c r="P667" s="677"/>
      <c r="Q667" s="665">
        <v>1260</v>
      </c>
    </row>
    <row r="668" spans="1:17" ht="14.4" customHeight="1" x14ac:dyDescent="0.3">
      <c r="A668" s="660" t="s">
        <v>3874</v>
      </c>
      <c r="B668" s="661" t="s">
        <v>3321</v>
      </c>
      <c r="C668" s="661" t="s">
        <v>3360</v>
      </c>
      <c r="D668" s="661" t="s">
        <v>3371</v>
      </c>
      <c r="E668" s="661" t="s">
        <v>3372</v>
      </c>
      <c r="F668" s="664">
        <v>50</v>
      </c>
      <c r="G668" s="664">
        <v>11600</v>
      </c>
      <c r="H668" s="664">
        <v>1</v>
      </c>
      <c r="I668" s="664">
        <v>232</v>
      </c>
      <c r="J668" s="664">
        <v>34</v>
      </c>
      <c r="K668" s="664">
        <v>7888</v>
      </c>
      <c r="L668" s="664">
        <v>0.68</v>
      </c>
      <c r="M668" s="664">
        <v>232</v>
      </c>
      <c r="N668" s="664">
        <v>25</v>
      </c>
      <c r="O668" s="664">
        <v>5875</v>
      </c>
      <c r="P668" s="677">
        <v>0.50646551724137934</v>
      </c>
      <c r="Q668" s="665">
        <v>235</v>
      </c>
    </row>
    <row r="669" spans="1:17" ht="14.4" customHeight="1" x14ac:dyDescent="0.3">
      <c r="A669" s="660" t="s">
        <v>3874</v>
      </c>
      <c r="B669" s="661" t="s">
        <v>3321</v>
      </c>
      <c r="C669" s="661" t="s">
        <v>3360</v>
      </c>
      <c r="D669" s="661" t="s">
        <v>3373</v>
      </c>
      <c r="E669" s="661" t="s">
        <v>3374</v>
      </c>
      <c r="F669" s="664">
        <v>49</v>
      </c>
      <c r="G669" s="664">
        <v>5684</v>
      </c>
      <c r="H669" s="664">
        <v>1</v>
      </c>
      <c r="I669" s="664">
        <v>116</v>
      </c>
      <c r="J669" s="664">
        <v>26</v>
      </c>
      <c r="K669" s="664">
        <v>3016</v>
      </c>
      <c r="L669" s="664">
        <v>0.53061224489795922</v>
      </c>
      <c r="M669" s="664">
        <v>116</v>
      </c>
      <c r="N669" s="664">
        <v>22</v>
      </c>
      <c r="O669" s="664">
        <v>2596</v>
      </c>
      <c r="P669" s="677">
        <v>0.45672061928219565</v>
      </c>
      <c r="Q669" s="665">
        <v>118</v>
      </c>
    </row>
    <row r="670" spans="1:17" ht="14.4" customHeight="1" x14ac:dyDescent="0.3">
      <c r="A670" s="660" t="s">
        <v>3874</v>
      </c>
      <c r="B670" s="661" t="s">
        <v>3321</v>
      </c>
      <c r="C670" s="661" t="s">
        <v>3360</v>
      </c>
      <c r="D670" s="661" t="s">
        <v>3377</v>
      </c>
      <c r="E670" s="661" t="s">
        <v>3378</v>
      </c>
      <c r="F670" s="664">
        <v>1</v>
      </c>
      <c r="G670" s="664">
        <v>484</v>
      </c>
      <c r="H670" s="664">
        <v>1</v>
      </c>
      <c r="I670" s="664">
        <v>484</v>
      </c>
      <c r="J670" s="664"/>
      <c r="K670" s="664"/>
      <c r="L670" s="664"/>
      <c r="M670" s="664"/>
      <c r="N670" s="664"/>
      <c r="O670" s="664"/>
      <c r="P670" s="677"/>
      <c r="Q670" s="665"/>
    </row>
    <row r="671" spans="1:17" ht="14.4" customHeight="1" x14ac:dyDescent="0.3">
      <c r="A671" s="660" t="s">
        <v>3874</v>
      </c>
      <c r="B671" s="661" t="s">
        <v>3321</v>
      </c>
      <c r="C671" s="661" t="s">
        <v>3360</v>
      </c>
      <c r="D671" s="661" t="s">
        <v>3381</v>
      </c>
      <c r="E671" s="661" t="s">
        <v>3378</v>
      </c>
      <c r="F671" s="664">
        <v>2</v>
      </c>
      <c r="G671" s="664">
        <v>1106</v>
      </c>
      <c r="H671" s="664">
        <v>1</v>
      </c>
      <c r="I671" s="664">
        <v>553</v>
      </c>
      <c r="J671" s="664"/>
      <c r="K671" s="664"/>
      <c r="L671" s="664"/>
      <c r="M671" s="664"/>
      <c r="N671" s="664"/>
      <c r="O671" s="664"/>
      <c r="P671" s="677"/>
      <c r="Q671" s="665"/>
    </row>
    <row r="672" spans="1:17" ht="14.4" customHeight="1" x14ac:dyDescent="0.3">
      <c r="A672" s="660" t="s">
        <v>3874</v>
      </c>
      <c r="B672" s="661" t="s">
        <v>3321</v>
      </c>
      <c r="C672" s="661" t="s">
        <v>3360</v>
      </c>
      <c r="D672" s="661" t="s">
        <v>3459</v>
      </c>
      <c r="E672" s="661" t="s">
        <v>3460</v>
      </c>
      <c r="F672" s="664"/>
      <c r="G672" s="664"/>
      <c r="H672" s="664"/>
      <c r="I672" s="664"/>
      <c r="J672" s="664"/>
      <c r="K672" s="664"/>
      <c r="L672" s="664"/>
      <c r="M672" s="664"/>
      <c r="N672" s="664">
        <v>5</v>
      </c>
      <c r="O672" s="664">
        <v>4045</v>
      </c>
      <c r="P672" s="677"/>
      <c r="Q672" s="665">
        <v>809</v>
      </c>
    </row>
    <row r="673" spans="1:17" ht="14.4" customHeight="1" x14ac:dyDescent="0.3">
      <c r="A673" s="660" t="s">
        <v>3874</v>
      </c>
      <c r="B673" s="661" t="s">
        <v>3321</v>
      </c>
      <c r="C673" s="661" t="s">
        <v>3360</v>
      </c>
      <c r="D673" s="661" t="s">
        <v>3461</v>
      </c>
      <c r="E673" s="661" t="s">
        <v>3462</v>
      </c>
      <c r="F673" s="664"/>
      <c r="G673" s="664"/>
      <c r="H673" s="664"/>
      <c r="I673" s="664"/>
      <c r="J673" s="664"/>
      <c r="K673" s="664"/>
      <c r="L673" s="664"/>
      <c r="M673" s="664"/>
      <c r="N673" s="664">
        <v>1</v>
      </c>
      <c r="O673" s="664">
        <v>210</v>
      </c>
      <c r="P673" s="677"/>
      <c r="Q673" s="665">
        <v>210</v>
      </c>
    </row>
    <row r="674" spans="1:17" ht="14.4" customHeight="1" x14ac:dyDescent="0.3">
      <c r="A674" s="660" t="s">
        <v>3874</v>
      </c>
      <c r="B674" s="661" t="s">
        <v>3321</v>
      </c>
      <c r="C674" s="661" t="s">
        <v>3360</v>
      </c>
      <c r="D674" s="661" t="s">
        <v>3390</v>
      </c>
      <c r="E674" s="661" t="s">
        <v>3391</v>
      </c>
      <c r="F674" s="664"/>
      <c r="G674" s="664"/>
      <c r="H674" s="664"/>
      <c r="I674" s="664"/>
      <c r="J674" s="664"/>
      <c r="K674" s="664"/>
      <c r="L674" s="664"/>
      <c r="M674" s="664"/>
      <c r="N674" s="664">
        <v>5</v>
      </c>
      <c r="O674" s="664">
        <v>425</v>
      </c>
      <c r="P674" s="677"/>
      <c r="Q674" s="665">
        <v>85</v>
      </c>
    </row>
    <row r="675" spans="1:17" ht="14.4" customHeight="1" x14ac:dyDescent="0.3">
      <c r="A675" s="660" t="s">
        <v>3874</v>
      </c>
      <c r="B675" s="661" t="s">
        <v>3321</v>
      </c>
      <c r="C675" s="661" t="s">
        <v>3360</v>
      </c>
      <c r="D675" s="661" t="s">
        <v>3394</v>
      </c>
      <c r="E675" s="661" t="s">
        <v>3395</v>
      </c>
      <c r="F675" s="664"/>
      <c r="G675" s="664"/>
      <c r="H675" s="664"/>
      <c r="I675" s="664"/>
      <c r="J675" s="664"/>
      <c r="K675" s="664"/>
      <c r="L675" s="664"/>
      <c r="M675" s="664"/>
      <c r="N675" s="664">
        <v>1</v>
      </c>
      <c r="O675" s="664">
        <v>707</v>
      </c>
      <c r="P675" s="677"/>
      <c r="Q675" s="665">
        <v>707</v>
      </c>
    </row>
    <row r="676" spans="1:17" ht="14.4" customHeight="1" x14ac:dyDescent="0.3">
      <c r="A676" s="660" t="s">
        <v>3874</v>
      </c>
      <c r="B676" s="661" t="s">
        <v>3321</v>
      </c>
      <c r="C676" s="661" t="s">
        <v>3360</v>
      </c>
      <c r="D676" s="661" t="s">
        <v>3464</v>
      </c>
      <c r="E676" s="661" t="s">
        <v>3465</v>
      </c>
      <c r="F676" s="664"/>
      <c r="G676" s="664"/>
      <c r="H676" s="664"/>
      <c r="I676" s="664"/>
      <c r="J676" s="664">
        <v>1</v>
      </c>
      <c r="K676" s="664">
        <v>524</v>
      </c>
      <c r="L676" s="664"/>
      <c r="M676" s="664">
        <v>524</v>
      </c>
      <c r="N676" s="664"/>
      <c r="O676" s="664"/>
      <c r="P676" s="677"/>
      <c r="Q676" s="665"/>
    </row>
    <row r="677" spans="1:17" ht="14.4" customHeight="1" x14ac:dyDescent="0.3">
      <c r="A677" s="660" t="s">
        <v>3874</v>
      </c>
      <c r="B677" s="661" t="s">
        <v>3321</v>
      </c>
      <c r="C677" s="661" t="s">
        <v>3360</v>
      </c>
      <c r="D677" s="661" t="s">
        <v>3406</v>
      </c>
      <c r="E677" s="661" t="s">
        <v>3407</v>
      </c>
      <c r="F677" s="664">
        <v>49</v>
      </c>
      <c r="G677" s="664">
        <v>14504</v>
      </c>
      <c r="H677" s="664">
        <v>1</v>
      </c>
      <c r="I677" s="664">
        <v>296</v>
      </c>
      <c r="J677" s="664">
        <v>23</v>
      </c>
      <c r="K677" s="664">
        <v>6808</v>
      </c>
      <c r="L677" s="664">
        <v>0.46938775510204084</v>
      </c>
      <c r="M677" s="664">
        <v>296</v>
      </c>
      <c r="N677" s="664">
        <v>19</v>
      </c>
      <c r="O677" s="664">
        <v>5681</v>
      </c>
      <c r="P677" s="677">
        <v>0.3916850523993381</v>
      </c>
      <c r="Q677" s="665">
        <v>299</v>
      </c>
    </row>
    <row r="678" spans="1:17" ht="14.4" customHeight="1" x14ac:dyDescent="0.3">
      <c r="A678" s="660" t="s">
        <v>3874</v>
      </c>
      <c r="B678" s="661" t="s">
        <v>3321</v>
      </c>
      <c r="C678" s="661" t="s">
        <v>3360</v>
      </c>
      <c r="D678" s="661" t="s">
        <v>3410</v>
      </c>
      <c r="E678" s="661" t="s">
        <v>3407</v>
      </c>
      <c r="F678" s="664">
        <v>1</v>
      </c>
      <c r="G678" s="664">
        <v>365</v>
      </c>
      <c r="H678" s="664">
        <v>1</v>
      </c>
      <c r="I678" s="664">
        <v>365</v>
      </c>
      <c r="J678" s="664">
        <v>2</v>
      </c>
      <c r="K678" s="664">
        <v>730</v>
      </c>
      <c r="L678" s="664">
        <v>2</v>
      </c>
      <c r="M678" s="664">
        <v>365</v>
      </c>
      <c r="N678" s="664"/>
      <c r="O678" s="664"/>
      <c r="P678" s="677"/>
      <c r="Q678" s="665"/>
    </row>
    <row r="679" spans="1:17" ht="14.4" customHeight="1" x14ac:dyDescent="0.3">
      <c r="A679" s="660" t="s">
        <v>3875</v>
      </c>
      <c r="B679" s="661" t="s">
        <v>3321</v>
      </c>
      <c r="C679" s="661" t="s">
        <v>3360</v>
      </c>
      <c r="D679" s="661" t="s">
        <v>3371</v>
      </c>
      <c r="E679" s="661" t="s">
        <v>3372</v>
      </c>
      <c r="F679" s="664"/>
      <c r="G679" s="664"/>
      <c r="H679" s="664"/>
      <c r="I679" s="664"/>
      <c r="J679" s="664"/>
      <c r="K679" s="664"/>
      <c r="L679" s="664"/>
      <c r="M679" s="664"/>
      <c r="N679" s="664">
        <v>1</v>
      </c>
      <c r="O679" s="664">
        <v>235</v>
      </c>
      <c r="P679" s="677"/>
      <c r="Q679" s="665">
        <v>235</v>
      </c>
    </row>
    <row r="680" spans="1:17" ht="14.4" customHeight="1" x14ac:dyDescent="0.3">
      <c r="A680" s="660" t="s">
        <v>3875</v>
      </c>
      <c r="B680" s="661" t="s">
        <v>3321</v>
      </c>
      <c r="C680" s="661" t="s">
        <v>3360</v>
      </c>
      <c r="D680" s="661" t="s">
        <v>3386</v>
      </c>
      <c r="E680" s="661" t="s">
        <v>3387</v>
      </c>
      <c r="F680" s="664"/>
      <c r="G680" s="664"/>
      <c r="H680" s="664"/>
      <c r="I680" s="664"/>
      <c r="J680" s="664">
        <v>1</v>
      </c>
      <c r="K680" s="664">
        <v>327</v>
      </c>
      <c r="L680" s="664"/>
      <c r="M680" s="664">
        <v>327</v>
      </c>
      <c r="N680" s="664"/>
      <c r="O680" s="664"/>
      <c r="P680" s="677"/>
      <c r="Q680" s="665"/>
    </row>
    <row r="681" spans="1:17" ht="14.4" customHeight="1" x14ac:dyDescent="0.3">
      <c r="A681" s="660" t="s">
        <v>3876</v>
      </c>
      <c r="B681" s="661" t="s">
        <v>3321</v>
      </c>
      <c r="C681" s="661" t="s">
        <v>3360</v>
      </c>
      <c r="D681" s="661" t="s">
        <v>3371</v>
      </c>
      <c r="E681" s="661" t="s">
        <v>3372</v>
      </c>
      <c r="F681" s="664">
        <v>22</v>
      </c>
      <c r="G681" s="664">
        <v>5104</v>
      </c>
      <c r="H681" s="664">
        <v>1</v>
      </c>
      <c r="I681" s="664">
        <v>232</v>
      </c>
      <c r="J681" s="664">
        <v>25</v>
      </c>
      <c r="K681" s="664">
        <v>5800</v>
      </c>
      <c r="L681" s="664">
        <v>1.1363636363636365</v>
      </c>
      <c r="M681" s="664">
        <v>232</v>
      </c>
      <c r="N681" s="664">
        <v>11</v>
      </c>
      <c r="O681" s="664">
        <v>2585</v>
      </c>
      <c r="P681" s="677">
        <v>0.50646551724137934</v>
      </c>
      <c r="Q681" s="665">
        <v>235</v>
      </c>
    </row>
    <row r="682" spans="1:17" ht="14.4" customHeight="1" x14ac:dyDescent="0.3">
      <c r="A682" s="660" t="s">
        <v>3876</v>
      </c>
      <c r="B682" s="661" t="s">
        <v>3321</v>
      </c>
      <c r="C682" s="661" t="s">
        <v>3360</v>
      </c>
      <c r="D682" s="661" t="s">
        <v>3373</v>
      </c>
      <c r="E682" s="661" t="s">
        <v>3374</v>
      </c>
      <c r="F682" s="664">
        <v>29</v>
      </c>
      <c r="G682" s="664">
        <v>3364</v>
      </c>
      <c r="H682" s="664">
        <v>1</v>
      </c>
      <c r="I682" s="664">
        <v>116</v>
      </c>
      <c r="J682" s="664">
        <v>16</v>
      </c>
      <c r="K682" s="664">
        <v>1856</v>
      </c>
      <c r="L682" s="664">
        <v>0.55172413793103448</v>
      </c>
      <c r="M682" s="664">
        <v>116</v>
      </c>
      <c r="N682" s="664">
        <v>4</v>
      </c>
      <c r="O682" s="664">
        <v>472</v>
      </c>
      <c r="P682" s="677">
        <v>0.14030915576694411</v>
      </c>
      <c r="Q682" s="665">
        <v>118</v>
      </c>
    </row>
    <row r="683" spans="1:17" ht="14.4" customHeight="1" x14ac:dyDescent="0.3">
      <c r="A683" s="660" t="s">
        <v>3876</v>
      </c>
      <c r="B683" s="661" t="s">
        <v>3321</v>
      </c>
      <c r="C683" s="661" t="s">
        <v>3360</v>
      </c>
      <c r="D683" s="661" t="s">
        <v>3377</v>
      </c>
      <c r="E683" s="661" t="s">
        <v>3378</v>
      </c>
      <c r="F683" s="664">
        <v>9</v>
      </c>
      <c r="G683" s="664">
        <v>4356</v>
      </c>
      <c r="H683" s="664">
        <v>1</v>
      </c>
      <c r="I683" s="664">
        <v>484</v>
      </c>
      <c r="J683" s="664">
        <v>7</v>
      </c>
      <c r="K683" s="664">
        <v>3388</v>
      </c>
      <c r="L683" s="664">
        <v>0.77777777777777779</v>
      </c>
      <c r="M683" s="664">
        <v>484</v>
      </c>
      <c r="N683" s="664"/>
      <c r="O683" s="664"/>
      <c r="P683" s="677"/>
      <c r="Q683" s="665"/>
    </row>
    <row r="684" spans="1:17" ht="14.4" customHeight="1" x14ac:dyDescent="0.3">
      <c r="A684" s="660" t="s">
        <v>3876</v>
      </c>
      <c r="B684" s="661" t="s">
        <v>3321</v>
      </c>
      <c r="C684" s="661" t="s">
        <v>3360</v>
      </c>
      <c r="D684" s="661" t="s">
        <v>3381</v>
      </c>
      <c r="E684" s="661" t="s">
        <v>3378</v>
      </c>
      <c r="F684" s="664">
        <v>2</v>
      </c>
      <c r="G684" s="664">
        <v>1106</v>
      </c>
      <c r="H684" s="664">
        <v>1</v>
      </c>
      <c r="I684" s="664">
        <v>553</v>
      </c>
      <c r="J684" s="664">
        <v>2</v>
      </c>
      <c r="K684" s="664">
        <v>1106</v>
      </c>
      <c r="L684" s="664">
        <v>1</v>
      </c>
      <c r="M684" s="664">
        <v>553</v>
      </c>
      <c r="N684" s="664"/>
      <c r="O684" s="664"/>
      <c r="P684" s="677"/>
      <c r="Q684" s="665"/>
    </row>
    <row r="685" spans="1:17" ht="14.4" customHeight="1" x14ac:dyDescent="0.3">
      <c r="A685" s="660" t="s">
        <v>3876</v>
      </c>
      <c r="B685" s="661" t="s">
        <v>3321</v>
      </c>
      <c r="C685" s="661" t="s">
        <v>3360</v>
      </c>
      <c r="D685" s="661" t="s">
        <v>3459</v>
      </c>
      <c r="E685" s="661" t="s">
        <v>3460</v>
      </c>
      <c r="F685" s="664">
        <v>9</v>
      </c>
      <c r="G685" s="664">
        <v>7227</v>
      </c>
      <c r="H685" s="664">
        <v>1</v>
      </c>
      <c r="I685" s="664">
        <v>803</v>
      </c>
      <c r="J685" s="664">
        <v>1</v>
      </c>
      <c r="K685" s="664">
        <v>803</v>
      </c>
      <c r="L685" s="664">
        <v>0.1111111111111111</v>
      </c>
      <c r="M685" s="664">
        <v>803</v>
      </c>
      <c r="N685" s="664"/>
      <c r="O685" s="664"/>
      <c r="P685" s="677"/>
      <c r="Q685" s="665"/>
    </row>
    <row r="686" spans="1:17" ht="14.4" customHeight="1" x14ac:dyDescent="0.3">
      <c r="A686" s="660" t="s">
        <v>3876</v>
      </c>
      <c r="B686" s="661" t="s">
        <v>3321</v>
      </c>
      <c r="C686" s="661" t="s">
        <v>3360</v>
      </c>
      <c r="D686" s="661" t="s">
        <v>3382</v>
      </c>
      <c r="E686" s="661" t="s">
        <v>3383</v>
      </c>
      <c r="F686" s="664">
        <v>1</v>
      </c>
      <c r="G686" s="664">
        <v>439</v>
      </c>
      <c r="H686" s="664">
        <v>1</v>
      </c>
      <c r="I686" s="664">
        <v>439</v>
      </c>
      <c r="J686" s="664">
        <v>1</v>
      </c>
      <c r="K686" s="664">
        <v>439</v>
      </c>
      <c r="L686" s="664">
        <v>1</v>
      </c>
      <c r="M686" s="664">
        <v>439</v>
      </c>
      <c r="N686" s="664">
        <v>2</v>
      </c>
      <c r="O686" s="664">
        <v>898</v>
      </c>
      <c r="P686" s="677">
        <v>2.0455580865603644</v>
      </c>
      <c r="Q686" s="665">
        <v>449</v>
      </c>
    </row>
    <row r="687" spans="1:17" ht="14.4" customHeight="1" x14ac:dyDescent="0.3">
      <c r="A687" s="660" t="s">
        <v>3876</v>
      </c>
      <c r="B687" s="661" t="s">
        <v>3321</v>
      </c>
      <c r="C687" s="661" t="s">
        <v>3360</v>
      </c>
      <c r="D687" s="661" t="s">
        <v>3461</v>
      </c>
      <c r="E687" s="661" t="s">
        <v>3462</v>
      </c>
      <c r="F687" s="664">
        <v>1</v>
      </c>
      <c r="G687" s="664">
        <v>207</v>
      </c>
      <c r="H687" s="664">
        <v>1</v>
      </c>
      <c r="I687" s="664">
        <v>207</v>
      </c>
      <c r="J687" s="664">
        <v>1</v>
      </c>
      <c r="K687" s="664">
        <v>207</v>
      </c>
      <c r="L687" s="664">
        <v>1</v>
      </c>
      <c r="M687" s="664">
        <v>207</v>
      </c>
      <c r="N687" s="664"/>
      <c r="O687" s="664"/>
      <c r="P687" s="677"/>
      <c r="Q687" s="665"/>
    </row>
    <row r="688" spans="1:17" ht="14.4" customHeight="1" x14ac:dyDescent="0.3">
      <c r="A688" s="660" t="s">
        <v>3876</v>
      </c>
      <c r="B688" s="661" t="s">
        <v>3321</v>
      </c>
      <c r="C688" s="661" t="s">
        <v>3360</v>
      </c>
      <c r="D688" s="661" t="s">
        <v>3386</v>
      </c>
      <c r="E688" s="661" t="s">
        <v>3387</v>
      </c>
      <c r="F688" s="664">
        <v>3</v>
      </c>
      <c r="G688" s="664">
        <v>981</v>
      </c>
      <c r="H688" s="664">
        <v>1</v>
      </c>
      <c r="I688" s="664">
        <v>327</v>
      </c>
      <c r="J688" s="664">
        <v>1</v>
      </c>
      <c r="K688" s="664">
        <v>327</v>
      </c>
      <c r="L688" s="664">
        <v>0.33333333333333331</v>
      </c>
      <c r="M688" s="664">
        <v>327</v>
      </c>
      <c r="N688" s="664">
        <v>3</v>
      </c>
      <c r="O688" s="664">
        <v>993</v>
      </c>
      <c r="P688" s="677">
        <v>1.0122324159021407</v>
      </c>
      <c r="Q688" s="665">
        <v>331</v>
      </c>
    </row>
    <row r="689" spans="1:17" ht="14.4" customHeight="1" x14ac:dyDescent="0.3">
      <c r="A689" s="660" t="s">
        <v>3876</v>
      </c>
      <c r="B689" s="661" t="s">
        <v>3321</v>
      </c>
      <c r="C689" s="661" t="s">
        <v>3360</v>
      </c>
      <c r="D689" s="661" t="s">
        <v>3390</v>
      </c>
      <c r="E689" s="661" t="s">
        <v>3391</v>
      </c>
      <c r="F689" s="664">
        <v>8</v>
      </c>
      <c r="G689" s="664">
        <v>656</v>
      </c>
      <c r="H689" s="664">
        <v>1</v>
      </c>
      <c r="I689" s="664">
        <v>82</v>
      </c>
      <c r="J689" s="664">
        <v>4</v>
      </c>
      <c r="K689" s="664">
        <v>328</v>
      </c>
      <c r="L689" s="664">
        <v>0.5</v>
      </c>
      <c r="M689" s="664">
        <v>82</v>
      </c>
      <c r="N689" s="664"/>
      <c r="O689" s="664"/>
      <c r="P689" s="677"/>
      <c r="Q689" s="665"/>
    </row>
    <row r="690" spans="1:17" ht="14.4" customHeight="1" x14ac:dyDescent="0.3">
      <c r="A690" s="660" t="s">
        <v>3876</v>
      </c>
      <c r="B690" s="661" t="s">
        <v>3321</v>
      </c>
      <c r="C690" s="661" t="s">
        <v>3360</v>
      </c>
      <c r="D690" s="661" t="s">
        <v>3394</v>
      </c>
      <c r="E690" s="661" t="s">
        <v>3395</v>
      </c>
      <c r="F690" s="664"/>
      <c r="G690" s="664"/>
      <c r="H690" s="664"/>
      <c r="I690" s="664"/>
      <c r="J690" s="664">
        <v>1</v>
      </c>
      <c r="K690" s="664">
        <v>703</v>
      </c>
      <c r="L690" s="664"/>
      <c r="M690" s="664">
        <v>703</v>
      </c>
      <c r="N690" s="664">
        <v>2</v>
      </c>
      <c r="O690" s="664">
        <v>1414</v>
      </c>
      <c r="P690" s="677"/>
      <c r="Q690" s="665">
        <v>707</v>
      </c>
    </row>
    <row r="691" spans="1:17" ht="14.4" customHeight="1" x14ac:dyDescent="0.3">
      <c r="A691" s="660" t="s">
        <v>3876</v>
      </c>
      <c r="B691" s="661" t="s">
        <v>3321</v>
      </c>
      <c r="C691" s="661" t="s">
        <v>3360</v>
      </c>
      <c r="D691" s="661" t="s">
        <v>3463</v>
      </c>
      <c r="E691" s="661" t="s">
        <v>3460</v>
      </c>
      <c r="F691" s="664">
        <v>3</v>
      </c>
      <c r="G691" s="664">
        <v>2202</v>
      </c>
      <c r="H691" s="664">
        <v>1</v>
      </c>
      <c r="I691" s="664">
        <v>734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3876</v>
      </c>
      <c r="B692" s="661" t="s">
        <v>3321</v>
      </c>
      <c r="C692" s="661" t="s">
        <v>3360</v>
      </c>
      <c r="D692" s="661" t="s">
        <v>3406</v>
      </c>
      <c r="E692" s="661" t="s">
        <v>3407</v>
      </c>
      <c r="F692" s="664">
        <v>12</v>
      </c>
      <c r="G692" s="664">
        <v>3552</v>
      </c>
      <c r="H692" s="664">
        <v>1</v>
      </c>
      <c r="I692" s="664">
        <v>296</v>
      </c>
      <c r="J692" s="664">
        <v>9</v>
      </c>
      <c r="K692" s="664">
        <v>2664</v>
      </c>
      <c r="L692" s="664">
        <v>0.75</v>
      </c>
      <c r="M692" s="664">
        <v>296</v>
      </c>
      <c r="N692" s="664">
        <v>7</v>
      </c>
      <c r="O692" s="664">
        <v>2093</v>
      </c>
      <c r="P692" s="677">
        <v>0.58924549549549554</v>
      </c>
      <c r="Q692" s="665">
        <v>299</v>
      </c>
    </row>
    <row r="693" spans="1:17" ht="14.4" customHeight="1" x14ac:dyDescent="0.3">
      <c r="A693" s="660" t="s">
        <v>3876</v>
      </c>
      <c r="B693" s="661" t="s">
        <v>3321</v>
      </c>
      <c r="C693" s="661" t="s">
        <v>3360</v>
      </c>
      <c r="D693" s="661" t="s">
        <v>3410</v>
      </c>
      <c r="E693" s="661" t="s">
        <v>3407</v>
      </c>
      <c r="F693" s="664"/>
      <c r="G693" s="664"/>
      <c r="H693" s="664"/>
      <c r="I693" s="664"/>
      <c r="J693" s="664">
        <v>2</v>
      </c>
      <c r="K693" s="664">
        <v>730</v>
      </c>
      <c r="L693" s="664"/>
      <c r="M693" s="664">
        <v>365</v>
      </c>
      <c r="N693" s="664"/>
      <c r="O693" s="664"/>
      <c r="P693" s="677"/>
      <c r="Q693" s="665"/>
    </row>
    <row r="694" spans="1:17" ht="14.4" customHeight="1" x14ac:dyDescent="0.3">
      <c r="A694" s="660" t="s">
        <v>3876</v>
      </c>
      <c r="B694" s="661" t="s">
        <v>3321</v>
      </c>
      <c r="C694" s="661" t="s">
        <v>3360</v>
      </c>
      <c r="D694" s="661" t="s">
        <v>3415</v>
      </c>
      <c r="E694" s="661" t="s">
        <v>3416</v>
      </c>
      <c r="F694" s="664"/>
      <c r="G694" s="664"/>
      <c r="H694" s="664"/>
      <c r="I694" s="664"/>
      <c r="J694" s="664"/>
      <c r="K694" s="664"/>
      <c r="L694" s="664"/>
      <c r="M694" s="664"/>
      <c r="N694" s="664">
        <v>1</v>
      </c>
      <c r="O694" s="664">
        <v>606</v>
      </c>
      <c r="P694" s="677"/>
      <c r="Q694" s="665">
        <v>606</v>
      </c>
    </row>
    <row r="695" spans="1:17" ht="14.4" customHeight="1" x14ac:dyDescent="0.3">
      <c r="A695" s="660" t="s">
        <v>3876</v>
      </c>
      <c r="B695" s="661" t="s">
        <v>3321</v>
      </c>
      <c r="C695" s="661" t="s">
        <v>3360</v>
      </c>
      <c r="D695" s="661" t="s">
        <v>3421</v>
      </c>
      <c r="E695" s="661" t="s">
        <v>3383</v>
      </c>
      <c r="F695" s="664">
        <v>1</v>
      </c>
      <c r="G695" s="664">
        <v>335</v>
      </c>
      <c r="H695" s="664">
        <v>1</v>
      </c>
      <c r="I695" s="664">
        <v>335</v>
      </c>
      <c r="J695" s="664"/>
      <c r="K695" s="664"/>
      <c r="L695" s="664"/>
      <c r="M695" s="664"/>
      <c r="N695" s="664"/>
      <c r="O695" s="664"/>
      <c r="P695" s="677"/>
      <c r="Q695" s="665"/>
    </row>
    <row r="696" spans="1:17" ht="14.4" customHeight="1" x14ac:dyDescent="0.3">
      <c r="A696" s="660" t="s">
        <v>3877</v>
      </c>
      <c r="B696" s="661" t="s">
        <v>3321</v>
      </c>
      <c r="C696" s="661" t="s">
        <v>3349</v>
      </c>
      <c r="D696" s="661" t="s">
        <v>3477</v>
      </c>
      <c r="E696" s="661" t="s">
        <v>3478</v>
      </c>
      <c r="F696" s="664"/>
      <c r="G696" s="664"/>
      <c r="H696" s="664"/>
      <c r="I696" s="664"/>
      <c r="J696" s="664"/>
      <c r="K696" s="664"/>
      <c r="L696" s="664"/>
      <c r="M696" s="664"/>
      <c r="N696" s="664">
        <v>5</v>
      </c>
      <c r="O696" s="664">
        <v>4523.75</v>
      </c>
      <c r="P696" s="677"/>
      <c r="Q696" s="665">
        <v>904.75</v>
      </c>
    </row>
    <row r="697" spans="1:17" ht="14.4" customHeight="1" x14ac:dyDescent="0.3">
      <c r="A697" s="660" t="s">
        <v>3877</v>
      </c>
      <c r="B697" s="661" t="s">
        <v>3321</v>
      </c>
      <c r="C697" s="661" t="s">
        <v>3360</v>
      </c>
      <c r="D697" s="661" t="s">
        <v>3365</v>
      </c>
      <c r="E697" s="661" t="s">
        <v>3366</v>
      </c>
      <c r="F697" s="664">
        <v>1</v>
      </c>
      <c r="G697" s="664">
        <v>34</v>
      </c>
      <c r="H697" s="664">
        <v>1</v>
      </c>
      <c r="I697" s="664">
        <v>34</v>
      </c>
      <c r="J697" s="664"/>
      <c r="K697" s="664"/>
      <c r="L697" s="664"/>
      <c r="M697" s="664"/>
      <c r="N697" s="664"/>
      <c r="O697" s="664"/>
      <c r="P697" s="677"/>
      <c r="Q697" s="665"/>
    </row>
    <row r="698" spans="1:17" ht="14.4" customHeight="1" x14ac:dyDescent="0.3">
      <c r="A698" s="660" t="s">
        <v>3877</v>
      </c>
      <c r="B698" s="661" t="s">
        <v>3321</v>
      </c>
      <c r="C698" s="661" t="s">
        <v>3360</v>
      </c>
      <c r="D698" s="661" t="s">
        <v>3371</v>
      </c>
      <c r="E698" s="661" t="s">
        <v>3372</v>
      </c>
      <c r="F698" s="664">
        <v>40</v>
      </c>
      <c r="G698" s="664">
        <v>9280</v>
      </c>
      <c r="H698" s="664">
        <v>1</v>
      </c>
      <c r="I698" s="664">
        <v>232</v>
      </c>
      <c r="J698" s="664">
        <v>83</v>
      </c>
      <c r="K698" s="664">
        <v>19256</v>
      </c>
      <c r="L698" s="664">
        <v>2.0750000000000002</v>
      </c>
      <c r="M698" s="664">
        <v>232</v>
      </c>
      <c r="N698" s="664">
        <v>75</v>
      </c>
      <c r="O698" s="664">
        <v>17625</v>
      </c>
      <c r="P698" s="677">
        <v>1.8992456896551724</v>
      </c>
      <c r="Q698" s="665">
        <v>235</v>
      </c>
    </row>
    <row r="699" spans="1:17" ht="14.4" customHeight="1" x14ac:dyDescent="0.3">
      <c r="A699" s="660" t="s">
        <v>3877</v>
      </c>
      <c r="B699" s="661" t="s">
        <v>3321</v>
      </c>
      <c r="C699" s="661" t="s">
        <v>3360</v>
      </c>
      <c r="D699" s="661" t="s">
        <v>3373</v>
      </c>
      <c r="E699" s="661" t="s">
        <v>3374</v>
      </c>
      <c r="F699" s="664">
        <v>41</v>
      </c>
      <c r="G699" s="664">
        <v>4756</v>
      </c>
      <c r="H699" s="664">
        <v>1</v>
      </c>
      <c r="I699" s="664">
        <v>116</v>
      </c>
      <c r="J699" s="664">
        <v>49</v>
      </c>
      <c r="K699" s="664">
        <v>5684</v>
      </c>
      <c r="L699" s="664">
        <v>1.1951219512195121</v>
      </c>
      <c r="M699" s="664">
        <v>116</v>
      </c>
      <c r="N699" s="664">
        <v>33</v>
      </c>
      <c r="O699" s="664">
        <v>3894</v>
      </c>
      <c r="P699" s="677">
        <v>0.81875525651808245</v>
      </c>
      <c r="Q699" s="665">
        <v>118</v>
      </c>
    </row>
    <row r="700" spans="1:17" ht="14.4" customHeight="1" x14ac:dyDescent="0.3">
      <c r="A700" s="660" t="s">
        <v>3877</v>
      </c>
      <c r="B700" s="661" t="s">
        <v>3321</v>
      </c>
      <c r="C700" s="661" t="s">
        <v>3360</v>
      </c>
      <c r="D700" s="661" t="s">
        <v>3377</v>
      </c>
      <c r="E700" s="661" t="s">
        <v>3378</v>
      </c>
      <c r="F700" s="664">
        <v>1</v>
      </c>
      <c r="G700" s="664">
        <v>484</v>
      </c>
      <c r="H700" s="664">
        <v>1</v>
      </c>
      <c r="I700" s="664">
        <v>484</v>
      </c>
      <c r="J700" s="664">
        <v>7</v>
      </c>
      <c r="K700" s="664">
        <v>3388</v>
      </c>
      <c r="L700" s="664">
        <v>7</v>
      </c>
      <c r="M700" s="664">
        <v>484</v>
      </c>
      <c r="N700" s="664">
        <v>1</v>
      </c>
      <c r="O700" s="664">
        <v>487</v>
      </c>
      <c r="P700" s="677">
        <v>1.0061983471074381</v>
      </c>
      <c r="Q700" s="665">
        <v>487</v>
      </c>
    </row>
    <row r="701" spans="1:17" ht="14.4" customHeight="1" x14ac:dyDescent="0.3">
      <c r="A701" s="660" t="s">
        <v>3877</v>
      </c>
      <c r="B701" s="661" t="s">
        <v>3321</v>
      </c>
      <c r="C701" s="661" t="s">
        <v>3360</v>
      </c>
      <c r="D701" s="661" t="s">
        <v>3379</v>
      </c>
      <c r="E701" s="661" t="s">
        <v>3380</v>
      </c>
      <c r="F701" s="664">
        <v>7</v>
      </c>
      <c r="G701" s="664">
        <v>4739</v>
      </c>
      <c r="H701" s="664">
        <v>1</v>
      </c>
      <c r="I701" s="664">
        <v>677</v>
      </c>
      <c r="J701" s="664">
        <v>5</v>
      </c>
      <c r="K701" s="664">
        <v>3385</v>
      </c>
      <c r="L701" s="664">
        <v>0.7142857142857143</v>
      </c>
      <c r="M701" s="664">
        <v>677</v>
      </c>
      <c r="N701" s="664"/>
      <c r="O701" s="664"/>
      <c r="P701" s="677"/>
      <c r="Q701" s="665"/>
    </row>
    <row r="702" spans="1:17" ht="14.4" customHeight="1" x14ac:dyDescent="0.3">
      <c r="A702" s="660" t="s">
        <v>3877</v>
      </c>
      <c r="B702" s="661" t="s">
        <v>3321</v>
      </c>
      <c r="C702" s="661" t="s">
        <v>3360</v>
      </c>
      <c r="D702" s="661" t="s">
        <v>3381</v>
      </c>
      <c r="E702" s="661" t="s">
        <v>3378</v>
      </c>
      <c r="F702" s="664">
        <v>2</v>
      </c>
      <c r="G702" s="664">
        <v>1106</v>
      </c>
      <c r="H702" s="664">
        <v>1</v>
      </c>
      <c r="I702" s="664">
        <v>553</v>
      </c>
      <c r="J702" s="664">
        <v>2</v>
      </c>
      <c r="K702" s="664">
        <v>1106</v>
      </c>
      <c r="L702" s="664">
        <v>1</v>
      </c>
      <c r="M702" s="664">
        <v>553</v>
      </c>
      <c r="N702" s="664">
        <v>1</v>
      </c>
      <c r="O702" s="664">
        <v>559</v>
      </c>
      <c r="P702" s="677">
        <v>0.50542495479204341</v>
      </c>
      <c r="Q702" s="665">
        <v>559</v>
      </c>
    </row>
    <row r="703" spans="1:17" ht="14.4" customHeight="1" x14ac:dyDescent="0.3">
      <c r="A703" s="660" t="s">
        <v>3877</v>
      </c>
      <c r="B703" s="661" t="s">
        <v>3321</v>
      </c>
      <c r="C703" s="661" t="s">
        <v>3360</v>
      </c>
      <c r="D703" s="661" t="s">
        <v>3458</v>
      </c>
      <c r="E703" s="661" t="s">
        <v>3380</v>
      </c>
      <c r="F703" s="664"/>
      <c r="G703" s="664"/>
      <c r="H703" s="664"/>
      <c r="I703" s="664"/>
      <c r="J703" s="664"/>
      <c r="K703" s="664"/>
      <c r="L703" s="664"/>
      <c r="M703" s="664"/>
      <c r="N703" s="664">
        <v>7</v>
      </c>
      <c r="O703" s="664">
        <v>5264</v>
      </c>
      <c r="P703" s="677"/>
      <c r="Q703" s="665">
        <v>752</v>
      </c>
    </row>
    <row r="704" spans="1:17" ht="14.4" customHeight="1" x14ac:dyDescent="0.3">
      <c r="A704" s="660" t="s">
        <v>3877</v>
      </c>
      <c r="B704" s="661" t="s">
        <v>3321</v>
      </c>
      <c r="C704" s="661" t="s">
        <v>3360</v>
      </c>
      <c r="D704" s="661" t="s">
        <v>3459</v>
      </c>
      <c r="E704" s="661" t="s">
        <v>3460</v>
      </c>
      <c r="F704" s="664">
        <v>69</v>
      </c>
      <c r="G704" s="664">
        <v>55407</v>
      </c>
      <c r="H704" s="664">
        <v>1</v>
      </c>
      <c r="I704" s="664">
        <v>803</v>
      </c>
      <c r="J704" s="664">
        <v>127</v>
      </c>
      <c r="K704" s="664">
        <v>101981</v>
      </c>
      <c r="L704" s="664">
        <v>1.8405797101449275</v>
      </c>
      <c r="M704" s="664">
        <v>803</v>
      </c>
      <c r="N704" s="664">
        <v>95</v>
      </c>
      <c r="O704" s="664">
        <v>76855</v>
      </c>
      <c r="P704" s="677">
        <v>1.3870991030014259</v>
      </c>
      <c r="Q704" s="665">
        <v>809</v>
      </c>
    </row>
    <row r="705" spans="1:17" ht="14.4" customHeight="1" x14ac:dyDescent="0.3">
      <c r="A705" s="660" t="s">
        <v>3877</v>
      </c>
      <c r="B705" s="661" t="s">
        <v>3321</v>
      </c>
      <c r="C705" s="661" t="s">
        <v>3360</v>
      </c>
      <c r="D705" s="661" t="s">
        <v>3461</v>
      </c>
      <c r="E705" s="661" t="s">
        <v>3462</v>
      </c>
      <c r="F705" s="664">
        <v>19</v>
      </c>
      <c r="G705" s="664">
        <v>3933</v>
      </c>
      <c r="H705" s="664">
        <v>1</v>
      </c>
      <c r="I705" s="664">
        <v>207</v>
      </c>
      <c r="J705" s="664">
        <v>27</v>
      </c>
      <c r="K705" s="664">
        <v>5589</v>
      </c>
      <c r="L705" s="664">
        <v>1.4210526315789473</v>
      </c>
      <c r="M705" s="664">
        <v>207</v>
      </c>
      <c r="N705" s="664">
        <v>30</v>
      </c>
      <c r="O705" s="664">
        <v>6300</v>
      </c>
      <c r="P705" s="677">
        <v>1.6018306636155606</v>
      </c>
      <c r="Q705" s="665">
        <v>210</v>
      </c>
    </row>
    <row r="706" spans="1:17" ht="14.4" customHeight="1" x14ac:dyDescent="0.3">
      <c r="A706" s="660" t="s">
        <v>3877</v>
      </c>
      <c r="B706" s="661" t="s">
        <v>3321</v>
      </c>
      <c r="C706" s="661" t="s">
        <v>3360</v>
      </c>
      <c r="D706" s="661" t="s">
        <v>3390</v>
      </c>
      <c r="E706" s="661" t="s">
        <v>3391</v>
      </c>
      <c r="F706" s="664">
        <v>123</v>
      </c>
      <c r="G706" s="664">
        <v>10086</v>
      </c>
      <c r="H706" s="664">
        <v>1</v>
      </c>
      <c r="I706" s="664">
        <v>82</v>
      </c>
      <c r="J706" s="664">
        <v>189</v>
      </c>
      <c r="K706" s="664">
        <v>15498</v>
      </c>
      <c r="L706" s="664">
        <v>1.5365853658536586</v>
      </c>
      <c r="M706" s="664">
        <v>82</v>
      </c>
      <c r="N706" s="664">
        <v>176</v>
      </c>
      <c r="O706" s="664">
        <v>14960</v>
      </c>
      <c r="P706" s="677">
        <v>1.4832441007336903</v>
      </c>
      <c r="Q706" s="665">
        <v>85</v>
      </c>
    </row>
    <row r="707" spans="1:17" ht="14.4" customHeight="1" x14ac:dyDescent="0.3">
      <c r="A707" s="660" t="s">
        <v>3877</v>
      </c>
      <c r="B707" s="661" t="s">
        <v>3321</v>
      </c>
      <c r="C707" s="661" t="s">
        <v>3360</v>
      </c>
      <c r="D707" s="661" t="s">
        <v>3485</v>
      </c>
      <c r="E707" s="661" t="s">
        <v>3460</v>
      </c>
      <c r="F707" s="664">
        <v>5</v>
      </c>
      <c r="G707" s="664">
        <v>4645</v>
      </c>
      <c r="H707" s="664">
        <v>1</v>
      </c>
      <c r="I707" s="664">
        <v>929</v>
      </c>
      <c r="J707" s="664"/>
      <c r="K707" s="664"/>
      <c r="L707" s="664"/>
      <c r="M707" s="664"/>
      <c r="N707" s="664">
        <v>18</v>
      </c>
      <c r="O707" s="664">
        <v>16830</v>
      </c>
      <c r="P707" s="677">
        <v>3.6232508073196987</v>
      </c>
      <c r="Q707" s="665">
        <v>935</v>
      </c>
    </row>
    <row r="708" spans="1:17" ht="14.4" customHeight="1" x14ac:dyDescent="0.3">
      <c r="A708" s="660" t="s">
        <v>3877</v>
      </c>
      <c r="B708" s="661" t="s">
        <v>3321</v>
      </c>
      <c r="C708" s="661" t="s">
        <v>3360</v>
      </c>
      <c r="D708" s="661" t="s">
        <v>3463</v>
      </c>
      <c r="E708" s="661" t="s">
        <v>3460</v>
      </c>
      <c r="F708" s="664">
        <v>47</v>
      </c>
      <c r="G708" s="664">
        <v>34498</v>
      </c>
      <c r="H708" s="664">
        <v>1</v>
      </c>
      <c r="I708" s="664">
        <v>734</v>
      </c>
      <c r="J708" s="664">
        <v>60</v>
      </c>
      <c r="K708" s="664">
        <v>44040</v>
      </c>
      <c r="L708" s="664">
        <v>1.2765957446808511</v>
      </c>
      <c r="M708" s="664">
        <v>734</v>
      </c>
      <c r="N708" s="664">
        <v>59</v>
      </c>
      <c r="O708" s="664">
        <v>43483</v>
      </c>
      <c r="P708" s="677">
        <v>1.2604498811525306</v>
      </c>
      <c r="Q708" s="665">
        <v>737</v>
      </c>
    </row>
    <row r="709" spans="1:17" ht="14.4" customHeight="1" x14ac:dyDescent="0.3">
      <c r="A709" s="660" t="s">
        <v>3877</v>
      </c>
      <c r="B709" s="661" t="s">
        <v>3321</v>
      </c>
      <c r="C709" s="661" t="s">
        <v>3360</v>
      </c>
      <c r="D709" s="661" t="s">
        <v>3406</v>
      </c>
      <c r="E709" s="661" t="s">
        <v>3407</v>
      </c>
      <c r="F709" s="664"/>
      <c r="G709" s="664"/>
      <c r="H709" s="664"/>
      <c r="I709" s="664"/>
      <c r="J709" s="664">
        <v>5</v>
      </c>
      <c r="K709" s="664">
        <v>1480</v>
      </c>
      <c r="L709" s="664"/>
      <c r="M709" s="664">
        <v>296</v>
      </c>
      <c r="N709" s="664">
        <v>5</v>
      </c>
      <c r="O709" s="664">
        <v>1495</v>
      </c>
      <c r="P709" s="677"/>
      <c r="Q709" s="665">
        <v>299</v>
      </c>
    </row>
    <row r="710" spans="1:17" ht="14.4" customHeight="1" x14ac:dyDescent="0.3">
      <c r="A710" s="660" t="s">
        <v>3877</v>
      </c>
      <c r="B710" s="661" t="s">
        <v>3321</v>
      </c>
      <c r="C710" s="661" t="s">
        <v>3360</v>
      </c>
      <c r="D710" s="661" t="s">
        <v>3466</v>
      </c>
      <c r="E710" s="661" t="s">
        <v>3462</v>
      </c>
      <c r="F710" s="664">
        <v>17</v>
      </c>
      <c r="G710" s="664">
        <v>2924</v>
      </c>
      <c r="H710" s="664">
        <v>1</v>
      </c>
      <c r="I710" s="664">
        <v>172</v>
      </c>
      <c r="J710" s="664">
        <v>15</v>
      </c>
      <c r="K710" s="664">
        <v>2580</v>
      </c>
      <c r="L710" s="664">
        <v>0.88235294117647056</v>
      </c>
      <c r="M710" s="664">
        <v>172</v>
      </c>
      <c r="N710" s="664">
        <v>15</v>
      </c>
      <c r="O710" s="664">
        <v>2610</v>
      </c>
      <c r="P710" s="677">
        <v>0.89261285909712718</v>
      </c>
      <c r="Q710" s="665">
        <v>174</v>
      </c>
    </row>
    <row r="711" spans="1:17" ht="14.4" customHeight="1" x14ac:dyDescent="0.3">
      <c r="A711" s="660" t="s">
        <v>3877</v>
      </c>
      <c r="B711" s="661" t="s">
        <v>3321</v>
      </c>
      <c r="C711" s="661" t="s">
        <v>3360</v>
      </c>
      <c r="D711" s="661" t="s">
        <v>3410</v>
      </c>
      <c r="E711" s="661" t="s">
        <v>3407</v>
      </c>
      <c r="F711" s="664">
        <v>1</v>
      </c>
      <c r="G711" s="664">
        <v>365</v>
      </c>
      <c r="H711" s="664">
        <v>1</v>
      </c>
      <c r="I711" s="664">
        <v>365</v>
      </c>
      <c r="J711" s="664">
        <v>2</v>
      </c>
      <c r="K711" s="664">
        <v>730</v>
      </c>
      <c r="L711" s="664">
        <v>2</v>
      </c>
      <c r="M711" s="664">
        <v>365</v>
      </c>
      <c r="N711" s="664">
        <v>3</v>
      </c>
      <c r="O711" s="664">
        <v>1113</v>
      </c>
      <c r="P711" s="677">
        <v>3.0493150684931507</v>
      </c>
      <c r="Q711" s="665">
        <v>371</v>
      </c>
    </row>
    <row r="712" spans="1:17" ht="14.4" customHeight="1" x14ac:dyDescent="0.3">
      <c r="A712" s="660" t="s">
        <v>3878</v>
      </c>
      <c r="B712" s="661" t="s">
        <v>3321</v>
      </c>
      <c r="C712" s="661" t="s">
        <v>3322</v>
      </c>
      <c r="D712" s="661" t="s">
        <v>3329</v>
      </c>
      <c r="E712" s="661" t="s">
        <v>3330</v>
      </c>
      <c r="F712" s="664"/>
      <c r="G712" s="664"/>
      <c r="H712" s="664"/>
      <c r="I712" s="664"/>
      <c r="J712" s="664">
        <v>1</v>
      </c>
      <c r="K712" s="664">
        <v>265.10000000000002</v>
      </c>
      <c r="L712" s="664"/>
      <c r="M712" s="664">
        <v>265.10000000000002</v>
      </c>
      <c r="N712" s="664"/>
      <c r="O712" s="664"/>
      <c r="P712" s="677"/>
      <c r="Q712" s="665"/>
    </row>
    <row r="713" spans="1:17" ht="14.4" customHeight="1" x14ac:dyDescent="0.3">
      <c r="A713" s="660" t="s">
        <v>3878</v>
      </c>
      <c r="B713" s="661" t="s">
        <v>3321</v>
      </c>
      <c r="C713" s="661" t="s">
        <v>3349</v>
      </c>
      <c r="D713" s="661" t="s">
        <v>3350</v>
      </c>
      <c r="E713" s="661" t="s">
        <v>3351</v>
      </c>
      <c r="F713" s="664"/>
      <c r="G713" s="664"/>
      <c r="H713" s="664"/>
      <c r="I713" s="664"/>
      <c r="J713" s="664"/>
      <c r="K713" s="664"/>
      <c r="L713" s="664"/>
      <c r="M713" s="664"/>
      <c r="N713" s="664">
        <v>2</v>
      </c>
      <c r="O713" s="664">
        <v>485.28</v>
      </c>
      <c r="P713" s="677"/>
      <c r="Q713" s="665">
        <v>242.64</v>
      </c>
    </row>
    <row r="714" spans="1:17" ht="14.4" customHeight="1" x14ac:dyDescent="0.3">
      <c r="A714" s="660" t="s">
        <v>3878</v>
      </c>
      <c r="B714" s="661" t="s">
        <v>3321</v>
      </c>
      <c r="C714" s="661" t="s">
        <v>3349</v>
      </c>
      <c r="D714" s="661" t="s">
        <v>3352</v>
      </c>
      <c r="E714" s="661" t="s">
        <v>3353</v>
      </c>
      <c r="F714" s="664">
        <v>18</v>
      </c>
      <c r="G714" s="664">
        <v>4367.5199999999986</v>
      </c>
      <c r="H714" s="664">
        <v>1</v>
      </c>
      <c r="I714" s="664">
        <v>242.63999999999993</v>
      </c>
      <c r="J714" s="664">
        <v>24</v>
      </c>
      <c r="K714" s="664">
        <v>5823.36</v>
      </c>
      <c r="L714" s="664">
        <v>1.3333333333333337</v>
      </c>
      <c r="M714" s="664">
        <v>242.64</v>
      </c>
      <c r="N714" s="664">
        <v>47</v>
      </c>
      <c r="O714" s="664">
        <v>11404.08</v>
      </c>
      <c r="P714" s="677">
        <v>2.611111111111112</v>
      </c>
      <c r="Q714" s="665">
        <v>242.64</v>
      </c>
    </row>
    <row r="715" spans="1:17" ht="14.4" customHeight="1" x14ac:dyDescent="0.3">
      <c r="A715" s="660" t="s">
        <v>3878</v>
      </c>
      <c r="B715" s="661" t="s">
        <v>3321</v>
      </c>
      <c r="C715" s="661" t="s">
        <v>3349</v>
      </c>
      <c r="D715" s="661" t="s">
        <v>3354</v>
      </c>
      <c r="E715" s="661" t="s">
        <v>3355</v>
      </c>
      <c r="F715" s="664"/>
      <c r="G715" s="664"/>
      <c r="H715" s="664"/>
      <c r="I715" s="664"/>
      <c r="J715" s="664">
        <v>2</v>
      </c>
      <c r="K715" s="664">
        <v>485.28</v>
      </c>
      <c r="L715" s="664"/>
      <c r="M715" s="664">
        <v>242.64</v>
      </c>
      <c r="N715" s="664">
        <v>7</v>
      </c>
      <c r="O715" s="664">
        <v>1698.48</v>
      </c>
      <c r="P715" s="677"/>
      <c r="Q715" s="665">
        <v>242.64000000000001</v>
      </c>
    </row>
    <row r="716" spans="1:17" ht="14.4" customHeight="1" x14ac:dyDescent="0.3">
      <c r="A716" s="660" t="s">
        <v>3878</v>
      </c>
      <c r="B716" s="661" t="s">
        <v>3321</v>
      </c>
      <c r="C716" s="661" t="s">
        <v>3360</v>
      </c>
      <c r="D716" s="661" t="s">
        <v>3371</v>
      </c>
      <c r="E716" s="661" t="s">
        <v>3372</v>
      </c>
      <c r="F716" s="664">
        <v>1</v>
      </c>
      <c r="G716" s="664">
        <v>232</v>
      </c>
      <c r="H716" s="664">
        <v>1</v>
      </c>
      <c r="I716" s="664">
        <v>232</v>
      </c>
      <c r="J716" s="664">
        <v>5</v>
      </c>
      <c r="K716" s="664">
        <v>1160</v>
      </c>
      <c r="L716" s="664">
        <v>5</v>
      </c>
      <c r="M716" s="664">
        <v>232</v>
      </c>
      <c r="N716" s="664"/>
      <c r="O716" s="664"/>
      <c r="P716" s="677"/>
      <c r="Q716" s="665"/>
    </row>
    <row r="717" spans="1:17" ht="14.4" customHeight="1" x14ac:dyDescent="0.3">
      <c r="A717" s="660" t="s">
        <v>3878</v>
      </c>
      <c r="B717" s="661" t="s">
        <v>3321</v>
      </c>
      <c r="C717" s="661" t="s">
        <v>3360</v>
      </c>
      <c r="D717" s="661" t="s">
        <v>3373</v>
      </c>
      <c r="E717" s="661" t="s">
        <v>3374</v>
      </c>
      <c r="F717" s="664">
        <v>4</v>
      </c>
      <c r="G717" s="664">
        <v>464</v>
      </c>
      <c r="H717" s="664">
        <v>1</v>
      </c>
      <c r="I717" s="664">
        <v>116</v>
      </c>
      <c r="J717" s="664">
        <v>4</v>
      </c>
      <c r="K717" s="664">
        <v>464</v>
      </c>
      <c r="L717" s="664">
        <v>1</v>
      </c>
      <c r="M717" s="664">
        <v>116</v>
      </c>
      <c r="N717" s="664"/>
      <c r="O717" s="664"/>
      <c r="P717" s="677"/>
      <c r="Q717" s="665"/>
    </row>
    <row r="718" spans="1:17" ht="14.4" customHeight="1" x14ac:dyDescent="0.3">
      <c r="A718" s="660" t="s">
        <v>3878</v>
      </c>
      <c r="B718" s="661" t="s">
        <v>3321</v>
      </c>
      <c r="C718" s="661" t="s">
        <v>3360</v>
      </c>
      <c r="D718" s="661" t="s">
        <v>3375</v>
      </c>
      <c r="E718" s="661" t="s">
        <v>3376</v>
      </c>
      <c r="F718" s="664">
        <v>1</v>
      </c>
      <c r="G718" s="664">
        <v>320</v>
      </c>
      <c r="H718" s="664">
        <v>1</v>
      </c>
      <c r="I718" s="664">
        <v>320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3878</v>
      </c>
      <c r="B719" s="661" t="s">
        <v>3321</v>
      </c>
      <c r="C719" s="661" t="s">
        <v>3360</v>
      </c>
      <c r="D719" s="661" t="s">
        <v>3377</v>
      </c>
      <c r="E719" s="661" t="s">
        <v>3378</v>
      </c>
      <c r="F719" s="664"/>
      <c r="G719" s="664"/>
      <c r="H719" s="664"/>
      <c r="I719" s="664"/>
      <c r="J719" s="664">
        <v>2</v>
      </c>
      <c r="K719" s="664">
        <v>968</v>
      </c>
      <c r="L719" s="664"/>
      <c r="M719" s="664">
        <v>484</v>
      </c>
      <c r="N719" s="664"/>
      <c r="O719" s="664"/>
      <c r="P719" s="677"/>
      <c r="Q719" s="665"/>
    </row>
    <row r="720" spans="1:17" ht="14.4" customHeight="1" x14ac:dyDescent="0.3">
      <c r="A720" s="660" t="s">
        <v>3878</v>
      </c>
      <c r="B720" s="661" t="s">
        <v>3321</v>
      </c>
      <c r="C720" s="661" t="s">
        <v>3360</v>
      </c>
      <c r="D720" s="661" t="s">
        <v>3459</v>
      </c>
      <c r="E720" s="661" t="s">
        <v>3460</v>
      </c>
      <c r="F720" s="664"/>
      <c r="G720" s="664"/>
      <c r="H720" s="664"/>
      <c r="I720" s="664"/>
      <c r="J720" s="664">
        <v>2</v>
      </c>
      <c r="K720" s="664">
        <v>1606</v>
      </c>
      <c r="L720" s="664"/>
      <c r="M720" s="664">
        <v>803</v>
      </c>
      <c r="N720" s="664"/>
      <c r="O720" s="664"/>
      <c r="P720" s="677"/>
      <c r="Q720" s="665"/>
    </row>
    <row r="721" spans="1:17" ht="14.4" customHeight="1" x14ac:dyDescent="0.3">
      <c r="A721" s="660" t="s">
        <v>3878</v>
      </c>
      <c r="B721" s="661" t="s">
        <v>3321</v>
      </c>
      <c r="C721" s="661" t="s">
        <v>3360</v>
      </c>
      <c r="D721" s="661" t="s">
        <v>3386</v>
      </c>
      <c r="E721" s="661" t="s">
        <v>3387</v>
      </c>
      <c r="F721" s="664">
        <v>18</v>
      </c>
      <c r="G721" s="664">
        <v>5886</v>
      </c>
      <c r="H721" s="664">
        <v>1</v>
      </c>
      <c r="I721" s="664">
        <v>327</v>
      </c>
      <c r="J721" s="664">
        <v>27</v>
      </c>
      <c r="K721" s="664">
        <v>8829</v>
      </c>
      <c r="L721" s="664">
        <v>1.5</v>
      </c>
      <c r="M721" s="664">
        <v>327</v>
      </c>
      <c r="N721" s="664">
        <v>32</v>
      </c>
      <c r="O721" s="664">
        <v>10592</v>
      </c>
      <c r="P721" s="677">
        <v>1.7995242949371391</v>
      </c>
      <c r="Q721" s="665">
        <v>331</v>
      </c>
    </row>
    <row r="722" spans="1:17" ht="14.4" customHeight="1" x14ac:dyDescent="0.3">
      <c r="A722" s="660" t="s">
        <v>3878</v>
      </c>
      <c r="B722" s="661" t="s">
        <v>3321</v>
      </c>
      <c r="C722" s="661" t="s">
        <v>3360</v>
      </c>
      <c r="D722" s="661" t="s">
        <v>3390</v>
      </c>
      <c r="E722" s="661" t="s">
        <v>3391</v>
      </c>
      <c r="F722" s="664">
        <v>1</v>
      </c>
      <c r="G722" s="664">
        <v>82</v>
      </c>
      <c r="H722" s="664">
        <v>1</v>
      </c>
      <c r="I722" s="664">
        <v>82</v>
      </c>
      <c r="J722" s="664">
        <v>4</v>
      </c>
      <c r="K722" s="664">
        <v>328</v>
      </c>
      <c r="L722" s="664">
        <v>4</v>
      </c>
      <c r="M722" s="664">
        <v>82</v>
      </c>
      <c r="N722" s="664"/>
      <c r="O722" s="664"/>
      <c r="P722" s="677"/>
      <c r="Q722" s="665"/>
    </row>
    <row r="723" spans="1:17" ht="14.4" customHeight="1" x14ac:dyDescent="0.3">
      <c r="A723" s="660" t="s">
        <v>3878</v>
      </c>
      <c r="B723" s="661" t="s">
        <v>3321</v>
      </c>
      <c r="C723" s="661" t="s">
        <v>3360</v>
      </c>
      <c r="D723" s="661" t="s">
        <v>3402</v>
      </c>
      <c r="E723" s="661" t="s">
        <v>3403</v>
      </c>
      <c r="F723" s="664"/>
      <c r="G723" s="664"/>
      <c r="H723" s="664"/>
      <c r="I723" s="664"/>
      <c r="J723" s="664">
        <v>1</v>
      </c>
      <c r="K723" s="664">
        <v>81</v>
      </c>
      <c r="L723" s="664"/>
      <c r="M723" s="664">
        <v>81</v>
      </c>
      <c r="N723" s="664"/>
      <c r="O723" s="664"/>
      <c r="P723" s="677"/>
      <c r="Q723" s="665"/>
    </row>
    <row r="724" spans="1:17" ht="14.4" customHeight="1" x14ac:dyDescent="0.3">
      <c r="A724" s="660" t="s">
        <v>3878</v>
      </c>
      <c r="B724" s="661" t="s">
        <v>3321</v>
      </c>
      <c r="C724" s="661" t="s">
        <v>3360</v>
      </c>
      <c r="D724" s="661" t="s">
        <v>3415</v>
      </c>
      <c r="E724" s="661" t="s">
        <v>3416</v>
      </c>
      <c r="F724" s="664"/>
      <c r="G724" s="664"/>
      <c r="H724" s="664"/>
      <c r="I724" s="664"/>
      <c r="J724" s="664">
        <v>3</v>
      </c>
      <c r="K724" s="664">
        <v>1803</v>
      </c>
      <c r="L724" s="664"/>
      <c r="M724" s="664">
        <v>601</v>
      </c>
      <c r="N724" s="664">
        <v>4</v>
      </c>
      <c r="O724" s="664">
        <v>2424</v>
      </c>
      <c r="P724" s="677"/>
      <c r="Q724" s="665">
        <v>606</v>
      </c>
    </row>
    <row r="725" spans="1:17" ht="14.4" customHeight="1" x14ac:dyDescent="0.3">
      <c r="A725" s="660" t="s">
        <v>3878</v>
      </c>
      <c r="B725" s="661" t="s">
        <v>3321</v>
      </c>
      <c r="C725" s="661" t="s">
        <v>3360</v>
      </c>
      <c r="D725" s="661" t="s">
        <v>3422</v>
      </c>
      <c r="E725" s="661" t="s">
        <v>3423</v>
      </c>
      <c r="F725" s="664">
        <v>18</v>
      </c>
      <c r="G725" s="664">
        <v>6516</v>
      </c>
      <c r="H725" s="664">
        <v>1</v>
      </c>
      <c r="I725" s="664">
        <v>362</v>
      </c>
      <c r="J725" s="664">
        <v>24</v>
      </c>
      <c r="K725" s="664">
        <v>8688</v>
      </c>
      <c r="L725" s="664">
        <v>1.3333333333333333</v>
      </c>
      <c r="M725" s="664">
        <v>362</v>
      </c>
      <c r="N725" s="664">
        <v>30</v>
      </c>
      <c r="O725" s="664">
        <v>10950</v>
      </c>
      <c r="P725" s="677">
        <v>1.6804788213627992</v>
      </c>
      <c r="Q725" s="665">
        <v>365</v>
      </c>
    </row>
    <row r="726" spans="1:17" ht="14.4" customHeight="1" x14ac:dyDescent="0.3">
      <c r="A726" s="660" t="s">
        <v>3878</v>
      </c>
      <c r="B726" s="661" t="s">
        <v>3321</v>
      </c>
      <c r="C726" s="661" t="s">
        <v>3360</v>
      </c>
      <c r="D726" s="661" t="s">
        <v>3424</v>
      </c>
      <c r="E726" s="661" t="s">
        <v>3425</v>
      </c>
      <c r="F726" s="664"/>
      <c r="G726" s="664"/>
      <c r="H726" s="664"/>
      <c r="I726" s="664"/>
      <c r="J726" s="664">
        <v>7</v>
      </c>
      <c r="K726" s="664">
        <v>3640</v>
      </c>
      <c r="L726" s="664"/>
      <c r="M726" s="664">
        <v>520</v>
      </c>
      <c r="N726" s="664"/>
      <c r="O726" s="664"/>
      <c r="P726" s="677"/>
      <c r="Q726" s="665"/>
    </row>
    <row r="727" spans="1:17" ht="14.4" customHeight="1" x14ac:dyDescent="0.3">
      <c r="A727" s="660" t="s">
        <v>3878</v>
      </c>
      <c r="B727" s="661" t="s">
        <v>3321</v>
      </c>
      <c r="C727" s="661" t="s">
        <v>3360</v>
      </c>
      <c r="D727" s="661" t="s">
        <v>3496</v>
      </c>
      <c r="E727" s="661" t="s">
        <v>3497</v>
      </c>
      <c r="F727" s="664"/>
      <c r="G727" s="664"/>
      <c r="H727" s="664"/>
      <c r="I727" s="664"/>
      <c r="J727" s="664">
        <v>1</v>
      </c>
      <c r="K727" s="664">
        <v>340</v>
      </c>
      <c r="L727" s="664"/>
      <c r="M727" s="664">
        <v>340</v>
      </c>
      <c r="N727" s="664"/>
      <c r="O727" s="664"/>
      <c r="P727" s="677"/>
      <c r="Q727" s="665"/>
    </row>
    <row r="728" spans="1:17" ht="14.4" customHeight="1" x14ac:dyDescent="0.3">
      <c r="A728" s="660" t="s">
        <v>3879</v>
      </c>
      <c r="B728" s="661" t="s">
        <v>3321</v>
      </c>
      <c r="C728" s="661" t="s">
        <v>3360</v>
      </c>
      <c r="D728" s="661" t="s">
        <v>3371</v>
      </c>
      <c r="E728" s="661" t="s">
        <v>3372</v>
      </c>
      <c r="F728" s="664">
        <v>3</v>
      </c>
      <c r="G728" s="664">
        <v>696</v>
      </c>
      <c r="H728" s="664">
        <v>1</v>
      </c>
      <c r="I728" s="664">
        <v>232</v>
      </c>
      <c r="J728" s="664">
        <v>1</v>
      </c>
      <c r="K728" s="664">
        <v>232</v>
      </c>
      <c r="L728" s="664">
        <v>0.33333333333333331</v>
      </c>
      <c r="M728" s="664">
        <v>232</v>
      </c>
      <c r="N728" s="664">
        <v>4</v>
      </c>
      <c r="O728" s="664">
        <v>940</v>
      </c>
      <c r="P728" s="677">
        <v>1.3505747126436782</v>
      </c>
      <c r="Q728" s="665">
        <v>235</v>
      </c>
    </row>
    <row r="729" spans="1:17" ht="14.4" customHeight="1" x14ac:dyDescent="0.3">
      <c r="A729" s="660" t="s">
        <v>3879</v>
      </c>
      <c r="B729" s="661" t="s">
        <v>3321</v>
      </c>
      <c r="C729" s="661" t="s">
        <v>3360</v>
      </c>
      <c r="D729" s="661" t="s">
        <v>3373</v>
      </c>
      <c r="E729" s="661" t="s">
        <v>3374</v>
      </c>
      <c r="F729" s="664">
        <v>2</v>
      </c>
      <c r="G729" s="664">
        <v>232</v>
      </c>
      <c r="H729" s="664">
        <v>1</v>
      </c>
      <c r="I729" s="664">
        <v>116</v>
      </c>
      <c r="J729" s="664"/>
      <c r="K729" s="664"/>
      <c r="L729" s="664"/>
      <c r="M729" s="664"/>
      <c r="N729" s="664">
        <v>1</v>
      </c>
      <c r="O729" s="664">
        <v>118</v>
      </c>
      <c r="P729" s="677">
        <v>0.50862068965517238</v>
      </c>
      <c r="Q729" s="665">
        <v>118</v>
      </c>
    </row>
    <row r="730" spans="1:17" ht="14.4" customHeight="1" x14ac:dyDescent="0.3">
      <c r="A730" s="660" t="s">
        <v>3879</v>
      </c>
      <c r="B730" s="661" t="s">
        <v>3321</v>
      </c>
      <c r="C730" s="661" t="s">
        <v>3360</v>
      </c>
      <c r="D730" s="661" t="s">
        <v>3377</v>
      </c>
      <c r="E730" s="661" t="s">
        <v>3378</v>
      </c>
      <c r="F730" s="664">
        <v>2</v>
      </c>
      <c r="G730" s="664">
        <v>968</v>
      </c>
      <c r="H730" s="664">
        <v>1</v>
      </c>
      <c r="I730" s="664">
        <v>484</v>
      </c>
      <c r="J730" s="664"/>
      <c r="K730" s="664"/>
      <c r="L730" s="664"/>
      <c r="M730" s="664"/>
      <c r="N730" s="664"/>
      <c r="O730" s="664"/>
      <c r="P730" s="677"/>
      <c r="Q730" s="665"/>
    </row>
    <row r="731" spans="1:17" ht="14.4" customHeight="1" x14ac:dyDescent="0.3">
      <c r="A731" s="660" t="s">
        <v>3879</v>
      </c>
      <c r="B731" s="661" t="s">
        <v>3321</v>
      </c>
      <c r="C731" s="661" t="s">
        <v>3360</v>
      </c>
      <c r="D731" s="661" t="s">
        <v>3386</v>
      </c>
      <c r="E731" s="661" t="s">
        <v>3387</v>
      </c>
      <c r="F731" s="664"/>
      <c r="G731" s="664"/>
      <c r="H731" s="664"/>
      <c r="I731" s="664"/>
      <c r="J731" s="664"/>
      <c r="K731" s="664"/>
      <c r="L731" s="664"/>
      <c r="M731" s="664"/>
      <c r="N731" s="664">
        <v>1</v>
      </c>
      <c r="O731" s="664">
        <v>331</v>
      </c>
      <c r="P731" s="677"/>
      <c r="Q731" s="665">
        <v>331</v>
      </c>
    </row>
    <row r="732" spans="1:17" ht="14.4" customHeight="1" x14ac:dyDescent="0.3">
      <c r="A732" s="660" t="s">
        <v>3879</v>
      </c>
      <c r="B732" s="661" t="s">
        <v>3321</v>
      </c>
      <c r="C732" s="661" t="s">
        <v>3360</v>
      </c>
      <c r="D732" s="661" t="s">
        <v>3394</v>
      </c>
      <c r="E732" s="661" t="s">
        <v>3395</v>
      </c>
      <c r="F732" s="664"/>
      <c r="G732" s="664"/>
      <c r="H732" s="664"/>
      <c r="I732" s="664"/>
      <c r="J732" s="664"/>
      <c r="K732" s="664"/>
      <c r="L732" s="664"/>
      <c r="M732" s="664"/>
      <c r="N732" s="664">
        <v>3</v>
      </c>
      <c r="O732" s="664">
        <v>2121</v>
      </c>
      <c r="P732" s="677"/>
      <c r="Q732" s="665">
        <v>707</v>
      </c>
    </row>
    <row r="733" spans="1:17" ht="14.4" customHeight="1" x14ac:dyDescent="0.3">
      <c r="A733" s="660" t="s">
        <v>3880</v>
      </c>
      <c r="B733" s="661" t="s">
        <v>3321</v>
      </c>
      <c r="C733" s="661" t="s">
        <v>3349</v>
      </c>
      <c r="D733" s="661" t="s">
        <v>3477</v>
      </c>
      <c r="E733" s="661" t="s">
        <v>3478</v>
      </c>
      <c r="F733" s="664"/>
      <c r="G733" s="664"/>
      <c r="H733" s="664"/>
      <c r="I733" s="664"/>
      <c r="J733" s="664">
        <v>2</v>
      </c>
      <c r="K733" s="664">
        <v>1809.5</v>
      </c>
      <c r="L733" s="664"/>
      <c r="M733" s="664">
        <v>904.75</v>
      </c>
      <c r="N733" s="664">
        <v>13</v>
      </c>
      <c r="O733" s="664">
        <v>11761.75</v>
      </c>
      <c r="P733" s="677"/>
      <c r="Q733" s="665">
        <v>904.75</v>
      </c>
    </row>
    <row r="734" spans="1:17" ht="14.4" customHeight="1" x14ac:dyDescent="0.3">
      <c r="A734" s="660" t="s">
        <v>3880</v>
      </c>
      <c r="B734" s="661" t="s">
        <v>3321</v>
      </c>
      <c r="C734" s="661" t="s">
        <v>3349</v>
      </c>
      <c r="D734" s="661" t="s">
        <v>3350</v>
      </c>
      <c r="E734" s="661" t="s">
        <v>3351</v>
      </c>
      <c r="F734" s="664">
        <v>1</v>
      </c>
      <c r="G734" s="664">
        <v>242.64</v>
      </c>
      <c r="H734" s="664">
        <v>1</v>
      </c>
      <c r="I734" s="664">
        <v>242.64</v>
      </c>
      <c r="J734" s="664"/>
      <c r="K734" s="664"/>
      <c r="L734" s="664"/>
      <c r="M734" s="664"/>
      <c r="N734" s="664">
        <v>1</v>
      </c>
      <c r="O734" s="664">
        <v>242.64</v>
      </c>
      <c r="P734" s="677">
        <v>1</v>
      </c>
      <c r="Q734" s="665">
        <v>242.64</v>
      </c>
    </row>
    <row r="735" spans="1:17" ht="14.4" customHeight="1" x14ac:dyDescent="0.3">
      <c r="A735" s="660" t="s">
        <v>3880</v>
      </c>
      <c r="B735" s="661" t="s">
        <v>3321</v>
      </c>
      <c r="C735" s="661" t="s">
        <v>3349</v>
      </c>
      <c r="D735" s="661" t="s">
        <v>3352</v>
      </c>
      <c r="E735" s="661" t="s">
        <v>3353</v>
      </c>
      <c r="F735" s="664">
        <v>36</v>
      </c>
      <c r="G735" s="664">
        <v>8735.0400000000009</v>
      </c>
      <c r="H735" s="664">
        <v>1</v>
      </c>
      <c r="I735" s="664">
        <v>242.64000000000001</v>
      </c>
      <c r="J735" s="664">
        <v>21</v>
      </c>
      <c r="K735" s="664">
        <v>5095.4399999999978</v>
      </c>
      <c r="L735" s="664">
        <v>0.58333333333333304</v>
      </c>
      <c r="M735" s="664">
        <v>242.6399999999999</v>
      </c>
      <c r="N735" s="664">
        <v>34</v>
      </c>
      <c r="O735" s="664">
        <v>8249.76</v>
      </c>
      <c r="P735" s="677">
        <v>0.94444444444444442</v>
      </c>
      <c r="Q735" s="665">
        <v>242.64000000000001</v>
      </c>
    </row>
    <row r="736" spans="1:17" ht="14.4" customHeight="1" x14ac:dyDescent="0.3">
      <c r="A736" s="660" t="s">
        <v>3880</v>
      </c>
      <c r="B736" s="661" t="s">
        <v>3321</v>
      </c>
      <c r="C736" s="661" t="s">
        <v>3349</v>
      </c>
      <c r="D736" s="661" t="s">
        <v>3354</v>
      </c>
      <c r="E736" s="661" t="s">
        <v>3355</v>
      </c>
      <c r="F736" s="664">
        <v>4</v>
      </c>
      <c r="G736" s="664">
        <v>970.56</v>
      </c>
      <c r="H736" s="664">
        <v>1</v>
      </c>
      <c r="I736" s="664">
        <v>242.64</v>
      </c>
      <c r="J736" s="664"/>
      <c r="K736" s="664"/>
      <c r="L736" s="664"/>
      <c r="M736" s="664"/>
      <c r="N736" s="664">
        <v>4</v>
      </c>
      <c r="O736" s="664">
        <v>970.56</v>
      </c>
      <c r="P736" s="677">
        <v>1</v>
      </c>
      <c r="Q736" s="665">
        <v>242.64</v>
      </c>
    </row>
    <row r="737" spans="1:17" ht="14.4" customHeight="1" x14ac:dyDescent="0.3">
      <c r="A737" s="660" t="s">
        <v>3880</v>
      </c>
      <c r="B737" s="661" t="s">
        <v>3321</v>
      </c>
      <c r="C737" s="661" t="s">
        <v>3360</v>
      </c>
      <c r="D737" s="661" t="s">
        <v>3479</v>
      </c>
      <c r="E737" s="661" t="s">
        <v>3480</v>
      </c>
      <c r="F737" s="664">
        <v>3</v>
      </c>
      <c r="G737" s="664">
        <v>555</v>
      </c>
      <c r="H737" s="664">
        <v>1</v>
      </c>
      <c r="I737" s="664">
        <v>185</v>
      </c>
      <c r="J737" s="664">
        <v>3</v>
      </c>
      <c r="K737" s="664">
        <v>555</v>
      </c>
      <c r="L737" s="664">
        <v>1</v>
      </c>
      <c r="M737" s="664">
        <v>185</v>
      </c>
      <c r="N737" s="664">
        <v>2</v>
      </c>
      <c r="O737" s="664">
        <v>378</v>
      </c>
      <c r="P737" s="677">
        <v>0.68108108108108112</v>
      </c>
      <c r="Q737" s="665">
        <v>189</v>
      </c>
    </row>
    <row r="738" spans="1:17" ht="14.4" customHeight="1" x14ac:dyDescent="0.3">
      <c r="A738" s="660" t="s">
        <v>3880</v>
      </c>
      <c r="B738" s="661" t="s">
        <v>3321</v>
      </c>
      <c r="C738" s="661" t="s">
        <v>3360</v>
      </c>
      <c r="D738" s="661" t="s">
        <v>3365</v>
      </c>
      <c r="E738" s="661" t="s">
        <v>3366</v>
      </c>
      <c r="F738" s="664">
        <v>1</v>
      </c>
      <c r="G738" s="664">
        <v>34</v>
      </c>
      <c r="H738" s="664">
        <v>1</v>
      </c>
      <c r="I738" s="664">
        <v>34</v>
      </c>
      <c r="J738" s="664">
        <v>1</v>
      </c>
      <c r="K738" s="664">
        <v>34</v>
      </c>
      <c r="L738" s="664">
        <v>1</v>
      </c>
      <c r="M738" s="664">
        <v>34</v>
      </c>
      <c r="N738" s="664"/>
      <c r="O738" s="664"/>
      <c r="P738" s="677"/>
      <c r="Q738" s="665"/>
    </row>
    <row r="739" spans="1:17" ht="14.4" customHeight="1" x14ac:dyDescent="0.3">
      <c r="A739" s="660" t="s">
        <v>3880</v>
      </c>
      <c r="B739" s="661" t="s">
        <v>3321</v>
      </c>
      <c r="C739" s="661" t="s">
        <v>3360</v>
      </c>
      <c r="D739" s="661" t="s">
        <v>3367</v>
      </c>
      <c r="E739" s="661" t="s">
        <v>3368</v>
      </c>
      <c r="F739" s="664"/>
      <c r="G739" s="664"/>
      <c r="H739" s="664"/>
      <c r="I739" s="664"/>
      <c r="J739" s="664"/>
      <c r="K739" s="664"/>
      <c r="L739" s="664"/>
      <c r="M739" s="664"/>
      <c r="N739" s="664">
        <v>1</v>
      </c>
      <c r="O739" s="664">
        <v>110</v>
      </c>
      <c r="P739" s="677"/>
      <c r="Q739" s="665">
        <v>110</v>
      </c>
    </row>
    <row r="740" spans="1:17" ht="14.4" customHeight="1" x14ac:dyDescent="0.3">
      <c r="A740" s="660" t="s">
        <v>3880</v>
      </c>
      <c r="B740" s="661" t="s">
        <v>3321</v>
      </c>
      <c r="C740" s="661" t="s">
        <v>3360</v>
      </c>
      <c r="D740" s="661" t="s">
        <v>3371</v>
      </c>
      <c r="E740" s="661" t="s">
        <v>3372</v>
      </c>
      <c r="F740" s="664">
        <v>330</v>
      </c>
      <c r="G740" s="664">
        <v>76560</v>
      </c>
      <c r="H740" s="664">
        <v>1</v>
      </c>
      <c r="I740" s="664">
        <v>232</v>
      </c>
      <c r="J740" s="664">
        <v>415</v>
      </c>
      <c r="K740" s="664">
        <v>96280</v>
      </c>
      <c r="L740" s="664">
        <v>1.2575757575757576</v>
      </c>
      <c r="M740" s="664">
        <v>232</v>
      </c>
      <c r="N740" s="664">
        <v>449</v>
      </c>
      <c r="O740" s="664">
        <v>105515</v>
      </c>
      <c r="P740" s="677">
        <v>1.378200104493208</v>
      </c>
      <c r="Q740" s="665">
        <v>235</v>
      </c>
    </row>
    <row r="741" spans="1:17" ht="14.4" customHeight="1" x14ac:dyDescent="0.3">
      <c r="A741" s="660" t="s">
        <v>3880</v>
      </c>
      <c r="B741" s="661" t="s">
        <v>3321</v>
      </c>
      <c r="C741" s="661" t="s">
        <v>3360</v>
      </c>
      <c r="D741" s="661" t="s">
        <v>3373</v>
      </c>
      <c r="E741" s="661" t="s">
        <v>3374</v>
      </c>
      <c r="F741" s="664">
        <v>868</v>
      </c>
      <c r="G741" s="664">
        <v>100688</v>
      </c>
      <c r="H741" s="664">
        <v>1</v>
      </c>
      <c r="I741" s="664">
        <v>116</v>
      </c>
      <c r="J741" s="664">
        <v>685</v>
      </c>
      <c r="K741" s="664">
        <v>79460</v>
      </c>
      <c r="L741" s="664">
        <v>0.78917050691244239</v>
      </c>
      <c r="M741" s="664">
        <v>116</v>
      </c>
      <c r="N741" s="664">
        <v>685</v>
      </c>
      <c r="O741" s="664">
        <v>80830</v>
      </c>
      <c r="P741" s="677">
        <v>0.80277689496265692</v>
      </c>
      <c r="Q741" s="665">
        <v>118</v>
      </c>
    </row>
    <row r="742" spans="1:17" ht="14.4" customHeight="1" x14ac:dyDescent="0.3">
      <c r="A742" s="660" t="s">
        <v>3880</v>
      </c>
      <c r="B742" s="661" t="s">
        <v>3321</v>
      </c>
      <c r="C742" s="661" t="s">
        <v>3360</v>
      </c>
      <c r="D742" s="661" t="s">
        <v>3377</v>
      </c>
      <c r="E742" s="661" t="s">
        <v>3378</v>
      </c>
      <c r="F742" s="664">
        <v>25</v>
      </c>
      <c r="G742" s="664">
        <v>12100</v>
      </c>
      <c r="H742" s="664">
        <v>1</v>
      </c>
      <c r="I742" s="664">
        <v>484</v>
      </c>
      <c r="J742" s="664">
        <v>12</v>
      </c>
      <c r="K742" s="664">
        <v>5808</v>
      </c>
      <c r="L742" s="664">
        <v>0.48</v>
      </c>
      <c r="M742" s="664">
        <v>484</v>
      </c>
      <c r="N742" s="664">
        <v>21</v>
      </c>
      <c r="O742" s="664">
        <v>10227</v>
      </c>
      <c r="P742" s="677">
        <v>0.8452066115702479</v>
      </c>
      <c r="Q742" s="665">
        <v>487</v>
      </c>
    </row>
    <row r="743" spans="1:17" ht="14.4" customHeight="1" x14ac:dyDescent="0.3">
      <c r="A743" s="660" t="s">
        <v>3880</v>
      </c>
      <c r="B743" s="661" t="s">
        <v>3321</v>
      </c>
      <c r="C743" s="661" t="s">
        <v>3360</v>
      </c>
      <c r="D743" s="661" t="s">
        <v>3379</v>
      </c>
      <c r="E743" s="661" t="s">
        <v>3380</v>
      </c>
      <c r="F743" s="664">
        <v>106</v>
      </c>
      <c r="G743" s="664">
        <v>71762</v>
      </c>
      <c r="H743" s="664">
        <v>1</v>
      </c>
      <c r="I743" s="664">
        <v>677</v>
      </c>
      <c r="J743" s="664">
        <v>169</v>
      </c>
      <c r="K743" s="664">
        <v>114413</v>
      </c>
      <c r="L743" s="664">
        <v>1.5943396226415094</v>
      </c>
      <c r="M743" s="664">
        <v>677</v>
      </c>
      <c r="N743" s="664">
        <v>14</v>
      </c>
      <c r="O743" s="664">
        <v>9520</v>
      </c>
      <c r="P743" s="677">
        <v>0.13266073966723335</v>
      </c>
      <c r="Q743" s="665">
        <v>680</v>
      </c>
    </row>
    <row r="744" spans="1:17" ht="14.4" customHeight="1" x14ac:dyDescent="0.3">
      <c r="A744" s="660" t="s">
        <v>3880</v>
      </c>
      <c r="B744" s="661" t="s">
        <v>3321</v>
      </c>
      <c r="C744" s="661" t="s">
        <v>3360</v>
      </c>
      <c r="D744" s="661" t="s">
        <v>3860</v>
      </c>
      <c r="E744" s="661" t="s">
        <v>3484</v>
      </c>
      <c r="F744" s="664"/>
      <c r="G744" s="664"/>
      <c r="H744" s="664"/>
      <c r="I744" s="664"/>
      <c r="J744" s="664">
        <v>1</v>
      </c>
      <c r="K744" s="664">
        <v>749</v>
      </c>
      <c r="L744" s="664"/>
      <c r="M744" s="664">
        <v>749</v>
      </c>
      <c r="N744" s="664"/>
      <c r="O744" s="664"/>
      <c r="P744" s="677"/>
      <c r="Q744" s="665"/>
    </row>
    <row r="745" spans="1:17" ht="14.4" customHeight="1" x14ac:dyDescent="0.3">
      <c r="A745" s="660" t="s">
        <v>3880</v>
      </c>
      <c r="B745" s="661" t="s">
        <v>3321</v>
      </c>
      <c r="C745" s="661" t="s">
        <v>3360</v>
      </c>
      <c r="D745" s="661" t="s">
        <v>3381</v>
      </c>
      <c r="E745" s="661" t="s">
        <v>3378</v>
      </c>
      <c r="F745" s="664">
        <v>13</v>
      </c>
      <c r="G745" s="664">
        <v>7189</v>
      </c>
      <c r="H745" s="664">
        <v>1</v>
      </c>
      <c r="I745" s="664">
        <v>553</v>
      </c>
      <c r="J745" s="664">
        <v>31</v>
      </c>
      <c r="K745" s="664">
        <v>17143</v>
      </c>
      <c r="L745" s="664">
        <v>2.3846153846153846</v>
      </c>
      <c r="M745" s="664">
        <v>553</v>
      </c>
      <c r="N745" s="664">
        <v>46</v>
      </c>
      <c r="O745" s="664">
        <v>25714</v>
      </c>
      <c r="P745" s="677">
        <v>3.5768535262206149</v>
      </c>
      <c r="Q745" s="665">
        <v>559</v>
      </c>
    </row>
    <row r="746" spans="1:17" ht="14.4" customHeight="1" x14ac:dyDescent="0.3">
      <c r="A746" s="660" t="s">
        <v>3880</v>
      </c>
      <c r="B746" s="661" t="s">
        <v>3321</v>
      </c>
      <c r="C746" s="661" t="s">
        <v>3360</v>
      </c>
      <c r="D746" s="661" t="s">
        <v>3458</v>
      </c>
      <c r="E746" s="661" t="s">
        <v>3380</v>
      </c>
      <c r="F746" s="664">
        <v>152</v>
      </c>
      <c r="G746" s="664">
        <v>113392</v>
      </c>
      <c r="H746" s="664">
        <v>1</v>
      </c>
      <c r="I746" s="664">
        <v>746</v>
      </c>
      <c r="J746" s="664">
        <v>193</v>
      </c>
      <c r="K746" s="664">
        <v>143978</v>
      </c>
      <c r="L746" s="664">
        <v>1.2697368421052631</v>
      </c>
      <c r="M746" s="664">
        <v>746</v>
      </c>
      <c r="N746" s="664">
        <v>206</v>
      </c>
      <c r="O746" s="664">
        <v>154912</v>
      </c>
      <c r="P746" s="677">
        <v>1.3661633977705658</v>
      </c>
      <c r="Q746" s="665">
        <v>752</v>
      </c>
    </row>
    <row r="747" spans="1:17" ht="14.4" customHeight="1" x14ac:dyDescent="0.3">
      <c r="A747" s="660" t="s">
        <v>3880</v>
      </c>
      <c r="B747" s="661" t="s">
        <v>3321</v>
      </c>
      <c r="C747" s="661" t="s">
        <v>3360</v>
      </c>
      <c r="D747" s="661" t="s">
        <v>3459</v>
      </c>
      <c r="E747" s="661" t="s">
        <v>3460</v>
      </c>
      <c r="F747" s="664">
        <v>660</v>
      </c>
      <c r="G747" s="664">
        <v>529980</v>
      </c>
      <c r="H747" s="664">
        <v>1</v>
      </c>
      <c r="I747" s="664">
        <v>803</v>
      </c>
      <c r="J747" s="664">
        <v>432</v>
      </c>
      <c r="K747" s="664">
        <v>346896</v>
      </c>
      <c r="L747" s="664">
        <v>0.65454545454545454</v>
      </c>
      <c r="M747" s="664">
        <v>803</v>
      </c>
      <c r="N747" s="664">
        <v>679</v>
      </c>
      <c r="O747" s="664">
        <v>549311</v>
      </c>
      <c r="P747" s="677">
        <v>1.0364749613192952</v>
      </c>
      <c r="Q747" s="665">
        <v>809</v>
      </c>
    </row>
    <row r="748" spans="1:17" ht="14.4" customHeight="1" x14ac:dyDescent="0.3">
      <c r="A748" s="660" t="s">
        <v>3880</v>
      </c>
      <c r="B748" s="661" t="s">
        <v>3321</v>
      </c>
      <c r="C748" s="661" t="s">
        <v>3360</v>
      </c>
      <c r="D748" s="661" t="s">
        <v>3382</v>
      </c>
      <c r="E748" s="661" t="s">
        <v>3383</v>
      </c>
      <c r="F748" s="664">
        <v>8</v>
      </c>
      <c r="G748" s="664">
        <v>3512</v>
      </c>
      <c r="H748" s="664">
        <v>1</v>
      </c>
      <c r="I748" s="664">
        <v>439</v>
      </c>
      <c r="J748" s="664">
        <v>6</v>
      </c>
      <c r="K748" s="664">
        <v>2634</v>
      </c>
      <c r="L748" s="664">
        <v>0.75</v>
      </c>
      <c r="M748" s="664">
        <v>439</v>
      </c>
      <c r="N748" s="664">
        <v>14</v>
      </c>
      <c r="O748" s="664">
        <v>6286</v>
      </c>
      <c r="P748" s="677">
        <v>1.7898633257403189</v>
      </c>
      <c r="Q748" s="665">
        <v>449</v>
      </c>
    </row>
    <row r="749" spans="1:17" ht="14.4" customHeight="1" x14ac:dyDescent="0.3">
      <c r="A749" s="660" t="s">
        <v>3880</v>
      </c>
      <c r="B749" s="661" t="s">
        <v>3321</v>
      </c>
      <c r="C749" s="661" t="s">
        <v>3360</v>
      </c>
      <c r="D749" s="661" t="s">
        <v>3481</v>
      </c>
      <c r="E749" s="661" t="s">
        <v>3423</v>
      </c>
      <c r="F749" s="664">
        <v>38</v>
      </c>
      <c r="G749" s="664">
        <v>16378</v>
      </c>
      <c r="H749" s="664">
        <v>1</v>
      </c>
      <c r="I749" s="664">
        <v>431</v>
      </c>
      <c r="J749" s="664">
        <v>16</v>
      </c>
      <c r="K749" s="664">
        <v>6896</v>
      </c>
      <c r="L749" s="664">
        <v>0.42105263157894735</v>
      </c>
      <c r="M749" s="664">
        <v>431</v>
      </c>
      <c r="N749" s="664">
        <v>30</v>
      </c>
      <c r="O749" s="664">
        <v>13110</v>
      </c>
      <c r="P749" s="677">
        <v>0.80046403712296987</v>
      </c>
      <c r="Q749" s="665">
        <v>437</v>
      </c>
    </row>
    <row r="750" spans="1:17" ht="14.4" customHeight="1" x14ac:dyDescent="0.3">
      <c r="A750" s="660" t="s">
        <v>3880</v>
      </c>
      <c r="B750" s="661" t="s">
        <v>3321</v>
      </c>
      <c r="C750" s="661" t="s">
        <v>3360</v>
      </c>
      <c r="D750" s="661" t="s">
        <v>3482</v>
      </c>
      <c r="E750" s="661" t="s">
        <v>3416</v>
      </c>
      <c r="F750" s="664">
        <v>41</v>
      </c>
      <c r="G750" s="664">
        <v>28905</v>
      </c>
      <c r="H750" s="664">
        <v>1</v>
      </c>
      <c r="I750" s="664">
        <v>705</v>
      </c>
      <c r="J750" s="664">
        <v>16</v>
      </c>
      <c r="K750" s="664">
        <v>11280</v>
      </c>
      <c r="L750" s="664">
        <v>0.3902439024390244</v>
      </c>
      <c r="M750" s="664">
        <v>705</v>
      </c>
      <c r="N750" s="664">
        <v>26</v>
      </c>
      <c r="O750" s="664">
        <v>18590</v>
      </c>
      <c r="P750" s="677">
        <v>0.64314132503027155</v>
      </c>
      <c r="Q750" s="665">
        <v>715</v>
      </c>
    </row>
    <row r="751" spans="1:17" ht="14.4" customHeight="1" x14ac:dyDescent="0.3">
      <c r="A751" s="660" t="s">
        <v>3880</v>
      </c>
      <c r="B751" s="661" t="s">
        <v>3321</v>
      </c>
      <c r="C751" s="661" t="s">
        <v>3360</v>
      </c>
      <c r="D751" s="661" t="s">
        <v>3483</v>
      </c>
      <c r="E751" s="661" t="s">
        <v>3484</v>
      </c>
      <c r="F751" s="664">
        <v>2</v>
      </c>
      <c r="G751" s="664">
        <v>1636</v>
      </c>
      <c r="H751" s="664">
        <v>1</v>
      </c>
      <c r="I751" s="664">
        <v>818</v>
      </c>
      <c r="J751" s="664">
        <v>2</v>
      </c>
      <c r="K751" s="664">
        <v>1636</v>
      </c>
      <c r="L751" s="664">
        <v>1</v>
      </c>
      <c r="M751" s="664">
        <v>818</v>
      </c>
      <c r="N751" s="664">
        <v>2</v>
      </c>
      <c r="O751" s="664">
        <v>1648</v>
      </c>
      <c r="P751" s="677">
        <v>1.0073349633251834</v>
      </c>
      <c r="Q751" s="665">
        <v>824</v>
      </c>
    </row>
    <row r="752" spans="1:17" ht="14.4" customHeight="1" x14ac:dyDescent="0.3">
      <c r="A752" s="660" t="s">
        <v>3880</v>
      </c>
      <c r="B752" s="661" t="s">
        <v>3321</v>
      </c>
      <c r="C752" s="661" t="s">
        <v>3360</v>
      </c>
      <c r="D752" s="661" t="s">
        <v>3461</v>
      </c>
      <c r="E752" s="661" t="s">
        <v>3462</v>
      </c>
      <c r="F752" s="664">
        <v>174</v>
      </c>
      <c r="G752" s="664">
        <v>36018</v>
      </c>
      <c r="H752" s="664">
        <v>1</v>
      </c>
      <c r="I752" s="664">
        <v>207</v>
      </c>
      <c r="J752" s="664">
        <v>124</v>
      </c>
      <c r="K752" s="664">
        <v>25668</v>
      </c>
      <c r="L752" s="664">
        <v>0.71264367816091956</v>
      </c>
      <c r="M752" s="664">
        <v>207</v>
      </c>
      <c r="N752" s="664">
        <v>191</v>
      </c>
      <c r="O752" s="664">
        <v>40110</v>
      </c>
      <c r="P752" s="677">
        <v>1.1136098617357988</v>
      </c>
      <c r="Q752" s="665">
        <v>210</v>
      </c>
    </row>
    <row r="753" spans="1:17" ht="14.4" customHeight="1" x14ac:dyDescent="0.3">
      <c r="A753" s="660" t="s">
        <v>3880</v>
      </c>
      <c r="B753" s="661" t="s">
        <v>3321</v>
      </c>
      <c r="C753" s="661" t="s">
        <v>3360</v>
      </c>
      <c r="D753" s="661" t="s">
        <v>3386</v>
      </c>
      <c r="E753" s="661" t="s">
        <v>3387</v>
      </c>
      <c r="F753" s="664"/>
      <c r="G753" s="664"/>
      <c r="H753" s="664"/>
      <c r="I753" s="664"/>
      <c r="J753" s="664">
        <v>2</v>
      </c>
      <c r="K753" s="664">
        <v>654</v>
      </c>
      <c r="L753" s="664"/>
      <c r="M753" s="664">
        <v>327</v>
      </c>
      <c r="N753" s="664">
        <v>4</v>
      </c>
      <c r="O753" s="664">
        <v>1324</v>
      </c>
      <c r="P753" s="677"/>
      <c r="Q753" s="665">
        <v>331</v>
      </c>
    </row>
    <row r="754" spans="1:17" ht="14.4" customHeight="1" x14ac:dyDescent="0.3">
      <c r="A754" s="660" t="s">
        <v>3880</v>
      </c>
      <c r="B754" s="661" t="s">
        <v>3321</v>
      </c>
      <c r="C754" s="661" t="s">
        <v>3360</v>
      </c>
      <c r="D754" s="661" t="s">
        <v>3390</v>
      </c>
      <c r="E754" s="661" t="s">
        <v>3391</v>
      </c>
      <c r="F754" s="664">
        <v>1120</v>
      </c>
      <c r="G754" s="664">
        <v>91840</v>
      </c>
      <c r="H754" s="664">
        <v>1</v>
      </c>
      <c r="I754" s="664">
        <v>82</v>
      </c>
      <c r="J754" s="664">
        <v>1019</v>
      </c>
      <c r="K754" s="664">
        <v>83558</v>
      </c>
      <c r="L754" s="664">
        <v>0.90982142857142856</v>
      </c>
      <c r="M754" s="664">
        <v>82</v>
      </c>
      <c r="N754" s="664">
        <v>980</v>
      </c>
      <c r="O754" s="664">
        <v>83300</v>
      </c>
      <c r="P754" s="677">
        <v>0.90701219512195119</v>
      </c>
      <c r="Q754" s="665">
        <v>85</v>
      </c>
    </row>
    <row r="755" spans="1:17" ht="14.4" customHeight="1" x14ac:dyDescent="0.3">
      <c r="A755" s="660" t="s">
        <v>3880</v>
      </c>
      <c r="B755" s="661" t="s">
        <v>3321</v>
      </c>
      <c r="C755" s="661" t="s">
        <v>3360</v>
      </c>
      <c r="D755" s="661" t="s">
        <v>3394</v>
      </c>
      <c r="E755" s="661" t="s">
        <v>3395</v>
      </c>
      <c r="F755" s="664">
        <v>1</v>
      </c>
      <c r="G755" s="664">
        <v>703</v>
      </c>
      <c r="H755" s="664">
        <v>1</v>
      </c>
      <c r="I755" s="664">
        <v>703</v>
      </c>
      <c r="J755" s="664">
        <v>2</v>
      </c>
      <c r="K755" s="664">
        <v>1406</v>
      </c>
      <c r="L755" s="664">
        <v>2</v>
      </c>
      <c r="M755" s="664">
        <v>703</v>
      </c>
      <c r="N755" s="664">
        <v>1</v>
      </c>
      <c r="O755" s="664">
        <v>707</v>
      </c>
      <c r="P755" s="677">
        <v>1.0056899004267426</v>
      </c>
      <c r="Q755" s="665">
        <v>707</v>
      </c>
    </row>
    <row r="756" spans="1:17" ht="14.4" customHeight="1" x14ac:dyDescent="0.3">
      <c r="A756" s="660" t="s">
        <v>3880</v>
      </c>
      <c r="B756" s="661" t="s">
        <v>3321</v>
      </c>
      <c r="C756" s="661" t="s">
        <v>3360</v>
      </c>
      <c r="D756" s="661" t="s">
        <v>3485</v>
      </c>
      <c r="E756" s="661" t="s">
        <v>3460</v>
      </c>
      <c r="F756" s="664">
        <v>87</v>
      </c>
      <c r="G756" s="664">
        <v>80823</v>
      </c>
      <c r="H756" s="664">
        <v>1</v>
      </c>
      <c r="I756" s="664">
        <v>929</v>
      </c>
      <c r="J756" s="664">
        <v>10</v>
      </c>
      <c r="K756" s="664">
        <v>9290</v>
      </c>
      <c r="L756" s="664">
        <v>0.11494252873563218</v>
      </c>
      <c r="M756" s="664">
        <v>929</v>
      </c>
      <c r="N756" s="664">
        <v>59</v>
      </c>
      <c r="O756" s="664">
        <v>55165</v>
      </c>
      <c r="P756" s="677">
        <v>0.68254086089355748</v>
      </c>
      <c r="Q756" s="665">
        <v>935</v>
      </c>
    </row>
    <row r="757" spans="1:17" ht="14.4" customHeight="1" x14ac:dyDescent="0.3">
      <c r="A757" s="660" t="s">
        <v>3880</v>
      </c>
      <c r="B757" s="661" t="s">
        <v>3321</v>
      </c>
      <c r="C757" s="661" t="s">
        <v>3360</v>
      </c>
      <c r="D757" s="661" t="s">
        <v>3463</v>
      </c>
      <c r="E757" s="661" t="s">
        <v>3460</v>
      </c>
      <c r="F757" s="664">
        <v>115</v>
      </c>
      <c r="G757" s="664">
        <v>84410</v>
      </c>
      <c r="H757" s="664">
        <v>1</v>
      </c>
      <c r="I757" s="664">
        <v>734</v>
      </c>
      <c r="J757" s="664">
        <v>171</v>
      </c>
      <c r="K757" s="664">
        <v>125514</v>
      </c>
      <c r="L757" s="664">
        <v>1.4869565217391305</v>
      </c>
      <c r="M757" s="664">
        <v>734</v>
      </c>
      <c r="N757" s="664">
        <v>38</v>
      </c>
      <c r="O757" s="664">
        <v>28006</v>
      </c>
      <c r="P757" s="677">
        <v>0.33178533349129252</v>
      </c>
      <c r="Q757" s="665">
        <v>737</v>
      </c>
    </row>
    <row r="758" spans="1:17" ht="14.4" customHeight="1" x14ac:dyDescent="0.3">
      <c r="A758" s="660" t="s">
        <v>3880</v>
      </c>
      <c r="B758" s="661" t="s">
        <v>3321</v>
      </c>
      <c r="C758" s="661" t="s">
        <v>3360</v>
      </c>
      <c r="D758" s="661" t="s">
        <v>3486</v>
      </c>
      <c r="E758" s="661" t="s">
        <v>3487</v>
      </c>
      <c r="F758" s="664"/>
      <c r="G758" s="664"/>
      <c r="H758" s="664"/>
      <c r="I758" s="664"/>
      <c r="J758" s="664">
        <v>1</v>
      </c>
      <c r="K758" s="664">
        <v>56</v>
      </c>
      <c r="L758" s="664"/>
      <c r="M758" s="664">
        <v>56</v>
      </c>
      <c r="N758" s="664"/>
      <c r="O758" s="664"/>
      <c r="P758" s="677"/>
      <c r="Q758" s="665"/>
    </row>
    <row r="759" spans="1:17" ht="14.4" customHeight="1" x14ac:dyDescent="0.3">
      <c r="A759" s="660" t="s">
        <v>3880</v>
      </c>
      <c r="B759" s="661" t="s">
        <v>3321</v>
      </c>
      <c r="C759" s="661" t="s">
        <v>3360</v>
      </c>
      <c r="D759" s="661" t="s">
        <v>3464</v>
      </c>
      <c r="E759" s="661" t="s">
        <v>3465</v>
      </c>
      <c r="F759" s="664">
        <v>20</v>
      </c>
      <c r="G759" s="664">
        <v>10480</v>
      </c>
      <c r="H759" s="664">
        <v>1</v>
      </c>
      <c r="I759" s="664">
        <v>524</v>
      </c>
      <c r="J759" s="664">
        <v>43</v>
      </c>
      <c r="K759" s="664">
        <v>22532</v>
      </c>
      <c r="L759" s="664">
        <v>2.15</v>
      </c>
      <c r="M759" s="664">
        <v>524</v>
      </c>
      <c r="N759" s="664">
        <v>32</v>
      </c>
      <c r="O759" s="664">
        <v>16864</v>
      </c>
      <c r="P759" s="677">
        <v>1.6091603053435115</v>
      </c>
      <c r="Q759" s="665">
        <v>527</v>
      </c>
    </row>
    <row r="760" spans="1:17" ht="14.4" customHeight="1" x14ac:dyDescent="0.3">
      <c r="A760" s="660" t="s">
        <v>3880</v>
      </c>
      <c r="B760" s="661" t="s">
        <v>3321</v>
      </c>
      <c r="C760" s="661" t="s">
        <v>3360</v>
      </c>
      <c r="D760" s="661" t="s">
        <v>3406</v>
      </c>
      <c r="E760" s="661" t="s">
        <v>3407</v>
      </c>
      <c r="F760" s="664">
        <v>14</v>
      </c>
      <c r="G760" s="664">
        <v>4144</v>
      </c>
      <c r="H760" s="664">
        <v>1</v>
      </c>
      <c r="I760" s="664">
        <v>296</v>
      </c>
      <c r="J760" s="664">
        <v>1</v>
      </c>
      <c r="K760" s="664">
        <v>296</v>
      </c>
      <c r="L760" s="664">
        <v>7.1428571428571425E-2</v>
      </c>
      <c r="M760" s="664">
        <v>296</v>
      </c>
      <c r="N760" s="664">
        <v>6</v>
      </c>
      <c r="O760" s="664">
        <v>1794</v>
      </c>
      <c r="P760" s="677">
        <v>0.43291505791505791</v>
      </c>
      <c r="Q760" s="665">
        <v>299</v>
      </c>
    </row>
    <row r="761" spans="1:17" ht="14.4" customHeight="1" x14ac:dyDescent="0.3">
      <c r="A761" s="660" t="s">
        <v>3880</v>
      </c>
      <c r="B761" s="661" t="s">
        <v>3321</v>
      </c>
      <c r="C761" s="661" t="s">
        <v>3360</v>
      </c>
      <c r="D761" s="661" t="s">
        <v>3466</v>
      </c>
      <c r="E761" s="661" t="s">
        <v>3462</v>
      </c>
      <c r="F761" s="664">
        <v>33</v>
      </c>
      <c r="G761" s="664">
        <v>5676</v>
      </c>
      <c r="H761" s="664">
        <v>1</v>
      </c>
      <c r="I761" s="664">
        <v>172</v>
      </c>
      <c r="J761" s="664">
        <v>39</v>
      </c>
      <c r="K761" s="664">
        <v>6708</v>
      </c>
      <c r="L761" s="664">
        <v>1.1818181818181819</v>
      </c>
      <c r="M761" s="664">
        <v>172</v>
      </c>
      <c r="N761" s="664">
        <v>18</v>
      </c>
      <c r="O761" s="664">
        <v>3132</v>
      </c>
      <c r="P761" s="677">
        <v>0.55179704016913322</v>
      </c>
      <c r="Q761" s="665">
        <v>174</v>
      </c>
    </row>
    <row r="762" spans="1:17" ht="14.4" customHeight="1" x14ac:dyDescent="0.3">
      <c r="A762" s="660" t="s">
        <v>3880</v>
      </c>
      <c r="B762" s="661" t="s">
        <v>3321</v>
      </c>
      <c r="C762" s="661" t="s">
        <v>3360</v>
      </c>
      <c r="D762" s="661" t="s">
        <v>3410</v>
      </c>
      <c r="E762" s="661" t="s">
        <v>3407</v>
      </c>
      <c r="F762" s="664">
        <v>31</v>
      </c>
      <c r="G762" s="664">
        <v>11315</v>
      </c>
      <c r="H762" s="664">
        <v>1</v>
      </c>
      <c r="I762" s="664">
        <v>365</v>
      </c>
      <c r="J762" s="664">
        <v>16</v>
      </c>
      <c r="K762" s="664">
        <v>5840</v>
      </c>
      <c r="L762" s="664">
        <v>0.5161290322580645</v>
      </c>
      <c r="M762" s="664">
        <v>365</v>
      </c>
      <c r="N762" s="664">
        <v>18</v>
      </c>
      <c r="O762" s="664">
        <v>6678</v>
      </c>
      <c r="P762" s="677">
        <v>0.59019001325673881</v>
      </c>
      <c r="Q762" s="665">
        <v>371</v>
      </c>
    </row>
    <row r="763" spans="1:17" ht="14.4" customHeight="1" x14ac:dyDescent="0.3">
      <c r="A763" s="660" t="s">
        <v>3880</v>
      </c>
      <c r="B763" s="661" t="s">
        <v>3321</v>
      </c>
      <c r="C763" s="661" t="s">
        <v>3360</v>
      </c>
      <c r="D763" s="661" t="s">
        <v>3415</v>
      </c>
      <c r="E763" s="661" t="s">
        <v>3416</v>
      </c>
      <c r="F763" s="664">
        <v>1</v>
      </c>
      <c r="G763" s="664">
        <v>601</v>
      </c>
      <c r="H763" s="664">
        <v>1</v>
      </c>
      <c r="I763" s="664">
        <v>601</v>
      </c>
      <c r="J763" s="664">
        <v>5</v>
      </c>
      <c r="K763" s="664">
        <v>3005</v>
      </c>
      <c r="L763" s="664">
        <v>5</v>
      </c>
      <c r="M763" s="664">
        <v>601</v>
      </c>
      <c r="N763" s="664"/>
      <c r="O763" s="664"/>
      <c r="P763" s="677"/>
      <c r="Q763" s="665"/>
    </row>
    <row r="764" spans="1:17" ht="14.4" customHeight="1" x14ac:dyDescent="0.3">
      <c r="A764" s="660" t="s">
        <v>3880</v>
      </c>
      <c r="B764" s="661" t="s">
        <v>3321</v>
      </c>
      <c r="C764" s="661" t="s">
        <v>3360</v>
      </c>
      <c r="D764" s="661" t="s">
        <v>3488</v>
      </c>
      <c r="E764" s="661" t="s">
        <v>3489</v>
      </c>
      <c r="F764" s="664">
        <v>2</v>
      </c>
      <c r="G764" s="664">
        <v>200</v>
      </c>
      <c r="H764" s="664">
        <v>1</v>
      </c>
      <c r="I764" s="664">
        <v>100</v>
      </c>
      <c r="J764" s="664">
        <v>1</v>
      </c>
      <c r="K764" s="664">
        <v>100</v>
      </c>
      <c r="L764" s="664">
        <v>0.5</v>
      </c>
      <c r="M764" s="664">
        <v>100</v>
      </c>
      <c r="N764" s="664">
        <v>1</v>
      </c>
      <c r="O764" s="664">
        <v>100</v>
      </c>
      <c r="P764" s="677">
        <v>0.5</v>
      </c>
      <c r="Q764" s="665">
        <v>100</v>
      </c>
    </row>
    <row r="765" spans="1:17" ht="14.4" customHeight="1" x14ac:dyDescent="0.3">
      <c r="A765" s="660" t="s">
        <v>3880</v>
      </c>
      <c r="B765" s="661" t="s">
        <v>3321</v>
      </c>
      <c r="C765" s="661" t="s">
        <v>3360</v>
      </c>
      <c r="D765" s="661" t="s">
        <v>3490</v>
      </c>
      <c r="E765" s="661" t="s">
        <v>3460</v>
      </c>
      <c r="F765" s="664">
        <v>6</v>
      </c>
      <c r="G765" s="664">
        <v>6072</v>
      </c>
      <c r="H765" s="664">
        <v>1</v>
      </c>
      <c r="I765" s="664">
        <v>1012</v>
      </c>
      <c r="J765" s="664"/>
      <c r="K765" s="664"/>
      <c r="L765" s="664"/>
      <c r="M765" s="664"/>
      <c r="N765" s="664"/>
      <c r="O765" s="664"/>
      <c r="P765" s="677"/>
      <c r="Q765" s="665"/>
    </row>
    <row r="766" spans="1:17" ht="14.4" customHeight="1" x14ac:dyDescent="0.3">
      <c r="A766" s="660" t="s">
        <v>3880</v>
      </c>
      <c r="B766" s="661" t="s">
        <v>3321</v>
      </c>
      <c r="C766" s="661" t="s">
        <v>3360</v>
      </c>
      <c r="D766" s="661" t="s">
        <v>3421</v>
      </c>
      <c r="E766" s="661" t="s">
        <v>3383</v>
      </c>
      <c r="F766" s="664">
        <v>2</v>
      </c>
      <c r="G766" s="664">
        <v>670</v>
      </c>
      <c r="H766" s="664">
        <v>1</v>
      </c>
      <c r="I766" s="664">
        <v>335</v>
      </c>
      <c r="J766" s="664">
        <v>3</v>
      </c>
      <c r="K766" s="664">
        <v>1005</v>
      </c>
      <c r="L766" s="664">
        <v>1.5</v>
      </c>
      <c r="M766" s="664">
        <v>335</v>
      </c>
      <c r="N766" s="664"/>
      <c r="O766" s="664"/>
      <c r="P766" s="677"/>
      <c r="Q766" s="665"/>
    </row>
    <row r="767" spans="1:17" ht="14.4" customHeight="1" x14ac:dyDescent="0.3">
      <c r="A767" s="660" t="s">
        <v>3880</v>
      </c>
      <c r="B767" s="661" t="s">
        <v>3321</v>
      </c>
      <c r="C767" s="661" t="s">
        <v>3360</v>
      </c>
      <c r="D767" s="661" t="s">
        <v>3422</v>
      </c>
      <c r="E767" s="661" t="s">
        <v>3423</v>
      </c>
      <c r="F767" s="664">
        <v>8</v>
      </c>
      <c r="G767" s="664">
        <v>2896</v>
      </c>
      <c r="H767" s="664">
        <v>1</v>
      </c>
      <c r="I767" s="664">
        <v>362</v>
      </c>
      <c r="J767" s="664">
        <v>7</v>
      </c>
      <c r="K767" s="664">
        <v>2534</v>
      </c>
      <c r="L767" s="664">
        <v>0.875</v>
      </c>
      <c r="M767" s="664">
        <v>362</v>
      </c>
      <c r="N767" s="664">
        <v>4</v>
      </c>
      <c r="O767" s="664">
        <v>1460</v>
      </c>
      <c r="P767" s="677">
        <v>0.5041436464088398</v>
      </c>
      <c r="Q767" s="665">
        <v>365</v>
      </c>
    </row>
    <row r="768" spans="1:17" ht="14.4" customHeight="1" x14ac:dyDescent="0.3">
      <c r="A768" s="660" t="s">
        <v>3880</v>
      </c>
      <c r="B768" s="661" t="s">
        <v>3321</v>
      </c>
      <c r="C768" s="661" t="s">
        <v>3360</v>
      </c>
      <c r="D768" s="661" t="s">
        <v>3424</v>
      </c>
      <c r="E768" s="661" t="s">
        <v>3425</v>
      </c>
      <c r="F768" s="664">
        <v>8</v>
      </c>
      <c r="G768" s="664">
        <v>4160</v>
      </c>
      <c r="H768" s="664">
        <v>1</v>
      </c>
      <c r="I768" s="664">
        <v>520</v>
      </c>
      <c r="J768" s="664">
        <v>15</v>
      </c>
      <c r="K768" s="664">
        <v>7800</v>
      </c>
      <c r="L768" s="664">
        <v>1.875</v>
      </c>
      <c r="M768" s="664">
        <v>520</v>
      </c>
      <c r="N768" s="664"/>
      <c r="O768" s="664"/>
      <c r="P768" s="677"/>
      <c r="Q768" s="665"/>
    </row>
    <row r="769" spans="1:17" ht="14.4" customHeight="1" x14ac:dyDescent="0.3">
      <c r="A769" s="660" t="s">
        <v>3880</v>
      </c>
      <c r="B769" s="661" t="s">
        <v>3321</v>
      </c>
      <c r="C769" s="661" t="s">
        <v>3360</v>
      </c>
      <c r="D769" s="661" t="s">
        <v>3492</v>
      </c>
      <c r="E769" s="661" t="s">
        <v>3425</v>
      </c>
      <c r="F769" s="664">
        <v>13</v>
      </c>
      <c r="G769" s="664">
        <v>10413</v>
      </c>
      <c r="H769" s="664">
        <v>1</v>
      </c>
      <c r="I769" s="664">
        <v>801</v>
      </c>
      <c r="J769" s="664">
        <v>3</v>
      </c>
      <c r="K769" s="664">
        <v>2403</v>
      </c>
      <c r="L769" s="664">
        <v>0.23076923076923078</v>
      </c>
      <c r="M769" s="664">
        <v>801</v>
      </c>
      <c r="N769" s="664">
        <v>11</v>
      </c>
      <c r="O769" s="664">
        <v>8877</v>
      </c>
      <c r="P769" s="677">
        <v>0.85249207721117837</v>
      </c>
      <c r="Q769" s="665">
        <v>807</v>
      </c>
    </row>
    <row r="770" spans="1:17" ht="14.4" customHeight="1" x14ac:dyDescent="0.3">
      <c r="A770" s="660" t="s">
        <v>3880</v>
      </c>
      <c r="B770" s="661" t="s">
        <v>3321</v>
      </c>
      <c r="C770" s="661" t="s">
        <v>3360</v>
      </c>
      <c r="D770" s="661" t="s">
        <v>3493</v>
      </c>
      <c r="E770" s="661" t="s">
        <v>3425</v>
      </c>
      <c r="F770" s="664">
        <v>154</v>
      </c>
      <c r="G770" s="664">
        <v>90706</v>
      </c>
      <c r="H770" s="664">
        <v>1</v>
      </c>
      <c r="I770" s="664">
        <v>589</v>
      </c>
      <c r="J770" s="664">
        <v>61</v>
      </c>
      <c r="K770" s="664">
        <v>35929</v>
      </c>
      <c r="L770" s="664">
        <v>0.39610389610389612</v>
      </c>
      <c r="M770" s="664">
        <v>589</v>
      </c>
      <c r="N770" s="664">
        <v>96</v>
      </c>
      <c r="O770" s="664">
        <v>57120</v>
      </c>
      <c r="P770" s="677">
        <v>0.62972680969285388</v>
      </c>
      <c r="Q770" s="665">
        <v>595</v>
      </c>
    </row>
    <row r="771" spans="1:17" ht="14.4" customHeight="1" x14ac:dyDescent="0.3">
      <c r="A771" s="660" t="s">
        <v>3880</v>
      </c>
      <c r="B771" s="661" t="s">
        <v>3321</v>
      </c>
      <c r="C771" s="661" t="s">
        <v>3360</v>
      </c>
      <c r="D771" s="661" t="s">
        <v>3868</v>
      </c>
      <c r="E771" s="661" t="s">
        <v>3425</v>
      </c>
      <c r="F771" s="664"/>
      <c r="G771" s="664"/>
      <c r="H771" s="664"/>
      <c r="I771" s="664"/>
      <c r="J771" s="664">
        <v>1</v>
      </c>
      <c r="K771" s="664">
        <v>732</v>
      </c>
      <c r="L771" s="664"/>
      <c r="M771" s="664">
        <v>732</v>
      </c>
      <c r="N771" s="664"/>
      <c r="O771" s="664"/>
      <c r="P771" s="677"/>
      <c r="Q771" s="665"/>
    </row>
    <row r="772" spans="1:17" ht="14.4" customHeight="1" x14ac:dyDescent="0.3">
      <c r="A772" s="660" t="s">
        <v>3881</v>
      </c>
      <c r="B772" s="661" t="s">
        <v>3321</v>
      </c>
      <c r="C772" s="661" t="s">
        <v>3360</v>
      </c>
      <c r="D772" s="661" t="s">
        <v>3371</v>
      </c>
      <c r="E772" s="661" t="s">
        <v>3372</v>
      </c>
      <c r="F772" s="664">
        <v>5</v>
      </c>
      <c r="G772" s="664">
        <v>1160</v>
      </c>
      <c r="H772" s="664">
        <v>1</v>
      </c>
      <c r="I772" s="664">
        <v>232</v>
      </c>
      <c r="J772" s="664">
        <v>3</v>
      </c>
      <c r="K772" s="664">
        <v>696</v>
      </c>
      <c r="L772" s="664">
        <v>0.6</v>
      </c>
      <c r="M772" s="664">
        <v>232</v>
      </c>
      <c r="N772" s="664">
        <v>6</v>
      </c>
      <c r="O772" s="664">
        <v>1410</v>
      </c>
      <c r="P772" s="677">
        <v>1.2155172413793103</v>
      </c>
      <c r="Q772" s="665">
        <v>235</v>
      </c>
    </row>
    <row r="773" spans="1:17" ht="14.4" customHeight="1" x14ac:dyDescent="0.3">
      <c r="A773" s="660" t="s">
        <v>3881</v>
      </c>
      <c r="B773" s="661" t="s">
        <v>3321</v>
      </c>
      <c r="C773" s="661" t="s">
        <v>3360</v>
      </c>
      <c r="D773" s="661" t="s">
        <v>3381</v>
      </c>
      <c r="E773" s="661" t="s">
        <v>3378</v>
      </c>
      <c r="F773" s="664">
        <v>1</v>
      </c>
      <c r="G773" s="664">
        <v>553</v>
      </c>
      <c r="H773" s="664">
        <v>1</v>
      </c>
      <c r="I773" s="664">
        <v>553</v>
      </c>
      <c r="J773" s="664"/>
      <c r="K773" s="664"/>
      <c r="L773" s="664"/>
      <c r="M773" s="664"/>
      <c r="N773" s="664"/>
      <c r="O773" s="664"/>
      <c r="P773" s="677"/>
      <c r="Q773" s="665"/>
    </row>
    <row r="774" spans="1:17" ht="14.4" customHeight="1" x14ac:dyDescent="0.3">
      <c r="A774" s="660" t="s">
        <v>3881</v>
      </c>
      <c r="B774" s="661" t="s">
        <v>3321</v>
      </c>
      <c r="C774" s="661" t="s">
        <v>3360</v>
      </c>
      <c r="D774" s="661" t="s">
        <v>3394</v>
      </c>
      <c r="E774" s="661" t="s">
        <v>3395</v>
      </c>
      <c r="F774" s="664"/>
      <c r="G774" s="664"/>
      <c r="H774" s="664"/>
      <c r="I774" s="664"/>
      <c r="J774" s="664"/>
      <c r="K774" s="664"/>
      <c r="L774" s="664"/>
      <c r="M774" s="664"/>
      <c r="N774" s="664">
        <v>1</v>
      </c>
      <c r="O774" s="664">
        <v>707</v>
      </c>
      <c r="P774" s="677"/>
      <c r="Q774" s="665">
        <v>707</v>
      </c>
    </row>
    <row r="775" spans="1:17" ht="14.4" customHeight="1" x14ac:dyDescent="0.3">
      <c r="A775" s="660" t="s">
        <v>3882</v>
      </c>
      <c r="B775" s="661" t="s">
        <v>3321</v>
      </c>
      <c r="C775" s="661" t="s">
        <v>3349</v>
      </c>
      <c r="D775" s="661" t="s">
        <v>3477</v>
      </c>
      <c r="E775" s="661" t="s">
        <v>3478</v>
      </c>
      <c r="F775" s="664"/>
      <c r="G775" s="664"/>
      <c r="H775" s="664"/>
      <c r="I775" s="664"/>
      <c r="J775" s="664">
        <v>1</v>
      </c>
      <c r="K775" s="664">
        <v>904.75</v>
      </c>
      <c r="L775" s="664"/>
      <c r="M775" s="664">
        <v>904.75</v>
      </c>
      <c r="N775" s="664"/>
      <c r="O775" s="664"/>
      <c r="P775" s="677"/>
      <c r="Q775" s="665"/>
    </row>
    <row r="776" spans="1:17" ht="14.4" customHeight="1" x14ac:dyDescent="0.3">
      <c r="A776" s="660" t="s">
        <v>3882</v>
      </c>
      <c r="B776" s="661" t="s">
        <v>3321</v>
      </c>
      <c r="C776" s="661" t="s">
        <v>3360</v>
      </c>
      <c r="D776" s="661" t="s">
        <v>3479</v>
      </c>
      <c r="E776" s="661" t="s">
        <v>3480</v>
      </c>
      <c r="F776" s="664">
        <v>1</v>
      </c>
      <c r="G776" s="664">
        <v>185</v>
      </c>
      <c r="H776" s="664">
        <v>1</v>
      </c>
      <c r="I776" s="664">
        <v>185</v>
      </c>
      <c r="J776" s="664"/>
      <c r="K776" s="664"/>
      <c r="L776" s="664"/>
      <c r="M776" s="664"/>
      <c r="N776" s="664">
        <v>1</v>
      </c>
      <c r="O776" s="664">
        <v>189</v>
      </c>
      <c r="P776" s="677">
        <v>1.0216216216216216</v>
      </c>
      <c r="Q776" s="665">
        <v>189</v>
      </c>
    </row>
    <row r="777" spans="1:17" ht="14.4" customHeight="1" x14ac:dyDescent="0.3">
      <c r="A777" s="660" t="s">
        <v>3882</v>
      </c>
      <c r="B777" s="661" t="s">
        <v>3321</v>
      </c>
      <c r="C777" s="661" t="s">
        <v>3360</v>
      </c>
      <c r="D777" s="661" t="s">
        <v>3371</v>
      </c>
      <c r="E777" s="661" t="s">
        <v>3372</v>
      </c>
      <c r="F777" s="664"/>
      <c r="G777" s="664"/>
      <c r="H777" s="664"/>
      <c r="I777" s="664"/>
      <c r="J777" s="664">
        <v>1</v>
      </c>
      <c r="K777" s="664">
        <v>232</v>
      </c>
      <c r="L777" s="664"/>
      <c r="M777" s="664">
        <v>232</v>
      </c>
      <c r="N777" s="664">
        <v>5</v>
      </c>
      <c r="O777" s="664">
        <v>1175</v>
      </c>
      <c r="P777" s="677"/>
      <c r="Q777" s="665">
        <v>235</v>
      </c>
    </row>
    <row r="778" spans="1:17" ht="14.4" customHeight="1" x14ac:dyDescent="0.3">
      <c r="A778" s="660" t="s">
        <v>3882</v>
      </c>
      <c r="B778" s="661" t="s">
        <v>3321</v>
      </c>
      <c r="C778" s="661" t="s">
        <v>3360</v>
      </c>
      <c r="D778" s="661" t="s">
        <v>3373</v>
      </c>
      <c r="E778" s="661" t="s">
        <v>3374</v>
      </c>
      <c r="F778" s="664"/>
      <c r="G778" s="664"/>
      <c r="H778" s="664"/>
      <c r="I778" s="664"/>
      <c r="J778" s="664"/>
      <c r="K778" s="664"/>
      <c r="L778" s="664"/>
      <c r="M778" s="664"/>
      <c r="N778" s="664">
        <v>1</v>
      </c>
      <c r="O778" s="664">
        <v>118</v>
      </c>
      <c r="P778" s="677"/>
      <c r="Q778" s="665">
        <v>118</v>
      </c>
    </row>
    <row r="779" spans="1:17" ht="14.4" customHeight="1" x14ac:dyDescent="0.3">
      <c r="A779" s="660" t="s">
        <v>3882</v>
      </c>
      <c r="B779" s="661" t="s">
        <v>3321</v>
      </c>
      <c r="C779" s="661" t="s">
        <v>3360</v>
      </c>
      <c r="D779" s="661" t="s">
        <v>3459</v>
      </c>
      <c r="E779" s="661" t="s">
        <v>3460</v>
      </c>
      <c r="F779" s="664">
        <v>6</v>
      </c>
      <c r="G779" s="664">
        <v>4818</v>
      </c>
      <c r="H779" s="664">
        <v>1</v>
      </c>
      <c r="I779" s="664">
        <v>803</v>
      </c>
      <c r="J779" s="664"/>
      <c r="K779" s="664"/>
      <c r="L779" s="664"/>
      <c r="M779" s="664"/>
      <c r="N779" s="664">
        <v>21</v>
      </c>
      <c r="O779" s="664">
        <v>16989</v>
      </c>
      <c r="P779" s="677">
        <v>3.5261519302615194</v>
      </c>
      <c r="Q779" s="665">
        <v>809</v>
      </c>
    </row>
    <row r="780" spans="1:17" ht="14.4" customHeight="1" x14ac:dyDescent="0.3">
      <c r="A780" s="660" t="s">
        <v>3882</v>
      </c>
      <c r="B780" s="661" t="s">
        <v>3321</v>
      </c>
      <c r="C780" s="661" t="s">
        <v>3360</v>
      </c>
      <c r="D780" s="661" t="s">
        <v>3461</v>
      </c>
      <c r="E780" s="661" t="s">
        <v>3462</v>
      </c>
      <c r="F780" s="664">
        <v>1</v>
      </c>
      <c r="G780" s="664">
        <v>207</v>
      </c>
      <c r="H780" s="664">
        <v>1</v>
      </c>
      <c r="I780" s="664">
        <v>207</v>
      </c>
      <c r="J780" s="664">
        <v>1</v>
      </c>
      <c r="K780" s="664">
        <v>207</v>
      </c>
      <c r="L780" s="664">
        <v>1</v>
      </c>
      <c r="M780" s="664">
        <v>207</v>
      </c>
      <c r="N780" s="664">
        <v>2</v>
      </c>
      <c r="O780" s="664">
        <v>420</v>
      </c>
      <c r="P780" s="677">
        <v>2.0289855072463769</v>
      </c>
      <c r="Q780" s="665">
        <v>210</v>
      </c>
    </row>
    <row r="781" spans="1:17" ht="14.4" customHeight="1" x14ac:dyDescent="0.3">
      <c r="A781" s="660" t="s">
        <v>3882</v>
      </c>
      <c r="B781" s="661" t="s">
        <v>3321</v>
      </c>
      <c r="C781" s="661" t="s">
        <v>3360</v>
      </c>
      <c r="D781" s="661" t="s">
        <v>3390</v>
      </c>
      <c r="E781" s="661" t="s">
        <v>3391</v>
      </c>
      <c r="F781" s="664">
        <v>6</v>
      </c>
      <c r="G781" s="664">
        <v>492</v>
      </c>
      <c r="H781" s="664">
        <v>1</v>
      </c>
      <c r="I781" s="664">
        <v>82</v>
      </c>
      <c r="J781" s="664">
        <v>5</v>
      </c>
      <c r="K781" s="664">
        <v>410</v>
      </c>
      <c r="L781" s="664">
        <v>0.83333333333333337</v>
      </c>
      <c r="M781" s="664">
        <v>82</v>
      </c>
      <c r="N781" s="664">
        <v>15</v>
      </c>
      <c r="O781" s="664">
        <v>1275</v>
      </c>
      <c r="P781" s="677">
        <v>2.5914634146341462</v>
      </c>
      <c r="Q781" s="665">
        <v>85</v>
      </c>
    </row>
    <row r="782" spans="1:17" ht="14.4" customHeight="1" x14ac:dyDescent="0.3">
      <c r="A782" s="660" t="s">
        <v>3882</v>
      </c>
      <c r="B782" s="661" t="s">
        <v>3321</v>
      </c>
      <c r="C782" s="661" t="s">
        <v>3360</v>
      </c>
      <c r="D782" s="661" t="s">
        <v>3485</v>
      </c>
      <c r="E782" s="661" t="s">
        <v>3460</v>
      </c>
      <c r="F782" s="664"/>
      <c r="G782" s="664"/>
      <c r="H782" s="664"/>
      <c r="I782" s="664"/>
      <c r="J782" s="664">
        <v>5</v>
      </c>
      <c r="K782" s="664">
        <v>4645</v>
      </c>
      <c r="L782" s="664"/>
      <c r="M782" s="664">
        <v>929</v>
      </c>
      <c r="N782" s="664"/>
      <c r="O782" s="664"/>
      <c r="P782" s="677"/>
      <c r="Q782" s="665"/>
    </row>
    <row r="783" spans="1:17" ht="14.4" customHeight="1" x14ac:dyDescent="0.3">
      <c r="A783" s="660" t="s">
        <v>3882</v>
      </c>
      <c r="B783" s="661" t="s">
        <v>3321</v>
      </c>
      <c r="C783" s="661" t="s">
        <v>3360</v>
      </c>
      <c r="D783" s="661" t="s">
        <v>3464</v>
      </c>
      <c r="E783" s="661" t="s">
        <v>3465</v>
      </c>
      <c r="F783" s="664"/>
      <c r="G783" s="664"/>
      <c r="H783" s="664"/>
      <c r="I783" s="664"/>
      <c r="J783" s="664">
        <v>5</v>
      </c>
      <c r="K783" s="664">
        <v>2620</v>
      </c>
      <c r="L783" s="664"/>
      <c r="M783" s="664">
        <v>524</v>
      </c>
      <c r="N783" s="664">
        <v>18</v>
      </c>
      <c r="O783" s="664">
        <v>9486</v>
      </c>
      <c r="P783" s="677"/>
      <c r="Q783" s="665">
        <v>527</v>
      </c>
    </row>
    <row r="784" spans="1:17" ht="14.4" customHeight="1" x14ac:dyDescent="0.3">
      <c r="A784" s="660" t="s">
        <v>3883</v>
      </c>
      <c r="B784" s="661" t="s">
        <v>3321</v>
      </c>
      <c r="C784" s="661" t="s">
        <v>3349</v>
      </c>
      <c r="D784" s="661" t="s">
        <v>3473</v>
      </c>
      <c r="E784" s="661" t="s">
        <v>3474</v>
      </c>
      <c r="F784" s="664">
        <v>4</v>
      </c>
      <c r="G784" s="664">
        <v>9240</v>
      </c>
      <c r="H784" s="664">
        <v>1</v>
      </c>
      <c r="I784" s="664">
        <v>2310</v>
      </c>
      <c r="J784" s="664">
        <v>1</v>
      </c>
      <c r="K784" s="664">
        <v>2310</v>
      </c>
      <c r="L784" s="664">
        <v>0.25</v>
      </c>
      <c r="M784" s="664">
        <v>2310</v>
      </c>
      <c r="N784" s="664">
        <v>5</v>
      </c>
      <c r="O784" s="664">
        <v>11550</v>
      </c>
      <c r="P784" s="677">
        <v>1.25</v>
      </c>
      <c r="Q784" s="665">
        <v>2310</v>
      </c>
    </row>
    <row r="785" spans="1:17" ht="14.4" customHeight="1" x14ac:dyDescent="0.3">
      <c r="A785" s="660" t="s">
        <v>3883</v>
      </c>
      <c r="B785" s="661" t="s">
        <v>3321</v>
      </c>
      <c r="C785" s="661" t="s">
        <v>3349</v>
      </c>
      <c r="D785" s="661" t="s">
        <v>3477</v>
      </c>
      <c r="E785" s="661" t="s">
        <v>3478</v>
      </c>
      <c r="F785" s="664"/>
      <c r="G785" s="664"/>
      <c r="H785" s="664"/>
      <c r="I785" s="664"/>
      <c r="J785" s="664">
        <v>77</v>
      </c>
      <c r="K785" s="664">
        <v>69665.75</v>
      </c>
      <c r="L785" s="664"/>
      <c r="M785" s="664">
        <v>904.75</v>
      </c>
      <c r="N785" s="664">
        <v>74</v>
      </c>
      <c r="O785" s="664">
        <v>66951.5</v>
      </c>
      <c r="P785" s="677"/>
      <c r="Q785" s="665">
        <v>904.75</v>
      </c>
    </row>
    <row r="786" spans="1:17" ht="14.4" customHeight="1" x14ac:dyDescent="0.3">
      <c r="A786" s="660" t="s">
        <v>3883</v>
      </c>
      <c r="B786" s="661" t="s">
        <v>3321</v>
      </c>
      <c r="C786" s="661" t="s">
        <v>3360</v>
      </c>
      <c r="D786" s="661" t="s">
        <v>3479</v>
      </c>
      <c r="E786" s="661" t="s">
        <v>3480</v>
      </c>
      <c r="F786" s="664">
        <v>23</v>
      </c>
      <c r="G786" s="664">
        <v>4255</v>
      </c>
      <c r="H786" s="664">
        <v>1</v>
      </c>
      <c r="I786" s="664">
        <v>185</v>
      </c>
      <c r="J786" s="664">
        <v>17</v>
      </c>
      <c r="K786" s="664">
        <v>3145</v>
      </c>
      <c r="L786" s="664">
        <v>0.73913043478260865</v>
      </c>
      <c r="M786" s="664">
        <v>185</v>
      </c>
      <c r="N786" s="664">
        <v>15</v>
      </c>
      <c r="O786" s="664">
        <v>2835</v>
      </c>
      <c r="P786" s="677">
        <v>0.66627497062279673</v>
      </c>
      <c r="Q786" s="665">
        <v>189</v>
      </c>
    </row>
    <row r="787" spans="1:17" ht="14.4" customHeight="1" x14ac:dyDescent="0.3">
      <c r="A787" s="660" t="s">
        <v>3883</v>
      </c>
      <c r="B787" s="661" t="s">
        <v>3321</v>
      </c>
      <c r="C787" s="661" t="s">
        <v>3360</v>
      </c>
      <c r="D787" s="661" t="s">
        <v>3499</v>
      </c>
      <c r="E787" s="661" t="s">
        <v>3500</v>
      </c>
      <c r="F787" s="664">
        <v>4</v>
      </c>
      <c r="G787" s="664">
        <v>4536</v>
      </c>
      <c r="H787" s="664">
        <v>1</v>
      </c>
      <c r="I787" s="664">
        <v>1134</v>
      </c>
      <c r="J787" s="664">
        <v>2</v>
      </c>
      <c r="K787" s="664">
        <v>2268</v>
      </c>
      <c r="L787" s="664">
        <v>0.5</v>
      </c>
      <c r="M787" s="664">
        <v>1134</v>
      </c>
      <c r="N787" s="664">
        <v>1</v>
      </c>
      <c r="O787" s="664">
        <v>1140</v>
      </c>
      <c r="P787" s="677">
        <v>0.25132275132275134</v>
      </c>
      <c r="Q787" s="665">
        <v>1140</v>
      </c>
    </row>
    <row r="788" spans="1:17" ht="14.4" customHeight="1" x14ac:dyDescent="0.3">
      <c r="A788" s="660" t="s">
        <v>3883</v>
      </c>
      <c r="B788" s="661" t="s">
        <v>3321</v>
      </c>
      <c r="C788" s="661" t="s">
        <v>3360</v>
      </c>
      <c r="D788" s="661" t="s">
        <v>3365</v>
      </c>
      <c r="E788" s="661" t="s">
        <v>3366</v>
      </c>
      <c r="F788" s="664"/>
      <c r="G788" s="664"/>
      <c r="H788" s="664"/>
      <c r="I788" s="664"/>
      <c r="J788" s="664">
        <v>1</v>
      </c>
      <c r="K788" s="664">
        <v>34</v>
      </c>
      <c r="L788" s="664"/>
      <c r="M788" s="664">
        <v>34</v>
      </c>
      <c r="N788" s="664"/>
      <c r="O788" s="664"/>
      <c r="P788" s="677"/>
      <c r="Q788" s="665"/>
    </row>
    <row r="789" spans="1:17" ht="14.4" customHeight="1" x14ac:dyDescent="0.3">
      <c r="A789" s="660" t="s">
        <v>3883</v>
      </c>
      <c r="B789" s="661" t="s">
        <v>3321</v>
      </c>
      <c r="C789" s="661" t="s">
        <v>3360</v>
      </c>
      <c r="D789" s="661" t="s">
        <v>3371</v>
      </c>
      <c r="E789" s="661" t="s">
        <v>3372</v>
      </c>
      <c r="F789" s="664">
        <v>197</v>
      </c>
      <c r="G789" s="664">
        <v>45704</v>
      </c>
      <c r="H789" s="664">
        <v>1</v>
      </c>
      <c r="I789" s="664">
        <v>232</v>
      </c>
      <c r="J789" s="664">
        <v>185</v>
      </c>
      <c r="K789" s="664">
        <v>42920</v>
      </c>
      <c r="L789" s="664">
        <v>0.93908629441624369</v>
      </c>
      <c r="M789" s="664">
        <v>232</v>
      </c>
      <c r="N789" s="664">
        <v>168</v>
      </c>
      <c r="O789" s="664">
        <v>39480</v>
      </c>
      <c r="P789" s="677">
        <v>0.86381935935585508</v>
      </c>
      <c r="Q789" s="665">
        <v>235</v>
      </c>
    </row>
    <row r="790" spans="1:17" ht="14.4" customHeight="1" x14ac:dyDescent="0.3">
      <c r="A790" s="660" t="s">
        <v>3883</v>
      </c>
      <c r="B790" s="661" t="s">
        <v>3321</v>
      </c>
      <c r="C790" s="661" t="s">
        <v>3360</v>
      </c>
      <c r="D790" s="661" t="s">
        <v>3373</v>
      </c>
      <c r="E790" s="661" t="s">
        <v>3374</v>
      </c>
      <c r="F790" s="664">
        <v>34</v>
      </c>
      <c r="G790" s="664">
        <v>3944</v>
      </c>
      <c r="H790" s="664">
        <v>1</v>
      </c>
      <c r="I790" s="664">
        <v>116</v>
      </c>
      <c r="J790" s="664">
        <v>34</v>
      </c>
      <c r="K790" s="664">
        <v>3944</v>
      </c>
      <c r="L790" s="664">
        <v>1</v>
      </c>
      <c r="M790" s="664">
        <v>116</v>
      </c>
      <c r="N790" s="664">
        <v>15</v>
      </c>
      <c r="O790" s="664">
        <v>1770</v>
      </c>
      <c r="P790" s="677">
        <v>0.44878296146044627</v>
      </c>
      <c r="Q790" s="665">
        <v>118</v>
      </c>
    </row>
    <row r="791" spans="1:17" ht="14.4" customHeight="1" x14ac:dyDescent="0.3">
      <c r="A791" s="660" t="s">
        <v>3883</v>
      </c>
      <c r="B791" s="661" t="s">
        <v>3321</v>
      </c>
      <c r="C791" s="661" t="s">
        <v>3360</v>
      </c>
      <c r="D791" s="661" t="s">
        <v>3377</v>
      </c>
      <c r="E791" s="661" t="s">
        <v>3378</v>
      </c>
      <c r="F791" s="664">
        <v>3</v>
      </c>
      <c r="G791" s="664">
        <v>1452</v>
      </c>
      <c r="H791" s="664">
        <v>1</v>
      </c>
      <c r="I791" s="664">
        <v>484</v>
      </c>
      <c r="J791" s="664"/>
      <c r="K791" s="664"/>
      <c r="L791" s="664"/>
      <c r="M791" s="664"/>
      <c r="N791" s="664"/>
      <c r="O791" s="664"/>
      <c r="P791" s="677"/>
      <c r="Q791" s="665"/>
    </row>
    <row r="792" spans="1:17" ht="14.4" customHeight="1" x14ac:dyDescent="0.3">
      <c r="A792" s="660" t="s">
        <v>3883</v>
      </c>
      <c r="B792" s="661" t="s">
        <v>3321</v>
      </c>
      <c r="C792" s="661" t="s">
        <v>3360</v>
      </c>
      <c r="D792" s="661" t="s">
        <v>3379</v>
      </c>
      <c r="E792" s="661" t="s">
        <v>3380</v>
      </c>
      <c r="F792" s="664"/>
      <c r="G792" s="664"/>
      <c r="H792" s="664"/>
      <c r="I792" s="664"/>
      <c r="J792" s="664">
        <v>5</v>
      </c>
      <c r="K792" s="664">
        <v>3385</v>
      </c>
      <c r="L792" s="664"/>
      <c r="M792" s="664">
        <v>677</v>
      </c>
      <c r="N792" s="664"/>
      <c r="O792" s="664"/>
      <c r="P792" s="677"/>
      <c r="Q792" s="665"/>
    </row>
    <row r="793" spans="1:17" ht="14.4" customHeight="1" x14ac:dyDescent="0.3">
      <c r="A793" s="660" t="s">
        <v>3883</v>
      </c>
      <c r="B793" s="661" t="s">
        <v>3321</v>
      </c>
      <c r="C793" s="661" t="s">
        <v>3360</v>
      </c>
      <c r="D793" s="661" t="s">
        <v>3381</v>
      </c>
      <c r="E793" s="661" t="s">
        <v>3378</v>
      </c>
      <c r="F793" s="664">
        <v>6</v>
      </c>
      <c r="G793" s="664">
        <v>3318</v>
      </c>
      <c r="H793" s="664">
        <v>1</v>
      </c>
      <c r="I793" s="664">
        <v>553</v>
      </c>
      <c r="J793" s="664">
        <v>9</v>
      </c>
      <c r="K793" s="664">
        <v>4977</v>
      </c>
      <c r="L793" s="664">
        <v>1.5</v>
      </c>
      <c r="M793" s="664">
        <v>553</v>
      </c>
      <c r="N793" s="664">
        <v>4</v>
      </c>
      <c r="O793" s="664">
        <v>2236</v>
      </c>
      <c r="P793" s="677">
        <v>0.67389993972272455</v>
      </c>
      <c r="Q793" s="665">
        <v>559</v>
      </c>
    </row>
    <row r="794" spans="1:17" ht="14.4" customHeight="1" x14ac:dyDescent="0.3">
      <c r="A794" s="660" t="s">
        <v>3883</v>
      </c>
      <c r="B794" s="661" t="s">
        <v>3321</v>
      </c>
      <c r="C794" s="661" t="s">
        <v>3360</v>
      </c>
      <c r="D794" s="661" t="s">
        <v>3458</v>
      </c>
      <c r="E794" s="661" t="s">
        <v>3380</v>
      </c>
      <c r="F794" s="664">
        <v>2</v>
      </c>
      <c r="G794" s="664">
        <v>1492</v>
      </c>
      <c r="H794" s="664">
        <v>1</v>
      </c>
      <c r="I794" s="664">
        <v>746</v>
      </c>
      <c r="J794" s="664">
        <v>34</v>
      </c>
      <c r="K794" s="664">
        <v>25364</v>
      </c>
      <c r="L794" s="664">
        <v>17</v>
      </c>
      <c r="M794" s="664">
        <v>746</v>
      </c>
      <c r="N794" s="664">
        <v>3</v>
      </c>
      <c r="O794" s="664">
        <v>2256</v>
      </c>
      <c r="P794" s="677">
        <v>1.5120643431635388</v>
      </c>
      <c r="Q794" s="665">
        <v>752</v>
      </c>
    </row>
    <row r="795" spans="1:17" ht="14.4" customHeight="1" x14ac:dyDescent="0.3">
      <c r="A795" s="660" t="s">
        <v>3883</v>
      </c>
      <c r="B795" s="661" t="s">
        <v>3321</v>
      </c>
      <c r="C795" s="661" t="s">
        <v>3360</v>
      </c>
      <c r="D795" s="661" t="s">
        <v>3459</v>
      </c>
      <c r="E795" s="661" t="s">
        <v>3460</v>
      </c>
      <c r="F795" s="664">
        <v>442</v>
      </c>
      <c r="G795" s="664">
        <v>354926</v>
      </c>
      <c r="H795" s="664">
        <v>1</v>
      </c>
      <c r="I795" s="664">
        <v>803</v>
      </c>
      <c r="J795" s="664">
        <v>591</v>
      </c>
      <c r="K795" s="664">
        <v>474573</v>
      </c>
      <c r="L795" s="664">
        <v>1.33710407239819</v>
      </c>
      <c r="M795" s="664">
        <v>803</v>
      </c>
      <c r="N795" s="664">
        <v>554</v>
      </c>
      <c r="O795" s="664">
        <v>448186</v>
      </c>
      <c r="P795" s="677">
        <v>1.2627589976502145</v>
      </c>
      <c r="Q795" s="665">
        <v>809</v>
      </c>
    </row>
    <row r="796" spans="1:17" ht="14.4" customHeight="1" x14ac:dyDescent="0.3">
      <c r="A796" s="660" t="s">
        <v>3883</v>
      </c>
      <c r="B796" s="661" t="s">
        <v>3321</v>
      </c>
      <c r="C796" s="661" t="s">
        <v>3360</v>
      </c>
      <c r="D796" s="661" t="s">
        <v>3382</v>
      </c>
      <c r="E796" s="661" t="s">
        <v>3383</v>
      </c>
      <c r="F796" s="664">
        <v>1</v>
      </c>
      <c r="G796" s="664">
        <v>439</v>
      </c>
      <c r="H796" s="664">
        <v>1</v>
      </c>
      <c r="I796" s="664">
        <v>439</v>
      </c>
      <c r="J796" s="664"/>
      <c r="K796" s="664"/>
      <c r="L796" s="664"/>
      <c r="M796" s="664"/>
      <c r="N796" s="664"/>
      <c r="O796" s="664"/>
      <c r="P796" s="677"/>
      <c r="Q796" s="665"/>
    </row>
    <row r="797" spans="1:17" ht="14.4" customHeight="1" x14ac:dyDescent="0.3">
      <c r="A797" s="660" t="s">
        <v>3883</v>
      </c>
      <c r="B797" s="661" t="s">
        <v>3321</v>
      </c>
      <c r="C797" s="661" t="s">
        <v>3360</v>
      </c>
      <c r="D797" s="661" t="s">
        <v>3482</v>
      </c>
      <c r="E797" s="661" t="s">
        <v>3416</v>
      </c>
      <c r="F797" s="664">
        <v>29</v>
      </c>
      <c r="G797" s="664">
        <v>20445</v>
      </c>
      <c r="H797" s="664">
        <v>1</v>
      </c>
      <c r="I797" s="664">
        <v>705</v>
      </c>
      <c r="J797" s="664">
        <v>33</v>
      </c>
      <c r="K797" s="664">
        <v>23265</v>
      </c>
      <c r="L797" s="664">
        <v>1.1379310344827587</v>
      </c>
      <c r="M797" s="664">
        <v>705</v>
      </c>
      <c r="N797" s="664">
        <v>11</v>
      </c>
      <c r="O797" s="664">
        <v>7865</v>
      </c>
      <c r="P797" s="677">
        <v>0.3846906334067009</v>
      </c>
      <c r="Q797" s="665">
        <v>715</v>
      </c>
    </row>
    <row r="798" spans="1:17" ht="14.4" customHeight="1" x14ac:dyDescent="0.3">
      <c r="A798" s="660" t="s">
        <v>3883</v>
      </c>
      <c r="B798" s="661" t="s">
        <v>3321</v>
      </c>
      <c r="C798" s="661" t="s">
        <v>3360</v>
      </c>
      <c r="D798" s="661" t="s">
        <v>3483</v>
      </c>
      <c r="E798" s="661" t="s">
        <v>3484</v>
      </c>
      <c r="F798" s="664">
        <v>17</v>
      </c>
      <c r="G798" s="664">
        <v>13906</v>
      </c>
      <c r="H798" s="664">
        <v>1</v>
      </c>
      <c r="I798" s="664">
        <v>818</v>
      </c>
      <c r="J798" s="664">
        <v>24</v>
      </c>
      <c r="K798" s="664">
        <v>19632</v>
      </c>
      <c r="L798" s="664">
        <v>1.411764705882353</v>
      </c>
      <c r="M798" s="664">
        <v>818</v>
      </c>
      <c r="N798" s="664">
        <v>12</v>
      </c>
      <c r="O798" s="664">
        <v>9888</v>
      </c>
      <c r="P798" s="677">
        <v>0.71105997411189414</v>
      </c>
      <c r="Q798" s="665">
        <v>824</v>
      </c>
    </row>
    <row r="799" spans="1:17" ht="14.4" customHeight="1" x14ac:dyDescent="0.3">
      <c r="A799" s="660" t="s">
        <v>3883</v>
      </c>
      <c r="B799" s="661" t="s">
        <v>3321</v>
      </c>
      <c r="C799" s="661" t="s">
        <v>3360</v>
      </c>
      <c r="D799" s="661" t="s">
        <v>3461</v>
      </c>
      <c r="E799" s="661" t="s">
        <v>3462</v>
      </c>
      <c r="F799" s="664">
        <v>172</v>
      </c>
      <c r="G799" s="664">
        <v>35604</v>
      </c>
      <c r="H799" s="664">
        <v>1</v>
      </c>
      <c r="I799" s="664">
        <v>207</v>
      </c>
      <c r="J799" s="664">
        <v>150</v>
      </c>
      <c r="K799" s="664">
        <v>31050</v>
      </c>
      <c r="L799" s="664">
        <v>0.87209302325581395</v>
      </c>
      <c r="M799" s="664">
        <v>207</v>
      </c>
      <c r="N799" s="664">
        <v>140</v>
      </c>
      <c r="O799" s="664">
        <v>29400</v>
      </c>
      <c r="P799" s="677">
        <v>0.8257499157398045</v>
      </c>
      <c r="Q799" s="665">
        <v>210</v>
      </c>
    </row>
    <row r="800" spans="1:17" ht="14.4" customHeight="1" x14ac:dyDescent="0.3">
      <c r="A800" s="660" t="s">
        <v>3883</v>
      </c>
      <c r="B800" s="661" t="s">
        <v>3321</v>
      </c>
      <c r="C800" s="661" t="s">
        <v>3360</v>
      </c>
      <c r="D800" s="661" t="s">
        <v>3390</v>
      </c>
      <c r="E800" s="661" t="s">
        <v>3391</v>
      </c>
      <c r="F800" s="664">
        <v>1659</v>
      </c>
      <c r="G800" s="664">
        <v>136038</v>
      </c>
      <c r="H800" s="664">
        <v>1</v>
      </c>
      <c r="I800" s="664">
        <v>82</v>
      </c>
      <c r="J800" s="664">
        <v>1494</v>
      </c>
      <c r="K800" s="664">
        <v>122508</v>
      </c>
      <c r="L800" s="664">
        <v>0.90054249547920429</v>
      </c>
      <c r="M800" s="664">
        <v>82</v>
      </c>
      <c r="N800" s="664">
        <v>1282</v>
      </c>
      <c r="O800" s="664">
        <v>108970</v>
      </c>
      <c r="P800" s="677">
        <v>0.80102618386039193</v>
      </c>
      <c r="Q800" s="665">
        <v>85</v>
      </c>
    </row>
    <row r="801" spans="1:17" ht="14.4" customHeight="1" x14ac:dyDescent="0.3">
      <c r="A801" s="660" t="s">
        <v>3883</v>
      </c>
      <c r="B801" s="661" t="s">
        <v>3321</v>
      </c>
      <c r="C801" s="661" t="s">
        <v>3360</v>
      </c>
      <c r="D801" s="661" t="s">
        <v>3394</v>
      </c>
      <c r="E801" s="661" t="s">
        <v>3395</v>
      </c>
      <c r="F801" s="664">
        <v>6</v>
      </c>
      <c r="G801" s="664">
        <v>4218</v>
      </c>
      <c r="H801" s="664">
        <v>1</v>
      </c>
      <c r="I801" s="664">
        <v>703</v>
      </c>
      <c r="J801" s="664">
        <v>12</v>
      </c>
      <c r="K801" s="664">
        <v>8436</v>
      </c>
      <c r="L801" s="664">
        <v>2</v>
      </c>
      <c r="M801" s="664">
        <v>703</v>
      </c>
      <c r="N801" s="664">
        <v>5</v>
      </c>
      <c r="O801" s="664">
        <v>3535</v>
      </c>
      <c r="P801" s="677">
        <v>0.83807491702228543</v>
      </c>
      <c r="Q801" s="665">
        <v>707</v>
      </c>
    </row>
    <row r="802" spans="1:17" ht="14.4" customHeight="1" x14ac:dyDescent="0.3">
      <c r="A802" s="660" t="s">
        <v>3883</v>
      </c>
      <c r="B802" s="661" t="s">
        <v>3321</v>
      </c>
      <c r="C802" s="661" t="s">
        <v>3360</v>
      </c>
      <c r="D802" s="661" t="s">
        <v>3485</v>
      </c>
      <c r="E802" s="661" t="s">
        <v>3460</v>
      </c>
      <c r="F802" s="664">
        <v>967</v>
      </c>
      <c r="G802" s="664">
        <v>898343</v>
      </c>
      <c r="H802" s="664">
        <v>1</v>
      </c>
      <c r="I802" s="664">
        <v>929</v>
      </c>
      <c r="J802" s="664">
        <v>697</v>
      </c>
      <c r="K802" s="664">
        <v>647513</v>
      </c>
      <c r="L802" s="664">
        <v>0.72078593588417783</v>
      </c>
      <c r="M802" s="664">
        <v>929</v>
      </c>
      <c r="N802" s="664">
        <v>616</v>
      </c>
      <c r="O802" s="664">
        <v>575960</v>
      </c>
      <c r="P802" s="677">
        <v>0.64113595809173107</v>
      </c>
      <c r="Q802" s="665">
        <v>935</v>
      </c>
    </row>
    <row r="803" spans="1:17" ht="14.4" customHeight="1" x14ac:dyDescent="0.3">
      <c r="A803" s="660" t="s">
        <v>3883</v>
      </c>
      <c r="B803" s="661" t="s">
        <v>3321</v>
      </c>
      <c r="C803" s="661" t="s">
        <v>3360</v>
      </c>
      <c r="D803" s="661" t="s">
        <v>3400</v>
      </c>
      <c r="E803" s="661" t="s">
        <v>3401</v>
      </c>
      <c r="F803" s="664">
        <v>4</v>
      </c>
      <c r="G803" s="664">
        <v>448</v>
      </c>
      <c r="H803" s="664">
        <v>1</v>
      </c>
      <c r="I803" s="664">
        <v>112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3883</v>
      </c>
      <c r="B804" s="661" t="s">
        <v>3321</v>
      </c>
      <c r="C804" s="661" t="s">
        <v>3360</v>
      </c>
      <c r="D804" s="661" t="s">
        <v>3463</v>
      </c>
      <c r="E804" s="661" t="s">
        <v>3460</v>
      </c>
      <c r="F804" s="664">
        <v>49</v>
      </c>
      <c r="G804" s="664">
        <v>35966</v>
      </c>
      <c r="H804" s="664">
        <v>1</v>
      </c>
      <c r="I804" s="664">
        <v>734</v>
      </c>
      <c r="J804" s="664">
        <v>36</v>
      </c>
      <c r="K804" s="664">
        <v>26424</v>
      </c>
      <c r="L804" s="664">
        <v>0.73469387755102045</v>
      </c>
      <c r="M804" s="664">
        <v>734</v>
      </c>
      <c r="N804" s="664">
        <v>39</v>
      </c>
      <c r="O804" s="664">
        <v>28743</v>
      </c>
      <c r="P804" s="677">
        <v>0.79917143969304338</v>
      </c>
      <c r="Q804" s="665">
        <v>737</v>
      </c>
    </row>
    <row r="805" spans="1:17" ht="14.4" customHeight="1" x14ac:dyDescent="0.3">
      <c r="A805" s="660" t="s">
        <v>3883</v>
      </c>
      <c r="B805" s="661" t="s">
        <v>3321</v>
      </c>
      <c r="C805" s="661" t="s">
        <v>3360</v>
      </c>
      <c r="D805" s="661" t="s">
        <v>3486</v>
      </c>
      <c r="E805" s="661" t="s">
        <v>3487</v>
      </c>
      <c r="F805" s="664">
        <v>3</v>
      </c>
      <c r="G805" s="664">
        <v>168</v>
      </c>
      <c r="H805" s="664">
        <v>1</v>
      </c>
      <c r="I805" s="664">
        <v>56</v>
      </c>
      <c r="J805" s="664">
        <v>1</v>
      </c>
      <c r="K805" s="664">
        <v>56</v>
      </c>
      <c r="L805" s="664">
        <v>0.33333333333333331</v>
      </c>
      <c r="M805" s="664">
        <v>56</v>
      </c>
      <c r="N805" s="664"/>
      <c r="O805" s="664"/>
      <c r="P805" s="677"/>
      <c r="Q805" s="665"/>
    </row>
    <row r="806" spans="1:17" ht="14.4" customHeight="1" x14ac:dyDescent="0.3">
      <c r="A806" s="660" t="s">
        <v>3883</v>
      </c>
      <c r="B806" s="661" t="s">
        <v>3321</v>
      </c>
      <c r="C806" s="661" t="s">
        <v>3360</v>
      </c>
      <c r="D806" s="661" t="s">
        <v>3464</v>
      </c>
      <c r="E806" s="661" t="s">
        <v>3465</v>
      </c>
      <c r="F806" s="664">
        <v>154</v>
      </c>
      <c r="G806" s="664">
        <v>80696</v>
      </c>
      <c r="H806" s="664">
        <v>1</v>
      </c>
      <c r="I806" s="664">
        <v>524</v>
      </c>
      <c r="J806" s="664">
        <v>165</v>
      </c>
      <c r="K806" s="664">
        <v>86460</v>
      </c>
      <c r="L806" s="664">
        <v>1.0714285714285714</v>
      </c>
      <c r="M806" s="664">
        <v>524</v>
      </c>
      <c r="N806" s="664">
        <v>178</v>
      </c>
      <c r="O806" s="664">
        <v>93806</v>
      </c>
      <c r="P806" s="677">
        <v>1.1624615842173094</v>
      </c>
      <c r="Q806" s="665">
        <v>527</v>
      </c>
    </row>
    <row r="807" spans="1:17" ht="14.4" customHeight="1" x14ac:dyDescent="0.3">
      <c r="A807" s="660" t="s">
        <v>3883</v>
      </c>
      <c r="B807" s="661" t="s">
        <v>3321</v>
      </c>
      <c r="C807" s="661" t="s">
        <v>3360</v>
      </c>
      <c r="D807" s="661" t="s">
        <v>3406</v>
      </c>
      <c r="E807" s="661" t="s">
        <v>3407</v>
      </c>
      <c r="F807" s="664"/>
      <c r="G807" s="664"/>
      <c r="H807" s="664"/>
      <c r="I807" s="664"/>
      <c r="J807" s="664">
        <v>3</v>
      </c>
      <c r="K807" s="664">
        <v>888</v>
      </c>
      <c r="L807" s="664"/>
      <c r="M807" s="664">
        <v>296</v>
      </c>
      <c r="N807" s="664"/>
      <c r="O807" s="664"/>
      <c r="P807" s="677"/>
      <c r="Q807" s="665"/>
    </row>
    <row r="808" spans="1:17" ht="14.4" customHeight="1" x14ac:dyDescent="0.3">
      <c r="A808" s="660" t="s">
        <v>3883</v>
      </c>
      <c r="B808" s="661" t="s">
        <v>3321</v>
      </c>
      <c r="C808" s="661" t="s">
        <v>3360</v>
      </c>
      <c r="D808" s="661" t="s">
        <v>3466</v>
      </c>
      <c r="E808" s="661" t="s">
        <v>3462</v>
      </c>
      <c r="F808" s="664">
        <v>9</v>
      </c>
      <c r="G808" s="664">
        <v>1548</v>
      </c>
      <c r="H808" s="664">
        <v>1</v>
      </c>
      <c r="I808" s="664">
        <v>172</v>
      </c>
      <c r="J808" s="664">
        <v>6</v>
      </c>
      <c r="K808" s="664">
        <v>1032</v>
      </c>
      <c r="L808" s="664">
        <v>0.66666666666666663</v>
      </c>
      <c r="M808" s="664">
        <v>172</v>
      </c>
      <c r="N808" s="664">
        <v>6</v>
      </c>
      <c r="O808" s="664">
        <v>1044</v>
      </c>
      <c r="P808" s="677">
        <v>0.67441860465116277</v>
      </c>
      <c r="Q808" s="665">
        <v>174</v>
      </c>
    </row>
    <row r="809" spans="1:17" ht="14.4" customHeight="1" x14ac:dyDescent="0.3">
      <c r="A809" s="660" t="s">
        <v>3883</v>
      </c>
      <c r="B809" s="661" t="s">
        <v>3321</v>
      </c>
      <c r="C809" s="661" t="s">
        <v>3360</v>
      </c>
      <c r="D809" s="661" t="s">
        <v>3410</v>
      </c>
      <c r="E809" s="661" t="s">
        <v>3407</v>
      </c>
      <c r="F809" s="664">
        <v>6</v>
      </c>
      <c r="G809" s="664">
        <v>2190</v>
      </c>
      <c r="H809" s="664">
        <v>1</v>
      </c>
      <c r="I809" s="664">
        <v>365</v>
      </c>
      <c r="J809" s="664"/>
      <c r="K809" s="664"/>
      <c r="L809" s="664"/>
      <c r="M809" s="664"/>
      <c r="N809" s="664">
        <v>17</v>
      </c>
      <c r="O809" s="664">
        <v>6307</v>
      </c>
      <c r="P809" s="677">
        <v>2.8799086757990868</v>
      </c>
      <c r="Q809" s="665">
        <v>371</v>
      </c>
    </row>
    <row r="810" spans="1:17" ht="14.4" customHeight="1" x14ac:dyDescent="0.3">
      <c r="A810" s="660" t="s">
        <v>3883</v>
      </c>
      <c r="B810" s="661" t="s">
        <v>3321</v>
      </c>
      <c r="C810" s="661" t="s">
        <v>3360</v>
      </c>
      <c r="D810" s="661" t="s">
        <v>3413</v>
      </c>
      <c r="E810" s="661" t="s">
        <v>3414</v>
      </c>
      <c r="F810" s="664">
        <v>2</v>
      </c>
      <c r="G810" s="664">
        <v>1270</v>
      </c>
      <c r="H810" s="664">
        <v>1</v>
      </c>
      <c r="I810" s="664">
        <v>635</v>
      </c>
      <c r="J810" s="664"/>
      <c r="K810" s="664"/>
      <c r="L810" s="664"/>
      <c r="M810" s="664"/>
      <c r="N810" s="664"/>
      <c r="O810" s="664"/>
      <c r="P810" s="677"/>
      <c r="Q810" s="665"/>
    </row>
    <row r="811" spans="1:17" ht="14.4" customHeight="1" x14ac:dyDescent="0.3">
      <c r="A811" s="660" t="s">
        <v>3883</v>
      </c>
      <c r="B811" s="661" t="s">
        <v>3321</v>
      </c>
      <c r="C811" s="661" t="s">
        <v>3360</v>
      </c>
      <c r="D811" s="661" t="s">
        <v>3415</v>
      </c>
      <c r="E811" s="661" t="s">
        <v>3416</v>
      </c>
      <c r="F811" s="664"/>
      <c r="G811" s="664"/>
      <c r="H811" s="664"/>
      <c r="I811" s="664"/>
      <c r="J811" s="664">
        <v>1</v>
      </c>
      <c r="K811" s="664">
        <v>601</v>
      </c>
      <c r="L811" s="664"/>
      <c r="M811" s="664">
        <v>601</v>
      </c>
      <c r="N811" s="664"/>
      <c r="O811" s="664"/>
      <c r="P811" s="677"/>
      <c r="Q811" s="665"/>
    </row>
    <row r="812" spans="1:17" ht="14.4" customHeight="1" x14ac:dyDescent="0.3">
      <c r="A812" s="660" t="s">
        <v>3883</v>
      </c>
      <c r="B812" s="661" t="s">
        <v>3321</v>
      </c>
      <c r="C812" s="661" t="s">
        <v>3360</v>
      </c>
      <c r="D812" s="661" t="s">
        <v>3488</v>
      </c>
      <c r="E812" s="661" t="s">
        <v>3489</v>
      </c>
      <c r="F812" s="664">
        <v>20</v>
      </c>
      <c r="G812" s="664">
        <v>2000</v>
      </c>
      <c r="H812" s="664">
        <v>1</v>
      </c>
      <c r="I812" s="664">
        <v>100</v>
      </c>
      <c r="J812" s="664">
        <v>18</v>
      </c>
      <c r="K812" s="664">
        <v>1800</v>
      </c>
      <c r="L812" s="664">
        <v>0.9</v>
      </c>
      <c r="M812" s="664">
        <v>100</v>
      </c>
      <c r="N812" s="664">
        <v>18</v>
      </c>
      <c r="O812" s="664">
        <v>1800</v>
      </c>
      <c r="P812" s="677">
        <v>0.9</v>
      </c>
      <c r="Q812" s="665">
        <v>100</v>
      </c>
    </row>
    <row r="813" spans="1:17" ht="14.4" customHeight="1" x14ac:dyDescent="0.3">
      <c r="A813" s="660" t="s">
        <v>3883</v>
      </c>
      <c r="B813" s="661" t="s">
        <v>3321</v>
      </c>
      <c r="C813" s="661" t="s">
        <v>3360</v>
      </c>
      <c r="D813" s="661" t="s">
        <v>3490</v>
      </c>
      <c r="E813" s="661" t="s">
        <v>3460</v>
      </c>
      <c r="F813" s="664">
        <v>188</v>
      </c>
      <c r="G813" s="664">
        <v>190256</v>
      </c>
      <c r="H813" s="664">
        <v>1</v>
      </c>
      <c r="I813" s="664">
        <v>1012</v>
      </c>
      <c r="J813" s="664">
        <v>151</v>
      </c>
      <c r="K813" s="664">
        <v>152812</v>
      </c>
      <c r="L813" s="664">
        <v>0.80319148936170215</v>
      </c>
      <c r="M813" s="664">
        <v>1012</v>
      </c>
      <c r="N813" s="664">
        <v>106</v>
      </c>
      <c r="O813" s="664">
        <v>107908</v>
      </c>
      <c r="P813" s="677">
        <v>0.56717265158523256</v>
      </c>
      <c r="Q813" s="665">
        <v>1018</v>
      </c>
    </row>
    <row r="814" spans="1:17" ht="14.4" customHeight="1" x14ac:dyDescent="0.3">
      <c r="A814" s="660" t="s">
        <v>3883</v>
      </c>
      <c r="B814" s="661" t="s">
        <v>3321</v>
      </c>
      <c r="C814" s="661" t="s">
        <v>3360</v>
      </c>
      <c r="D814" s="661" t="s">
        <v>3491</v>
      </c>
      <c r="E814" s="661" t="s">
        <v>3460</v>
      </c>
      <c r="F814" s="664">
        <v>2</v>
      </c>
      <c r="G814" s="664">
        <v>1720</v>
      </c>
      <c r="H814" s="664">
        <v>1</v>
      </c>
      <c r="I814" s="664">
        <v>860</v>
      </c>
      <c r="J814" s="664"/>
      <c r="K814" s="664"/>
      <c r="L814" s="664"/>
      <c r="M814" s="664"/>
      <c r="N814" s="664">
        <v>15</v>
      </c>
      <c r="O814" s="664">
        <v>12945</v>
      </c>
      <c r="P814" s="677">
        <v>7.5261627906976747</v>
      </c>
      <c r="Q814" s="665">
        <v>863</v>
      </c>
    </row>
    <row r="815" spans="1:17" ht="14.4" customHeight="1" x14ac:dyDescent="0.3">
      <c r="A815" s="660" t="s">
        <v>3883</v>
      </c>
      <c r="B815" s="661" t="s">
        <v>3321</v>
      </c>
      <c r="C815" s="661" t="s">
        <v>3360</v>
      </c>
      <c r="D815" s="661" t="s">
        <v>3424</v>
      </c>
      <c r="E815" s="661" t="s">
        <v>3425</v>
      </c>
      <c r="F815" s="664"/>
      <c r="G815" s="664"/>
      <c r="H815" s="664"/>
      <c r="I815" s="664"/>
      <c r="J815" s="664">
        <v>3</v>
      </c>
      <c r="K815" s="664">
        <v>1560</v>
      </c>
      <c r="L815" s="664"/>
      <c r="M815" s="664">
        <v>520</v>
      </c>
      <c r="N815" s="664"/>
      <c r="O815" s="664"/>
      <c r="P815" s="677"/>
      <c r="Q815" s="665"/>
    </row>
    <row r="816" spans="1:17" ht="14.4" customHeight="1" x14ac:dyDescent="0.3">
      <c r="A816" s="660" t="s">
        <v>3883</v>
      </c>
      <c r="B816" s="661" t="s">
        <v>3321</v>
      </c>
      <c r="C816" s="661" t="s">
        <v>3360</v>
      </c>
      <c r="D816" s="661" t="s">
        <v>3492</v>
      </c>
      <c r="E816" s="661" t="s">
        <v>3425</v>
      </c>
      <c r="F816" s="664">
        <v>37</v>
      </c>
      <c r="G816" s="664">
        <v>29637</v>
      </c>
      <c r="H816" s="664">
        <v>1</v>
      </c>
      <c r="I816" s="664">
        <v>801</v>
      </c>
      <c r="J816" s="664">
        <v>44</v>
      </c>
      <c r="K816" s="664">
        <v>35244</v>
      </c>
      <c r="L816" s="664">
        <v>1.1891891891891893</v>
      </c>
      <c r="M816" s="664">
        <v>801</v>
      </c>
      <c r="N816" s="664">
        <v>12</v>
      </c>
      <c r="O816" s="664">
        <v>9684</v>
      </c>
      <c r="P816" s="677">
        <v>0.32675372001214698</v>
      </c>
      <c r="Q816" s="665">
        <v>807</v>
      </c>
    </row>
    <row r="817" spans="1:17" ht="14.4" customHeight="1" x14ac:dyDescent="0.3">
      <c r="A817" s="660" t="s">
        <v>3883</v>
      </c>
      <c r="B817" s="661" t="s">
        <v>3321</v>
      </c>
      <c r="C817" s="661" t="s">
        <v>3360</v>
      </c>
      <c r="D817" s="661" t="s">
        <v>3493</v>
      </c>
      <c r="E817" s="661" t="s">
        <v>3425</v>
      </c>
      <c r="F817" s="664">
        <v>27</v>
      </c>
      <c r="G817" s="664">
        <v>15903</v>
      </c>
      <c r="H817" s="664">
        <v>1</v>
      </c>
      <c r="I817" s="664">
        <v>589</v>
      </c>
      <c r="J817" s="664">
        <v>18</v>
      </c>
      <c r="K817" s="664">
        <v>10602</v>
      </c>
      <c r="L817" s="664">
        <v>0.66666666666666663</v>
      </c>
      <c r="M817" s="664">
        <v>589</v>
      </c>
      <c r="N817" s="664"/>
      <c r="O817" s="664"/>
      <c r="P817" s="677"/>
      <c r="Q817" s="665"/>
    </row>
    <row r="818" spans="1:17" ht="14.4" customHeight="1" x14ac:dyDescent="0.3">
      <c r="A818" s="660" t="s">
        <v>3883</v>
      </c>
      <c r="B818" s="661" t="s">
        <v>3321</v>
      </c>
      <c r="C818" s="661" t="s">
        <v>3360</v>
      </c>
      <c r="D818" s="661" t="s">
        <v>3468</v>
      </c>
      <c r="E818" s="661" t="s">
        <v>3469</v>
      </c>
      <c r="F818" s="664"/>
      <c r="G818" s="664"/>
      <c r="H818" s="664"/>
      <c r="I818" s="664"/>
      <c r="J818" s="664">
        <v>1</v>
      </c>
      <c r="K818" s="664">
        <v>606</v>
      </c>
      <c r="L818" s="664"/>
      <c r="M818" s="664">
        <v>606</v>
      </c>
      <c r="N818" s="664"/>
      <c r="O818" s="664"/>
      <c r="P818" s="677"/>
      <c r="Q818" s="665"/>
    </row>
    <row r="819" spans="1:17" ht="14.4" customHeight="1" x14ac:dyDescent="0.3">
      <c r="A819" s="660" t="s">
        <v>3883</v>
      </c>
      <c r="B819" s="661" t="s">
        <v>3321</v>
      </c>
      <c r="C819" s="661" t="s">
        <v>3360</v>
      </c>
      <c r="D819" s="661" t="s">
        <v>3470</v>
      </c>
      <c r="E819" s="661" t="s">
        <v>3469</v>
      </c>
      <c r="F819" s="664"/>
      <c r="G819" s="664"/>
      <c r="H819" s="664"/>
      <c r="I819" s="664"/>
      <c r="J819" s="664">
        <v>1</v>
      </c>
      <c r="K819" s="664">
        <v>520</v>
      </c>
      <c r="L819" s="664"/>
      <c r="M819" s="664">
        <v>520</v>
      </c>
      <c r="N819" s="664"/>
      <c r="O819" s="664"/>
      <c r="P819" s="677"/>
      <c r="Q819" s="665"/>
    </row>
    <row r="820" spans="1:17" ht="14.4" customHeight="1" x14ac:dyDescent="0.3">
      <c r="A820" s="660" t="s">
        <v>3883</v>
      </c>
      <c r="B820" s="661" t="s">
        <v>3321</v>
      </c>
      <c r="C820" s="661" t="s">
        <v>3360</v>
      </c>
      <c r="D820" s="661" t="s">
        <v>3861</v>
      </c>
      <c r="E820" s="661" t="s">
        <v>3862</v>
      </c>
      <c r="F820" s="664">
        <v>2</v>
      </c>
      <c r="G820" s="664">
        <v>2732</v>
      </c>
      <c r="H820" s="664">
        <v>1</v>
      </c>
      <c r="I820" s="664">
        <v>1366</v>
      </c>
      <c r="J820" s="664"/>
      <c r="K820" s="664"/>
      <c r="L820" s="664"/>
      <c r="M820" s="664"/>
      <c r="N820" s="664">
        <v>1</v>
      </c>
      <c r="O820" s="664">
        <v>1371</v>
      </c>
      <c r="P820" s="677">
        <v>0.50183016105417277</v>
      </c>
      <c r="Q820" s="665">
        <v>1371</v>
      </c>
    </row>
    <row r="821" spans="1:17" ht="14.4" customHeight="1" x14ac:dyDescent="0.3">
      <c r="A821" s="660" t="s">
        <v>3883</v>
      </c>
      <c r="B821" s="661" t="s">
        <v>3321</v>
      </c>
      <c r="C821" s="661" t="s">
        <v>3360</v>
      </c>
      <c r="D821" s="661" t="s">
        <v>3495</v>
      </c>
      <c r="E821" s="661" t="s">
        <v>3425</v>
      </c>
      <c r="F821" s="664"/>
      <c r="G821" s="664"/>
      <c r="H821" s="664"/>
      <c r="I821" s="664"/>
      <c r="J821" s="664">
        <v>34</v>
      </c>
      <c r="K821" s="664">
        <v>28934</v>
      </c>
      <c r="L821" s="664"/>
      <c r="M821" s="664">
        <v>851</v>
      </c>
      <c r="N821" s="664"/>
      <c r="O821" s="664"/>
      <c r="P821" s="677"/>
      <c r="Q821" s="665"/>
    </row>
    <row r="822" spans="1:17" ht="14.4" customHeight="1" x14ac:dyDescent="0.3">
      <c r="A822" s="660" t="s">
        <v>3883</v>
      </c>
      <c r="B822" s="661" t="s">
        <v>3321</v>
      </c>
      <c r="C822" s="661" t="s">
        <v>3360</v>
      </c>
      <c r="D822" s="661" t="s">
        <v>3884</v>
      </c>
      <c r="E822" s="661" t="s">
        <v>3885</v>
      </c>
      <c r="F822" s="664">
        <v>1</v>
      </c>
      <c r="G822" s="664">
        <v>524</v>
      </c>
      <c r="H822" s="664">
        <v>1</v>
      </c>
      <c r="I822" s="664">
        <v>524</v>
      </c>
      <c r="J822" s="664">
        <v>2</v>
      </c>
      <c r="K822" s="664">
        <v>1048</v>
      </c>
      <c r="L822" s="664">
        <v>2</v>
      </c>
      <c r="M822" s="664">
        <v>524</v>
      </c>
      <c r="N822" s="664"/>
      <c r="O822" s="664"/>
      <c r="P822" s="677"/>
      <c r="Q822" s="665"/>
    </row>
    <row r="823" spans="1:17" ht="14.4" customHeight="1" thickBot="1" x14ac:dyDescent="0.35">
      <c r="A823" s="666" t="s">
        <v>3883</v>
      </c>
      <c r="B823" s="667" t="s">
        <v>3321</v>
      </c>
      <c r="C823" s="667" t="s">
        <v>3360</v>
      </c>
      <c r="D823" s="667" t="s">
        <v>3496</v>
      </c>
      <c r="E823" s="667" t="s">
        <v>3497</v>
      </c>
      <c r="F823" s="670">
        <v>1</v>
      </c>
      <c r="G823" s="670">
        <v>340</v>
      </c>
      <c r="H823" s="670">
        <v>1</v>
      </c>
      <c r="I823" s="670">
        <v>340</v>
      </c>
      <c r="J823" s="670">
        <v>1</v>
      </c>
      <c r="K823" s="670">
        <v>340</v>
      </c>
      <c r="L823" s="670">
        <v>1</v>
      </c>
      <c r="M823" s="670">
        <v>340</v>
      </c>
      <c r="N823" s="670"/>
      <c r="O823" s="670"/>
      <c r="P823" s="678"/>
      <c r="Q82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145.07900000000001</v>
      </c>
      <c r="C5" s="114">
        <v>99.882000000000005</v>
      </c>
      <c r="D5" s="114">
        <v>85.603999999999999</v>
      </c>
      <c r="E5" s="131">
        <v>0.59005093776494177</v>
      </c>
      <c r="F5" s="132">
        <v>21</v>
      </c>
      <c r="G5" s="114">
        <v>13</v>
      </c>
      <c r="H5" s="114">
        <v>14</v>
      </c>
      <c r="I5" s="133">
        <v>0.66666666666666663</v>
      </c>
      <c r="J5" s="123"/>
      <c r="K5" s="123"/>
      <c r="L5" s="7">
        <f>D5-B5</f>
        <v>-59.475000000000009</v>
      </c>
      <c r="M5" s="8">
        <f>H5-F5</f>
        <v>-7</v>
      </c>
    </row>
    <row r="6" spans="1:13" ht="14.4" hidden="1" customHeight="1" outlineLevel="1" x14ac:dyDescent="0.3">
      <c r="A6" s="119" t="s">
        <v>170</v>
      </c>
      <c r="B6" s="122">
        <v>24.981999999999999</v>
      </c>
      <c r="C6" s="113">
        <v>15.663</v>
      </c>
      <c r="D6" s="113">
        <v>24.712</v>
      </c>
      <c r="E6" s="134">
        <v>0.98919221839724603</v>
      </c>
      <c r="F6" s="135">
        <v>5</v>
      </c>
      <c r="G6" s="113">
        <v>1</v>
      </c>
      <c r="H6" s="113">
        <v>3</v>
      </c>
      <c r="I6" s="136">
        <v>0.6</v>
      </c>
      <c r="J6" s="123"/>
      <c r="K6" s="123"/>
      <c r="L6" s="5">
        <f t="shared" ref="L6:L11" si="0">D6-B6</f>
        <v>-0.26999999999999957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171</v>
      </c>
      <c r="B7" s="122">
        <v>58.585000000000001</v>
      </c>
      <c r="C7" s="113">
        <v>29.983000000000001</v>
      </c>
      <c r="D7" s="113">
        <v>21.466000000000001</v>
      </c>
      <c r="E7" s="134">
        <v>0.36640778356234532</v>
      </c>
      <c r="F7" s="135">
        <v>8</v>
      </c>
      <c r="G7" s="113">
        <v>7</v>
      </c>
      <c r="H7" s="113">
        <v>2</v>
      </c>
      <c r="I7" s="136">
        <v>0.25</v>
      </c>
      <c r="J7" s="123"/>
      <c r="K7" s="123"/>
      <c r="L7" s="5">
        <f t="shared" si="0"/>
        <v>-37.119</v>
      </c>
      <c r="M7" s="6">
        <f t="shared" si="1"/>
        <v>-6</v>
      </c>
    </row>
    <row r="8" spans="1:13" ht="14.4" hidden="1" customHeight="1" outlineLevel="1" x14ac:dyDescent="0.3">
      <c r="A8" s="119" t="s">
        <v>172</v>
      </c>
      <c r="B8" s="122">
        <v>1.6679999999999999</v>
      </c>
      <c r="C8" s="113">
        <v>8.0939999999999994</v>
      </c>
      <c r="D8" s="113">
        <v>1.1120000000000001</v>
      </c>
      <c r="E8" s="134">
        <v>0.66666666666666674</v>
      </c>
      <c r="F8" s="135">
        <v>1</v>
      </c>
      <c r="G8" s="113">
        <v>2</v>
      </c>
      <c r="H8" s="113">
        <v>1</v>
      </c>
      <c r="I8" s="136">
        <v>1</v>
      </c>
      <c r="J8" s="123"/>
      <c r="K8" s="123"/>
      <c r="L8" s="5">
        <f t="shared" si="0"/>
        <v>-0.55599999999999983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560</v>
      </c>
      <c r="F9" s="135">
        <v>0</v>
      </c>
      <c r="G9" s="113">
        <v>0</v>
      </c>
      <c r="H9" s="113">
        <v>0</v>
      </c>
      <c r="I9" s="136" t="s">
        <v>560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56.32</v>
      </c>
      <c r="C10" s="113">
        <v>4.0679999999999996</v>
      </c>
      <c r="D10" s="113">
        <v>70.941000000000003</v>
      </c>
      <c r="E10" s="134">
        <v>1.2596058238636365</v>
      </c>
      <c r="F10" s="135">
        <v>6</v>
      </c>
      <c r="G10" s="113">
        <v>2</v>
      </c>
      <c r="H10" s="113">
        <v>3</v>
      </c>
      <c r="I10" s="136">
        <v>0.5</v>
      </c>
      <c r="J10" s="123"/>
      <c r="K10" s="123"/>
      <c r="L10" s="5">
        <f t="shared" si="0"/>
        <v>14.621000000000002</v>
      </c>
      <c r="M10" s="6">
        <f t="shared" si="1"/>
        <v>-3</v>
      </c>
    </row>
    <row r="11" spans="1:13" ht="14.4" hidden="1" customHeight="1" outlineLevel="1" x14ac:dyDescent="0.3">
      <c r="A11" s="119" t="s">
        <v>175</v>
      </c>
      <c r="B11" s="122">
        <v>2.5950000000000002</v>
      </c>
      <c r="C11" s="113">
        <v>0</v>
      </c>
      <c r="D11" s="113">
        <v>5.3719999999999999</v>
      </c>
      <c r="E11" s="134">
        <v>2.0701348747591521</v>
      </c>
      <c r="F11" s="135">
        <v>2</v>
      </c>
      <c r="G11" s="113">
        <v>0</v>
      </c>
      <c r="H11" s="113">
        <v>2</v>
      </c>
      <c r="I11" s="136">
        <v>1</v>
      </c>
      <c r="J11" s="123"/>
      <c r="K11" s="123"/>
      <c r="L11" s="5">
        <f t="shared" si="0"/>
        <v>2.7769999999999997</v>
      </c>
      <c r="M11" s="6">
        <f t="shared" si="1"/>
        <v>0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289.22900000000004</v>
      </c>
      <c r="C13" s="116">
        <f>SUM(C5:C12)</f>
        <v>157.69</v>
      </c>
      <c r="D13" s="116">
        <f>SUM(D5:D12)</f>
        <v>209.20699999999999</v>
      </c>
      <c r="E13" s="137">
        <f>IF(OR(D13=0,B13=0),0,D13/B13)</f>
        <v>0.72332649907166968</v>
      </c>
      <c r="F13" s="138">
        <f>SUM(F5:F12)</f>
        <v>43</v>
      </c>
      <c r="G13" s="116">
        <f>SUM(G5:G12)</f>
        <v>25</v>
      </c>
      <c r="H13" s="116">
        <f>SUM(H5:H12)</f>
        <v>25</v>
      </c>
      <c r="I13" s="139">
        <f>IF(OR(H13=0,F13=0),0,H13/F13)</f>
        <v>0.58139534883720934</v>
      </c>
      <c r="J13" s="123"/>
      <c r="K13" s="123"/>
      <c r="L13" s="129">
        <f>D13-B13</f>
        <v>-80.022000000000048</v>
      </c>
      <c r="M13" s="140">
        <f t="shared" si="1"/>
        <v>-18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145.07900000000001</v>
      </c>
      <c r="C18" s="114">
        <v>99.882000000000005</v>
      </c>
      <c r="D18" s="114">
        <v>85.603999999999999</v>
      </c>
      <c r="E18" s="131">
        <v>0.59005093776494177</v>
      </c>
      <c r="F18" s="121">
        <v>21</v>
      </c>
      <c r="G18" s="114">
        <v>13</v>
      </c>
      <c r="H18" s="114">
        <v>14</v>
      </c>
      <c r="I18" s="133">
        <v>0.66666666666666663</v>
      </c>
      <c r="J18" s="575">
        <f>0.97*0.976</f>
        <v>0.94672000000000001</v>
      </c>
      <c r="K18" s="576"/>
      <c r="L18" s="147">
        <f>D18-B18</f>
        <v>-59.475000000000009</v>
      </c>
      <c r="M18" s="148">
        <f>H18-F18</f>
        <v>-7</v>
      </c>
    </row>
    <row r="19" spans="1:13" ht="14.4" hidden="1" customHeight="1" outlineLevel="1" x14ac:dyDescent="0.3">
      <c r="A19" s="119" t="s">
        <v>170</v>
      </c>
      <c r="B19" s="122">
        <v>24.981999999999999</v>
      </c>
      <c r="C19" s="113">
        <v>15.663</v>
      </c>
      <c r="D19" s="113">
        <v>24.712</v>
      </c>
      <c r="E19" s="134">
        <v>0.98919221839724603</v>
      </c>
      <c r="F19" s="122">
        <v>5</v>
      </c>
      <c r="G19" s="113">
        <v>1</v>
      </c>
      <c r="H19" s="113">
        <v>3</v>
      </c>
      <c r="I19" s="136">
        <v>0.6</v>
      </c>
      <c r="J19" s="575">
        <f>0.97*1.096</f>
        <v>1.0631200000000001</v>
      </c>
      <c r="K19" s="576"/>
      <c r="L19" s="149">
        <f t="shared" ref="L19:L26" si="2">D19-B19</f>
        <v>-0.26999999999999957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171</v>
      </c>
      <c r="B20" s="122">
        <v>58.585000000000001</v>
      </c>
      <c r="C20" s="113">
        <v>25.547999999999998</v>
      </c>
      <c r="D20" s="113">
        <v>21.466000000000001</v>
      </c>
      <c r="E20" s="134">
        <v>0.36640778356234532</v>
      </c>
      <c r="F20" s="122">
        <v>8</v>
      </c>
      <c r="G20" s="113">
        <v>6</v>
      </c>
      <c r="H20" s="113">
        <v>2</v>
      </c>
      <c r="I20" s="136">
        <v>0.25</v>
      </c>
      <c r="J20" s="575">
        <f>0.97*1.047</f>
        <v>1.01559</v>
      </c>
      <c r="K20" s="576"/>
      <c r="L20" s="149">
        <f t="shared" si="2"/>
        <v>-37.119</v>
      </c>
      <c r="M20" s="150">
        <f t="shared" si="3"/>
        <v>-6</v>
      </c>
    </row>
    <row r="21" spans="1:13" ht="14.4" hidden="1" customHeight="1" outlineLevel="1" x14ac:dyDescent="0.3">
      <c r="A21" s="119" t="s">
        <v>172</v>
      </c>
      <c r="B21" s="122">
        <v>1.6679999999999999</v>
      </c>
      <c r="C21" s="113">
        <v>8.0939999999999994</v>
      </c>
      <c r="D21" s="113">
        <v>1.1120000000000001</v>
      </c>
      <c r="E21" s="134">
        <v>0.66666666666666674</v>
      </c>
      <c r="F21" s="122">
        <v>1</v>
      </c>
      <c r="G21" s="113">
        <v>2</v>
      </c>
      <c r="H21" s="113">
        <v>1</v>
      </c>
      <c r="I21" s="136">
        <v>1</v>
      </c>
      <c r="J21" s="575">
        <f>0.97*1.091</f>
        <v>1.05827</v>
      </c>
      <c r="K21" s="576"/>
      <c r="L21" s="149">
        <f t="shared" si="2"/>
        <v>-0.55599999999999983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560</v>
      </c>
      <c r="F22" s="122">
        <v>0</v>
      </c>
      <c r="G22" s="113">
        <v>0</v>
      </c>
      <c r="H22" s="113">
        <v>0</v>
      </c>
      <c r="I22" s="136" t="s">
        <v>560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56.32</v>
      </c>
      <c r="C23" s="113">
        <v>4.0679999999999996</v>
      </c>
      <c r="D23" s="113">
        <v>70.941000000000003</v>
      </c>
      <c r="E23" s="134">
        <v>1.2596058238636365</v>
      </c>
      <c r="F23" s="122">
        <v>6</v>
      </c>
      <c r="G23" s="113">
        <v>2</v>
      </c>
      <c r="H23" s="113">
        <v>3</v>
      </c>
      <c r="I23" s="136">
        <v>0.5</v>
      </c>
      <c r="J23" s="575">
        <f>0.97*1.096</f>
        <v>1.0631200000000001</v>
      </c>
      <c r="K23" s="576"/>
      <c r="L23" s="149">
        <f t="shared" si="2"/>
        <v>14.621000000000002</v>
      </c>
      <c r="M23" s="150">
        <f t="shared" si="3"/>
        <v>-3</v>
      </c>
    </row>
    <row r="24" spans="1:13" ht="14.4" hidden="1" customHeight="1" outlineLevel="1" x14ac:dyDescent="0.3">
      <c r="A24" s="119" t="s">
        <v>175</v>
      </c>
      <c r="B24" s="122">
        <v>2.5950000000000002</v>
      </c>
      <c r="C24" s="113">
        <v>0</v>
      </c>
      <c r="D24" s="113">
        <v>5.3719999999999999</v>
      </c>
      <c r="E24" s="134">
        <v>2.0701348747591521</v>
      </c>
      <c r="F24" s="122">
        <v>2</v>
      </c>
      <c r="G24" s="113">
        <v>0</v>
      </c>
      <c r="H24" s="113">
        <v>2</v>
      </c>
      <c r="I24" s="136">
        <v>1</v>
      </c>
      <c r="J24" s="575">
        <f>0.97*0.989</f>
        <v>0.95933000000000002</v>
      </c>
      <c r="K24" s="576"/>
      <c r="L24" s="149">
        <f t="shared" si="2"/>
        <v>2.7769999999999997</v>
      </c>
      <c r="M24" s="150">
        <f t="shared" si="3"/>
        <v>0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289.22900000000004</v>
      </c>
      <c r="C26" s="153">
        <f>SUM(C18:C25)</f>
        <v>153.255</v>
      </c>
      <c r="D26" s="153">
        <f>SUM(D18:D25)</f>
        <v>209.20699999999999</v>
      </c>
      <c r="E26" s="154">
        <f>IF(OR(D26=0,B26=0),0,D26/B26)</f>
        <v>0.72332649907166968</v>
      </c>
      <c r="F26" s="152">
        <f>SUM(F18:F25)</f>
        <v>43</v>
      </c>
      <c r="G26" s="153">
        <f>SUM(G18:G25)</f>
        <v>24</v>
      </c>
      <c r="H26" s="153">
        <f>SUM(H18:H25)</f>
        <v>25</v>
      </c>
      <c r="I26" s="155">
        <f>IF(OR(H26=0,F26=0),0,H26/F26)</f>
        <v>0.58139534883720934</v>
      </c>
      <c r="J26" s="123"/>
      <c r="K26" s="123"/>
      <c r="L26" s="145">
        <f t="shared" si="2"/>
        <v>-80.022000000000048</v>
      </c>
      <c r="M26" s="156">
        <f t="shared" si="3"/>
        <v>-18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560</v>
      </c>
      <c r="F31" s="132">
        <v>0</v>
      </c>
      <c r="G31" s="114">
        <v>0</v>
      </c>
      <c r="H31" s="114">
        <v>0</v>
      </c>
      <c r="I31" s="133" t="s">
        <v>560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560</v>
      </c>
      <c r="F32" s="135">
        <v>0</v>
      </c>
      <c r="G32" s="113">
        <v>0</v>
      </c>
      <c r="H32" s="113">
        <v>0</v>
      </c>
      <c r="I32" s="136" t="s">
        <v>560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4.4349999999999996</v>
      </c>
      <c r="D33" s="113">
        <v>0</v>
      </c>
      <c r="E33" s="134" t="s">
        <v>560</v>
      </c>
      <c r="F33" s="135">
        <v>0</v>
      </c>
      <c r="G33" s="113">
        <v>1</v>
      </c>
      <c r="H33" s="113">
        <v>0</v>
      </c>
      <c r="I33" s="136" t="s">
        <v>560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560</v>
      </c>
      <c r="F34" s="135">
        <v>0</v>
      </c>
      <c r="G34" s="113">
        <v>0</v>
      </c>
      <c r="H34" s="113">
        <v>0</v>
      </c>
      <c r="I34" s="136" t="s">
        <v>560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560</v>
      </c>
      <c r="F35" s="135">
        <v>0</v>
      </c>
      <c r="G35" s="113">
        <v>0</v>
      </c>
      <c r="H35" s="113">
        <v>0</v>
      </c>
      <c r="I35" s="136" t="s">
        <v>560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560</v>
      </c>
      <c r="F36" s="135">
        <v>0</v>
      </c>
      <c r="G36" s="113">
        <v>0</v>
      </c>
      <c r="H36" s="113">
        <v>0</v>
      </c>
      <c r="I36" s="136" t="s">
        <v>560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560</v>
      </c>
      <c r="F37" s="135">
        <v>0</v>
      </c>
      <c r="G37" s="113">
        <v>0</v>
      </c>
      <c r="H37" s="113">
        <v>0</v>
      </c>
      <c r="I37" s="136" t="s">
        <v>560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560</v>
      </c>
      <c r="F38" s="248">
        <v>0</v>
      </c>
      <c r="G38" s="246">
        <v>0</v>
      </c>
      <c r="H38" s="246">
        <v>0</v>
      </c>
      <c r="I38" s="249" t="s">
        <v>560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4.4349999999999996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110.45</v>
      </c>
      <c r="C33" s="203">
        <v>55</v>
      </c>
      <c r="D33" s="84">
        <f>IF(C33="","",C33-B33)</f>
        <v>-55.45</v>
      </c>
      <c r="E33" s="85">
        <f>IF(C33="","",C33/B33)</f>
        <v>0.49796287913082843</v>
      </c>
      <c r="F33" s="86"/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401.62</v>
      </c>
      <c r="C34" s="204">
        <v>246</v>
      </c>
      <c r="D34" s="87">
        <f t="shared" ref="D34:D45" si="0">IF(C34="","",C34-B34)</f>
        <v>-155.62</v>
      </c>
      <c r="E34" s="88">
        <f t="shared" ref="E34:E45" si="1">IF(C34="","",C34/B34)</f>
        <v>0.61251929684776651</v>
      </c>
      <c r="F34" s="89">
        <v>24.1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3948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8" t="s">
        <v>3887</v>
      </c>
      <c r="B5" s="851">
        <v>1</v>
      </c>
      <c r="C5" s="852">
        <v>15.43</v>
      </c>
      <c r="D5" s="853">
        <v>21</v>
      </c>
      <c r="E5" s="854">
        <v>2</v>
      </c>
      <c r="F5" s="855">
        <v>29.53</v>
      </c>
      <c r="G5" s="856">
        <v>19.5</v>
      </c>
      <c r="H5" s="857">
        <v>1</v>
      </c>
      <c r="I5" s="858">
        <v>15.62</v>
      </c>
      <c r="J5" s="859">
        <v>38</v>
      </c>
      <c r="K5" s="860">
        <v>13.87</v>
      </c>
      <c r="L5" s="857">
        <v>8</v>
      </c>
      <c r="M5" s="857">
        <v>72</v>
      </c>
      <c r="N5" s="861">
        <v>23.91</v>
      </c>
      <c r="O5" s="857" t="s">
        <v>3888</v>
      </c>
      <c r="P5" s="862" t="s">
        <v>3889</v>
      </c>
      <c r="Q5" s="863">
        <f>H5-B5</f>
        <v>0</v>
      </c>
      <c r="R5" s="863">
        <f>I5-C5</f>
        <v>0.1899999999999995</v>
      </c>
      <c r="S5" s="851">
        <f>IF(H5=0,"",H5*N5)</f>
        <v>23.91</v>
      </c>
      <c r="T5" s="851">
        <f>IF(H5=0,"",H5*J5)</f>
        <v>38</v>
      </c>
      <c r="U5" s="851">
        <f>IF(H5=0,"",T5-S5)</f>
        <v>14.09</v>
      </c>
      <c r="V5" s="864">
        <f>IF(H5=0,"",T5/S5)</f>
        <v>1.589293182768716</v>
      </c>
      <c r="W5" s="865">
        <v>14.09</v>
      </c>
    </row>
    <row r="6" spans="1:23" ht="14.4" customHeight="1" x14ac:dyDescent="0.3">
      <c r="A6" s="879" t="s">
        <v>3890</v>
      </c>
      <c r="B6" s="830">
        <v>4</v>
      </c>
      <c r="C6" s="831">
        <v>31.08</v>
      </c>
      <c r="D6" s="832">
        <v>17</v>
      </c>
      <c r="E6" s="814">
        <v>4</v>
      </c>
      <c r="F6" s="815">
        <v>31.08</v>
      </c>
      <c r="G6" s="816">
        <v>11</v>
      </c>
      <c r="H6" s="817">
        <v>2</v>
      </c>
      <c r="I6" s="818">
        <v>18.39</v>
      </c>
      <c r="J6" s="823">
        <v>8</v>
      </c>
      <c r="K6" s="819">
        <v>7.77</v>
      </c>
      <c r="L6" s="817">
        <v>5</v>
      </c>
      <c r="M6" s="817">
        <v>45</v>
      </c>
      <c r="N6" s="820">
        <v>15.05</v>
      </c>
      <c r="O6" s="817" t="s">
        <v>3888</v>
      </c>
      <c r="P6" s="833" t="s">
        <v>3891</v>
      </c>
      <c r="Q6" s="821">
        <f t="shared" ref="Q6:R34" si="0">H6-B6</f>
        <v>-2</v>
      </c>
      <c r="R6" s="821">
        <f t="shared" si="0"/>
        <v>-12.689999999999998</v>
      </c>
      <c r="S6" s="830">
        <f t="shared" ref="S6:S34" si="1">IF(H6=0,"",H6*N6)</f>
        <v>30.1</v>
      </c>
      <c r="T6" s="830">
        <f t="shared" ref="T6:T34" si="2">IF(H6=0,"",H6*J6)</f>
        <v>16</v>
      </c>
      <c r="U6" s="830">
        <f t="shared" ref="U6:U34" si="3">IF(H6=0,"",T6-S6)</f>
        <v>-14.100000000000001</v>
      </c>
      <c r="V6" s="834">
        <f t="shared" ref="V6:V34" si="4">IF(H6=0,"",T6/S6)</f>
        <v>0.53156146179401986</v>
      </c>
      <c r="W6" s="822"/>
    </row>
    <row r="7" spans="1:23" ht="14.4" customHeight="1" x14ac:dyDescent="0.3">
      <c r="A7" s="879" t="s">
        <v>3892</v>
      </c>
      <c r="B7" s="830">
        <v>1</v>
      </c>
      <c r="C7" s="831">
        <v>33.15</v>
      </c>
      <c r="D7" s="832">
        <v>26</v>
      </c>
      <c r="E7" s="835"/>
      <c r="F7" s="818"/>
      <c r="G7" s="823"/>
      <c r="H7" s="814">
        <v>1</v>
      </c>
      <c r="I7" s="815">
        <v>33.15</v>
      </c>
      <c r="J7" s="816">
        <v>29</v>
      </c>
      <c r="K7" s="819">
        <v>33.15</v>
      </c>
      <c r="L7" s="817">
        <v>15</v>
      </c>
      <c r="M7" s="817">
        <v>135</v>
      </c>
      <c r="N7" s="820">
        <v>45.08</v>
      </c>
      <c r="O7" s="817" t="s">
        <v>3888</v>
      </c>
      <c r="P7" s="833" t="s">
        <v>3893</v>
      </c>
      <c r="Q7" s="821">
        <f t="shared" si="0"/>
        <v>0</v>
      </c>
      <c r="R7" s="821">
        <f t="shared" si="0"/>
        <v>0</v>
      </c>
      <c r="S7" s="830">
        <f t="shared" si="1"/>
        <v>45.08</v>
      </c>
      <c r="T7" s="830">
        <f t="shared" si="2"/>
        <v>29</v>
      </c>
      <c r="U7" s="830">
        <f t="shared" si="3"/>
        <v>-16.079999999999998</v>
      </c>
      <c r="V7" s="834">
        <f t="shared" si="4"/>
        <v>0.64330079858030176</v>
      </c>
      <c r="W7" s="822"/>
    </row>
    <row r="8" spans="1:23" ht="14.4" customHeight="1" x14ac:dyDescent="0.3">
      <c r="A8" s="879" t="s">
        <v>3894</v>
      </c>
      <c r="B8" s="824">
        <v>5</v>
      </c>
      <c r="C8" s="825">
        <v>102.52</v>
      </c>
      <c r="D8" s="826">
        <v>31</v>
      </c>
      <c r="E8" s="835">
        <v>1</v>
      </c>
      <c r="F8" s="818">
        <v>20.34</v>
      </c>
      <c r="G8" s="823">
        <v>29</v>
      </c>
      <c r="H8" s="817">
        <v>3</v>
      </c>
      <c r="I8" s="818">
        <v>61.02</v>
      </c>
      <c r="J8" s="823">
        <v>25.3</v>
      </c>
      <c r="K8" s="819">
        <v>20.34</v>
      </c>
      <c r="L8" s="817">
        <v>10</v>
      </c>
      <c r="M8" s="817">
        <v>87</v>
      </c>
      <c r="N8" s="820">
        <v>28.99</v>
      </c>
      <c r="O8" s="817" t="s">
        <v>3888</v>
      </c>
      <c r="P8" s="833" t="s">
        <v>3895</v>
      </c>
      <c r="Q8" s="821">
        <f t="shared" si="0"/>
        <v>-2</v>
      </c>
      <c r="R8" s="821">
        <f t="shared" si="0"/>
        <v>-41.499999999999993</v>
      </c>
      <c r="S8" s="830">
        <f t="shared" si="1"/>
        <v>86.97</v>
      </c>
      <c r="T8" s="830">
        <f t="shared" si="2"/>
        <v>75.900000000000006</v>
      </c>
      <c r="U8" s="830">
        <f t="shared" si="3"/>
        <v>-11.069999999999993</v>
      </c>
      <c r="V8" s="834">
        <f t="shared" si="4"/>
        <v>0.87271472921697146</v>
      </c>
      <c r="W8" s="822">
        <v>10.01</v>
      </c>
    </row>
    <row r="9" spans="1:23" ht="14.4" customHeight="1" x14ac:dyDescent="0.3">
      <c r="A9" s="879" t="s">
        <v>3896</v>
      </c>
      <c r="B9" s="830">
        <v>1</v>
      </c>
      <c r="C9" s="831">
        <v>12.38</v>
      </c>
      <c r="D9" s="832">
        <v>31</v>
      </c>
      <c r="E9" s="814"/>
      <c r="F9" s="815"/>
      <c r="G9" s="816"/>
      <c r="H9" s="817"/>
      <c r="I9" s="818"/>
      <c r="J9" s="823"/>
      <c r="K9" s="819">
        <v>12.38</v>
      </c>
      <c r="L9" s="817">
        <v>7</v>
      </c>
      <c r="M9" s="817">
        <v>61</v>
      </c>
      <c r="N9" s="820">
        <v>20.350000000000001</v>
      </c>
      <c r="O9" s="817" t="s">
        <v>3888</v>
      </c>
      <c r="P9" s="833" t="s">
        <v>3897</v>
      </c>
      <c r="Q9" s="821">
        <f t="shared" si="0"/>
        <v>-1</v>
      </c>
      <c r="R9" s="821">
        <f t="shared" si="0"/>
        <v>-12.38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4" t="str">
        <f t="shared" si="4"/>
        <v/>
      </c>
      <c r="W9" s="822"/>
    </row>
    <row r="10" spans="1:23" ht="14.4" customHeight="1" x14ac:dyDescent="0.3">
      <c r="A10" s="880" t="s">
        <v>3898</v>
      </c>
      <c r="B10" s="866">
        <v>1</v>
      </c>
      <c r="C10" s="867">
        <v>12.65</v>
      </c>
      <c r="D10" s="836">
        <v>8</v>
      </c>
      <c r="E10" s="868">
        <v>2</v>
      </c>
      <c r="F10" s="869">
        <v>25.3</v>
      </c>
      <c r="G10" s="827">
        <v>9.5</v>
      </c>
      <c r="H10" s="870">
        <v>1</v>
      </c>
      <c r="I10" s="871">
        <v>12.65</v>
      </c>
      <c r="J10" s="828">
        <v>9</v>
      </c>
      <c r="K10" s="872">
        <v>12.65</v>
      </c>
      <c r="L10" s="870">
        <v>7</v>
      </c>
      <c r="M10" s="870">
        <v>61</v>
      </c>
      <c r="N10" s="873">
        <v>20.38</v>
      </c>
      <c r="O10" s="870" t="s">
        <v>3888</v>
      </c>
      <c r="P10" s="874" t="s">
        <v>3899</v>
      </c>
      <c r="Q10" s="875">
        <f t="shared" si="0"/>
        <v>0</v>
      </c>
      <c r="R10" s="875">
        <f t="shared" si="0"/>
        <v>0</v>
      </c>
      <c r="S10" s="866">
        <f t="shared" si="1"/>
        <v>20.38</v>
      </c>
      <c r="T10" s="866">
        <f t="shared" si="2"/>
        <v>9</v>
      </c>
      <c r="U10" s="866">
        <f t="shared" si="3"/>
        <v>-11.379999999999999</v>
      </c>
      <c r="V10" s="876">
        <f t="shared" si="4"/>
        <v>0.44160942100098138</v>
      </c>
      <c r="W10" s="829"/>
    </row>
    <row r="11" spans="1:23" ht="14.4" customHeight="1" x14ac:dyDescent="0.3">
      <c r="A11" s="879" t="s">
        <v>3900</v>
      </c>
      <c r="B11" s="830">
        <v>1</v>
      </c>
      <c r="C11" s="831">
        <v>2.61</v>
      </c>
      <c r="D11" s="832">
        <v>1</v>
      </c>
      <c r="E11" s="835">
        <v>1</v>
      </c>
      <c r="F11" s="818">
        <v>10.96</v>
      </c>
      <c r="G11" s="823">
        <v>6</v>
      </c>
      <c r="H11" s="814">
        <v>1</v>
      </c>
      <c r="I11" s="815">
        <v>5.05</v>
      </c>
      <c r="J11" s="816">
        <v>3</v>
      </c>
      <c r="K11" s="819">
        <v>6.5</v>
      </c>
      <c r="L11" s="817">
        <v>4</v>
      </c>
      <c r="M11" s="817">
        <v>39</v>
      </c>
      <c r="N11" s="820">
        <v>13.09</v>
      </c>
      <c r="O11" s="817" t="s">
        <v>3888</v>
      </c>
      <c r="P11" s="833" t="s">
        <v>3901</v>
      </c>
      <c r="Q11" s="821">
        <f t="shared" si="0"/>
        <v>0</v>
      </c>
      <c r="R11" s="821">
        <f t="shared" si="0"/>
        <v>2.44</v>
      </c>
      <c r="S11" s="830">
        <f t="shared" si="1"/>
        <v>13.09</v>
      </c>
      <c r="T11" s="830">
        <f t="shared" si="2"/>
        <v>3</v>
      </c>
      <c r="U11" s="830">
        <f t="shared" si="3"/>
        <v>-10.09</v>
      </c>
      <c r="V11" s="834">
        <f t="shared" si="4"/>
        <v>0.22918258212375861</v>
      </c>
      <c r="W11" s="822"/>
    </row>
    <row r="12" spans="1:23" ht="14.4" customHeight="1" x14ac:dyDescent="0.3">
      <c r="A12" s="879" t="s">
        <v>3902</v>
      </c>
      <c r="B12" s="830">
        <v>2</v>
      </c>
      <c r="C12" s="831">
        <v>1.54</v>
      </c>
      <c r="D12" s="832">
        <v>1</v>
      </c>
      <c r="E12" s="814">
        <v>3</v>
      </c>
      <c r="F12" s="815">
        <v>6.34</v>
      </c>
      <c r="G12" s="816">
        <v>8</v>
      </c>
      <c r="H12" s="817"/>
      <c r="I12" s="818"/>
      <c r="J12" s="823"/>
      <c r="K12" s="819">
        <v>2.2200000000000002</v>
      </c>
      <c r="L12" s="817">
        <v>3</v>
      </c>
      <c r="M12" s="817">
        <v>30</v>
      </c>
      <c r="N12" s="820">
        <v>10.06</v>
      </c>
      <c r="O12" s="817" t="s">
        <v>3888</v>
      </c>
      <c r="P12" s="833" t="s">
        <v>3903</v>
      </c>
      <c r="Q12" s="821">
        <f t="shared" si="0"/>
        <v>-2</v>
      </c>
      <c r="R12" s="821">
        <f t="shared" si="0"/>
        <v>-1.54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4" t="str">
        <f t="shared" si="4"/>
        <v/>
      </c>
      <c r="W12" s="822"/>
    </row>
    <row r="13" spans="1:23" ht="14.4" customHeight="1" x14ac:dyDescent="0.3">
      <c r="A13" s="879" t="s">
        <v>3904</v>
      </c>
      <c r="B13" s="830">
        <v>1</v>
      </c>
      <c r="C13" s="831">
        <v>1.6</v>
      </c>
      <c r="D13" s="832">
        <v>2</v>
      </c>
      <c r="E13" s="835">
        <v>1</v>
      </c>
      <c r="F13" s="818">
        <v>2.38</v>
      </c>
      <c r="G13" s="823">
        <v>5</v>
      </c>
      <c r="H13" s="814">
        <v>1</v>
      </c>
      <c r="I13" s="815">
        <v>2.38</v>
      </c>
      <c r="J13" s="816">
        <v>3</v>
      </c>
      <c r="K13" s="819">
        <v>2.38</v>
      </c>
      <c r="L13" s="817">
        <v>3</v>
      </c>
      <c r="M13" s="817">
        <v>31</v>
      </c>
      <c r="N13" s="820">
        <v>10.33</v>
      </c>
      <c r="O13" s="817" t="s">
        <v>3888</v>
      </c>
      <c r="P13" s="833" t="s">
        <v>3905</v>
      </c>
      <c r="Q13" s="821">
        <f t="shared" si="0"/>
        <v>0</v>
      </c>
      <c r="R13" s="821">
        <f t="shared" si="0"/>
        <v>0.7799999999999998</v>
      </c>
      <c r="S13" s="830">
        <f t="shared" si="1"/>
        <v>10.33</v>
      </c>
      <c r="T13" s="830">
        <f t="shared" si="2"/>
        <v>3</v>
      </c>
      <c r="U13" s="830">
        <f t="shared" si="3"/>
        <v>-7.33</v>
      </c>
      <c r="V13" s="834">
        <f t="shared" si="4"/>
        <v>0.29041626331074538</v>
      </c>
      <c r="W13" s="822"/>
    </row>
    <row r="14" spans="1:23" ht="14.4" customHeight="1" x14ac:dyDescent="0.3">
      <c r="A14" s="879" t="s">
        <v>3906</v>
      </c>
      <c r="B14" s="824">
        <v>15</v>
      </c>
      <c r="C14" s="825">
        <v>24.12</v>
      </c>
      <c r="D14" s="826">
        <v>6.7</v>
      </c>
      <c r="E14" s="835">
        <v>2</v>
      </c>
      <c r="F14" s="818">
        <v>3.33</v>
      </c>
      <c r="G14" s="823">
        <v>3.5</v>
      </c>
      <c r="H14" s="817">
        <v>3</v>
      </c>
      <c r="I14" s="818">
        <v>4.93</v>
      </c>
      <c r="J14" s="823">
        <v>2.2999999999999998</v>
      </c>
      <c r="K14" s="819">
        <v>1.67</v>
      </c>
      <c r="L14" s="817">
        <v>3</v>
      </c>
      <c r="M14" s="817">
        <v>27</v>
      </c>
      <c r="N14" s="820">
        <v>8.92</v>
      </c>
      <c r="O14" s="817" t="s">
        <v>3888</v>
      </c>
      <c r="P14" s="833" t="s">
        <v>3907</v>
      </c>
      <c r="Q14" s="821">
        <f t="shared" si="0"/>
        <v>-12</v>
      </c>
      <c r="R14" s="821">
        <f t="shared" si="0"/>
        <v>-19.190000000000001</v>
      </c>
      <c r="S14" s="830">
        <f t="shared" si="1"/>
        <v>26.759999999999998</v>
      </c>
      <c r="T14" s="830">
        <f t="shared" si="2"/>
        <v>6.8999999999999995</v>
      </c>
      <c r="U14" s="830">
        <f t="shared" si="3"/>
        <v>-19.86</v>
      </c>
      <c r="V14" s="834">
        <f t="shared" si="4"/>
        <v>0.25784753363228702</v>
      </c>
      <c r="W14" s="822"/>
    </row>
    <row r="15" spans="1:23" ht="14.4" customHeight="1" x14ac:dyDescent="0.3">
      <c r="A15" s="879" t="s">
        <v>3908</v>
      </c>
      <c r="B15" s="824">
        <v>1</v>
      </c>
      <c r="C15" s="825">
        <v>1.55</v>
      </c>
      <c r="D15" s="826">
        <v>28</v>
      </c>
      <c r="E15" s="835"/>
      <c r="F15" s="818"/>
      <c r="G15" s="823"/>
      <c r="H15" s="817"/>
      <c r="I15" s="818"/>
      <c r="J15" s="823"/>
      <c r="K15" s="819">
        <v>1.55</v>
      </c>
      <c r="L15" s="817">
        <v>5</v>
      </c>
      <c r="M15" s="817">
        <v>43</v>
      </c>
      <c r="N15" s="820">
        <v>14.39</v>
      </c>
      <c r="O15" s="817" t="s">
        <v>3888</v>
      </c>
      <c r="P15" s="833" t="s">
        <v>3909</v>
      </c>
      <c r="Q15" s="821">
        <f t="shared" si="0"/>
        <v>-1</v>
      </c>
      <c r="R15" s="821">
        <f t="shared" si="0"/>
        <v>-1.55</v>
      </c>
      <c r="S15" s="830" t="str">
        <f t="shared" si="1"/>
        <v/>
      </c>
      <c r="T15" s="830" t="str">
        <f t="shared" si="2"/>
        <v/>
      </c>
      <c r="U15" s="830" t="str">
        <f t="shared" si="3"/>
        <v/>
      </c>
      <c r="V15" s="834" t="str">
        <f t="shared" si="4"/>
        <v/>
      </c>
      <c r="W15" s="822"/>
    </row>
    <row r="16" spans="1:23" ht="14.4" customHeight="1" x14ac:dyDescent="0.3">
      <c r="A16" s="879" t="s">
        <v>3910</v>
      </c>
      <c r="B16" s="830"/>
      <c r="C16" s="831"/>
      <c r="D16" s="832"/>
      <c r="E16" s="835"/>
      <c r="F16" s="818"/>
      <c r="G16" s="823"/>
      <c r="H16" s="814">
        <v>3</v>
      </c>
      <c r="I16" s="815">
        <v>2.97</v>
      </c>
      <c r="J16" s="816">
        <v>4.3</v>
      </c>
      <c r="K16" s="819">
        <v>1.06</v>
      </c>
      <c r="L16" s="817">
        <v>4</v>
      </c>
      <c r="M16" s="817">
        <v>34</v>
      </c>
      <c r="N16" s="820">
        <v>11.35</v>
      </c>
      <c r="O16" s="817" t="s">
        <v>3888</v>
      </c>
      <c r="P16" s="833" t="s">
        <v>3911</v>
      </c>
      <c r="Q16" s="821">
        <f t="shared" si="0"/>
        <v>3</v>
      </c>
      <c r="R16" s="821">
        <f t="shared" si="0"/>
        <v>2.97</v>
      </c>
      <c r="S16" s="830">
        <f t="shared" si="1"/>
        <v>34.049999999999997</v>
      </c>
      <c r="T16" s="830">
        <f t="shared" si="2"/>
        <v>12.899999999999999</v>
      </c>
      <c r="U16" s="830">
        <f t="shared" si="3"/>
        <v>-21.15</v>
      </c>
      <c r="V16" s="834">
        <f t="shared" si="4"/>
        <v>0.3788546255506608</v>
      </c>
      <c r="W16" s="822"/>
    </row>
    <row r="17" spans="1:23" ht="14.4" customHeight="1" x14ac:dyDescent="0.3">
      <c r="A17" s="879" t="s">
        <v>3912</v>
      </c>
      <c r="B17" s="830">
        <v>1</v>
      </c>
      <c r="C17" s="831">
        <v>0.42</v>
      </c>
      <c r="D17" s="832">
        <v>2</v>
      </c>
      <c r="E17" s="835"/>
      <c r="F17" s="818"/>
      <c r="G17" s="823"/>
      <c r="H17" s="814">
        <v>2</v>
      </c>
      <c r="I17" s="815">
        <v>0.87</v>
      </c>
      <c r="J17" s="816">
        <v>1</v>
      </c>
      <c r="K17" s="819">
        <v>0.42</v>
      </c>
      <c r="L17" s="817">
        <v>1</v>
      </c>
      <c r="M17" s="817">
        <v>7</v>
      </c>
      <c r="N17" s="820">
        <v>2.46</v>
      </c>
      <c r="O17" s="817" t="s">
        <v>3888</v>
      </c>
      <c r="P17" s="833" t="s">
        <v>3913</v>
      </c>
      <c r="Q17" s="821">
        <f t="shared" si="0"/>
        <v>1</v>
      </c>
      <c r="R17" s="821">
        <f t="shared" si="0"/>
        <v>0.45</v>
      </c>
      <c r="S17" s="830">
        <f t="shared" si="1"/>
        <v>4.92</v>
      </c>
      <c r="T17" s="830">
        <f t="shared" si="2"/>
        <v>2</v>
      </c>
      <c r="U17" s="830">
        <f t="shared" si="3"/>
        <v>-2.92</v>
      </c>
      <c r="V17" s="834">
        <f t="shared" si="4"/>
        <v>0.4065040650406504</v>
      </c>
      <c r="W17" s="822"/>
    </row>
    <row r="18" spans="1:23" ht="14.4" customHeight="1" x14ac:dyDescent="0.3">
      <c r="A18" s="879" t="s">
        <v>3914</v>
      </c>
      <c r="B18" s="830"/>
      <c r="C18" s="831"/>
      <c r="D18" s="832"/>
      <c r="E18" s="814">
        <v>1</v>
      </c>
      <c r="F18" s="815">
        <v>2.69</v>
      </c>
      <c r="G18" s="816">
        <v>2</v>
      </c>
      <c r="H18" s="817"/>
      <c r="I18" s="818"/>
      <c r="J18" s="823"/>
      <c r="K18" s="819">
        <v>7.26</v>
      </c>
      <c r="L18" s="817">
        <v>4</v>
      </c>
      <c r="M18" s="817">
        <v>39</v>
      </c>
      <c r="N18" s="820">
        <v>13.04</v>
      </c>
      <c r="O18" s="817" t="s">
        <v>3888</v>
      </c>
      <c r="P18" s="833" t="s">
        <v>3915</v>
      </c>
      <c r="Q18" s="821">
        <f t="shared" si="0"/>
        <v>0</v>
      </c>
      <c r="R18" s="821">
        <f t="shared" si="0"/>
        <v>0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4" t="str">
        <f t="shared" si="4"/>
        <v/>
      </c>
      <c r="W18" s="822"/>
    </row>
    <row r="19" spans="1:23" ht="14.4" customHeight="1" x14ac:dyDescent="0.3">
      <c r="A19" s="880" t="s">
        <v>3916</v>
      </c>
      <c r="B19" s="866"/>
      <c r="C19" s="867"/>
      <c r="D19" s="836"/>
      <c r="E19" s="868">
        <v>1</v>
      </c>
      <c r="F19" s="869">
        <v>3.97</v>
      </c>
      <c r="G19" s="827">
        <v>2</v>
      </c>
      <c r="H19" s="870"/>
      <c r="I19" s="871"/>
      <c r="J19" s="828"/>
      <c r="K19" s="872">
        <v>9.31</v>
      </c>
      <c r="L19" s="870">
        <v>5</v>
      </c>
      <c r="M19" s="870">
        <v>47</v>
      </c>
      <c r="N19" s="873">
        <v>15.68</v>
      </c>
      <c r="O19" s="870" t="s">
        <v>3888</v>
      </c>
      <c r="P19" s="874" t="s">
        <v>3917</v>
      </c>
      <c r="Q19" s="875">
        <f t="shared" si="0"/>
        <v>0</v>
      </c>
      <c r="R19" s="875">
        <f t="shared" si="0"/>
        <v>0</v>
      </c>
      <c r="S19" s="866" t="str">
        <f t="shared" si="1"/>
        <v/>
      </c>
      <c r="T19" s="866" t="str">
        <f t="shared" si="2"/>
        <v/>
      </c>
      <c r="U19" s="866" t="str">
        <f t="shared" si="3"/>
        <v/>
      </c>
      <c r="V19" s="876" t="str">
        <f t="shared" si="4"/>
        <v/>
      </c>
      <c r="W19" s="829"/>
    </row>
    <row r="20" spans="1:23" ht="14.4" customHeight="1" x14ac:dyDescent="0.3">
      <c r="A20" s="879" t="s">
        <v>3918</v>
      </c>
      <c r="B20" s="830"/>
      <c r="C20" s="831"/>
      <c r="D20" s="832"/>
      <c r="E20" s="814">
        <v>1</v>
      </c>
      <c r="F20" s="815">
        <v>4.4400000000000004</v>
      </c>
      <c r="G20" s="816">
        <v>35</v>
      </c>
      <c r="H20" s="817"/>
      <c r="I20" s="818"/>
      <c r="J20" s="823"/>
      <c r="K20" s="819">
        <v>4.2300000000000004</v>
      </c>
      <c r="L20" s="817">
        <v>4</v>
      </c>
      <c r="M20" s="817">
        <v>33</v>
      </c>
      <c r="N20" s="820">
        <v>10.88</v>
      </c>
      <c r="O20" s="817" t="s">
        <v>3360</v>
      </c>
      <c r="P20" s="833" t="s">
        <v>3919</v>
      </c>
      <c r="Q20" s="821">
        <f t="shared" si="0"/>
        <v>0</v>
      </c>
      <c r="R20" s="821">
        <f t="shared" si="0"/>
        <v>0</v>
      </c>
      <c r="S20" s="830" t="str">
        <f t="shared" si="1"/>
        <v/>
      </c>
      <c r="T20" s="830" t="str">
        <f t="shared" si="2"/>
        <v/>
      </c>
      <c r="U20" s="830" t="str">
        <f t="shared" si="3"/>
        <v/>
      </c>
      <c r="V20" s="834" t="str">
        <f t="shared" si="4"/>
        <v/>
      </c>
      <c r="W20" s="822"/>
    </row>
    <row r="21" spans="1:23" ht="14.4" customHeight="1" x14ac:dyDescent="0.3">
      <c r="A21" s="879" t="s">
        <v>3920</v>
      </c>
      <c r="B21" s="830">
        <v>1</v>
      </c>
      <c r="C21" s="831">
        <v>1.5</v>
      </c>
      <c r="D21" s="832">
        <v>4</v>
      </c>
      <c r="E21" s="835"/>
      <c r="F21" s="818"/>
      <c r="G21" s="823"/>
      <c r="H21" s="814"/>
      <c r="I21" s="815"/>
      <c r="J21" s="816"/>
      <c r="K21" s="819">
        <v>1.45</v>
      </c>
      <c r="L21" s="817">
        <v>4</v>
      </c>
      <c r="M21" s="817">
        <v>32</v>
      </c>
      <c r="N21" s="820">
        <v>10.67</v>
      </c>
      <c r="O21" s="817" t="s">
        <v>3888</v>
      </c>
      <c r="P21" s="833" t="s">
        <v>3921</v>
      </c>
      <c r="Q21" s="821">
        <f t="shared" si="0"/>
        <v>-1</v>
      </c>
      <c r="R21" s="821">
        <f t="shared" si="0"/>
        <v>-1.5</v>
      </c>
      <c r="S21" s="830" t="str">
        <f t="shared" si="1"/>
        <v/>
      </c>
      <c r="T21" s="830" t="str">
        <f t="shared" si="2"/>
        <v/>
      </c>
      <c r="U21" s="830" t="str">
        <f t="shared" si="3"/>
        <v/>
      </c>
      <c r="V21" s="834" t="str">
        <f t="shared" si="4"/>
        <v/>
      </c>
      <c r="W21" s="822"/>
    </row>
    <row r="22" spans="1:23" ht="14.4" customHeight="1" x14ac:dyDescent="0.3">
      <c r="A22" s="880" t="s">
        <v>3922</v>
      </c>
      <c r="B22" s="866"/>
      <c r="C22" s="867"/>
      <c r="D22" s="836"/>
      <c r="E22" s="877"/>
      <c r="F22" s="871"/>
      <c r="G22" s="828"/>
      <c r="H22" s="868">
        <v>1</v>
      </c>
      <c r="I22" s="869">
        <v>2.69</v>
      </c>
      <c r="J22" s="827">
        <v>3</v>
      </c>
      <c r="K22" s="872">
        <v>2.69</v>
      </c>
      <c r="L22" s="870">
        <v>3</v>
      </c>
      <c r="M22" s="870">
        <v>31</v>
      </c>
      <c r="N22" s="873">
        <v>10.34</v>
      </c>
      <c r="O22" s="870" t="s">
        <v>3888</v>
      </c>
      <c r="P22" s="874" t="s">
        <v>3923</v>
      </c>
      <c r="Q22" s="875">
        <f t="shared" si="0"/>
        <v>1</v>
      </c>
      <c r="R22" s="875">
        <f t="shared" si="0"/>
        <v>2.69</v>
      </c>
      <c r="S22" s="866">
        <f t="shared" si="1"/>
        <v>10.34</v>
      </c>
      <c r="T22" s="866">
        <f t="shared" si="2"/>
        <v>3</v>
      </c>
      <c r="U22" s="866">
        <f t="shared" si="3"/>
        <v>-7.34</v>
      </c>
      <c r="V22" s="876">
        <f t="shared" si="4"/>
        <v>0.29013539651837522</v>
      </c>
      <c r="W22" s="829"/>
    </row>
    <row r="23" spans="1:23" ht="14.4" customHeight="1" x14ac:dyDescent="0.3">
      <c r="A23" s="879" t="s">
        <v>3924</v>
      </c>
      <c r="B23" s="824">
        <v>1</v>
      </c>
      <c r="C23" s="825">
        <v>8.4600000000000009</v>
      </c>
      <c r="D23" s="826">
        <v>6</v>
      </c>
      <c r="E23" s="835"/>
      <c r="F23" s="818"/>
      <c r="G23" s="823"/>
      <c r="H23" s="817"/>
      <c r="I23" s="818"/>
      <c r="J23" s="823"/>
      <c r="K23" s="819">
        <v>8.5</v>
      </c>
      <c r="L23" s="817">
        <v>7</v>
      </c>
      <c r="M23" s="817">
        <v>67</v>
      </c>
      <c r="N23" s="820">
        <v>22.19</v>
      </c>
      <c r="O23" s="817" t="s">
        <v>3888</v>
      </c>
      <c r="P23" s="833" t="s">
        <v>3925</v>
      </c>
      <c r="Q23" s="821">
        <f t="shared" si="0"/>
        <v>-1</v>
      </c>
      <c r="R23" s="821">
        <f t="shared" si="0"/>
        <v>-8.4600000000000009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4" t="str">
        <f t="shared" si="4"/>
        <v/>
      </c>
      <c r="W23" s="822"/>
    </row>
    <row r="24" spans="1:23" ht="14.4" customHeight="1" x14ac:dyDescent="0.3">
      <c r="A24" s="879" t="s">
        <v>3926</v>
      </c>
      <c r="B24" s="830"/>
      <c r="C24" s="831"/>
      <c r="D24" s="832"/>
      <c r="E24" s="835"/>
      <c r="F24" s="818"/>
      <c r="G24" s="823"/>
      <c r="H24" s="814">
        <v>1</v>
      </c>
      <c r="I24" s="815">
        <v>3.31</v>
      </c>
      <c r="J24" s="816">
        <v>7</v>
      </c>
      <c r="K24" s="819">
        <v>0.53</v>
      </c>
      <c r="L24" s="817">
        <v>3</v>
      </c>
      <c r="M24" s="817">
        <v>23</v>
      </c>
      <c r="N24" s="820">
        <v>7.6</v>
      </c>
      <c r="O24" s="817" t="s">
        <v>3888</v>
      </c>
      <c r="P24" s="833" t="s">
        <v>3927</v>
      </c>
      <c r="Q24" s="821">
        <f t="shared" si="0"/>
        <v>1</v>
      </c>
      <c r="R24" s="821">
        <f t="shared" si="0"/>
        <v>3.31</v>
      </c>
      <c r="S24" s="830">
        <f t="shared" si="1"/>
        <v>7.6</v>
      </c>
      <c r="T24" s="830">
        <f t="shared" si="2"/>
        <v>7</v>
      </c>
      <c r="U24" s="830">
        <f t="shared" si="3"/>
        <v>-0.59999999999999964</v>
      </c>
      <c r="V24" s="834">
        <f t="shared" si="4"/>
        <v>0.92105263157894746</v>
      </c>
      <c r="W24" s="822"/>
    </row>
    <row r="25" spans="1:23" ht="14.4" customHeight="1" x14ac:dyDescent="0.3">
      <c r="A25" s="880" t="s">
        <v>3928</v>
      </c>
      <c r="B25" s="866">
        <v>1</v>
      </c>
      <c r="C25" s="867">
        <v>0.91</v>
      </c>
      <c r="D25" s="836">
        <v>9</v>
      </c>
      <c r="E25" s="877"/>
      <c r="F25" s="871"/>
      <c r="G25" s="828"/>
      <c r="H25" s="868"/>
      <c r="I25" s="869"/>
      <c r="J25" s="827"/>
      <c r="K25" s="872">
        <v>0.91</v>
      </c>
      <c r="L25" s="870">
        <v>3</v>
      </c>
      <c r="M25" s="870">
        <v>30</v>
      </c>
      <c r="N25" s="873">
        <v>9.91</v>
      </c>
      <c r="O25" s="870" t="s">
        <v>3888</v>
      </c>
      <c r="P25" s="874" t="s">
        <v>3929</v>
      </c>
      <c r="Q25" s="875">
        <f t="shared" si="0"/>
        <v>-1</v>
      </c>
      <c r="R25" s="875">
        <f t="shared" si="0"/>
        <v>-0.91</v>
      </c>
      <c r="S25" s="866" t="str">
        <f t="shared" si="1"/>
        <v/>
      </c>
      <c r="T25" s="866" t="str">
        <f t="shared" si="2"/>
        <v/>
      </c>
      <c r="U25" s="866" t="str">
        <f t="shared" si="3"/>
        <v/>
      </c>
      <c r="V25" s="876" t="str">
        <f t="shared" si="4"/>
        <v/>
      </c>
      <c r="W25" s="829"/>
    </row>
    <row r="26" spans="1:23" ht="14.4" customHeight="1" x14ac:dyDescent="0.3">
      <c r="A26" s="879" t="s">
        <v>3930</v>
      </c>
      <c r="B26" s="824">
        <v>1</v>
      </c>
      <c r="C26" s="825">
        <v>2.4</v>
      </c>
      <c r="D26" s="826">
        <v>2</v>
      </c>
      <c r="E26" s="835"/>
      <c r="F26" s="818"/>
      <c r="G26" s="823"/>
      <c r="H26" s="817"/>
      <c r="I26" s="818"/>
      <c r="J26" s="823"/>
      <c r="K26" s="819">
        <v>3.09</v>
      </c>
      <c r="L26" s="817">
        <v>3</v>
      </c>
      <c r="M26" s="817">
        <v>30</v>
      </c>
      <c r="N26" s="820">
        <v>10.119999999999999</v>
      </c>
      <c r="O26" s="817" t="s">
        <v>3888</v>
      </c>
      <c r="P26" s="833" t="s">
        <v>3931</v>
      </c>
      <c r="Q26" s="821">
        <f t="shared" si="0"/>
        <v>-1</v>
      </c>
      <c r="R26" s="821">
        <f t="shared" si="0"/>
        <v>-2.4</v>
      </c>
      <c r="S26" s="830" t="str">
        <f t="shared" si="1"/>
        <v/>
      </c>
      <c r="T26" s="830" t="str">
        <f t="shared" si="2"/>
        <v/>
      </c>
      <c r="U26" s="830" t="str">
        <f t="shared" si="3"/>
        <v/>
      </c>
      <c r="V26" s="834" t="str">
        <f t="shared" si="4"/>
        <v/>
      </c>
      <c r="W26" s="822"/>
    </row>
    <row r="27" spans="1:23" ht="14.4" customHeight="1" x14ac:dyDescent="0.3">
      <c r="A27" s="879" t="s">
        <v>3932</v>
      </c>
      <c r="B27" s="824">
        <v>1</v>
      </c>
      <c r="C27" s="825">
        <v>1.83</v>
      </c>
      <c r="D27" s="826">
        <v>9</v>
      </c>
      <c r="E27" s="835"/>
      <c r="F27" s="818"/>
      <c r="G27" s="823"/>
      <c r="H27" s="817"/>
      <c r="I27" s="818"/>
      <c r="J27" s="823"/>
      <c r="K27" s="819">
        <v>1.83</v>
      </c>
      <c r="L27" s="817">
        <v>3</v>
      </c>
      <c r="M27" s="817">
        <v>31</v>
      </c>
      <c r="N27" s="820">
        <v>10.23</v>
      </c>
      <c r="O27" s="817" t="s">
        <v>3888</v>
      </c>
      <c r="P27" s="833" t="s">
        <v>3933</v>
      </c>
      <c r="Q27" s="821">
        <f t="shared" si="0"/>
        <v>-1</v>
      </c>
      <c r="R27" s="821">
        <f t="shared" si="0"/>
        <v>-1.83</v>
      </c>
      <c r="S27" s="830" t="str">
        <f t="shared" si="1"/>
        <v/>
      </c>
      <c r="T27" s="830" t="str">
        <f t="shared" si="2"/>
        <v/>
      </c>
      <c r="U27" s="830" t="str">
        <f t="shared" si="3"/>
        <v/>
      </c>
      <c r="V27" s="834" t="str">
        <f t="shared" si="4"/>
        <v/>
      </c>
      <c r="W27" s="822"/>
    </row>
    <row r="28" spans="1:23" ht="14.4" customHeight="1" x14ac:dyDescent="0.3">
      <c r="A28" s="879" t="s">
        <v>3934</v>
      </c>
      <c r="B28" s="830">
        <v>1</v>
      </c>
      <c r="C28" s="831">
        <v>7.25</v>
      </c>
      <c r="D28" s="832">
        <v>11</v>
      </c>
      <c r="E28" s="814">
        <v>1</v>
      </c>
      <c r="F28" s="815">
        <v>5.89</v>
      </c>
      <c r="G28" s="816">
        <v>8</v>
      </c>
      <c r="H28" s="817"/>
      <c r="I28" s="818"/>
      <c r="J28" s="823"/>
      <c r="K28" s="819">
        <v>5.89</v>
      </c>
      <c r="L28" s="817">
        <v>7</v>
      </c>
      <c r="M28" s="817">
        <v>66</v>
      </c>
      <c r="N28" s="820">
        <v>21.95</v>
      </c>
      <c r="O28" s="817" t="s">
        <v>3888</v>
      </c>
      <c r="P28" s="833" t="s">
        <v>3935</v>
      </c>
      <c r="Q28" s="821">
        <f t="shared" si="0"/>
        <v>-1</v>
      </c>
      <c r="R28" s="821">
        <f t="shared" si="0"/>
        <v>-7.25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4" t="str">
        <f t="shared" si="4"/>
        <v/>
      </c>
      <c r="W28" s="822"/>
    </row>
    <row r="29" spans="1:23" ht="14.4" customHeight="1" x14ac:dyDescent="0.3">
      <c r="A29" s="879" t="s">
        <v>3936</v>
      </c>
      <c r="B29" s="830">
        <v>2</v>
      </c>
      <c r="C29" s="831">
        <v>4.1500000000000004</v>
      </c>
      <c r="D29" s="832">
        <v>17.5</v>
      </c>
      <c r="E29" s="814">
        <v>2</v>
      </c>
      <c r="F29" s="815">
        <v>3.96</v>
      </c>
      <c r="G29" s="816">
        <v>6.5</v>
      </c>
      <c r="H29" s="817">
        <v>1</v>
      </c>
      <c r="I29" s="818">
        <v>3.21</v>
      </c>
      <c r="J29" s="823">
        <v>5</v>
      </c>
      <c r="K29" s="819">
        <v>2.02</v>
      </c>
      <c r="L29" s="817">
        <v>4</v>
      </c>
      <c r="M29" s="817">
        <v>38</v>
      </c>
      <c r="N29" s="820">
        <v>12.73</v>
      </c>
      <c r="O29" s="817" t="s">
        <v>3888</v>
      </c>
      <c r="P29" s="833" t="s">
        <v>3937</v>
      </c>
      <c r="Q29" s="821">
        <f t="shared" si="0"/>
        <v>-1</v>
      </c>
      <c r="R29" s="821">
        <f t="shared" si="0"/>
        <v>-0.94000000000000039</v>
      </c>
      <c r="S29" s="830">
        <f t="shared" si="1"/>
        <v>12.73</v>
      </c>
      <c r="T29" s="830">
        <f t="shared" si="2"/>
        <v>5</v>
      </c>
      <c r="U29" s="830">
        <f t="shared" si="3"/>
        <v>-7.73</v>
      </c>
      <c r="V29" s="834">
        <f t="shared" si="4"/>
        <v>0.39277297721916732</v>
      </c>
      <c r="W29" s="822"/>
    </row>
    <row r="30" spans="1:23" ht="14.4" customHeight="1" x14ac:dyDescent="0.3">
      <c r="A30" s="879" t="s">
        <v>3938</v>
      </c>
      <c r="B30" s="830"/>
      <c r="C30" s="831"/>
      <c r="D30" s="832"/>
      <c r="E30" s="835"/>
      <c r="F30" s="818"/>
      <c r="G30" s="823"/>
      <c r="H30" s="814">
        <v>1</v>
      </c>
      <c r="I30" s="815">
        <v>4.18</v>
      </c>
      <c r="J30" s="816">
        <v>1</v>
      </c>
      <c r="K30" s="819">
        <v>4.8499999999999996</v>
      </c>
      <c r="L30" s="817">
        <v>5</v>
      </c>
      <c r="M30" s="817">
        <v>48</v>
      </c>
      <c r="N30" s="820">
        <v>16.04</v>
      </c>
      <c r="O30" s="817" t="s">
        <v>3888</v>
      </c>
      <c r="P30" s="833" t="s">
        <v>3939</v>
      </c>
      <c r="Q30" s="821">
        <f t="shared" si="0"/>
        <v>1</v>
      </c>
      <c r="R30" s="821">
        <f t="shared" si="0"/>
        <v>4.18</v>
      </c>
      <c r="S30" s="830">
        <f t="shared" si="1"/>
        <v>16.04</v>
      </c>
      <c r="T30" s="830">
        <f t="shared" si="2"/>
        <v>1</v>
      </c>
      <c r="U30" s="830">
        <f t="shared" si="3"/>
        <v>-15.04</v>
      </c>
      <c r="V30" s="834">
        <f t="shared" si="4"/>
        <v>6.2344139650872821E-2</v>
      </c>
      <c r="W30" s="822"/>
    </row>
    <row r="31" spans="1:23" ht="14.4" customHeight="1" x14ac:dyDescent="0.3">
      <c r="A31" s="879" t="s">
        <v>3940</v>
      </c>
      <c r="B31" s="830"/>
      <c r="C31" s="831"/>
      <c r="D31" s="832"/>
      <c r="E31" s="835">
        <v>2</v>
      </c>
      <c r="F31" s="818">
        <v>0.65</v>
      </c>
      <c r="G31" s="823">
        <v>1</v>
      </c>
      <c r="H31" s="814">
        <v>2</v>
      </c>
      <c r="I31" s="815">
        <v>1.44</v>
      </c>
      <c r="J31" s="816">
        <v>2</v>
      </c>
      <c r="K31" s="819">
        <v>0.85</v>
      </c>
      <c r="L31" s="817">
        <v>3</v>
      </c>
      <c r="M31" s="817">
        <v>23</v>
      </c>
      <c r="N31" s="820">
        <v>7.67</v>
      </c>
      <c r="O31" s="817" t="s">
        <v>3888</v>
      </c>
      <c r="P31" s="833" t="s">
        <v>3941</v>
      </c>
      <c r="Q31" s="821">
        <f t="shared" si="0"/>
        <v>2</v>
      </c>
      <c r="R31" s="821">
        <f t="shared" si="0"/>
        <v>1.44</v>
      </c>
      <c r="S31" s="830">
        <f t="shared" si="1"/>
        <v>15.34</v>
      </c>
      <c r="T31" s="830">
        <f t="shared" si="2"/>
        <v>4</v>
      </c>
      <c r="U31" s="830">
        <f t="shared" si="3"/>
        <v>-11.34</v>
      </c>
      <c r="V31" s="834">
        <f t="shared" si="4"/>
        <v>0.2607561929595828</v>
      </c>
      <c r="W31" s="822"/>
    </row>
    <row r="32" spans="1:23" ht="14.4" customHeight="1" x14ac:dyDescent="0.3">
      <c r="A32" s="879" t="s">
        <v>3942</v>
      </c>
      <c r="B32" s="830"/>
      <c r="C32" s="831"/>
      <c r="D32" s="832"/>
      <c r="E32" s="835"/>
      <c r="F32" s="818"/>
      <c r="G32" s="823"/>
      <c r="H32" s="814">
        <v>1</v>
      </c>
      <c r="I32" s="815">
        <v>37.340000000000003</v>
      </c>
      <c r="J32" s="816">
        <v>30</v>
      </c>
      <c r="K32" s="819">
        <v>37.340000000000003</v>
      </c>
      <c r="L32" s="817">
        <v>15</v>
      </c>
      <c r="M32" s="817">
        <v>132</v>
      </c>
      <c r="N32" s="820">
        <v>43.98</v>
      </c>
      <c r="O32" s="817" t="s">
        <v>3888</v>
      </c>
      <c r="P32" s="833" t="s">
        <v>3943</v>
      </c>
      <c r="Q32" s="821">
        <f t="shared" si="0"/>
        <v>1</v>
      </c>
      <c r="R32" s="821">
        <f t="shared" si="0"/>
        <v>37.340000000000003</v>
      </c>
      <c r="S32" s="830">
        <f t="shared" si="1"/>
        <v>43.98</v>
      </c>
      <c r="T32" s="830">
        <f t="shared" si="2"/>
        <v>30</v>
      </c>
      <c r="U32" s="830">
        <f t="shared" si="3"/>
        <v>-13.979999999999997</v>
      </c>
      <c r="V32" s="834">
        <f t="shared" si="4"/>
        <v>0.68212824010914053</v>
      </c>
      <c r="W32" s="822"/>
    </row>
    <row r="33" spans="1:23" ht="14.4" customHeight="1" x14ac:dyDescent="0.3">
      <c r="A33" s="879" t="s">
        <v>3944</v>
      </c>
      <c r="B33" s="824">
        <v>1</v>
      </c>
      <c r="C33" s="825">
        <v>23.68</v>
      </c>
      <c r="D33" s="826">
        <v>28</v>
      </c>
      <c r="E33" s="835"/>
      <c r="F33" s="818"/>
      <c r="G33" s="823"/>
      <c r="H33" s="817"/>
      <c r="I33" s="818"/>
      <c r="J33" s="823"/>
      <c r="K33" s="819">
        <v>23.68</v>
      </c>
      <c r="L33" s="817">
        <v>10</v>
      </c>
      <c r="M33" s="817">
        <v>87</v>
      </c>
      <c r="N33" s="820">
        <v>28.98</v>
      </c>
      <c r="O33" s="817" t="s">
        <v>3888</v>
      </c>
      <c r="P33" s="833" t="s">
        <v>3945</v>
      </c>
      <c r="Q33" s="821">
        <f t="shared" si="0"/>
        <v>-1</v>
      </c>
      <c r="R33" s="821">
        <f t="shared" si="0"/>
        <v>-23.68</v>
      </c>
      <c r="S33" s="830" t="str">
        <f t="shared" si="1"/>
        <v/>
      </c>
      <c r="T33" s="830" t="str">
        <f t="shared" si="2"/>
        <v/>
      </c>
      <c r="U33" s="830" t="str">
        <f t="shared" si="3"/>
        <v/>
      </c>
      <c r="V33" s="834" t="str">
        <f t="shared" si="4"/>
        <v/>
      </c>
      <c r="W33" s="822"/>
    </row>
    <row r="34" spans="1:23" ht="14.4" customHeight="1" thickBot="1" x14ac:dyDescent="0.35">
      <c r="A34" s="881" t="s">
        <v>3946</v>
      </c>
      <c r="B34" s="882"/>
      <c r="C34" s="883"/>
      <c r="D34" s="884"/>
      <c r="E34" s="885">
        <v>1</v>
      </c>
      <c r="F34" s="886">
        <v>6.85</v>
      </c>
      <c r="G34" s="887">
        <v>1</v>
      </c>
      <c r="H34" s="888"/>
      <c r="I34" s="889"/>
      <c r="J34" s="890"/>
      <c r="K34" s="891">
        <v>3.18</v>
      </c>
      <c r="L34" s="888">
        <v>1</v>
      </c>
      <c r="M34" s="888">
        <v>6</v>
      </c>
      <c r="N34" s="892">
        <v>2.06</v>
      </c>
      <c r="O34" s="888" t="s">
        <v>3888</v>
      </c>
      <c r="P34" s="893" t="s">
        <v>3947</v>
      </c>
      <c r="Q34" s="894">
        <f t="shared" si="0"/>
        <v>0</v>
      </c>
      <c r="R34" s="894">
        <f t="shared" si="0"/>
        <v>0</v>
      </c>
      <c r="S34" s="882" t="str">
        <f t="shared" si="1"/>
        <v/>
      </c>
      <c r="T34" s="882" t="str">
        <f t="shared" si="2"/>
        <v/>
      </c>
      <c r="U34" s="882" t="str">
        <f t="shared" si="3"/>
        <v/>
      </c>
      <c r="V34" s="895" t="str">
        <f t="shared" si="4"/>
        <v/>
      </c>
      <c r="W34" s="89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5:Q1048576">
    <cfRule type="cellIs" dxfId="12" priority="9" stopIfTrue="1" operator="lessThan">
      <formula>0</formula>
    </cfRule>
  </conditionalFormatting>
  <conditionalFormatting sqref="U35:U1048576">
    <cfRule type="cellIs" dxfId="11" priority="8" stopIfTrue="1" operator="greaterThan">
      <formula>0</formula>
    </cfRule>
  </conditionalFormatting>
  <conditionalFormatting sqref="V35:V1048576">
    <cfRule type="cellIs" dxfId="10" priority="7" stopIfTrue="1" operator="greaterThan">
      <formula>1</formula>
    </cfRule>
  </conditionalFormatting>
  <conditionalFormatting sqref="V35:V1048576">
    <cfRule type="cellIs" dxfId="9" priority="4" stopIfTrue="1" operator="greaterThan">
      <formula>1</formula>
    </cfRule>
  </conditionalFormatting>
  <conditionalFormatting sqref="U35:U1048576">
    <cfRule type="cellIs" dxfId="8" priority="5" stopIfTrue="1" operator="greaterThan">
      <formula>0</formula>
    </cfRule>
  </conditionalFormatting>
  <conditionalFormatting sqref="Q35:Q1048576">
    <cfRule type="cellIs" dxfId="7" priority="6" stopIfTrue="1" operator="lessThan">
      <formula>0</formula>
    </cfRule>
  </conditionalFormatting>
  <conditionalFormatting sqref="V5:V34">
    <cfRule type="cellIs" dxfId="6" priority="1" stopIfTrue="1" operator="greaterThan">
      <formula>1</formula>
    </cfRule>
  </conditionalFormatting>
  <conditionalFormatting sqref="U5:U34">
    <cfRule type="cellIs" dxfId="5" priority="2" stopIfTrue="1" operator="greaterThan">
      <formula>0</formula>
    </cfRule>
  </conditionalFormatting>
  <conditionalFormatting sqref="Q5:Q3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1984336</v>
      </c>
      <c r="C3" s="352">
        <f t="shared" ref="C3:L3" si="0">SUBTOTAL(9,C6:C1048576)</f>
        <v>9</v>
      </c>
      <c r="D3" s="352">
        <f t="shared" si="0"/>
        <v>1158222</v>
      </c>
      <c r="E3" s="352">
        <f t="shared" si="0"/>
        <v>4.2641466595869328</v>
      </c>
      <c r="F3" s="352">
        <f t="shared" si="0"/>
        <v>1169830</v>
      </c>
      <c r="G3" s="355">
        <f>IF(B3&lt;&gt;0,F3/B3,"")</f>
        <v>0.58953221631820418</v>
      </c>
      <c r="H3" s="351">
        <f t="shared" si="0"/>
        <v>111700.07000000002</v>
      </c>
      <c r="I3" s="352">
        <f t="shared" si="0"/>
        <v>1</v>
      </c>
      <c r="J3" s="352">
        <f t="shared" si="0"/>
        <v>82144.719999999987</v>
      </c>
      <c r="K3" s="352">
        <f t="shared" si="0"/>
        <v>0.73540437351561172</v>
      </c>
      <c r="L3" s="352">
        <f t="shared" si="0"/>
        <v>27641.850000000002</v>
      </c>
      <c r="M3" s="353">
        <f>IF(H3&lt;&gt;0,L3/H3,"")</f>
        <v>0.2474649299682623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7"/>
      <c r="B5" s="898">
        <v>2013</v>
      </c>
      <c r="C5" s="899"/>
      <c r="D5" s="899">
        <v>2014</v>
      </c>
      <c r="E5" s="899"/>
      <c r="F5" s="899">
        <v>2015</v>
      </c>
      <c r="G5" s="786" t="s">
        <v>2</v>
      </c>
      <c r="H5" s="898">
        <v>2013</v>
      </c>
      <c r="I5" s="899"/>
      <c r="J5" s="899">
        <v>2014</v>
      </c>
      <c r="K5" s="899"/>
      <c r="L5" s="899">
        <v>2015</v>
      </c>
      <c r="M5" s="786" t="s">
        <v>2</v>
      </c>
    </row>
    <row r="6" spans="1:13" ht="14.4" customHeight="1" x14ac:dyDescent="0.3">
      <c r="A6" s="748" t="s">
        <v>1839</v>
      </c>
      <c r="B6" s="793">
        <v>742</v>
      </c>
      <c r="C6" s="734">
        <v>1</v>
      </c>
      <c r="D6" s="793"/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3445</v>
      </c>
      <c r="B7" s="795">
        <v>2698</v>
      </c>
      <c r="C7" s="661">
        <v>1</v>
      </c>
      <c r="D7" s="795"/>
      <c r="E7" s="661"/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3949</v>
      </c>
      <c r="B8" s="795"/>
      <c r="C8" s="661"/>
      <c r="D8" s="795"/>
      <c r="E8" s="661"/>
      <c r="F8" s="795">
        <v>2252</v>
      </c>
      <c r="G8" s="677"/>
      <c r="H8" s="795"/>
      <c r="I8" s="661"/>
      <c r="J8" s="795"/>
      <c r="K8" s="661"/>
      <c r="L8" s="795">
        <v>957.6</v>
      </c>
      <c r="M8" s="700"/>
    </row>
    <row r="9" spans="1:13" ht="14.4" customHeight="1" x14ac:dyDescent="0.3">
      <c r="A9" s="687" t="s">
        <v>3454</v>
      </c>
      <c r="B9" s="795">
        <v>71823</v>
      </c>
      <c r="C9" s="661">
        <v>1</v>
      </c>
      <c r="D9" s="795">
        <v>60115</v>
      </c>
      <c r="E9" s="661">
        <v>0.83698815142781557</v>
      </c>
      <c r="F9" s="795">
        <v>116161</v>
      </c>
      <c r="G9" s="677">
        <v>1.6173231416120184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3950</v>
      </c>
      <c r="B10" s="795">
        <v>966646</v>
      </c>
      <c r="C10" s="661">
        <v>1</v>
      </c>
      <c r="D10" s="795">
        <v>457119</v>
      </c>
      <c r="E10" s="661">
        <v>0.47289183423921477</v>
      </c>
      <c r="F10" s="795">
        <v>558865</v>
      </c>
      <c r="G10" s="677">
        <v>0.57814856731419773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3951</v>
      </c>
      <c r="B11" s="795">
        <v>321023</v>
      </c>
      <c r="C11" s="661">
        <v>1</v>
      </c>
      <c r="D11" s="795">
        <v>285583</v>
      </c>
      <c r="E11" s="661">
        <v>0.889602925647072</v>
      </c>
      <c r="F11" s="795">
        <v>195021</v>
      </c>
      <c r="G11" s="677">
        <v>0.60749852814284333</v>
      </c>
      <c r="H11" s="795">
        <v>111700.07000000002</v>
      </c>
      <c r="I11" s="661">
        <v>1</v>
      </c>
      <c r="J11" s="795">
        <v>82144.719999999987</v>
      </c>
      <c r="K11" s="661">
        <v>0.73540437351561172</v>
      </c>
      <c r="L11" s="795">
        <v>26684.250000000004</v>
      </c>
      <c r="M11" s="700">
        <v>0.23889197204621268</v>
      </c>
    </row>
    <row r="12" spans="1:13" ht="14.4" customHeight="1" x14ac:dyDescent="0.3">
      <c r="A12" s="687" t="s">
        <v>3952</v>
      </c>
      <c r="B12" s="795">
        <v>100108</v>
      </c>
      <c r="C12" s="661">
        <v>1</v>
      </c>
      <c r="D12" s="795">
        <v>77089</v>
      </c>
      <c r="E12" s="661">
        <v>0.77005833699604431</v>
      </c>
      <c r="F12" s="795">
        <v>100209</v>
      </c>
      <c r="G12" s="677">
        <v>1.001008910376793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3953</v>
      </c>
      <c r="B13" s="795">
        <v>80869</v>
      </c>
      <c r="C13" s="661">
        <v>1</v>
      </c>
      <c r="D13" s="795">
        <v>17247</v>
      </c>
      <c r="E13" s="661">
        <v>0.21327084544139288</v>
      </c>
      <c r="F13" s="795">
        <v>18097</v>
      </c>
      <c r="G13" s="677">
        <v>0.22378167159232834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7" t="s">
        <v>3954</v>
      </c>
      <c r="B14" s="795">
        <v>201034</v>
      </c>
      <c r="C14" s="661">
        <v>1</v>
      </c>
      <c r="D14" s="795">
        <v>211987</v>
      </c>
      <c r="E14" s="661">
        <v>1.0544833212292448</v>
      </c>
      <c r="F14" s="795">
        <v>174387</v>
      </c>
      <c r="G14" s="677">
        <v>0.86745028204184371</v>
      </c>
      <c r="H14" s="795"/>
      <c r="I14" s="661"/>
      <c r="J14" s="795"/>
      <c r="K14" s="661"/>
      <c r="L14" s="795"/>
      <c r="M14" s="700"/>
    </row>
    <row r="15" spans="1:13" ht="14.4" customHeight="1" x14ac:dyDescent="0.3">
      <c r="A15" s="687" t="s">
        <v>3955</v>
      </c>
      <c r="B15" s="795">
        <v>239393</v>
      </c>
      <c r="C15" s="661">
        <v>1</v>
      </c>
      <c r="D15" s="795">
        <v>6428</v>
      </c>
      <c r="E15" s="661">
        <v>2.6851244606149721E-2</v>
      </c>
      <c r="F15" s="795">
        <v>4838</v>
      </c>
      <c r="G15" s="677">
        <v>2.0209446391498499E-2</v>
      </c>
      <c r="H15" s="795"/>
      <c r="I15" s="661"/>
      <c r="J15" s="795"/>
      <c r="K15" s="661"/>
      <c r="L15" s="795"/>
      <c r="M15" s="700"/>
    </row>
    <row r="16" spans="1:13" ht="14.4" customHeight="1" thickBot="1" x14ac:dyDescent="0.35">
      <c r="A16" s="799" t="s">
        <v>3956</v>
      </c>
      <c r="B16" s="797"/>
      <c r="C16" s="667"/>
      <c r="D16" s="797">
        <v>42654</v>
      </c>
      <c r="E16" s="667"/>
      <c r="F16" s="797"/>
      <c r="G16" s="678"/>
      <c r="H16" s="797"/>
      <c r="I16" s="667"/>
      <c r="J16" s="797"/>
      <c r="K16" s="667"/>
      <c r="L16" s="797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4486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24434.459999999995</v>
      </c>
      <c r="G3" s="215">
        <f t="shared" si="0"/>
        <v>2096036.07</v>
      </c>
      <c r="H3" s="216"/>
      <c r="I3" s="216"/>
      <c r="J3" s="211">
        <f t="shared" si="0"/>
        <v>10729.460000000001</v>
      </c>
      <c r="K3" s="215">
        <f t="shared" si="0"/>
        <v>1240366.72</v>
      </c>
      <c r="L3" s="216"/>
      <c r="M3" s="216"/>
      <c r="N3" s="211">
        <f t="shared" si="0"/>
        <v>14511.920000000002</v>
      </c>
      <c r="O3" s="215">
        <f t="shared" si="0"/>
        <v>1197471.8500000001</v>
      </c>
      <c r="P3" s="181">
        <f>IF(G3=0,"",O3/G3)</f>
        <v>0.57130307399719515</v>
      </c>
      <c r="Q3" s="213">
        <f>IF(N3=0,"",O3/N3)</f>
        <v>82.516431319908037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558</v>
      </c>
      <c r="B6" s="734" t="s">
        <v>3858</v>
      </c>
      <c r="C6" s="734" t="s">
        <v>3360</v>
      </c>
      <c r="D6" s="734" t="s">
        <v>3392</v>
      </c>
      <c r="E6" s="734" t="s">
        <v>3393</v>
      </c>
      <c r="F6" s="229">
        <v>1</v>
      </c>
      <c r="G6" s="229">
        <v>742</v>
      </c>
      <c r="H6" s="229">
        <v>1</v>
      </c>
      <c r="I6" s="229">
        <v>742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3872</v>
      </c>
      <c r="B7" s="661" t="s">
        <v>3957</v>
      </c>
      <c r="C7" s="661" t="s">
        <v>3360</v>
      </c>
      <c r="D7" s="661" t="s">
        <v>3958</v>
      </c>
      <c r="E7" s="661" t="s">
        <v>3959</v>
      </c>
      <c r="F7" s="664">
        <v>4</v>
      </c>
      <c r="G7" s="664">
        <v>432</v>
      </c>
      <c r="H7" s="664">
        <v>1</v>
      </c>
      <c r="I7" s="664">
        <v>108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3872</v>
      </c>
      <c r="B8" s="661" t="s">
        <v>3957</v>
      </c>
      <c r="C8" s="661" t="s">
        <v>3360</v>
      </c>
      <c r="D8" s="661" t="s">
        <v>3960</v>
      </c>
      <c r="E8" s="661" t="s">
        <v>3961</v>
      </c>
      <c r="F8" s="664">
        <v>1</v>
      </c>
      <c r="G8" s="664">
        <v>664</v>
      </c>
      <c r="H8" s="664">
        <v>1</v>
      </c>
      <c r="I8" s="664">
        <v>664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3872</v>
      </c>
      <c r="B9" s="661" t="s">
        <v>3957</v>
      </c>
      <c r="C9" s="661" t="s">
        <v>3360</v>
      </c>
      <c r="D9" s="661" t="s">
        <v>3962</v>
      </c>
      <c r="E9" s="661" t="s">
        <v>3963</v>
      </c>
      <c r="F9" s="664">
        <v>1</v>
      </c>
      <c r="G9" s="664">
        <v>237</v>
      </c>
      <c r="H9" s="664">
        <v>1</v>
      </c>
      <c r="I9" s="664">
        <v>237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3872</v>
      </c>
      <c r="B10" s="661" t="s">
        <v>3957</v>
      </c>
      <c r="C10" s="661" t="s">
        <v>3360</v>
      </c>
      <c r="D10" s="661" t="s">
        <v>3964</v>
      </c>
      <c r="E10" s="661" t="s">
        <v>3965</v>
      </c>
      <c r="F10" s="664">
        <v>14</v>
      </c>
      <c r="G10" s="664">
        <v>1106</v>
      </c>
      <c r="H10" s="664">
        <v>1</v>
      </c>
      <c r="I10" s="664">
        <v>79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3872</v>
      </c>
      <c r="B11" s="661" t="s">
        <v>3957</v>
      </c>
      <c r="C11" s="661" t="s">
        <v>3360</v>
      </c>
      <c r="D11" s="661" t="s">
        <v>3966</v>
      </c>
      <c r="E11" s="661" t="s">
        <v>3967</v>
      </c>
      <c r="F11" s="664">
        <v>1</v>
      </c>
      <c r="G11" s="664">
        <v>164</v>
      </c>
      <c r="H11" s="664">
        <v>1</v>
      </c>
      <c r="I11" s="664">
        <v>164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3872</v>
      </c>
      <c r="B12" s="661" t="s">
        <v>3957</v>
      </c>
      <c r="C12" s="661" t="s">
        <v>3360</v>
      </c>
      <c r="D12" s="661" t="s">
        <v>3968</v>
      </c>
      <c r="E12" s="661" t="s">
        <v>3969</v>
      </c>
      <c r="F12" s="664">
        <v>1</v>
      </c>
      <c r="G12" s="664">
        <v>95</v>
      </c>
      <c r="H12" s="664">
        <v>1</v>
      </c>
      <c r="I12" s="664">
        <v>95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3970</v>
      </c>
      <c r="B13" s="661" t="s">
        <v>3971</v>
      </c>
      <c r="C13" s="661" t="s">
        <v>3727</v>
      </c>
      <c r="D13" s="661" t="s">
        <v>3972</v>
      </c>
      <c r="E13" s="661" t="s">
        <v>3973</v>
      </c>
      <c r="F13" s="664"/>
      <c r="G13" s="664"/>
      <c r="H13" s="664"/>
      <c r="I13" s="664"/>
      <c r="J13" s="664"/>
      <c r="K13" s="664"/>
      <c r="L13" s="664"/>
      <c r="M13" s="664"/>
      <c r="N13" s="664">
        <v>180</v>
      </c>
      <c r="O13" s="664">
        <v>957.6</v>
      </c>
      <c r="P13" s="677"/>
      <c r="Q13" s="665">
        <v>5.32</v>
      </c>
    </row>
    <row r="14" spans="1:17" ht="14.4" customHeight="1" x14ac:dyDescent="0.3">
      <c r="A14" s="660" t="s">
        <v>3970</v>
      </c>
      <c r="B14" s="661" t="s">
        <v>3971</v>
      </c>
      <c r="C14" s="661" t="s">
        <v>3360</v>
      </c>
      <c r="D14" s="661" t="s">
        <v>3974</v>
      </c>
      <c r="E14" s="661" t="s">
        <v>3975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1762</v>
      </c>
      <c r="P14" s="677"/>
      <c r="Q14" s="665">
        <v>1762</v>
      </c>
    </row>
    <row r="15" spans="1:17" ht="14.4" customHeight="1" x14ac:dyDescent="0.3">
      <c r="A15" s="660" t="s">
        <v>3970</v>
      </c>
      <c r="B15" s="661" t="s">
        <v>3971</v>
      </c>
      <c r="C15" s="661" t="s">
        <v>3360</v>
      </c>
      <c r="D15" s="661" t="s">
        <v>3976</v>
      </c>
      <c r="E15" s="661" t="s">
        <v>3977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490</v>
      </c>
      <c r="P15" s="677"/>
      <c r="Q15" s="665">
        <v>490</v>
      </c>
    </row>
    <row r="16" spans="1:17" ht="14.4" customHeight="1" x14ac:dyDescent="0.3">
      <c r="A16" s="660" t="s">
        <v>3881</v>
      </c>
      <c r="B16" s="661" t="s">
        <v>3978</v>
      </c>
      <c r="C16" s="661" t="s">
        <v>3360</v>
      </c>
      <c r="D16" s="661" t="s">
        <v>3979</v>
      </c>
      <c r="E16" s="661" t="s">
        <v>3980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303</v>
      </c>
      <c r="P16" s="677"/>
      <c r="Q16" s="665">
        <v>303</v>
      </c>
    </row>
    <row r="17" spans="1:17" ht="14.4" customHeight="1" x14ac:dyDescent="0.3">
      <c r="A17" s="660" t="s">
        <v>3881</v>
      </c>
      <c r="B17" s="661" t="s">
        <v>3978</v>
      </c>
      <c r="C17" s="661" t="s">
        <v>3360</v>
      </c>
      <c r="D17" s="661" t="s">
        <v>3981</v>
      </c>
      <c r="E17" s="661" t="s">
        <v>3982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9864</v>
      </c>
      <c r="P17" s="677"/>
      <c r="Q17" s="665">
        <v>9864</v>
      </c>
    </row>
    <row r="18" spans="1:17" ht="14.4" customHeight="1" x14ac:dyDescent="0.3">
      <c r="A18" s="660" t="s">
        <v>3881</v>
      </c>
      <c r="B18" s="661" t="s">
        <v>3983</v>
      </c>
      <c r="C18" s="661" t="s">
        <v>3360</v>
      </c>
      <c r="D18" s="661" t="s">
        <v>3984</v>
      </c>
      <c r="E18" s="661" t="s">
        <v>3985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219</v>
      </c>
      <c r="P18" s="677"/>
      <c r="Q18" s="665">
        <v>219</v>
      </c>
    </row>
    <row r="19" spans="1:17" ht="14.4" customHeight="1" x14ac:dyDescent="0.3">
      <c r="A19" s="660" t="s">
        <v>3881</v>
      </c>
      <c r="B19" s="661" t="s">
        <v>3983</v>
      </c>
      <c r="C19" s="661" t="s">
        <v>3360</v>
      </c>
      <c r="D19" s="661" t="s">
        <v>3986</v>
      </c>
      <c r="E19" s="661" t="s">
        <v>3987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503</v>
      </c>
      <c r="P19" s="677"/>
      <c r="Q19" s="665">
        <v>503</v>
      </c>
    </row>
    <row r="20" spans="1:17" ht="14.4" customHeight="1" x14ac:dyDescent="0.3">
      <c r="A20" s="660" t="s">
        <v>3881</v>
      </c>
      <c r="B20" s="661" t="s">
        <v>3983</v>
      </c>
      <c r="C20" s="661" t="s">
        <v>3360</v>
      </c>
      <c r="D20" s="661" t="s">
        <v>3988</v>
      </c>
      <c r="E20" s="661" t="s">
        <v>3989</v>
      </c>
      <c r="F20" s="664">
        <v>14</v>
      </c>
      <c r="G20" s="664">
        <v>4900</v>
      </c>
      <c r="H20" s="664">
        <v>1</v>
      </c>
      <c r="I20" s="664">
        <v>350</v>
      </c>
      <c r="J20" s="664">
        <v>24</v>
      </c>
      <c r="K20" s="664">
        <v>8400</v>
      </c>
      <c r="L20" s="664">
        <v>1.7142857142857142</v>
      </c>
      <c r="M20" s="664">
        <v>350</v>
      </c>
      <c r="N20" s="664">
        <v>54</v>
      </c>
      <c r="O20" s="664">
        <v>18954</v>
      </c>
      <c r="P20" s="677">
        <v>3.8681632653061224</v>
      </c>
      <c r="Q20" s="665">
        <v>351</v>
      </c>
    </row>
    <row r="21" spans="1:17" ht="14.4" customHeight="1" x14ac:dyDescent="0.3">
      <c r="A21" s="660" t="s">
        <v>3881</v>
      </c>
      <c r="B21" s="661" t="s">
        <v>3983</v>
      </c>
      <c r="C21" s="661" t="s">
        <v>3360</v>
      </c>
      <c r="D21" s="661" t="s">
        <v>3990</v>
      </c>
      <c r="E21" s="661" t="s">
        <v>3991</v>
      </c>
      <c r="F21" s="664">
        <v>35</v>
      </c>
      <c r="G21" s="664">
        <v>2275</v>
      </c>
      <c r="H21" s="664">
        <v>1</v>
      </c>
      <c r="I21" s="664">
        <v>65</v>
      </c>
      <c r="J21" s="664">
        <v>28</v>
      </c>
      <c r="K21" s="664">
        <v>1820</v>
      </c>
      <c r="L21" s="664">
        <v>0.8</v>
      </c>
      <c r="M21" s="664">
        <v>65</v>
      </c>
      <c r="N21" s="664">
        <v>27</v>
      </c>
      <c r="O21" s="664">
        <v>1755</v>
      </c>
      <c r="P21" s="677">
        <v>0.77142857142857146</v>
      </c>
      <c r="Q21" s="665">
        <v>65</v>
      </c>
    </row>
    <row r="22" spans="1:17" ht="14.4" customHeight="1" x14ac:dyDescent="0.3">
      <c r="A22" s="660" t="s">
        <v>3881</v>
      </c>
      <c r="B22" s="661" t="s">
        <v>3983</v>
      </c>
      <c r="C22" s="661" t="s">
        <v>3360</v>
      </c>
      <c r="D22" s="661" t="s">
        <v>3992</v>
      </c>
      <c r="E22" s="661" t="s">
        <v>3993</v>
      </c>
      <c r="F22" s="664"/>
      <c r="G22" s="664"/>
      <c r="H22" s="664"/>
      <c r="I22" s="664"/>
      <c r="J22" s="664"/>
      <c r="K22" s="664"/>
      <c r="L22" s="664"/>
      <c r="M22" s="664"/>
      <c r="N22" s="664">
        <v>2</v>
      </c>
      <c r="O22" s="664">
        <v>1182</v>
      </c>
      <c r="P22" s="677"/>
      <c r="Q22" s="665">
        <v>591</v>
      </c>
    </row>
    <row r="23" spans="1:17" ht="14.4" customHeight="1" x14ac:dyDescent="0.3">
      <c r="A23" s="660" t="s">
        <v>3881</v>
      </c>
      <c r="B23" s="661" t="s">
        <v>3983</v>
      </c>
      <c r="C23" s="661" t="s">
        <v>3360</v>
      </c>
      <c r="D23" s="661" t="s">
        <v>3994</v>
      </c>
      <c r="E23" s="661" t="s">
        <v>3995</v>
      </c>
      <c r="F23" s="664"/>
      <c r="G23" s="664"/>
      <c r="H23" s="664"/>
      <c r="I23" s="664"/>
      <c r="J23" s="664"/>
      <c r="K23" s="664"/>
      <c r="L23" s="664"/>
      <c r="M23" s="664"/>
      <c r="N23" s="664">
        <v>2</v>
      </c>
      <c r="O23" s="664">
        <v>1232</v>
      </c>
      <c r="P23" s="677"/>
      <c r="Q23" s="665">
        <v>616</v>
      </c>
    </row>
    <row r="24" spans="1:17" ht="14.4" customHeight="1" x14ac:dyDescent="0.3">
      <c r="A24" s="660" t="s">
        <v>3881</v>
      </c>
      <c r="B24" s="661" t="s">
        <v>3983</v>
      </c>
      <c r="C24" s="661" t="s">
        <v>3360</v>
      </c>
      <c r="D24" s="661" t="s">
        <v>3996</v>
      </c>
      <c r="E24" s="661" t="s">
        <v>3997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150</v>
      </c>
      <c r="P24" s="677"/>
      <c r="Q24" s="665">
        <v>150</v>
      </c>
    </row>
    <row r="25" spans="1:17" ht="14.4" customHeight="1" x14ac:dyDescent="0.3">
      <c r="A25" s="660" t="s">
        <v>3881</v>
      </c>
      <c r="B25" s="661" t="s">
        <v>3983</v>
      </c>
      <c r="C25" s="661" t="s">
        <v>3360</v>
      </c>
      <c r="D25" s="661" t="s">
        <v>3998</v>
      </c>
      <c r="E25" s="661" t="s">
        <v>3999</v>
      </c>
      <c r="F25" s="664">
        <v>16</v>
      </c>
      <c r="G25" s="664">
        <v>368</v>
      </c>
      <c r="H25" s="664">
        <v>1</v>
      </c>
      <c r="I25" s="664">
        <v>23</v>
      </c>
      <c r="J25" s="664">
        <v>9</v>
      </c>
      <c r="K25" s="664">
        <v>207</v>
      </c>
      <c r="L25" s="664">
        <v>0.5625</v>
      </c>
      <c r="M25" s="664">
        <v>23</v>
      </c>
      <c r="N25" s="664">
        <v>10</v>
      </c>
      <c r="O25" s="664">
        <v>240</v>
      </c>
      <c r="P25" s="677">
        <v>0.65217391304347827</v>
      </c>
      <c r="Q25" s="665">
        <v>24</v>
      </c>
    </row>
    <row r="26" spans="1:17" ht="14.4" customHeight="1" x14ac:dyDescent="0.3">
      <c r="A26" s="660" t="s">
        <v>3881</v>
      </c>
      <c r="B26" s="661" t="s">
        <v>3983</v>
      </c>
      <c r="C26" s="661" t="s">
        <v>3360</v>
      </c>
      <c r="D26" s="661" t="s">
        <v>4000</v>
      </c>
      <c r="E26" s="661" t="s">
        <v>4001</v>
      </c>
      <c r="F26" s="664">
        <v>19</v>
      </c>
      <c r="G26" s="664">
        <v>1026</v>
      </c>
      <c r="H26" s="664">
        <v>1</v>
      </c>
      <c r="I26" s="664">
        <v>54</v>
      </c>
      <c r="J26" s="664">
        <v>14</v>
      </c>
      <c r="K26" s="664">
        <v>756</v>
      </c>
      <c r="L26" s="664">
        <v>0.73684210526315785</v>
      </c>
      <c r="M26" s="664">
        <v>54</v>
      </c>
      <c r="N26" s="664">
        <v>19</v>
      </c>
      <c r="O26" s="664">
        <v>1026</v>
      </c>
      <c r="P26" s="677">
        <v>1</v>
      </c>
      <c r="Q26" s="665">
        <v>54</v>
      </c>
    </row>
    <row r="27" spans="1:17" ht="14.4" customHeight="1" x14ac:dyDescent="0.3">
      <c r="A27" s="660" t="s">
        <v>3881</v>
      </c>
      <c r="B27" s="661" t="s">
        <v>3983</v>
      </c>
      <c r="C27" s="661" t="s">
        <v>3360</v>
      </c>
      <c r="D27" s="661" t="s">
        <v>4002</v>
      </c>
      <c r="E27" s="661" t="s">
        <v>4003</v>
      </c>
      <c r="F27" s="664">
        <v>498</v>
      </c>
      <c r="G27" s="664">
        <v>38346</v>
      </c>
      <c r="H27" s="664">
        <v>1</v>
      </c>
      <c r="I27" s="664">
        <v>77</v>
      </c>
      <c r="J27" s="664">
        <v>303</v>
      </c>
      <c r="K27" s="664">
        <v>23331</v>
      </c>
      <c r="L27" s="664">
        <v>0.60843373493975905</v>
      </c>
      <c r="M27" s="664">
        <v>77</v>
      </c>
      <c r="N27" s="664">
        <v>324</v>
      </c>
      <c r="O27" s="664">
        <v>24948</v>
      </c>
      <c r="P27" s="677">
        <v>0.6506024096385542</v>
      </c>
      <c r="Q27" s="665">
        <v>77</v>
      </c>
    </row>
    <row r="28" spans="1:17" ht="14.4" customHeight="1" x14ac:dyDescent="0.3">
      <c r="A28" s="660" t="s">
        <v>3881</v>
      </c>
      <c r="B28" s="661" t="s">
        <v>3983</v>
      </c>
      <c r="C28" s="661" t="s">
        <v>3360</v>
      </c>
      <c r="D28" s="661" t="s">
        <v>4004</v>
      </c>
      <c r="E28" s="661" t="s">
        <v>4005</v>
      </c>
      <c r="F28" s="664">
        <v>29</v>
      </c>
      <c r="G28" s="664">
        <v>638</v>
      </c>
      <c r="H28" s="664">
        <v>1</v>
      </c>
      <c r="I28" s="664">
        <v>22</v>
      </c>
      <c r="J28" s="664">
        <v>19</v>
      </c>
      <c r="K28" s="664">
        <v>418</v>
      </c>
      <c r="L28" s="664">
        <v>0.65517241379310343</v>
      </c>
      <c r="M28" s="664">
        <v>22</v>
      </c>
      <c r="N28" s="664">
        <v>19</v>
      </c>
      <c r="O28" s="664">
        <v>437</v>
      </c>
      <c r="P28" s="677">
        <v>0.6849529780564263</v>
      </c>
      <c r="Q28" s="665">
        <v>23</v>
      </c>
    </row>
    <row r="29" spans="1:17" ht="14.4" customHeight="1" x14ac:dyDescent="0.3">
      <c r="A29" s="660" t="s">
        <v>3881</v>
      </c>
      <c r="B29" s="661" t="s">
        <v>3983</v>
      </c>
      <c r="C29" s="661" t="s">
        <v>3360</v>
      </c>
      <c r="D29" s="661" t="s">
        <v>4006</v>
      </c>
      <c r="E29" s="661" t="s">
        <v>4007</v>
      </c>
      <c r="F29" s="664">
        <v>44</v>
      </c>
      <c r="G29" s="664">
        <v>9196</v>
      </c>
      <c r="H29" s="664">
        <v>1</v>
      </c>
      <c r="I29" s="664">
        <v>209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3881</v>
      </c>
      <c r="B30" s="661" t="s">
        <v>3983</v>
      </c>
      <c r="C30" s="661" t="s">
        <v>3360</v>
      </c>
      <c r="D30" s="661" t="s">
        <v>4008</v>
      </c>
      <c r="E30" s="661" t="s">
        <v>4009</v>
      </c>
      <c r="F30" s="664">
        <v>2</v>
      </c>
      <c r="G30" s="664">
        <v>132</v>
      </c>
      <c r="H30" s="664">
        <v>1</v>
      </c>
      <c r="I30" s="664">
        <v>66</v>
      </c>
      <c r="J30" s="664"/>
      <c r="K30" s="664"/>
      <c r="L30" s="664"/>
      <c r="M30" s="664"/>
      <c r="N30" s="664">
        <v>2</v>
      </c>
      <c r="O30" s="664">
        <v>132</v>
      </c>
      <c r="P30" s="677">
        <v>1</v>
      </c>
      <c r="Q30" s="665">
        <v>66</v>
      </c>
    </row>
    <row r="31" spans="1:17" ht="14.4" customHeight="1" x14ac:dyDescent="0.3">
      <c r="A31" s="660" t="s">
        <v>3881</v>
      </c>
      <c r="B31" s="661" t="s">
        <v>3983</v>
      </c>
      <c r="C31" s="661" t="s">
        <v>3360</v>
      </c>
      <c r="D31" s="661" t="s">
        <v>4010</v>
      </c>
      <c r="E31" s="661" t="s">
        <v>4011</v>
      </c>
      <c r="F31" s="664"/>
      <c r="G31" s="664"/>
      <c r="H31" s="664"/>
      <c r="I31" s="664"/>
      <c r="J31" s="664">
        <v>14</v>
      </c>
      <c r="K31" s="664">
        <v>4872</v>
      </c>
      <c r="L31" s="664"/>
      <c r="M31" s="664">
        <v>348</v>
      </c>
      <c r="N31" s="664">
        <v>35</v>
      </c>
      <c r="O31" s="664">
        <v>12215</v>
      </c>
      <c r="P31" s="677"/>
      <c r="Q31" s="665">
        <v>349</v>
      </c>
    </row>
    <row r="32" spans="1:17" ht="14.4" customHeight="1" x14ac:dyDescent="0.3">
      <c r="A32" s="660" t="s">
        <v>3881</v>
      </c>
      <c r="B32" s="661" t="s">
        <v>3983</v>
      </c>
      <c r="C32" s="661" t="s">
        <v>3360</v>
      </c>
      <c r="D32" s="661" t="s">
        <v>4012</v>
      </c>
      <c r="E32" s="661" t="s">
        <v>4013</v>
      </c>
      <c r="F32" s="664">
        <v>13</v>
      </c>
      <c r="G32" s="664">
        <v>312</v>
      </c>
      <c r="H32" s="664">
        <v>1</v>
      </c>
      <c r="I32" s="664">
        <v>24</v>
      </c>
      <c r="J32" s="664">
        <v>10</v>
      </c>
      <c r="K32" s="664">
        <v>240</v>
      </c>
      <c r="L32" s="664">
        <v>0.76923076923076927</v>
      </c>
      <c r="M32" s="664">
        <v>24</v>
      </c>
      <c r="N32" s="664">
        <v>9</v>
      </c>
      <c r="O32" s="664">
        <v>216</v>
      </c>
      <c r="P32" s="677">
        <v>0.69230769230769229</v>
      </c>
      <c r="Q32" s="665">
        <v>24</v>
      </c>
    </row>
    <row r="33" spans="1:17" ht="14.4" customHeight="1" x14ac:dyDescent="0.3">
      <c r="A33" s="660" t="s">
        <v>3881</v>
      </c>
      <c r="B33" s="661" t="s">
        <v>3983</v>
      </c>
      <c r="C33" s="661" t="s">
        <v>3360</v>
      </c>
      <c r="D33" s="661" t="s">
        <v>4014</v>
      </c>
      <c r="E33" s="661" t="s">
        <v>4015</v>
      </c>
      <c r="F33" s="664"/>
      <c r="G33" s="664"/>
      <c r="H33" s="664"/>
      <c r="I33" s="664"/>
      <c r="J33" s="664"/>
      <c r="K33" s="664"/>
      <c r="L33" s="664"/>
      <c r="M33" s="664"/>
      <c r="N33" s="664">
        <v>2</v>
      </c>
      <c r="O33" s="664">
        <v>1478</v>
      </c>
      <c r="P33" s="677"/>
      <c r="Q33" s="665">
        <v>739</v>
      </c>
    </row>
    <row r="34" spans="1:17" ht="14.4" customHeight="1" x14ac:dyDescent="0.3">
      <c r="A34" s="660" t="s">
        <v>3881</v>
      </c>
      <c r="B34" s="661" t="s">
        <v>3983</v>
      </c>
      <c r="C34" s="661" t="s">
        <v>3360</v>
      </c>
      <c r="D34" s="661" t="s">
        <v>4016</v>
      </c>
      <c r="E34" s="661" t="s">
        <v>4017</v>
      </c>
      <c r="F34" s="664">
        <v>27</v>
      </c>
      <c r="G34" s="664">
        <v>4860</v>
      </c>
      <c r="H34" s="664">
        <v>1</v>
      </c>
      <c r="I34" s="664">
        <v>180</v>
      </c>
      <c r="J34" s="664">
        <v>23</v>
      </c>
      <c r="K34" s="664">
        <v>4140</v>
      </c>
      <c r="L34" s="664">
        <v>0.85185185185185186</v>
      </c>
      <c r="M34" s="664">
        <v>180</v>
      </c>
      <c r="N34" s="664">
        <v>26</v>
      </c>
      <c r="O34" s="664">
        <v>4680</v>
      </c>
      <c r="P34" s="677">
        <v>0.96296296296296291</v>
      </c>
      <c r="Q34" s="665">
        <v>180</v>
      </c>
    </row>
    <row r="35" spans="1:17" ht="14.4" customHeight="1" x14ac:dyDescent="0.3">
      <c r="A35" s="660" t="s">
        <v>3881</v>
      </c>
      <c r="B35" s="661" t="s">
        <v>3983</v>
      </c>
      <c r="C35" s="661" t="s">
        <v>3360</v>
      </c>
      <c r="D35" s="661" t="s">
        <v>4018</v>
      </c>
      <c r="E35" s="661" t="s">
        <v>4019</v>
      </c>
      <c r="F35" s="664">
        <v>8</v>
      </c>
      <c r="G35" s="664">
        <v>2024</v>
      </c>
      <c r="H35" s="664">
        <v>1</v>
      </c>
      <c r="I35" s="664">
        <v>253</v>
      </c>
      <c r="J35" s="664">
        <v>43</v>
      </c>
      <c r="K35" s="664">
        <v>10879</v>
      </c>
      <c r="L35" s="664">
        <v>5.375</v>
      </c>
      <c r="M35" s="664">
        <v>253</v>
      </c>
      <c r="N35" s="664">
        <v>43</v>
      </c>
      <c r="O35" s="664">
        <v>10879</v>
      </c>
      <c r="P35" s="677">
        <v>5.375</v>
      </c>
      <c r="Q35" s="665">
        <v>253</v>
      </c>
    </row>
    <row r="36" spans="1:17" ht="14.4" customHeight="1" x14ac:dyDescent="0.3">
      <c r="A36" s="660" t="s">
        <v>3881</v>
      </c>
      <c r="B36" s="661" t="s">
        <v>3983</v>
      </c>
      <c r="C36" s="661" t="s">
        <v>3360</v>
      </c>
      <c r="D36" s="661" t="s">
        <v>4020</v>
      </c>
      <c r="E36" s="661" t="s">
        <v>4021</v>
      </c>
      <c r="F36" s="664"/>
      <c r="G36" s="664"/>
      <c r="H36" s="664"/>
      <c r="I36" s="664"/>
      <c r="J36" s="664"/>
      <c r="K36" s="664"/>
      <c r="L36" s="664"/>
      <c r="M36" s="664"/>
      <c r="N36" s="664">
        <v>2</v>
      </c>
      <c r="O36" s="664">
        <v>530</v>
      </c>
      <c r="P36" s="677"/>
      <c r="Q36" s="665">
        <v>265</v>
      </c>
    </row>
    <row r="37" spans="1:17" ht="14.4" customHeight="1" x14ac:dyDescent="0.3">
      <c r="A37" s="660" t="s">
        <v>3881</v>
      </c>
      <c r="B37" s="661" t="s">
        <v>3983</v>
      </c>
      <c r="C37" s="661" t="s">
        <v>3360</v>
      </c>
      <c r="D37" s="661" t="s">
        <v>4022</v>
      </c>
      <c r="E37" s="661" t="s">
        <v>4023</v>
      </c>
      <c r="F37" s="664">
        <v>31</v>
      </c>
      <c r="G37" s="664">
        <v>6696</v>
      </c>
      <c r="H37" s="664">
        <v>1</v>
      </c>
      <c r="I37" s="664">
        <v>216</v>
      </c>
      <c r="J37" s="664">
        <v>22</v>
      </c>
      <c r="K37" s="664">
        <v>4752</v>
      </c>
      <c r="L37" s="664">
        <v>0.70967741935483875</v>
      </c>
      <c r="M37" s="664">
        <v>216</v>
      </c>
      <c r="N37" s="664">
        <v>39</v>
      </c>
      <c r="O37" s="664">
        <v>8424</v>
      </c>
      <c r="P37" s="677">
        <v>1.2580645161290323</v>
      </c>
      <c r="Q37" s="665">
        <v>216</v>
      </c>
    </row>
    <row r="38" spans="1:17" ht="14.4" customHeight="1" x14ac:dyDescent="0.3">
      <c r="A38" s="660" t="s">
        <v>3881</v>
      </c>
      <c r="B38" s="661" t="s">
        <v>3983</v>
      </c>
      <c r="C38" s="661" t="s">
        <v>3360</v>
      </c>
      <c r="D38" s="661" t="s">
        <v>4024</v>
      </c>
      <c r="E38" s="661" t="s">
        <v>4025</v>
      </c>
      <c r="F38" s="664"/>
      <c r="G38" s="664"/>
      <c r="H38" s="664"/>
      <c r="I38" s="664"/>
      <c r="J38" s="664"/>
      <c r="K38" s="664"/>
      <c r="L38" s="664"/>
      <c r="M38" s="664"/>
      <c r="N38" s="664">
        <v>2</v>
      </c>
      <c r="O38" s="664">
        <v>1182</v>
      </c>
      <c r="P38" s="677"/>
      <c r="Q38" s="665">
        <v>591</v>
      </c>
    </row>
    <row r="39" spans="1:17" ht="14.4" customHeight="1" x14ac:dyDescent="0.3">
      <c r="A39" s="660" t="s">
        <v>3881</v>
      </c>
      <c r="B39" s="661" t="s">
        <v>3983</v>
      </c>
      <c r="C39" s="661" t="s">
        <v>3360</v>
      </c>
      <c r="D39" s="661" t="s">
        <v>4026</v>
      </c>
      <c r="E39" s="661" t="s">
        <v>4027</v>
      </c>
      <c r="F39" s="664">
        <v>21</v>
      </c>
      <c r="G39" s="664">
        <v>1050</v>
      </c>
      <c r="H39" s="664">
        <v>1</v>
      </c>
      <c r="I39" s="664">
        <v>50</v>
      </c>
      <c r="J39" s="664">
        <v>6</v>
      </c>
      <c r="K39" s="664">
        <v>300</v>
      </c>
      <c r="L39" s="664">
        <v>0.2857142857142857</v>
      </c>
      <c r="M39" s="664">
        <v>50</v>
      </c>
      <c r="N39" s="664">
        <v>170</v>
      </c>
      <c r="O39" s="664">
        <v>8500</v>
      </c>
      <c r="P39" s="677">
        <v>8.0952380952380949</v>
      </c>
      <c r="Q39" s="665">
        <v>50</v>
      </c>
    </row>
    <row r="40" spans="1:17" ht="14.4" customHeight="1" x14ac:dyDescent="0.3">
      <c r="A40" s="660" t="s">
        <v>3881</v>
      </c>
      <c r="B40" s="661" t="s">
        <v>3983</v>
      </c>
      <c r="C40" s="661" t="s">
        <v>3360</v>
      </c>
      <c r="D40" s="661" t="s">
        <v>4028</v>
      </c>
      <c r="E40" s="661" t="s">
        <v>4029</v>
      </c>
      <c r="F40" s="664"/>
      <c r="G40" s="664"/>
      <c r="H40" s="664"/>
      <c r="I40" s="664"/>
      <c r="J40" s="664"/>
      <c r="K40" s="664"/>
      <c r="L40" s="664"/>
      <c r="M40" s="664"/>
      <c r="N40" s="664">
        <v>2</v>
      </c>
      <c r="O40" s="664">
        <v>1092</v>
      </c>
      <c r="P40" s="677"/>
      <c r="Q40" s="665">
        <v>546</v>
      </c>
    </row>
    <row r="41" spans="1:17" ht="14.4" customHeight="1" x14ac:dyDescent="0.3">
      <c r="A41" s="660" t="s">
        <v>3881</v>
      </c>
      <c r="B41" s="661" t="s">
        <v>3983</v>
      </c>
      <c r="C41" s="661" t="s">
        <v>3360</v>
      </c>
      <c r="D41" s="661" t="s">
        <v>4030</v>
      </c>
      <c r="E41" s="661" t="s">
        <v>4031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485</v>
      </c>
      <c r="P41" s="677"/>
      <c r="Q41" s="665">
        <v>485</v>
      </c>
    </row>
    <row r="42" spans="1:17" ht="14.4" customHeight="1" x14ac:dyDescent="0.3">
      <c r="A42" s="660" t="s">
        <v>3881</v>
      </c>
      <c r="B42" s="661" t="s">
        <v>3983</v>
      </c>
      <c r="C42" s="661" t="s">
        <v>3360</v>
      </c>
      <c r="D42" s="661" t="s">
        <v>4032</v>
      </c>
      <c r="E42" s="661" t="s">
        <v>4033</v>
      </c>
      <c r="F42" s="664"/>
      <c r="G42" s="664"/>
      <c r="H42" s="664"/>
      <c r="I42" s="664"/>
      <c r="J42" s="664"/>
      <c r="K42" s="664"/>
      <c r="L42" s="664"/>
      <c r="M42" s="664"/>
      <c r="N42" s="664">
        <v>2</v>
      </c>
      <c r="O42" s="664">
        <v>1470</v>
      </c>
      <c r="P42" s="677"/>
      <c r="Q42" s="665">
        <v>735</v>
      </c>
    </row>
    <row r="43" spans="1:17" ht="14.4" customHeight="1" x14ac:dyDescent="0.3">
      <c r="A43" s="660" t="s">
        <v>3881</v>
      </c>
      <c r="B43" s="661" t="s">
        <v>3983</v>
      </c>
      <c r="C43" s="661" t="s">
        <v>3360</v>
      </c>
      <c r="D43" s="661" t="s">
        <v>4034</v>
      </c>
      <c r="E43" s="661" t="s">
        <v>4035</v>
      </c>
      <c r="F43" s="664"/>
      <c r="G43" s="664"/>
      <c r="H43" s="664"/>
      <c r="I43" s="664"/>
      <c r="J43" s="664"/>
      <c r="K43" s="664"/>
      <c r="L43" s="664"/>
      <c r="M43" s="664"/>
      <c r="N43" s="664">
        <v>2</v>
      </c>
      <c r="O43" s="664">
        <v>690</v>
      </c>
      <c r="P43" s="677"/>
      <c r="Q43" s="665">
        <v>345</v>
      </c>
    </row>
    <row r="44" spans="1:17" ht="14.4" customHeight="1" x14ac:dyDescent="0.3">
      <c r="A44" s="660" t="s">
        <v>3881</v>
      </c>
      <c r="B44" s="661" t="s">
        <v>3983</v>
      </c>
      <c r="C44" s="661" t="s">
        <v>3360</v>
      </c>
      <c r="D44" s="661" t="s">
        <v>4036</v>
      </c>
      <c r="E44" s="661" t="s">
        <v>4037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231</v>
      </c>
      <c r="P44" s="677"/>
      <c r="Q44" s="665">
        <v>231</v>
      </c>
    </row>
    <row r="45" spans="1:17" ht="14.4" customHeight="1" x14ac:dyDescent="0.3">
      <c r="A45" s="660" t="s">
        <v>3881</v>
      </c>
      <c r="B45" s="661" t="s">
        <v>3983</v>
      </c>
      <c r="C45" s="661" t="s">
        <v>3360</v>
      </c>
      <c r="D45" s="661" t="s">
        <v>4038</v>
      </c>
      <c r="E45" s="661" t="s">
        <v>4039</v>
      </c>
      <c r="F45" s="664"/>
      <c r="G45" s="664"/>
      <c r="H45" s="664"/>
      <c r="I45" s="664"/>
      <c r="J45" s="664"/>
      <c r="K45" s="664"/>
      <c r="L45" s="664"/>
      <c r="M45" s="664"/>
      <c r="N45" s="664">
        <v>4</v>
      </c>
      <c r="O45" s="664">
        <v>3144</v>
      </c>
      <c r="P45" s="677"/>
      <c r="Q45" s="665">
        <v>786</v>
      </c>
    </row>
    <row r="46" spans="1:17" ht="14.4" customHeight="1" x14ac:dyDescent="0.3">
      <c r="A46" s="660" t="s">
        <v>4040</v>
      </c>
      <c r="B46" s="661" t="s">
        <v>4041</v>
      </c>
      <c r="C46" s="661" t="s">
        <v>3360</v>
      </c>
      <c r="D46" s="661" t="s">
        <v>4042</v>
      </c>
      <c r="E46" s="661" t="s">
        <v>4043</v>
      </c>
      <c r="F46" s="664">
        <v>75</v>
      </c>
      <c r="G46" s="664">
        <v>2025</v>
      </c>
      <c r="H46" s="664">
        <v>1</v>
      </c>
      <c r="I46" s="664">
        <v>27</v>
      </c>
      <c r="J46" s="664">
        <v>63</v>
      </c>
      <c r="K46" s="664">
        <v>1701</v>
      </c>
      <c r="L46" s="664">
        <v>0.84</v>
      </c>
      <c r="M46" s="664">
        <v>27</v>
      </c>
      <c r="N46" s="664">
        <v>57</v>
      </c>
      <c r="O46" s="664">
        <v>1539</v>
      </c>
      <c r="P46" s="677">
        <v>0.76</v>
      </c>
      <c r="Q46" s="665">
        <v>27</v>
      </c>
    </row>
    <row r="47" spans="1:17" ht="14.4" customHeight="1" x14ac:dyDescent="0.3">
      <c r="A47" s="660" t="s">
        <v>4040</v>
      </c>
      <c r="B47" s="661" t="s">
        <v>4041</v>
      </c>
      <c r="C47" s="661" t="s">
        <v>3360</v>
      </c>
      <c r="D47" s="661" t="s">
        <v>4044</v>
      </c>
      <c r="E47" s="661" t="s">
        <v>4045</v>
      </c>
      <c r="F47" s="664">
        <v>33</v>
      </c>
      <c r="G47" s="664">
        <v>1782</v>
      </c>
      <c r="H47" s="664">
        <v>1</v>
      </c>
      <c r="I47" s="664">
        <v>54</v>
      </c>
      <c r="J47" s="664">
        <v>27</v>
      </c>
      <c r="K47" s="664">
        <v>1458</v>
      </c>
      <c r="L47" s="664">
        <v>0.81818181818181823</v>
      </c>
      <c r="M47" s="664">
        <v>54</v>
      </c>
      <c r="N47" s="664">
        <v>24</v>
      </c>
      <c r="O47" s="664">
        <v>1296</v>
      </c>
      <c r="P47" s="677">
        <v>0.72727272727272729</v>
      </c>
      <c r="Q47" s="665">
        <v>54</v>
      </c>
    </row>
    <row r="48" spans="1:17" ht="14.4" customHeight="1" x14ac:dyDescent="0.3">
      <c r="A48" s="660" t="s">
        <v>4040</v>
      </c>
      <c r="B48" s="661" t="s">
        <v>4041</v>
      </c>
      <c r="C48" s="661" t="s">
        <v>3360</v>
      </c>
      <c r="D48" s="661" t="s">
        <v>4046</v>
      </c>
      <c r="E48" s="661" t="s">
        <v>4047</v>
      </c>
      <c r="F48" s="664">
        <v>106</v>
      </c>
      <c r="G48" s="664">
        <v>2544</v>
      </c>
      <c r="H48" s="664">
        <v>1</v>
      </c>
      <c r="I48" s="664">
        <v>24</v>
      </c>
      <c r="J48" s="664">
        <v>66</v>
      </c>
      <c r="K48" s="664">
        <v>1584</v>
      </c>
      <c r="L48" s="664">
        <v>0.62264150943396224</v>
      </c>
      <c r="M48" s="664">
        <v>24</v>
      </c>
      <c r="N48" s="664">
        <v>67</v>
      </c>
      <c r="O48" s="664">
        <v>1608</v>
      </c>
      <c r="P48" s="677">
        <v>0.63207547169811318</v>
      </c>
      <c r="Q48" s="665">
        <v>24</v>
      </c>
    </row>
    <row r="49" spans="1:17" ht="14.4" customHeight="1" x14ac:dyDescent="0.3">
      <c r="A49" s="660" t="s">
        <v>4040</v>
      </c>
      <c r="B49" s="661" t="s">
        <v>4041</v>
      </c>
      <c r="C49" s="661" t="s">
        <v>3360</v>
      </c>
      <c r="D49" s="661" t="s">
        <v>4048</v>
      </c>
      <c r="E49" s="661" t="s">
        <v>4049</v>
      </c>
      <c r="F49" s="664">
        <v>2205</v>
      </c>
      <c r="G49" s="664">
        <v>59535</v>
      </c>
      <c r="H49" s="664">
        <v>1</v>
      </c>
      <c r="I49" s="664">
        <v>27</v>
      </c>
      <c r="J49" s="664">
        <v>148</v>
      </c>
      <c r="K49" s="664">
        <v>3996</v>
      </c>
      <c r="L49" s="664">
        <v>6.7120181405895693E-2</v>
      </c>
      <c r="M49" s="664">
        <v>27</v>
      </c>
      <c r="N49" s="664">
        <v>177</v>
      </c>
      <c r="O49" s="664">
        <v>4779</v>
      </c>
      <c r="P49" s="677">
        <v>8.0272108843537415E-2</v>
      </c>
      <c r="Q49" s="665">
        <v>27</v>
      </c>
    </row>
    <row r="50" spans="1:17" ht="14.4" customHeight="1" x14ac:dyDescent="0.3">
      <c r="A50" s="660" t="s">
        <v>4040</v>
      </c>
      <c r="B50" s="661" t="s">
        <v>4041</v>
      </c>
      <c r="C50" s="661" t="s">
        <v>3360</v>
      </c>
      <c r="D50" s="661" t="s">
        <v>4050</v>
      </c>
      <c r="E50" s="661" t="s">
        <v>4051</v>
      </c>
      <c r="F50" s="664">
        <v>2076</v>
      </c>
      <c r="G50" s="664">
        <v>116256</v>
      </c>
      <c r="H50" s="664">
        <v>1</v>
      </c>
      <c r="I50" s="664">
        <v>56</v>
      </c>
      <c r="J50" s="664">
        <v>1036</v>
      </c>
      <c r="K50" s="664">
        <v>58016</v>
      </c>
      <c r="L50" s="664">
        <v>0.49903660886319845</v>
      </c>
      <c r="M50" s="664">
        <v>56</v>
      </c>
      <c r="N50" s="664">
        <v>11</v>
      </c>
      <c r="O50" s="664">
        <v>627</v>
      </c>
      <c r="P50" s="677">
        <v>5.393270024772915E-3</v>
      </c>
      <c r="Q50" s="665">
        <v>57</v>
      </c>
    </row>
    <row r="51" spans="1:17" ht="14.4" customHeight="1" x14ac:dyDescent="0.3">
      <c r="A51" s="660" t="s">
        <v>4040</v>
      </c>
      <c r="B51" s="661" t="s">
        <v>4041</v>
      </c>
      <c r="C51" s="661" t="s">
        <v>3360</v>
      </c>
      <c r="D51" s="661" t="s">
        <v>4052</v>
      </c>
      <c r="E51" s="661" t="s">
        <v>4053</v>
      </c>
      <c r="F51" s="664">
        <v>49</v>
      </c>
      <c r="G51" s="664">
        <v>1323</v>
      </c>
      <c r="H51" s="664">
        <v>1</v>
      </c>
      <c r="I51" s="664">
        <v>27</v>
      </c>
      <c r="J51" s="664">
        <v>39</v>
      </c>
      <c r="K51" s="664">
        <v>1053</v>
      </c>
      <c r="L51" s="664">
        <v>0.79591836734693877</v>
      </c>
      <c r="M51" s="664">
        <v>27</v>
      </c>
      <c r="N51" s="664">
        <v>36</v>
      </c>
      <c r="O51" s="664">
        <v>972</v>
      </c>
      <c r="P51" s="677">
        <v>0.73469387755102045</v>
      </c>
      <c r="Q51" s="665">
        <v>27</v>
      </c>
    </row>
    <row r="52" spans="1:17" ht="14.4" customHeight="1" x14ac:dyDescent="0.3">
      <c r="A52" s="660" t="s">
        <v>4040</v>
      </c>
      <c r="B52" s="661" t="s">
        <v>4041</v>
      </c>
      <c r="C52" s="661" t="s">
        <v>3360</v>
      </c>
      <c r="D52" s="661" t="s">
        <v>4054</v>
      </c>
      <c r="E52" s="661" t="s">
        <v>4055</v>
      </c>
      <c r="F52" s="664">
        <v>2122</v>
      </c>
      <c r="G52" s="664">
        <v>46684</v>
      </c>
      <c r="H52" s="664">
        <v>1</v>
      </c>
      <c r="I52" s="664">
        <v>22</v>
      </c>
      <c r="J52" s="664">
        <v>1055</v>
      </c>
      <c r="K52" s="664">
        <v>23210</v>
      </c>
      <c r="L52" s="664">
        <v>0.49717247879359094</v>
      </c>
      <c r="M52" s="664">
        <v>22</v>
      </c>
      <c r="N52" s="664">
        <v>1856</v>
      </c>
      <c r="O52" s="664">
        <v>40832</v>
      </c>
      <c r="P52" s="677">
        <v>0.87464655984919892</v>
      </c>
      <c r="Q52" s="665">
        <v>22</v>
      </c>
    </row>
    <row r="53" spans="1:17" ht="14.4" customHeight="1" x14ac:dyDescent="0.3">
      <c r="A53" s="660" t="s">
        <v>4040</v>
      </c>
      <c r="B53" s="661" t="s">
        <v>4041</v>
      </c>
      <c r="C53" s="661" t="s">
        <v>3360</v>
      </c>
      <c r="D53" s="661" t="s">
        <v>4056</v>
      </c>
      <c r="E53" s="661" t="s">
        <v>4057</v>
      </c>
      <c r="F53" s="664">
        <v>4</v>
      </c>
      <c r="G53" s="664">
        <v>272</v>
      </c>
      <c r="H53" s="664">
        <v>1</v>
      </c>
      <c r="I53" s="664">
        <v>68</v>
      </c>
      <c r="J53" s="664">
        <v>7</v>
      </c>
      <c r="K53" s="664">
        <v>476</v>
      </c>
      <c r="L53" s="664">
        <v>1.75</v>
      </c>
      <c r="M53" s="664">
        <v>68</v>
      </c>
      <c r="N53" s="664">
        <v>6</v>
      </c>
      <c r="O53" s="664">
        <v>408</v>
      </c>
      <c r="P53" s="677">
        <v>1.5</v>
      </c>
      <c r="Q53" s="665">
        <v>68</v>
      </c>
    </row>
    <row r="54" spans="1:17" ht="14.4" customHeight="1" x14ac:dyDescent="0.3">
      <c r="A54" s="660" t="s">
        <v>4040</v>
      </c>
      <c r="B54" s="661" t="s">
        <v>4041</v>
      </c>
      <c r="C54" s="661" t="s">
        <v>3360</v>
      </c>
      <c r="D54" s="661" t="s">
        <v>4058</v>
      </c>
      <c r="E54" s="661" t="s">
        <v>4059</v>
      </c>
      <c r="F54" s="664">
        <v>2</v>
      </c>
      <c r="G54" s="664">
        <v>124</v>
      </c>
      <c r="H54" s="664">
        <v>1</v>
      </c>
      <c r="I54" s="664">
        <v>62</v>
      </c>
      <c r="J54" s="664"/>
      <c r="K54" s="664"/>
      <c r="L54" s="664"/>
      <c r="M54" s="664"/>
      <c r="N54" s="664">
        <v>3</v>
      </c>
      <c r="O54" s="664">
        <v>186</v>
      </c>
      <c r="P54" s="677">
        <v>1.5</v>
      </c>
      <c r="Q54" s="665">
        <v>62</v>
      </c>
    </row>
    <row r="55" spans="1:17" ht="14.4" customHeight="1" x14ac:dyDescent="0.3">
      <c r="A55" s="660" t="s">
        <v>4040</v>
      </c>
      <c r="B55" s="661" t="s">
        <v>4041</v>
      </c>
      <c r="C55" s="661" t="s">
        <v>3360</v>
      </c>
      <c r="D55" s="661" t="s">
        <v>4060</v>
      </c>
      <c r="E55" s="661" t="s">
        <v>4061</v>
      </c>
      <c r="F55" s="664">
        <v>2075</v>
      </c>
      <c r="G55" s="664">
        <v>126575</v>
      </c>
      <c r="H55" s="664">
        <v>1</v>
      </c>
      <c r="I55" s="664">
        <v>61</v>
      </c>
      <c r="J55" s="664">
        <v>1031</v>
      </c>
      <c r="K55" s="664">
        <v>62891</v>
      </c>
      <c r="L55" s="664">
        <v>0.49686746987951808</v>
      </c>
      <c r="M55" s="664">
        <v>61</v>
      </c>
      <c r="N55" s="664">
        <v>1767</v>
      </c>
      <c r="O55" s="664">
        <v>109554</v>
      </c>
      <c r="P55" s="677">
        <v>0.86552636776614655</v>
      </c>
      <c r="Q55" s="665">
        <v>62</v>
      </c>
    </row>
    <row r="56" spans="1:17" ht="14.4" customHeight="1" x14ac:dyDescent="0.3">
      <c r="A56" s="660" t="s">
        <v>4040</v>
      </c>
      <c r="B56" s="661" t="s">
        <v>4041</v>
      </c>
      <c r="C56" s="661" t="s">
        <v>3360</v>
      </c>
      <c r="D56" s="661" t="s">
        <v>4062</v>
      </c>
      <c r="E56" s="661" t="s">
        <v>4063</v>
      </c>
      <c r="F56" s="664"/>
      <c r="G56" s="664"/>
      <c r="H56" s="664"/>
      <c r="I56" s="664"/>
      <c r="J56" s="664">
        <v>22</v>
      </c>
      <c r="K56" s="664">
        <v>1782</v>
      </c>
      <c r="L56" s="664"/>
      <c r="M56" s="664">
        <v>81</v>
      </c>
      <c r="N56" s="664">
        <v>41</v>
      </c>
      <c r="O56" s="664">
        <v>3362</v>
      </c>
      <c r="P56" s="677"/>
      <c r="Q56" s="665">
        <v>82</v>
      </c>
    </row>
    <row r="57" spans="1:17" ht="14.4" customHeight="1" x14ac:dyDescent="0.3">
      <c r="A57" s="660" t="s">
        <v>4040</v>
      </c>
      <c r="B57" s="661" t="s">
        <v>4041</v>
      </c>
      <c r="C57" s="661" t="s">
        <v>3360</v>
      </c>
      <c r="D57" s="661" t="s">
        <v>4064</v>
      </c>
      <c r="E57" s="661" t="s">
        <v>4065</v>
      </c>
      <c r="F57" s="664">
        <v>75</v>
      </c>
      <c r="G57" s="664">
        <v>74025</v>
      </c>
      <c r="H57" s="664">
        <v>1</v>
      </c>
      <c r="I57" s="664">
        <v>987</v>
      </c>
      <c r="J57" s="664">
        <v>52</v>
      </c>
      <c r="K57" s="664">
        <v>51324</v>
      </c>
      <c r="L57" s="664">
        <v>0.69333333333333336</v>
      </c>
      <c r="M57" s="664">
        <v>987</v>
      </c>
      <c r="N57" s="664">
        <v>65</v>
      </c>
      <c r="O57" s="664">
        <v>64155</v>
      </c>
      <c r="P57" s="677">
        <v>0.8666666666666667</v>
      </c>
      <c r="Q57" s="665">
        <v>987</v>
      </c>
    </row>
    <row r="58" spans="1:17" ht="14.4" customHeight="1" x14ac:dyDescent="0.3">
      <c r="A58" s="660" t="s">
        <v>4040</v>
      </c>
      <c r="B58" s="661" t="s">
        <v>4041</v>
      </c>
      <c r="C58" s="661" t="s">
        <v>3360</v>
      </c>
      <c r="D58" s="661" t="s">
        <v>4066</v>
      </c>
      <c r="E58" s="661" t="s">
        <v>4067</v>
      </c>
      <c r="F58" s="664">
        <v>7</v>
      </c>
      <c r="G58" s="664">
        <v>574</v>
      </c>
      <c r="H58" s="664">
        <v>1</v>
      </c>
      <c r="I58" s="664">
        <v>82</v>
      </c>
      <c r="J58" s="664">
        <v>2</v>
      </c>
      <c r="K58" s="664">
        <v>164</v>
      </c>
      <c r="L58" s="664">
        <v>0.2857142857142857</v>
      </c>
      <c r="M58" s="664">
        <v>82</v>
      </c>
      <c r="N58" s="664">
        <v>5</v>
      </c>
      <c r="O58" s="664">
        <v>410</v>
      </c>
      <c r="P58" s="677">
        <v>0.7142857142857143</v>
      </c>
      <c r="Q58" s="665">
        <v>82</v>
      </c>
    </row>
    <row r="59" spans="1:17" ht="14.4" customHeight="1" x14ac:dyDescent="0.3">
      <c r="A59" s="660" t="s">
        <v>4040</v>
      </c>
      <c r="B59" s="661" t="s">
        <v>4041</v>
      </c>
      <c r="C59" s="661" t="s">
        <v>3360</v>
      </c>
      <c r="D59" s="661" t="s">
        <v>4068</v>
      </c>
      <c r="E59" s="661" t="s">
        <v>4069</v>
      </c>
      <c r="F59" s="664"/>
      <c r="G59" s="664"/>
      <c r="H59" s="664"/>
      <c r="I59" s="664"/>
      <c r="J59" s="664">
        <v>1</v>
      </c>
      <c r="K59" s="664">
        <v>63</v>
      </c>
      <c r="L59" s="664"/>
      <c r="M59" s="664">
        <v>63</v>
      </c>
      <c r="N59" s="664"/>
      <c r="O59" s="664"/>
      <c r="P59" s="677"/>
      <c r="Q59" s="665"/>
    </row>
    <row r="60" spans="1:17" ht="14.4" customHeight="1" x14ac:dyDescent="0.3">
      <c r="A60" s="660" t="s">
        <v>4040</v>
      </c>
      <c r="B60" s="661" t="s">
        <v>4041</v>
      </c>
      <c r="C60" s="661" t="s">
        <v>3360</v>
      </c>
      <c r="D60" s="661" t="s">
        <v>4070</v>
      </c>
      <c r="E60" s="661" t="s">
        <v>4071</v>
      </c>
      <c r="F60" s="664">
        <v>72</v>
      </c>
      <c r="G60" s="664">
        <v>1224</v>
      </c>
      <c r="H60" s="664">
        <v>1</v>
      </c>
      <c r="I60" s="664">
        <v>17</v>
      </c>
      <c r="J60" s="664">
        <v>68</v>
      </c>
      <c r="K60" s="664">
        <v>1156</v>
      </c>
      <c r="L60" s="664">
        <v>0.94444444444444442</v>
      </c>
      <c r="M60" s="664">
        <v>17</v>
      </c>
      <c r="N60" s="664">
        <v>106</v>
      </c>
      <c r="O60" s="664">
        <v>1802</v>
      </c>
      <c r="P60" s="677">
        <v>1.4722222222222223</v>
      </c>
      <c r="Q60" s="665">
        <v>17</v>
      </c>
    </row>
    <row r="61" spans="1:17" ht="14.4" customHeight="1" x14ac:dyDescent="0.3">
      <c r="A61" s="660" t="s">
        <v>4040</v>
      </c>
      <c r="B61" s="661" t="s">
        <v>4041</v>
      </c>
      <c r="C61" s="661" t="s">
        <v>3360</v>
      </c>
      <c r="D61" s="661" t="s">
        <v>4072</v>
      </c>
      <c r="E61" s="661" t="s">
        <v>4073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480</v>
      </c>
      <c r="P61" s="677"/>
      <c r="Q61" s="665">
        <v>480</v>
      </c>
    </row>
    <row r="62" spans="1:17" ht="14.4" customHeight="1" x14ac:dyDescent="0.3">
      <c r="A62" s="660" t="s">
        <v>4040</v>
      </c>
      <c r="B62" s="661" t="s">
        <v>4041</v>
      </c>
      <c r="C62" s="661" t="s">
        <v>3360</v>
      </c>
      <c r="D62" s="661" t="s">
        <v>4074</v>
      </c>
      <c r="E62" s="661" t="s">
        <v>4075</v>
      </c>
      <c r="F62" s="664">
        <v>13</v>
      </c>
      <c r="G62" s="664">
        <v>611</v>
      </c>
      <c r="H62" s="664">
        <v>1</v>
      </c>
      <c r="I62" s="664">
        <v>47</v>
      </c>
      <c r="J62" s="664">
        <v>19</v>
      </c>
      <c r="K62" s="664">
        <v>893</v>
      </c>
      <c r="L62" s="664">
        <v>1.4615384615384615</v>
      </c>
      <c r="M62" s="664">
        <v>47</v>
      </c>
      <c r="N62" s="664">
        <v>14</v>
      </c>
      <c r="O62" s="664">
        <v>658</v>
      </c>
      <c r="P62" s="677">
        <v>1.0769230769230769</v>
      </c>
      <c r="Q62" s="665">
        <v>47</v>
      </c>
    </row>
    <row r="63" spans="1:17" ht="14.4" customHeight="1" x14ac:dyDescent="0.3">
      <c r="A63" s="660" t="s">
        <v>4040</v>
      </c>
      <c r="B63" s="661" t="s">
        <v>4041</v>
      </c>
      <c r="C63" s="661" t="s">
        <v>3360</v>
      </c>
      <c r="D63" s="661" t="s">
        <v>4076</v>
      </c>
      <c r="E63" s="661" t="s">
        <v>4077</v>
      </c>
      <c r="F63" s="664"/>
      <c r="G63" s="664"/>
      <c r="H63" s="664"/>
      <c r="I63" s="664"/>
      <c r="J63" s="664">
        <v>1</v>
      </c>
      <c r="K63" s="664">
        <v>60</v>
      </c>
      <c r="L63" s="664"/>
      <c r="M63" s="664">
        <v>60</v>
      </c>
      <c r="N63" s="664">
        <v>2</v>
      </c>
      <c r="O63" s="664">
        <v>120</v>
      </c>
      <c r="P63" s="677"/>
      <c r="Q63" s="665">
        <v>60</v>
      </c>
    </row>
    <row r="64" spans="1:17" ht="14.4" customHeight="1" x14ac:dyDescent="0.3">
      <c r="A64" s="660" t="s">
        <v>4040</v>
      </c>
      <c r="B64" s="661" t="s">
        <v>4041</v>
      </c>
      <c r="C64" s="661" t="s">
        <v>3360</v>
      </c>
      <c r="D64" s="661" t="s">
        <v>4078</v>
      </c>
      <c r="E64" s="661" t="s">
        <v>4079</v>
      </c>
      <c r="F64" s="664">
        <v>2</v>
      </c>
      <c r="G64" s="664">
        <v>922</v>
      </c>
      <c r="H64" s="664">
        <v>1</v>
      </c>
      <c r="I64" s="664">
        <v>461</v>
      </c>
      <c r="J64" s="664"/>
      <c r="K64" s="664"/>
      <c r="L64" s="664"/>
      <c r="M64" s="664"/>
      <c r="N64" s="664">
        <v>3</v>
      </c>
      <c r="O64" s="664">
        <v>1386</v>
      </c>
      <c r="P64" s="677">
        <v>1.5032537960954446</v>
      </c>
      <c r="Q64" s="665">
        <v>462</v>
      </c>
    </row>
    <row r="65" spans="1:17" ht="14.4" customHeight="1" x14ac:dyDescent="0.3">
      <c r="A65" s="660" t="s">
        <v>4040</v>
      </c>
      <c r="B65" s="661" t="s">
        <v>4041</v>
      </c>
      <c r="C65" s="661" t="s">
        <v>3360</v>
      </c>
      <c r="D65" s="661" t="s">
        <v>4080</v>
      </c>
      <c r="E65" s="661" t="s">
        <v>4081</v>
      </c>
      <c r="F65" s="664">
        <v>12</v>
      </c>
      <c r="G65" s="664">
        <v>10212</v>
      </c>
      <c r="H65" s="664">
        <v>1</v>
      </c>
      <c r="I65" s="664">
        <v>851</v>
      </c>
      <c r="J65" s="664">
        <v>8</v>
      </c>
      <c r="K65" s="664">
        <v>6808</v>
      </c>
      <c r="L65" s="664">
        <v>0.66666666666666663</v>
      </c>
      <c r="M65" s="664">
        <v>851</v>
      </c>
      <c r="N65" s="664">
        <v>17</v>
      </c>
      <c r="O65" s="664">
        <v>14484</v>
      </c>
      <c r="P65" s="677">
        <v>1.4183313748531139</v>
      </c>
      <c r="Q65" s="665">
        <v>852</v>
      </c>
    </row>
    <row r="66" spans="1:17" ht="14.4" customHeight="1" x14ac:dyDescent="0.3">
      <c r="A66" s="660" t="s">
        <v>4040</v>
      </c>
      <c r="B66" s="661" t="s">
        <v>4041</v>
      </c>
      <c r="C66" s="661" t="s">
        <v>3360</v>
      </c>
      <c r="D66" s="661" t="s">
        <v>4082</v>
      </c>
      <c r="E66" s="661" t="s">
        <v>4083</v>
      </c>
      <c r="F66" s="664">
        <v>51</v>
      </c>
      <c r="G66" s="664">
        <v>39933</v>
      </c>
      <c r="H66" s="664">
        <v>1</v>
      </c>
      <c r="I66" s="664">
        <v>783</v>
      </c>
      <c r="J66" s="664">
        <v>23</v>
      </c>
      <c r="K66" s="664">
        <v>18009</v>
      </c>
      <c r="L66" s="664">
        <v>0.45098039215686275</v>
      </c>
      <c r="M66" s="664">
        <v>783</v>
      </c>
      <c r="N66" s="664">
        <v>61</v>
      </c>
      <c r="O66" s="664">
        <v>47946</v>
      </c>
      <c r="P66" s="677">
        <v>1.2006611073548192</v>
      </c>
      <c r="Q66" s="665">
        <v>786</v>
      </c>
    </row>
    <row r="67" spans="1:17" ht="14.4" customHeight="1" x14ac:dyDescent="0.3">
      <c r="A67" s="660" t="s">
        <v>4040</v>
      </c>
      <c r="B67" s="661" t="s">
        <v>4041</v>
      </c>
      <c r="C67" s="661" t="s">
        <v>3360</v>
      </c>
      <c r="D67" s="661" t="s">
        <v>4084</v>
      </c>
      <c r="E67" s="661" t="s">
        <v>4085</v>
      </c>
      <c r="F67" s="664">
        <v>1</v>
      </c>
      <c r="G67" s="664">
        <v>460</v>
      </c>
      <c r="H67" s="664">
        <v>1</v>
      </c>
      <c r="I67" s="664">
        <v>460</v>
      </c>
      <c r="J67" s="664">
        <v>1</v>
      </c>
      <c r="K67" s="664">
        <v>460</v>
      </c>
      <c r="L67" s="664">
        <v>1</v>
      </c>
      <c r="M67" s="664">
        <v>460</v>
      </c>
      <c r="N67" s="664"/>
      <c r="O67" s="664"/>
      <c r="P67" s="677"/>
      <c r="Q67" s="665"/>
    </row>
    <row r="68" spans="1:17" ht="14.4" customHeight="1" x14ac:dyDescent="0.3">
      <c r="A68" s="660" t="s">
        <v>4040</v>
      </c>
      <c r="B68" s="661" t="s">
        <v>4041</v>
      </c>
      <c r="C68" s="661" t="s">
        <v>3360</v>
      </c>
      <c r="D68" s="661" t="s">
        <v>4086</v>
      </c>
      <c r="E68" s="661" t="s">
        <v>4087</v>
      </c>
      <c r="F68" s="664">
        <v>1</v>
      </c>
      <c r="G68" s="664">
        <v>131</v>
      </c>
      <c r="H68" s="664">
        <v>1</v>
      </c>
      <c r="I68" s="664">
        <v>131</v>
      </c>
      <c r="J68" s="664"/>
      <c r="K68" s="664"/>
      <c r="L68" s="664"/>
      <c r="M68" s="664"/>
      <c r="N68" s="664">
        <v>1</v>
      </c>
      <c r="O68" s="664">
        <v>132</v>
      </c>
      <c r="P68" s="677">
        <v>1.0076335877862594</v>
      </c>
      <c r="Q68" s="665">
        <v>132</v>
      </c>
    </row>
    <row r="69" spans="1:17" ht="14.4" customHeight="1" x14ac:dyDescent="0.3">
      <c r="A69" s="660" t="s">
        <v>4040</v>
      </c>
      <c r="B69" s="661" t="s">
        <v>4041</v>
      </c>
      <c r="C69" s="661" t="s">
        <v>3360</v>
      </c>
      <c r="D69" s="661" t="s">
        <v>4088</v>
      </c>
      <c r="E69" s="661" t="s">
        <v>4089</v>
      </c>
      <c r="F69" s="664">
        <v>4</v>
      </c>
      <c r="G69" s="664">
        <v>352</v>
      </c>
      <c r="H69" s="664">
        <v>1</v>
      </c>
      <c r="I69" s="664">
        <v>88</v>
      </c>
      <c r="J69" s="664">
        <v>1</v>
      </c>
      <c r="K69" s="664">
        <v>88</v>
      </c>
      <c r="L69" s="664">
        <v>0.25</v>
      </c>
      <c r="M69" s="664">
        <v>88</v>
      </c>
      <c r="N69" s="664">
        <v>5</v>
      </c>
      <c r="O69" s="664">
        <v>445</v>
      </c>
      <c r="P69" s="677">
        <v>1.2642045454545454</v>
      </c>
      <c r="Q69" s="665">
        <v>89</v>
      </c>
    </row>
    <row r="70" spans="1:17" ht="14.4" customHeight="1" x14ac:dyDescent="0.3">
      <c r="A70" s="660" t="s">
        <v>4040</v>
      </c>
      <c r="B70" s="661" t="s">
        <v>4041</v>
      </c>
      <c r="C70" s="661" t="s">
        <v>3360</v>
      </c>
      <c r="D70" s="661" t="s">
        <v>4090</v>
      </c>
      <c r="E70" s="661" t="s">
        <v>4091</v>
      </c>
      <c r="F70" s="664">
        <v>2122</v>
      </c>
      <c r="G70" s="664">
        <v>61538</v>
      </c>
      <c r="H70" s="664">
        <v>1</v>
      </c>
      <c r="I70" s="664">
        <v>29</v>
      </c>
      <c r="J70" s="664">
        <v>1113</v>
      </c>
      <c r="K70" s="664">
        <v>32277</v>
      </c>
      <c r="L70" s="664">
        <v>0.52450518378887845</v>
      </c>
      <c r="M70" s="664">
        <v>29</v>
      </c>
      <c r="N70" s="664">
        <v>1894</v>
      </c>
      <c r="O70" s="664">
        <v>56820</v>
      </c>
      <c r="P70" s="677">
        <v>0.92333192498943739</v>
      </c>
      <c r="Q70" s="665">
        <v>30</v>
      </c>
    </row>
    <row r="71" spans="1:17" ht="14.4" customHeight="1" x14ac:dyDescent="0.3">
      <c r="A71" s="660" t="s">
        <v>4040</v>
      </c>
      <c r="B71" s="661" t="s">
        <v>4041</v>
      </c>
      <c r="C71" s="661" t="s">
        <v>3360</v>
      </c>
      <c r="D71" s="661" t="s">
        <v>4092</v>
      </c>
      <c r="E71" s="661" t="s">
        <v>4093</v>
      </c>
      <c r="F71" s="664"/>
      <c r="G71" s="664"/>
      <c r="H71" s="664"/>
      <c r="I71" s="664"/>
      <c r="J71" s="664">
        <v>1</v>
      </c>
      <c r="K71" s="664">
        <v>50</v>
      </c>
      <c r="L71" s="664"/>
      <c r="M71" s="664">
        <v>50</v>
      </c>
      <c r="N71" s="664">
        <v>3</v>
      </c>
      <c r="O71" s="664">
        <v>150</v>
      </c>
      <c r="P71" s="677"/>
      <c r="Q71" s="665">
        <v>50</v>
      </c>
    </row>
    <row r="72" spans="1:17" ht="14.4" customHeight="1" x14ac:dyDescent="0.3">
      <c r="A72" s="660" t="s">
        <v>4040</v>
      </c>
      <c r="B72" s="661" t="s">
        <v>4041</v>
      </c>
      <c r="C72" s="661" t="s">
        <v>3360</v>
      </c>
      <c r="D72" s="661" t="s">
        <v>4094</v>
      </c>
      <c r="E72" s="661" t="s">
        <v>4095</v>
      </c>
      <c r="F72" s="664">
        <v>140</v>
      </c>
      <c r="G72" s="664">
        <v>1680</v>
      </c>
      <c r="H72" s="664">
        <v>1</v>
      </c>
      <c r="I72" s="664">
        <v>12</v>
      </c>
      <c r="J72" s="664">
        <v>354</v>
      </c>
      <c r="K72" s="664">
        <v>4248</v>
      </c>
      <c r="L72" s="664">
        <v>2.5285714285714285</v>
      </c>
      <c r="M72" s="664">
        <v>12</v>
      </c>
      <c r="N72" s="664">
        <v>362</v>
      </c>
      <c r="O72" s="664">
        <v>4344</v>
      </c>
      <c r="P72" s="677">
        <v>2.5857142857142859</v>
      </c>
      <c r="Q72" s="665">
        <v>12</v>
      </c>
    </row>
    <row r="73" spans="1:17" ht="14.4" customHeight="1" x14ac:dyDescent="0.3">
      <c r="A73" s="660" t="s">
        <v>4040</v>
      </c>
      <c r="B73" s="661" t="s">
        <v>4041</v>
      </c>
      <c r="C73" s="661" t="s">
        <v>3360</v>
      </c>
      <c r="D73" s="661" t="s">
        <v>4096</v>
      </c>
      <c r="E73" s="661" t="s">
        <v>4097</v>
      </c>
      <c r="F73" s="664">
        <v>2</v>
      </c>
      <c r="G73" s="664">
        <v>362</v>
      </c>
      <c r="H73" s="664">
        <v>1</v>
      </c>
      <c r="I73" s="664">
        <v>181</v>
      </c>
      <c r="J73" s="664">
        <v>2</v>
      </c>
      <c r="K73" s="664">
        <v>362</v>
      </c>
      <c r="L73" s="664">
        <v>1</v>
      </c>
      <c r="M73" s="664">
        <v>181</v>
      </c>
      <c r="N73" s="664">
        <v>3</v>
      </c>
      <c r="O73" s="664">
        <v>546</v>
      </c>
      <c r="P73" s="677">
        <v>1.5082872928176796</v>
      </c>
      <c r="Q73" s="665">
        <v>182</v>
      </c>
    </row>
    <row r="74" spans="1:17" ht="14.4" customHeight="1" x14ac:dyDescent="0.3">
      <c r="A74" s="660" t="s">
        <v>4040</v>
      </c>
      <c r="B74" s="661" t="s">
        <v>4041</v>
      </c>
      <c r="C74" s="661" t="s">
        <v>3360</v>
      </c>
      <c r="D74" s="661" t="s">
        <v>4098</v>
      </c>
      <c r="E74" s="661" t="s">
        <v>4099</v>
      </c>
      <c r="F74" s="664">
        <v>2080</v>
      </c>
      <c r="G74" s="664">
        <v>147680</v>
      </c>
      <c r="H74" s="664">
        <v>1</v>
      </c>
      <c r="I74" s="664">
        <v>71</v>
      </c>
      <c r="J74" s="664">
        <v>1041</v>
      </c>
      <c r="K74" s="664">
        <v>73911</v>
      </c>
      <c r="L74" s="664">
        <v>0.50048076923076923</v>
      </c>
      <c r="M74" s="664">
        <v>71</v>
      </c>
      <c r="N74" s="664">
        <v>41</v>
      </c>
      <c r="O74" s="664">
        <v>2952</v>
      </c>
      <c r="P74" s="677">
        <v>1.9989165763813651E-2</v>
      </c>
      <c r="Q74" s="665">
        <v>72</v>
      </c>
    </row>
    <row r="75" spans="1:17" ht="14.4" customHeight="1" x14ac:dyDescent="0.3">
      <c r="A75" s="660" t="s">
        <v>4040</v>
      </c>
      <c r="B75" s="661" t="s">
        <v>4041</v>
      </c>
      <c r="C75" s="661" t="s">
        <v>3360</v>
      </c>
      <c r="D75" s="661" t="s">
        <v>4100</v>
      </c>
      <c r="E75" s="661" t="s">
        <v>4101</v>
      </c>
      <c r="F75" s="664">
        <v>2</v>
      </c>
      <c r="G75" s="664">
        <v>364</v>
      </c>
      <c r="H75" s="664">
        <v>1</v>
      </c>
      <c r="I75" s="664">
        <v>182</v>
      </c>
      <c r="J75" s="664">
        <v>2</v>
      </c>
      <c r="K75" s="664">
        <v>364</v>
      </c>
      <c r="L75" s="664">
        <v>1</v>
      </c>
      <c r="M75" s="664">
        <v>182</v>
      </c>
      <c r="N75" s="664">
        <v>3</v>
      </c>
      <c r="O75" s="664">
        <v>549</v>
      </c>
      <c r="P75" s="677">
        <v>1.5082417582417582</v>
      </c>
      <c r="Q75" s="665">
        <v>183</v>
      </c>
    </row>
    <row r="76" spans="1:17" ht="14.4" customHeight="1" x14ac:dyDescent="0.3">
      <c r="A76" s="660" t="s">
        <v>4040</v>
      </c>
      <c r="B76" s="661" t="s">
        <v>4041</v>
      </c>
      <c r="C76" s="661" t="s">
        <v>3360</v>
      </c>
      <c r="D76" s="661" t="s">
        <v>4102</v>
      </c>
      <c r="E76" s="661" t="s">
        <v>4103</v>
      </c>
      <c r="F76" s="664">
        <v>422</v>
      </c>
      <c r="G76" s="664">
        <v>62034</v>
      </c>
      <c r="H76" s="664">
        <v>1</v>
      </c>
      <c r="I76" s="664">
        <v>147</v>
      </c>
      <c r="J76" s="664">
        <v>271</v>
      </c>
      <c r="K76" s="664">
        <v>39837</v>
      </c>
      <c r="L76" s="664">
        <v>0.64218009478672988</v>
      </c>
      <c r="M76" s="664">
        <v>147</v>
      </c>
      <c r="N76" s="664">
        <v>282</v>
      </c>
      <c r="O76" s="664">
        <v>41736</v>
      </c>
      <c r="P76" s="677">
        <v>0.67279233968468899</v>
      </c>
      <c r="Q76" s="665">
        <v>148</v>
      </c>
    </row>
    <row r="77" spans="1:17" ht="14.4" customHeight="1" x14ac:dyDescent="0.3">
      <c r="A77" s="660" t="s">
        <v>4040</v>
      </c>
      <c r="B77" s="661" t="s">
        <v>4041</v>
      </c>
      <c r="C77" s="661" t="s">
        <v>3360</v>
      </c>
      <c r="D77" s="661" t="s">
        <v>4104</v>
      </c>
      <c r="E77" s="661" t="s">
        <v>4105</v>
      </c>
      <c r="F77" s="664">
        <v>2147</v>
      </c>
      <c r="G77" s="664">
        <v>62263</v>
      </c>
      <c r="H77" s="664">
        <v>1</v>
      </c>
      <c r="I77" s="664">
        <v>29</v>
      </c>
      <c r="J77" s="664">
        <v>1114</v>
      </c>
      <c r="K77" s="664">
        <v>32306</v>
      </c>
      <c r="L77" s="664">
        <v>0.51886353050768519</v>
      </c>
      <c r="M77" s="664">
        <v>29</v>
      </c>
      <c r="N77" s="664">
        <v>1928</v>
      </c>
      <c r="O77" s="664">
        <v>57840</v>
      </c>
      <c r="P77" s="677">
        <v>0.9289626262788494</v>
      </c>
      <c r="Q77" s="665">
        <v>30</v>
      </c>
    </row>
    <row r="78" spans="1:17" ht="14.4" customHeight="1" x14ac:dyDescent="0.3">
      <c r="A78" s="660" t="s">
        <v>4040</v>
      </c>
      <c r="B78" s="661" t="s">
        <v>4041</v>
      </c>
      <c r="C78" s="661" t="s">
        <v>3360</v>
      </c>
      <c r="D78" s="661" t="s">
        <v>4106</v>
      </c>
      <c r="E78" s="661" t="s">
        <v>4107</v>
      </c>
      <c r="F78" s="664">
        <v>56</v>
      </c>
      <c r="G78" s="664">
        <v>1736</v>
      </c>
      <c r="H78" s="664">
        <v>1</v>
      </c>
      <c r="I78" s="664">
        <v>31</v>
      </c>
      <c r="J78" s="664">
        <v>48</v>
      </c>
      <c r="K78" s="664">
        <v>1488</v>
      </c>
      <c r="L78" s="664">
        <v>0.8571428571428571</v>
      </c>
      <c r="M78" s="664">
        <v>31</v>
      </c>
      <c r="N78" s="664">
        <v>40</v>
      </c>
      <c r="O78" s="664">
        <v>1240</v>
      </c>
      <c r="P78" s="677">
        <v>0.7142857142857143</v>
      </c>
      <c r="Q78" s="665">
        <v>31</v>
      </c>
    </row>
    <row r="79" spans="1:17" ht="14.4" customHeight="1" x14ac:dyDescent="0.3">
      <c r="A79" s="660" t="s">
        <v>4040</v>
      </c>
      <c r="B79" s="661" t="s">
        <v>4041</v>
      </c>
      <c r="C79" s="661" t="s">
        <v>3360</v>
      </c>
      <c r="D79" s="661" t="s">
        <v>4108</v>
      </c>
      <c r="E79" s="661" t="s">
        <v>4109</v>
      </c>
      <c r="F79" s="664">
        <v>75</v>
      </c>
      <c r="G79" s="664">
        <v>2025</v>
      </c>
      <c r="H79" s="664">
        <v>1</v>
      </c>
      <c r="I79" s="664">
        <v>27</v>
      </c>
      <c r="J79" s="664">
        <v>63</v>
      </c>
      <c r="K79" s="664">
        <v>1701</v>
      </c>
      <c r="L79" s="664">
        <v>0.84</v>
      </c>
      <c r="M79" s="664">
        <v>27</v>
      </c>
      <c r="N79" s="664">
        <v>58</v>
      </c>
      <c r="O79" s="664">
        <v>1566</v>
      </c>
      <c r="P79" s="677">
        <v>0.77333333333333332</v>
      </c>
      <c r="Q79" s="665">
        <v>27</v>
      </c>
    </row>
    <row r="80" spans="1:17" ht="14.4" customHeight="1" x14ac:dyDescent="0.3">
      <c r="A80" s="660" t="s">
        <v>4040</v>
      </c>
      <c r="B80" s="661" t="s">
        <v>4041</v>
      </c>
      <c r="C80" s="661" t="s">
        <v>3360</v>
      </c>
      <c r="D80" s="661" t="s">
        <v>4110</v>
      </c>
      <c r="E80" s="661" t="s">
        <v>4111</v>
      </c>
      <c r="F80" s="664">
        <v>7</v>
      </c>
      <c r="G80" s="664">
        <v>154</v>
      </c>
      <c r="H80" s="664">
        <v>1</v>
      </c>
      <c r="I80" s="664">
        <v>22</v>
      </c>
      <c r="J80" s="664">
        <v>2</v>
      </c>
      <c r="K80" s="664">
        <v>44</v>
      </c>
      <c r="L80" s="664">
        <v>0.2857142857142857</v>
      </c>
      <c r="M80" s="664">
        <v>22</v>
      </c>
      <c r="N80" s="664"/>
      <c r="O80" s="664"/>
      <c r="P80" s="677"/>
      <c r="Q80" s="665"/>
    </row>
    <row r="81" spans="1:17" ht="14.4" customHeight="1" x14ac:dyDescent="0.3">
      <c r="A81" s="660" t="s">
        <v>4040</v>
      </c>
      <c r="B81" s="661" t="s">
        <v>4041</v>
      </c>
      <c r="C81" s="661" t="s">
        <v>3360</v>
      </c>
      <c r="D81" s="661" t="s">
        <v>4112</v>
      </c>
      <c r="E81" s="661" t="s">
        <v>4113</v>
      </c>
      <c r="F81" s="664">
        <v>2210</v>
      </c>
      <c r="G81" s="664">
        <v>55250</v>
      </c>
      <c r="H81" s="664">
        <v>1</v>
      </c>
      <c r="I81" s="664">
        <v>25</v>
      </c>
      <c r="J81" s="664">
        <v>150</v>
      </c>
      <c r="K81" s="664">
        <v>3750</v>
      </c>
      <c r="L81" s="664">
        <v>6.7873303167420809E-2</v>
      </c>
      <c r="M81" s="664">
        <v>25</v>
      </c>
      <c r="N81" s="664">
        <v>171</v>
      </c>
      <c r="O81" s="664">
        <v>4275</v>
      </c>
      <c r="P81" s="677">
        <v>7.7375565610859731E-2</v>
      </c>
      <c r="Q81" s="665">
        <v>25</v>
      </c>
    </row>
    <row r="82" spans="1:17" ht="14.4" customHeight="1" x14ac:dyDescent="0.3">
      <c r="A82" s="660" t="s">
        <v>4040</v>
      </c>
      <c r="B82" s="661" t="s">
        <v>4041</v>
      </c>
      <c r="C82" s="661" t="s">
        <v>3360</v>
      </c>
      <c r="D82" s="661" t="s">
        <v>4114</v>
      </c>
      <c r="E82" s="661" t="s">
        <v>4115</v>
      </c>
      <c r="F82" s="664">
        <v>7</v>
      </c>
      <c r="G82" s="664">
        <v>231</v>
      </c>
      <c r="H82" s="664">
        <v>1</v>
      </c>
      <c r="I82" s="664">
        <v>33</v>
      </c>
      <c r="J82" s="664">
        <v>2</v>
      </c>
      <c r="K82" s="664">
        <v>66</v>
      </c>
      <c r="L82" s="664">
        <v>0.2857142857142857</v>
      </c>
      <c r="M82" s="664">
        <v>33</v>
      </c>
      <c r="N82" s="664">
        <v>1</v>
      </c>
      <c r="O82" s="664">
        <v>33</v>
      </c>
      <c r="P82" s="677">
        <v>0.14285714285714285</v>
      </c>
      <c r="Q82" s="665">
        <v>33</v>
      </c>
    </row>
    <row r="83" spans="1:17" ht="14.4" customHeight="1" x14ac:dyDescent="0.3">
      <c r="A83" s="660" t="s">
        <v>4040</v>
      </c>
      <c r="B83" s="661" t="s">
        <v>4041</v>
      </c>
      <c r="C83" s="661" t="s">
        <v>3360</v>
      </c>
      <c r="D83" s="661" t="s">
        <v>4116</v>
      </c>
      <c r="E83" s="661" t="s">
        <v>4117</v>
      </c>
      <c r="F83" s="664">
        <v>5</v>
      </c>
      <c r="G83" s="664">
        <v>150</v>
      </c>
      <c r="H83" s="664">
        <v>1</v>
      </c>
      <c r="I83" s="664">
        <v>30</v>
      </c>
      <c r="J83" s="664"/>
      <c r="K83" s="664"/>
      <c r="L83" s="664"/>
      <c r="M83" s="664"/>
      <c r="N83" s="664">
        <v>2</v>
      </c>
      <c r="O83" s="664">
        <v>60</v>
      </c>
      <c r="P83" s="677">
        <v>0.4</v>
      </c>
      <c r="Q83" s="665">
        <v>30</v>
      </c>
    </row>
    <row r="84" spans="1:17" ht="14.4" customHeight="1" x14ac:dyDescent="0.3">
      <c r="A84" s="660" t="s">
        <v>4040</v>
      </c>
      <c r="B84" s="661" t="s">
        <v>4041</v>
      </c>
      <c r="C84" s="661" t="s">
        <v>3360</v>
      </c>
      <c r="D84" s="661" t="s">
        <v>4118</v>
      </c>
      <c r="E84" s="661" t="s">
        <v>4119</v>
      </c>
      <c r="F84" s="664"/>
      <c r="G84" s="664"/>
      <c r="H84" s="664"/>
      <c r="I84" s="664"/>
      <c r="J84" s="664"/>
      <c r="K84" s="664"/>
      <c r="L84" s="664"/>
      <c r="M84" s="664"/>
      <c r="N84" s="664">
        <v>1</v>
      </c>
      <c r="O84" s="664">
        <v>204</v>
      </c>
      <c r="P84" s="677"/>
      <c r="Q84" s="665">
        <v>204</v>
      </c>
    </row>
    <row r="85" spans="1:17" ht="14.4" customHeight="1" x14ac:dyDescent="0.3">
      <c r="A85" s="660" t="s">
        <v>4040</v>
      </c>
      <c r="B85" s="661" t="s">
        <v>4041</v>
      </c>
      <c r="C85" s="661" t="s">
        <v>3360</v>
      </c>
      <c r="D85" s="661" t="s">
        <v>4120</v>
      </c>
      <c r="E85" s="661" t="s">
        <v>4121</v>
      </c>
      <c r="F85" s="664">
        <v>40</v>
      </c>
      <c r="G85" s="664">
        <v>1040</v>
      </c>
      <c r="H85" s="664">
        <v>1</v>
      </c>
      <c r="I85" s="664">
        <v>26</v>
      </c>
      <c r="J85" s="664">
        <v>40</v>
      </c>
      <c r="K85" s="664">
        <v>1040</v>
      </c>
      <c r="L85" s="664">
        <v>1</v>
      </c>
      <c r="M85" s="664">
        <v>26</v>
      </c>
      <c r="N85" s="664">
        <v>86</v>
      </c>
      <c r="O85" s="664">
        <v>2236</v>
      </c>
      <c r="P85" s="677">
        <v>2.15</v>
      </c>
      <c r="Q85" s="665">
        <v>26</v>
      </c>
    </row>
    <row r="86" spans="1:17" ht="14.4" customHeight="1" x14ac:dyDescent="0.3">
      <c r="A86" s="660" t="s">
        <v>4040</v>
      </c>
      <c r="B86" s="661" t="s">
        <v>4041</v>
      </c>
      <c r="C86" s="661" t="s">
        <v>3360</v>
      </c>
      <c r="D86" s="661" t="s">
        <v>4122</v>
      </c>
      <c r="E86" s="661" t="s">
        <v>4123</v>
      </c>
      <c r="F86" s="664">
        <v>13</v>
      </c>
      <c r="G86" s="664">
        <v>1092</v>
      </c>
      <c r="H86" s="664">
        <v>1</v>
      </c>
      <c r="I86" s="664">
        <v>84</v>
      </c>
      <c r="J86" s="664">
        <v>14</v>
      </c>
      <c r="K86" s="664">
        <v>1176</v>
      </c>
      <c r="L86" s="664">
        <v>1.0769230769230769</v>
      </c>
      <c r="M86" s="664">
        <v>84</v>
      </c>
      <c r="N86" s="664">
        <v>15</v>
      </c>
      <c r="O86" s="664">
        <v>1260</v>
      </c>
      <c r="P86" s="677">
        <v>1.1538461538461537</v>
      </c>
      <c r="Q86" s="665">
        <v>84</v>
      </c>
    </row>
    <row r="87" spans="1:17" ht="14.4" customHeight="1" x14ac:dyDescent="0.3">
      <c r="A87" s="660" t="s">
        <v>4040</v>
      </c>
      <c r="B87" s="661" t="s">
        <v>4041</v>
      </c>
      <c r="C87" s="661" t="s">
        <v>3360</v>
      </c>
      <c r="D87" s="661" t="s">
        <v>4124</v>
      </c>
      <c r="E87" s="661" t="s">
        <v>4125</v>
      </c>
      <c r="F87" s="664">
        <v>2</v>
      </c>
      <c r="G87" s="664">
        <v>348</v>
      </c>
      <c r="H87" s="664">
        <v>1</v>
      </c>
      <c r="I87" s="664">
        <v>174</v>
      </c>
      <c r="J87" s="664">
        <v>2</v>
      </c>
      <c r="K87" s="664">
        <v>348</v>
      </c>
      <c r="L87" s="664">
        <v>1</v>
      </c>
      <c r="M87" s="664">
        <v>174</v>
      </c>
      <c r="N87" s="664">
        <v>4</v>
      </c>
      <c r="O87" s="664">
        <v>700</v>
      </c>
      <c r="P87" s="677">
        <v>2.0114942528735633</v>
      </c>
      <c r="Q87" s="665">
        <v>175</v>
      </c>
    </row>
    <row r="88" spans="1:17" ht="14.4" customHeight="1" x14ac:dyDescent="0.3">
      <c r="A88" s="660" t="s">
        <v>4040</v>
      </c>
      <c r="B88" s="661" t="s">
        <v>4041</v>
      </c>
      <c r="C88" s="661" t="s">
        <v>3360</v>
      </c>
      <c r="D88" s="661" t="s">
        <v>4126</v>
      </c>
      <c r="E88" s="661" t="s">
        <v>4127</v>
      </c>
      <c r="F88" s="664">
        <v>116</v>
      </c>
      <c r="G88" s="664">
        <v>1740</v>
      </c>
      <c r="H88" s="664">
        <v>1</v>
      </c>
      <c r="I88" s="664">
        <v>15</v>
      </c>
      <c r="J88" s="664">
        <v>59</v>
      </c>
      <c r="K88" s="664">
        <v>885</v>
      </c>
      <c r="L88" s="664">
        <v>0.50862068965517238</v>
      </c>
      <c r="M88" s="664">
        <v>15</v>
      </c>
      <c r="N88" s="664">
        <v>62</v>
      </c>
      <c r="O88" s="664">
        <v>930</v>
      </c>
      <c r="P88" s="677">
        <v>0.53448275862068961</v>
      </c>
      <c r="Q88" s="665">
        <v>15</v>
      </c>
    </row>
    <row r="89" spans="1:17" ht="14.4" customHeight="1" x14ac:dyDescent="0.3">
      <c r="A89" s="660" t="s">
        <v>4040</v>
      </c>
      <c r="B89" s="661" t="s">
        <v>4041</v>
      </c>
      <c r="C89" s="661" t="s">
        <v>3360</v>
      </c>
      <c r="D89" s="661" t="s">
        <v>4128</v>
      </c>
      <c r="E89" s="661" t="s">
        <v>4129</v>
      </c>
      <c r="F89" s="664">
        <v>47</v>
      </c>
      <c r="G89" s="664">
        <v>1081</v>
      </c>
      <c r="H89" s="664">
        <v>1</v>
      </c>
      <c r="I89" s="664">
        <v>23</v>
      </c>
      <c r="J89" s="664">
        <v>27</v>
      </c>
      <c r="K89" s="664">
        <v>621</v>
      </c>
      <c r="L89" s="664">
        <v>0.57446808510638303</v>
      </c>
      <c r="M89" s="664">
        <v>23</v>
      </c>
      <c r="N89" s="664">
        <v>26</v>
      </c>
      <c r="O89" s="664">
        <v>598</v>
      </c>
      <c r="P89" s="677">
        <v>0.55319148936170215</v>
      </c>
      <c r="Q89" s="665">
        <v>23</v>
      </c>
    </row>
    <row r="90" spans="1:17" ht="14.4" customHeight="1" x14ac:dyDescent="0.3">
      <c r="A90" s="660" t="s">
        <v>4040</v>
      </c>
      <c r="B90" s="661" t="s">
        <v>4041</v>
      </c>
      <c r="C90" s="661" t="s">
        <v>3360</v>
      </c>
      <c r="D90" s="661" t="s">
        <v>4130</v>
      </c>
      <c r="E90" s="661" t="s">
        <v>4131</v>
      </c>
      <c r="F90" s="664">
        <v>53</v>
      </c>
      <c r="G90" s="664">
        <v>1961</v>
      </c>
      <c r="H90" s="664">
        <v>1</v>
      </c>
      <c r="I90" s="664">
        <v>37</v>
      </c>
      <c r="J90" s="664">
        <v>35</v>
      </c>
      <c r="K90" s="664">
        <v>1295</v>
      </c>
      <c r="L90" s="664">
        <v>0.660377358490566</v>
      </c>
      <c r="M90" s="664">
        <v>37</v>
      </c>
      <c r="N90" s="664">
        <v>57</v>
      </c>
      <c r="O90" s="664">
        <v>2109</v>
      </c>
      <c r="P90" s="677">
        <v>1.0754716981132075</v>
      </c>
      <c r="Q90" s="665">
        <v>37</v>
      </c>
    </row>
    <row r="91" spans="1:17" ht="14.4" customHeight="1" x14ac:dyDescent="0.3">
      <c r="A91" s="660" t="s">
        <v>4040</v>
      </c>
      <c r="B91" s="661" t="s">
        <v>4041</v>
      </c>
      <c r="C91" s="661" t="s">
        <v>3360</v>
      </c>
      <c r="D91" s="661" t="s">
        <v>4132</v>
      </c>
      <c r="E91" s="661" t="s">
        <v>4133</v>
      </c>
      <c r="F91" s="664">
        <v>22</v>
      </c>
      <c r="G91" s="664">
        <v>506</v>
      </c>
      <c r="H91" s="664">
        <v>1</v>
      </c>
      <c r="I91" s="664">
        <v>23</v>
      </c>
      <c r="J91" s="664">
        <v>20</v>
      </c>
      <c r="K91" s="664">
        <v>460</v>
      </c>
      <c r="L91" s="664">
        <v>0.90909090909090906</v>
      </c>
      <c r="M91" s="664">
        <v>23</v>
      </c>
      <c r="N91" s="664">
        <v>1789</v>
      </c>
      <c r="O91" s="664">
        <v>41147</v>
      </c>
      <c r="P91" s="677">
        <v>81.318181818181813</v>
      </c>
      <c r="Q91" s="665">
        <v>23</v>
      </c>
    </row>
    <row r="92" spans="1:17" ht="14.4" customHeight="1" x14ac:dyDescent="0.3">
      <c r="A92" s="660" t="s">
        <v>4040</v>
      </c>
      <c r="B92" s="661" t="s">
        <v>4041</v>
      </c>
      <c r="C92" s="661" t="s">
        <v>3360</v>
      </c>
      <c r="D92" s="661" t="s">
        <v>4134</v>
      </c>
      <c r="E92" s="661" t="s">
        <v>4135</v>
      </c>
      <c r="F92" s="664">
        <v>1</v>
      </c>
      <c r="G92" s="664">
        <v>331</v>
      </c>
      <c r="H92" s="664">
        <v>1</v>
      </c>
      <c r="I92" s="664">
        <v>331</v>
      </c>
      <c r="J92" s="664">
        <v>1</v>
      </c>
      <c r="K92" s="664">
        <v>331</v>
      </c>
      <c r="L92" s="664">
        <v>1</v>
      </c>
      <c r="M92" s="664">
        <v>331</v>
      </c>
      <c r="N92" s="664"/>
      <c r="O92" s="664"/>
      <c r="P92" s="677"/>
      <c r="Q92" s="665"/>
    </row>
    <row r="93" spans="1:17" ht="14.4" customHeight="1" x14ac:dyDescent="0.3">
      <c r="A93" s="660" t="s">
        <v>4040</v>
      </c>
      <c r="B93" s="661" t="s">
        <v>4041</v>
      </c>
      <c r="C93" s="661" t="s">
        <v>3360</v>
      </c>
      <c r="D93" s="661" t="s">
        <v>4136</v>
      </c>
      <c r="E93" s="661" t="s">
        <v>4137</v>
      </c>
      <c r="F93" s="664">
        <v>10</v>
      </c>
      <c r="G93" s="664">
        <v>290</v>
      </c>
      <c r="H93" s="664">
        <v>1</v>
      </c>
      <c r="I93" s="664">
        <v>29</v>
      </c>
      <c r="J93" s="664">
        <v>29</v>
      </c>
      <c r="K93" s="664">
        <v>841</v>
      </c>
      <c r="L93" s="664">
        <v>2.9</v>
      </c>
      <c r="M93" s="664">
        <v>29</v>
      </c>
      <c r="N93" s="664">
        <v>63</v>
      </c>
      <c r="O93" s="664">
        <v>1827</v>
      </c>
      <c r="P93" s="677">
        <v>6.3</v>
      </c>
      <c r="Q93" s="665">
        <v>29</v>
      </c>
    </row>
    <row r="94" spans="1:17" ht="14.4" customHeight="1" x14ac:dyDescent="0.3">
      <c r="A94" s="660" t="s">
        <v>4040</v>
      </c>
      <c r="B94" s="661" t="s">
        <v>4041</v>
      </c>
      <c r="C94" s="661" t="s">
        <v>3360</v>
      </c>
      <c r="D94" s="661" t="s">
        <v>4138</v>
      </c>
      <c r="E94" s="661" t="s">
        <v>4139</v>
      </c>
      <c r="F94" s="664">
        <v>1</v>
      </c>
      <c r="G94" s="664">
        <v>176</v>
      </c>
      <c r="H94" s="664">
        <v>1</v>
      </c>
      <c r="I94" s="664">
        <v>176</v>
      </c>
      <c r="J94" s="664">
        <v>4</v>
      </c>
      <c r="K94" s="664">
        <v>704</v>
      </c>
      <c r="L94" s="664">
        <v>4</v>
      </c>
      <c r="M94" s="664">
        <v>176</v>
      </c>
      <c r="N94" s="664">
        <v>18</v>
      </c>
      <c r="O94" s="664">
        <v>3186</v>
      </c>
      <c r="P94" s="677">
        <v>18.102272727272727</v>
      </c>
      <c r="Q94" s="665">
        <v>177</v>
      </c>
    </row>
    <row r="95" spans="1:17" ht="14.4" customHeight="1" x14ac:dyDescent="0.3">
      <c r="A95" s="660" t="s">
        <v>4040</v>
      </c>
      <c r="B95" s="661" t="s">
        <v>4041</v>
      </c>
      <c r="C95" s="661" t="s">
        <v>3360</v>
      </c>
      <c r="D95" s="661" t="s">
        <v>4140</v>
      </c>
      <c r="E95" s="661" t="s">
        <v>4141</v>
      </c>
      <c r="F95" s="664">
        <v>2</v>
      </c>
      <c r="G95" s="664">
        <v>30</v>
      </c>
      <c r="H95" s="664">
        <v>1</v>
      </c>
      <c r="I95" s="664">
        <v>15</v>
      </c>
      <c r="J95" s="664">
        <v>1</v>
      </c>
      <c r="K95" s="664">
        <v>15</v>
      </c>
      <c r="L95" s="664">
        <v>0.5</v>
      </c>
      <c r="M95" s="664">
        <v>15</v>
      </c>
      <c r="N95" s="664">
        <v>5</v>
      </c>
      <c r="O95" s="664">
        <v>75</v>
      </c>
      <c r="P95" s="677">
        <v>2.5</v>
      </c>
      <c r="Q95" s="665">
        <v>15</v>
      </c>
    </row>
    <row r="96" spans="1:17" ht="14.4" customHeight="1" x14ac:dyDescent="0.3">
      <c r="A96" s="660" t="s">
        <v>4040</v>
      </c>
      <c r="B96" s="661" t="s">
        <v>4041</v>
      </c>
      <c r="C96" s="661" t="s">
        <v>3360</v>
      </c>
      <c r="D96" s="661" t="s">
        <v>4142</v>
      </c>
      <c r="E96" s="661" t="s">
        <v>4143</v>
      </c>
      <c r="F96" s="664">
        <v>28</v>
      </c>
      <c r="G96" s="664">
        <v>532</v>
      </c>
      <c r="H96" s="664">
        <v>1</v>
      </c>
      <c r="I96" s="664">
        <v>19</v>
      </c>
      <c r="J96" s="664">
        <v>53</v>
      </c>
      <c r="K96" s="664">
        <v>1007</v>
      </c>
      <c r="L96" s="664">
        <v>1.8928571428571428</v>
      </c>
      <c r="M96" s="664">
        <v>19</v>
      </c>
      <c r="N96" s="664">
        <v>94</v>
      </c>
      <c r="O96" s="664">
        <v>1786</v>
      </c>
      <c r="P96" s="677">
        <v>3.3571428571428572</v>
      </c>
      <c r="Q96" s="665">
        <v>19</v>
      </c>
    </row>
    <row r="97" spans="1:17" ht="14.4" customHeight="1" x14ac:dyDescent="0.3">
      <c r="A97" s="660" t="s">
        <v>4040</v>
      </c>
      <c r="B97" s="661" t="s">
        <v>4041</v>
      </c>
      <c r="C97" s="661" t="s">
        <v>3360</v>
      </c>
      <c r="D97" s="661" t="s">
        <v>4144</v>
      </c>
      <c r="E97" s="661" t="s">
        <v>4145</v>
      </c>
      <c r="F97" s="664">
        <v>2112</v>
      </c>
      <c r="G97" s="664">
        <v>42240</v>
      </c>
      <c r="H97" s="664">
        <v>1</v>
      </c>
      <c r="I97" s="664">
        <v>20</v>
      </c>
      <c r="J97" s="664">
        <v>128</v>
      </c>
      <c r="K97" s="664">
        <v>2560</v>
      </c>
      <c r="L97" s="664">
        <v>6.0606060606060608E-2</v>
      </c>
      <c r="M97" s="664">
        <v>20</v>
      </c>
      <c r="N97" s="664">
        <v>223</v>
      </c>
      <c r="O97" s="664">
        <v>4460</v>
      </c>
      <c r="P97" s="677">
        <v>0.10558712121212122</v>
      </c>
      <c r="Q97" s="665">
        <v>20</v>
      </c>
    </row>
    <row r="98" spans="1:17" ht="14.4" customHeight="1" x14ac:dyDescent="0.3">
      <c r="A98" s="660" t="s">
        <v>4040</v>
      </c>
      <c r="B98" s="661" t="s">
        <v>4041</v>
      </c>
      <c r="C98" s="661" t="s">
        <v>3360</v>
      </c>
      <c r="D98" s="661" t="s">
        <v>4146</v>
      </c>
      <c r="E98" s="661" t="s">
        <v>4147</v>
      </c>
      <c r="F98" s="664"/>
      <c r="G98" s="664"/>
      <c r="H98" s="664"/>
      <c r="I98" s="664"/>
      <c r="J98" s="664">
        <v>1</v>
      </c>
      <c r="K98" s="664">
        <v>184</v>
      </c>
      <c r="L98" s="664"/>
      <c r="M98" s="664">
        <v>184</v>
      </c>
      <c r="N98" s="664"/>
      <c r="O98" s="664"/>
      <c r="P98" s="677"/>
      <c r="Q98" s="665"/>
    </row>
    <row r="99" spans="1:17" ht="14.4" customHeight="1" x14ac:dyDescent="0.3">
      <c r="A99" s="660" t="s">
        <v>4040</v>
      </c>
      <c r="B99" s="661" t="s">
        <v>4041</v>
      </c>
      <c r="C99" s="661" t="s">
        <v>3360</v>
      </c>
      <c r="D99" s="661" t="s">
        <v>4148</v>
      </c>
      <c r="E99" s="661" t="s">
        <v>4149</v>
      </c>
      <c r="F99" s="664">
        <v>19</v>
      </c>
      <c r="G99" s="664">
        <v>1596</v>
      </c>
      <c r="H99" s="664">
        <v>1</v>
      </c>
      <c r="I99" s="664">
        <v>84</v>
      </c>
      <c r="J99" s="664">
        <v>19</v>
      </c>
      <c r="K99" s="664">
        <v>1596</v>
      </c>
      <c r="L99" s="664">
        <v>1</v>
      </c>
      <c r="M99" s="664">
        <v>84</v>
      </c>
      <c r="N99" s="664">
        <v>39</v>
      </c>
      <c r="O99" s="664">
        <v>3276</v>
      </c>
      <c r="P99" s="677">
        <v>2.0526315789473686</v>
      </c>
      <c r="Q99" s="665">
        <v>84</v>
      </c>
    </row>
    <row r="100" spans="1:17" ht="14.4" customHeight="1" x14ac:dyDescent="0.3">
      <c r="A100" s="660" t="s">
        <v>4040</v>
      </c>
      <c r="B100" s="661" t="s">
        <v>4041</v>
      </c>
      <c r="C100" s="661" t="s">
        <v>3360</v>
      </c>
      <c r="D100" s="661" t="s">
        <v>4150</v>
      </c>
      <c r="E100" s="661" t="s">
        <v>4151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300</v>
      </c>
      <c r="P100" s="677"/>
      <c r="Q100" s="665">
        <v>300</v>
      </c>
    </row>
    <row r="101" spans="1:17" ht="14.4" customHeight="1" x14ac:dyDescent="0.3">
      <c r="A101" s="660" t="s">
        <v>4040</v>
      </c>
      <c r="B101" s="661" t="s">
        <v>4041</v>
      </c>
      <c r="C101" s="661" t="s">
        <v>3360</v>
      </c>
      <c r="D101" s="661" t="s">
        <v>4152</v>
      </c>
      <c r="E101" s="661" t="s">
        <v>4153</v>
      </c>
      <c r="F101" s="664"/>
      <c r="G101" s="664"/>
      <c r="H101" s="664"/>
      <c r="I101" s="664"/>
      <c r="J101" s="664"/>
      <c r="K101" s="664"/>
      <c r="L101" s="664"/>
      <c r="M101" s="664"/>
      <c r="N101" s="664">
        <v>5</v>
      </c>
      <c r="O101" s="664">
        <v>105</v>
      </c>
      <c r="P101" s="677"/>
      <c r="Q101" s="665">
        <v>21</v>
      </c>
    </row>
    <row r="102" spans="1:17" ht="14.4" customHeight="1" x14ac:dyDescent="0.3">
      <c r="A102" s="660" t="s">
        <v>4040</v>
      </c>
      <c r="B102" s="661" t="s">
        <v>4041</v>
      </c>
      <c r="C102" s="661" t="s">
        <v>3360</v>
      </c>
      <c r="D102" s="661" t="s">
        <v>4154</v>
      </c>
      <c r="E102" s="661" t="s">
        <v>4155</v>
      </c>
      <c r="F102" s="664">
        <v>34</v>
      </c>
      <c r="G102" s="664">
        <v>748</v>
      </c>
      <c r="H102" s="664">
        <v>1</v>
      </c>
      <c r="I102" s="664">
        <v>22</v>
      </c>
      <c r="J102" s="664">
        <v>19</v>
      </c>
      <c r="K102" s="664">
        <v>418</v>
      </c>
      <c r="L102" s="664">
        <v>0.55882352941176472</v>
      </c>
      <c r="M102" s="664">
        <v>22</v>
      </c>
      <c r="N102" s="664">
        <v>20</v>
      </c>
      <c r="O102" s="664">
        <v>440</v>
      </c>
      <c r="P102" s="677">
        <v>0.58823529411764708</v>
      </c>
      <c r="Q102" s="665">
        <v>22</v>
      </c>
    </row>
    <row r="103" spans="1:17" ht="14.4" customHeight="1" x14ac:dyDescent="0.3">
      <c r="A103" s="660" t="s">
        <v>4040</v>
      </c>
      <c r="B103" s="661" t="s">
        <v>4041</v>
      </c>
      <c r="C103" s="661" t="s">
        <v>3360</v>
      </c>
      <c r="D103" s="661" t="s">
        <v>4156</v>
      </c>
      <c r="E103" s="661" t="s">
        <v>4157</v>
      </c>
      <c r="F103" s="664">
        <v>4</v>
      </c>
      <c r="G103" s="664">
        <v>1980</v>
      </c>
      <c r="H103" s="664">
        <v>1</v>
      </c>
      <c r="I103" s="664">
        <v>495</v>
      </c>
      <c r="J103" s="664">
        <v>1</v>
      </c>
      <c r="K103" s="664">
        <v>495</v>
      </c>
      <c r="L103" s="664">
        <v>0.25</v>
      </c>
      <c r="M103" s="664">
        <v>495</v>
      </c>
      <c r="N103" s="664"/>
      <c r="O103" s="664"/>
      <c r="P103" s="677"/>
      <c r="Q103" s="665"/>
    </row>
    <row r="104" spans="1:17" ht="14.4" customHeight="1" x14ac:dyDescent="0.3">
      <c r="A104" s="660" t="s">
        <v>4040</v>
      </c>
      <c r="B104" s="661" t="s">
        <v>4041</v>
      </c>
      <c r="C104" s="661" t="s">
        <v>3360</v>
      </c>
      <c r="D104" s="661" t="s">
        <v>4158</v>
      </c>
      <c r="E104" s="661" t="s">
        <v>4159</v>
      </c>
      <c r="F104" s="664">
        <v>8</v>
      </c>
      <c r="G104" s="664">
        <v>4512</v>
      </c>
      <c r="H104" s="664">
        <v>1</v>
      </c>
      <c r="I104" s="664">
        <v>564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4040</v>
      </c>
      <c r="B105" s="661" t="s">
        <v>4041</v>
      </c>
      <c r="C105" s="661" t="s">
        <v>3360</v>
      </c>
      <c r="D105" s="661" t="s">
        <v>4160</v>
      </c>
      <c r="E105" s="661" t="s">
        <v>4161</v>
      </c>
      <c r="F105" s="664">
        <v>8</v>
      </c>
      <c r="G105" s="664">
        <v>8016</v>
      </c>
      <c r="H105" s="664">
        <v>1</v>
      </c>
      <c r="I105" s="664">
        <v>1002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4040</v>
      </c>
      <c r="B106" s="661" t="s">
        <v>4041</v>
      </c>
      <c r="C106" s="661" t="s">
        <v>3360</v>
      </c>
      <c r="D106" s="661" t="s">
        <v>4162</v>
      </c>
      <c r="E106" s="661" t="s">
        <v>4163</v>
      </c>
      <c r="F106" s="664"/>
      <c r="G106" s="664"/>
      <c r="H106" s="664"/>
      <c r="I106" s="664"/>
      <c r="J106" s="664"/>
      <c r="K106" s="664"/>
      <c r="L106" s="664"/>
      <c r="M106" s="664"/>
      <c r="N106" s="664">
        <v>2</v>
      </c>
      <c r="O106" s="664">
        <v>410</v>
      </c>
      <c r="P106" s="677"/>
      <c r="Q106" s="665">
        <v>205</v>
      </c>
    </row>
    <row r="107" spans="1:17" ht="14.4" customHeight="1" x14ac:dyDescent="0.3">
      <c r="A107" s="660" t="s">
        <v>4040</v>
      </c>
      <c r="B107" s="661" t="s">
        <v>4041</v>
      </c>
      <c r="C107" s="661" t="s">
        <v>3360</v>
      </c>
      <c r="D107" s="661" t="s">
        <v>4164</v>
      </c>
      <c r="E107" s="661" t="s">
        <v>4165</v>
      </c>
      <c r="F107" s="664">
        <v>1</v>
      </c>
      <c r="G107" s="664">
        <v>127</v>
      </c>
      <c r="H107" s="664">
        <v>1</v>
      </c>
      <c r="I107" s="664">
        <v>127</v>
      </c>
      <c r="J107" s="664"/>
      <c r="K107" s="664"/>
      <c r="L107" s="664"/>
      <c r="M107" s="664"/>
      <c r="N107" s="664">
        <v>1</v>
      </c>
      <c r="O107" s="664">
        <v>127</v>
      </c>
      <c r="P107" s="677">
        <v>1</v>
      </c>
      <c r="Q107" s="665">
        <v>127</v>
      </c>
    </row>
    <row r="108" spans="1:17" ht="14.4" customHeight="1" x14ac:dyDescent="0.3">
      <c r="A108" s="660" t="s">
        <v>4040</v>
      </c>
      <c r="B108" s="661" t="s">
        <v>4041</v>
      </c>
      <c r="C108" s="661" t="s">
        <v>3360</v>
      </c>
      <c r="D108" s="661" t="s">
        <v>4166</v>
      </c>
      <c r="E108" s="661" t="s">
        <v>4167</v>
      </c>
      <c r="F108" s="664"/>
      <c r="G108" s="664"/>
      <c r="H108" s="664"/>
      <c r="I108" s="664"/>
      <c r="J108" s="664"/>
      <c r="K108" s="664"/>
      <c r="L108" s="664"/>
      <c r="M108" s="664"/>
      <c r="N108" s="664">
        <v>1</v>
      </c>
      <c r="O108" s="664">
        <v>310</v>
      </c>
      <c r="P108" s="677"/>
      <c r="Q108" s="665">
        <v>310</v>
      </c>
    </row>
    <row r="109" spans="1:17" ht="14.4" customHeight="1" x14ac:dyDescent="0.3">
      <c r="A109" s="660" t="s">
        <v>4040</v>
      </c>
      <c r="B109" s="661" t="s">
        <v>4041</v>
      </c>
      <c r="C109" s="661" t="s">
        <v>3360</v>
      </c>
      <c r="D109" s="661" t="s">
        <v>4168</v>
      </c>
      <c r="E109" s="661" t="s">
        <v>4169</v>
      </c>
      <c r="F109" s="664">
        <v>1</v>
      </c>
      <c r="G109" s="664">
        <v>23</v>
      </c>
      <c r="H109" s="664">
        <v>1</v>
      </c>
      <c r="I109" s="664">
        <v>23</v>
      </c>
      <c r="J109" s="664">
        <v>1</v>
      </c>
      <c r="K109" s="664">
        <v>23</v>
      </c>
      <c r="L109" s="664">
        <v>1</v>
      </c>
      <c r="M109" s="664">
        <v>23</v>
      </c>
      <c r="N109" s="664">
        <v>2</v>
      </c>
      <c r="O109" s="664">
        <v>46</v>
      </c>
      <c r="P109" s="677">
        <v>2</v>
      </c>
      <c r="Q109" s="665">
        <v>23</v>
      </c>
    </row>
    <row r="110" spans="1:17" ht="14.4" customHeight="1" x14ac:dyDescent="0.3">
      <c r="A110" s="660" t="s">
        <v>4040</v>
      </c>
      <c r="B110" s="661" t="s">
        <v>4041</v>
      </c>
      <c r="C110" s="661" t="s">
        <v>3360</v>
      </c>
      <c r="D110" s="661" t="s">
        <v>4170</v>
      </c>
      <c r="E110" s="661" t="s">
        <v>4171</v>
      </c>
      <c r="F110" s="664">
        <v>5</v>
      </c>
      <c r="G110" s="664">
        <v>85</v>
      </c>
      <c r="H110" s="664">
        <v>1</v>
      </c>
      <c r="I110" s="664">
        <v>17</v>
      </c>
      <c r="J110" s="664">
        <v>7</v>
      </c>
      <c r="K110" s="664">
        <v>119</v>
      </c>
      <c r="L110" s="664">
        <v>1.4</v>
      </c>
      <c r="M110" s="664">
        <v>17</v>
      </c>
      <c r="N110" s="664">
        <v>6</v>
      </c>
      <c r="O110" s="664">
        <v>102</v>
      </c>
      <c r="P110" s="677">
        <v>1.2</v>
      </c>
      <c r="Q110" s="665">
        <v>17</v>
      </c>
    </row>
    <row r="111" spans="1:17" ht="14.4" customHeight="1" x14ac:dyDescent="0.3">
      <c r="A111" s="660" t="s">
        <v>4040</v>
      </c>
      <c r="B111" s="661" t="s">
        <v>4041</v>
      </c>
      <c r="C111" s="661" t="s">
        <v>3360</v>
      </c>
      <c r="D111" s="661" t="s">
        <v>4172</v>
      </c>
      <c r="E111" s="661" t="s">
        <v>4173</v>
      </c>
      <c r="F111" s="664">
        <v>1</v>
      </c>
      <c r="G111" s="664">
        <v>131</v>
      </c>
      <c r="H111" s="664">
        <v>1</v>
      </c>
      <c r="I111" s="664">
        <v>131</v>
      </c>
      <c r="J111" s="664"/>
      <c r="K111" s="664"/>
      <c r="L111" s="664"/>
      <c r="M111" s="664"/>
      <c r="N111" s="664">
        <v>1</v>
      </c>
      <c r="O111" s="664">
        <v>132</v>
      </c>
      <c r="P111" s="677">
        <v>1.0076335877862594</v>
      </c>
      <c r="Q111" s="665">
        <v>132</v>
      </c>
    </row>
    <row r="112" spans="1:17" ht="14.4" customHeight="1" x14ac:dyDescent="0.3">
      <c r="A112" s="660" t="s">
        <v>4040</v>
      </c>
      <c r="B112" s="661" t="s">
        <v>4041</v>
      </c>
      <c r="C112" s="661" t="s">
        <v>3360</v>
      </c>
      <c r="D112" s="661" t="s">
        <v>4174</v>
      </c>
      <c r="E112" s="661" t="s">
        <v>4175</v>
      </c>
      <c r="F112" s="664">
        <v>22</v>
      </c>
      <c r="G112" s="664">
        <v>6402</v>
      </c>
      <c r="H112" s="664">
        <v>1</v>
      </c>
      <c r="I112" s="664">
        <v>291</v>
      </c>
      <c r="J112" s="664">
        <v>56</v>
      </c>
      <c r="K112" s="664">
        <v>16296</v>
      </c>
      <c r="L112" s="664">
        <v>2.5454545454545454</v>
      </c>
      <c r="M112" s="664">
        <v>291</v>
      </c>
      <c r="N112" s="664">
        <v>74</v>
      </c>
      <c r="O112" s="664">
        <v>21682</v>
      </c>
      <c r="P112" s="677">
        <v>3.3867541393314591</v>
      </c>
      <c r="Q112" s="665">
        <v>293</v>
      </c>
    </row>
    <row r="113" spans="1:17" ht="14.4" customHeight="1" x14ac:dyDescent="0.3">
      <c r="A113" s="660" t="s">
        <v>4040</v>
      </c>
      <c r="B113" s="661" t="s">
        <v>4041</v>
      </c>
      <c r="C113" s="661" t="s">
        <v>3360</v>
      </c>
      <c r="D113" s="661" t="s">
        <v>4176</v>
      </c>
      <c r="E113" s="661" t="s">
        <v>4177</v>
      </c>
      <c r="F113" s="664">
        <v>2</v>
      </c>
      <c r="G113" s="664">
        <v>90</v>
      </c>
      <c r="H113" s="664">
        <v>1</v>
      </c>
      <c r="I113" s="664">
        <v>45</v>
      </c>
      <c r="J113" s="664">
        <v>1</v>
      </c>
      <c r="K113" s="664">
        <v>45</v>
      </c>
      <c r="L113" s="664">
        <v>0.5</v>
      </c>
      <c r="M113" s="664">
        <v>45</v>
      </c>
      <c r="N113" s="664"/>
      <c r="O113" s="664"/>
      <c r="P113" s="677"/>
      <c r="Q113" s="665"/>
    </row>
    <row r="114" spans="1:17" ht="14.4" customHeight="1" x14ac:dyDescent="0.3">
      <c r="A114" s="660" t="s">
        <v>4040</v>
      </c>
      <c r="B114" s="661" t="s">
        <v>4041</v>
      </c>
      <c r="C114" s="661" t="s">
        <v>3360</v>
      </c>
      <c r="D114" s="661" t="s">
        <v>4178</v>
      </c>
      <c r="E114" s="661" t="s">
        <v>4179</v>
      </c>
      <c r="F114" s="664"/>
      <c r="G114" s="664"/>
      <c r="H114" s="664"/>
      <c r="I114" s="664"/>
      <c r="J114" s="664">
        <v>22</v>
      </c>
      <c r="K114" s="664">
        <v>1012</v>
      </c>
      <c r="L114" s="664"/>
      <c r="M114" s="664">
        <v>46</v>
      </c>
      <c r="N114" s="664">
        <v>41</v>
      </c>
      <c r="O114" s="664">
        <v>1886</v>
      </c>
      <c r="P114" s="677"/>
      <c r="Q114" s="665">
        <v>46</v>
      </c>
    </row>
    <row r="115" spans="1:17" ht="14.4" customHeight="1" x14ac:dyDescent="0.3">
      <c r="A115" s="660" t="s">
        <v>4040</v>
      </c>
      <c r="B115" s="661" t="s">
        <v>4041</v>
      </c>
      <c r="C115" s="661" t="s">
        <v>3360</v>
      </c>
      <c r="D115" s="661" t="s">
        <v>4180</v>
      </c>
      <c r="E115" s="661" t="s">
        <v>4181</v>
      </c>
      <c r="F115" s="664">
        <v>1</v>
      </c>
      <c r="G115" s="664">
        <v>526</v>
      </c>
      <c r="H115" s="664">
        <v>1</v>
      </c>
      <c r="I115" s="664">
        <v>526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4040</v>
      </c>
      <c r="B116" s="661" t="s">
        <v>4041</v>
      </c>
      <c r="C116" s="661" t="s">
        <v>3360</v>
      </c>
      <c r="D116" s="661" t="s">
        <v>4182</v>
      </c>
      <c r="E116" s="661" t="s">
        <v>4183</v>
      </c>
      <c r="F116" s="664">
        <v>2</v>
      </c>
      <c r="G116" s="664">
        <v>52</v>
      </c>
      <c r="H116" s="664">
        <v>1</v>
      </c>
      <c r="I116" s="664">
        <v>26</v>
      </c>
      <c r="J116" s="664">
        <v>2</v>
      </c>
      <c r="K116" s="664">
        <v>52</v>
      </c>
      <c r="L116" s="664">
        <v>1</v>
      </c>
      <c r="M116" s="664">
        <v>26</v>
      </c>
      <c r="N116" s="664">
        <v>4</v>
      </c>
      <c r="O116" s="664">
        <v>104</v>
      </c>
      <c r="P116" s="677">
        <v>2</v>
      </c>
      <c r="Q116" s="665">
        <v>26</v>
      </c>
    </row>
    <row r="117" spans="1:17" ht="14.4" customHeight="1" x14ac:dyDescent="0.3">
      <c r="A117" s="660" t="s">
        <v>4040</v>
      </c>
      <c r="B117" s="661" t="s">
        <v>4041</v>
      </c>
      <c r="C117" s="661" t="s">
        <v>3360</v>
      </c>
      <c r="D117" s="661" t="s">
        <v>4184</v>
      </c>
      <c r="E117" s="661" t="s">
        <v>4185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135</v>
      </c>
      <c r="P117" s="677"/>
      <c r="Q117" s="665">
        <v>135</v>
      </c>
    </row>
    <row r="118" spans="1:17" ht="14.4" customHeight="1" x14ac:dyDescent="0.3">
      <c r="A118" s="660" t="s">
        <v>4040</v>
      </c>
      <c r="B118" s="661" t="s">
        <v>4186</v>
      </c>
      <c r="C118" s="661" t="s">
        <v>3360</v>
      </c>
      <c r="D118" s="661" t="s">
        <v>4187</v>
      </c>
      <c r="E118" s="661" t="s">
        <v>4188</v>
      </c>
      <c r="F118" s="664">
        <v>8</v>
      </c>
      <c r="G118" s="664">
        <v>9960</v>
      </c>
      <c r="H118" s="664">
        <v>1</v>
      </c>
      <c r="I118" s="664">
        <v>1245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4189</v>
      </c>
      <c r="B119" s="661" t="s">
        <v>3858</v>
      </c>
      <c r="C119" s="661" t="s">
        <v>3322</v>
      </c>
      <c r="D119" s="661" t="s">
        <v>4190</v>
      </c>
      <c r="E119" s="661" t="s">
        <v>4191</v>
      </c>
      <c r="F119" s="664"/>
      <c r="G119" s="664"/>
      <c r="H119" s="664"/>
      <c r="I119" s="664"/>
      <c r="J119" s="664">
        <v>0.67</v>
      </c>
      <c r="K119" s="664">
        <v>1789.87</v>
      </c>
      <c r="L119" s="664"/>
      <c r="M119" s="664">
        <v>2671.4477611940297</v>
      </c>
      <c r="N119" s="664"/>
      <c r="O119" s="664"/>
      <c r="P119" s="677"/>
      <c r="Q119" s="665"/>
    </row>
    <row r="120" spans="1:17" ht="14.4" customHeight="1" x14ac:dyDescent="0.3">
      <c r="A120" s="660" t="s">
        <v>4189</v>
      </c>
      <c r="B120" s="661" t="s">
        <v>3858</v>
      </c>
      <c r="C120" s="661" t="s">
        <v>3322</v>
      </c>
      <c r="D120" s="661" t="s">
        <v>4192</v>
      </c>
      <c r="E120" s="661" t="s">
        <v>4193</v>
      </c>
      <c r="F120" s="664"/>
      <c r="G120" s="664"/>
      <c r="H120" s="664"/>
      <c r="I120" s="664"/>
      <c r="J120" s="664"/>
      <c r="K120" s="664"/>
      <c r="L120" s="664"/>
      <c r="M120" s="664"/>
      <c r="N120" s="664">
        <v>0.2</v>
      </c>
      <c r="O120" s="664">
        <v>988.78</v>
      </c>
      <c r="P120" s="677"/>
      <c r="Q120" s="665">
        <v>4943.8999999999996</v>
      </c>
    </row>
    <row r="121" spans="1:17" ht="14.4" customHeight="1" x14ac:dyDescent="0.3">
      <c r="A121" s="660" t="s">
        <v>4189</v>
      </c>
      <c r="B121" s="661" t="s">
        <v>3858</v>
      </c>
      <c r="C121" s="661" t="s">
        <v>3322</v>
      </c>
      <c r="D121" s="661" t="s">
        <v>4194</v>
      </c>
      <c r="E121" s="661" t="s">
        <v>4195</v>
      </c>
      <c r="F121" s="664">
        <v>1.8</v>
      </c>
      <c r="G121" s="664">
        <v>1780.25</v>
      </c>
      <c r="H121" s="664">
        <v>1</v>
      </c>
      <c r="I121" s="664">
        <v>989.02777777777771</v>
      </c>
      <c r="J121" s="664">
        <v>0.8</v>
      </c>
      <c r="K121" s="664">
        <v>791.22</v>
      </c>
      <c r="L121" s="664">
        <v>0.44444319618031175</v>
      </c>
      <c r="M121" s="664">
        <v>989.02499999999998</v>
      </c>
      <c r="N121" s="664">
        <v>0.5</v>
      </c>
      <c r="O121" s="664">
        <v>475.67</v>
      </c>
      <c r="P121" s="677">
        <v>0.26719280999859574</v>
      </c>
      <c r="Q121" s="665">
        <v>951.34</v>
      </c>
    </row>
    <row r="122" spans="1:17" ht="14.4" customHeight="1" x14ac:dyDescent="0.3">
      <c r="A122" s="660" t="s">
        <v>4189</v>
      </c>
      <c r="B122" s="661" t="s">
        <v>3858</v>
      </c>
      <c r="C122" s="661" t="s">
        <v>3322</v>
      </c>
      <c r="D122" s="661" t="s">
        <v>4196</v>
      </c>
      <c r="E122" s="661" t="s">
        <v>4193</v>
      </c>
      <c r="F122" s="664">
        <v>0.59000000000000008</v>
      </c>
      <c r="G122" s="664">
        <v>6099.02</v>
      </c>
      <c r="H122" s="664">
        <v>1</v>
      </c>
      <c r="I122" s="664">
        <v>10337.322033898305</v>
      </c>
      <c r="J122" s="664">
        <v>0.44000000000000006</v>
      </c>
      <c r="K122" s="664">
        <v>4548.4299999999994</v>
      </c>
      <c r="L122" s="664">
        <v>0.74576407357247543</v>
      </c>
      <c r="M122" s="664">
        <v>10337.340909090906</v>
      </c>
      <c r="N122" s="664">
        <v>0.47000000000000003</v>
      </c>
      <c r="O122" s="664">
        <v>4647.2700000000004</v>
      </c>
      <c r="P122" s="677">
        <v>0.76196995582896931</v>
      </c>
      <c r="Q122" s="665">
        <v>9887.8085106382987</v>
      </c>
    </row>
    <row r="123" spans="1:17" ht="14.4" customHeight="1" x14ac:dyDescent="0.3">
      <c r="A123" s="660" t="s">
        <v>4189</v>
      </c>
      <c r="B123" s="661" t="s">
        <v>3858</v>
      </c>
      <c r="C123" s="661" t="s">
        <v>3322</v>
      </c>
      <c r="D123" s="661" t="s">
        <v>4197</v>
      </c>
      <c r="E123" s="661" t="s">
        <v>4198</v>
      </c>
      <c r="F123" s="664"/>
      <c r="G123" s="664"/>
      <c r="H123" s="664"/>
      <c r="I123" s="664"/>
      <c r="J123" s="664">
        <v>0.02</v>
      </c>
      <c r="K123" s="664">
        <v>106.21</v>
      </c>
      <c r="L123" s="664"/>
      <c r="M123" s="664">
        <v>5310.5</v>
      </c>
      <c r="N123" s="664"/>
      <c r="O123" s="664"/>
      <c r="P123" s="677"/>
      <c r="Q123" s="665"/>
    </row>
    <row r="124" spans="1:17" ht="14.4" customHeight="1" x14ac:dyDescent="0.3">
      <c r="A124" s="660" t="s">
        <v>4189</v>
      </c>
      <c r="B124" s="661" t="s">
        <v>3858</v>
      </c>
      <c r="C124" s="661" t="s">
        <v>3322</v>
      </c>
      <c r="D124" s="661" t="s">
        <v>4199</v>
      </c>
      <c r="E124" s="661" t="s">
        <v>4193</v>
      </c>
      <c r="F124" s="664">
        <v>0.1</v>
      </c>
      <c r="G124" s="664">
        <v>650.65</v>
      </c>
      <c r="H124" s="664">
        <v>1</v>
      </c>
      <c r="I124" s="664">
        <v>6506.4999999999991</v>
      </c>
      <c r="J124" s="664">
        <v>0.16</v>
      </c>
      <c r="K124" s="664">
        <v>1041.04</v>
      </c>
      <c r="L124" s="664">
        <v>1.6</v>
      </c>
      <c r="M124" s="664">
        <v>6506.5</v>
      </c>
      <c r="N124" s="664"/>
      <c r="O124" s="664"/>
      <c r="P124" s="677"/>
      <c r="Q124" s="665"/>
    </row>
    <row r="125" spans="1:17" ht="14.4" customHeight="1" x14ac:dyDescent="0.3">
      <c r="A125" s="660" t="s">
        <v>4189</v>
      </c>
      <c r="B125" s="661" t="s">
        <v>3858</v>
      </c>
      <c r="C125" s="661" t="s">
        <v>3322</v>
      </c>
      <c r="D125" s="661" t="s">
        <v>4200</v>
      </c>
      <c r="E125" s="661" t="s">
        <v>4201</v>
      </c>
      <c r="F125" s="664">
        <v>2</v>
      </c>
      <c r="G125" s="664">
        <v>1950.44</v>
      </c>
      <c r="H125" s="664">
        <v>1</v>
      </c>
      <c r="I125" s="664">
        <v>975.22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4189</v>
      </c>
      <c r="B126" s="661" t="s">
        <v>3858</v>
      </c>
      <c r="C126" s="661" t="s">
        <v>3322</v>
      </c>
      <c r="D126" s="661" t="s">
        <v>4202</v>
      </c>
      <c r="E126" s="661" t="s">
        <v>4203</v>
      </c>
      <c r="F126" s="664">
        <v>0.1</v>
      </c>
      <c r="G126" s="664">
        <v>978.06</v>
      </c>
      <c r="H126" s="664">
        <v>1</v>
      </c>
      <c r="I126" s="664">
        <v>9780.5999999999985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4189</v>
      </c>
      <c r="B127" s="661" t="s">
        <v>3858</v>
      </c>
      <c r="C127" s="661" t="s">
        <v>3322</v>
      </c>
      <c r="D127" s="661" t="s">
        <v>4204</v>
      </c>
      <c r="E127" s="661" t="s">
        <v>4205</v>
      </c>
      <c r="F127" s="664"/>
      <c r="G127" s="664"/>
      <c r="H127" s="664"/>
      <c r="I127" s="664"/>
      <c r="J127" s="664">
        <v>0.12000000000000001</v>
      </c>
      <c r="K127" s="664">
        <v>655.29000000000008</v>
      </c>
      <c r="L127" s="664"/>
      <c r="M127" s="664">
        <v>5460.75</v>
      </c>
      <c r="N127" s="664">
        <v>0.24000000000000002</v>
      </c>
      <c r="O127" s="664">
        <v>1062.48</v>
      </c>
      <c r="P127" s="677"/>
      <c r="Q127" s="665">
        <v>4427</v>
      </c>
    </row>
    <row r="128" spans="1:17" ht="14.4" customHeight="1" x14ac:dyDescent="0.3">
      <c r="A128" s="660" t="s">
        <v>4189</v>
      </c>
      <c r="B128" s="661" t="s">
        <v>3858</v>
      </c>
      <c r="C128" s="661" t="s">
        <v>3322</v>
      </c>
      <c r="D128" s="661" t="s">
        <v>4206</v>
      </c>
      <c r="E128" s="661" t="s">
        <v>4205</v>
      </c>
      <c r="F128" s="664">
        <v>1.77</v>
      </c>
      <c r="G128" s="664">
        <v>19325.43</v>
      </c>
      <c r="H128" s="664">
        <v>1</v>
      </c>
      <c r="I128" s="664">
        <v>10918.322033898305</v>
      </c>
      <c r="J128" s="664">
        <v>0.95</v>
      </c>
      <c r="K128" s="664">
        <v>10375.459999999999</v>
      </c>
      <c r="L128" s="664">
        <v>0.53688119746882734</v>
      </c>
      <c r="M128" s="664">
        <v>10921.536842105263</v>
      </c>
      <c r="N128" s="664">
        <v>0.12</v>
      </c>
      <c r="O128" s="664">
        <v>1062.48</v>
      </c>
      <c r="P128" s="677">
        <v>5.4978336833902276E-2</v>
      </c>
      <c r="Q128" s="665">
        <v>8854</v>
      </c>
    </row>
    <row r="129" spans="1:17" ht="14.4" customHeight="1" x14ac:dyDescent="0.3">
      <c r="A129" s="660" t="s">
        <v>4189</v>
      </c>
      <c r="B129" s="661" t="s">
        <v>3858</v>
      </c>
      <c r="C129" s="661" t="s">
        <v>3322</v>
      </c>
      <c r="D129" s="661" t="s">
        <v>4207</v>
      </c>
      <c r="E129" s="661" t="s">
        <v>4203</v>
      </c>
      <c r="F129" s="664">
        <v>0.1</v>
      </c>
      <c r="G129" s="664">
        <v>195.61</v>
      </c>
      <c r="H129" s="664">
        <v>1</v>
      </c>
      <c r="I129" s="664">
        <v>1956.1000000000001</v>
      </c>
      <c r="J129" s="664">
        <v>0.30000000000000004</v>
      </c>
      <c r="K129" s="664">
        <v>586.83000000000004</v>
      </c>
      <c r="L129" s="664">
        <v>3</v>
      </c>
      <c r="M129" s="664">
        <v>1956.1</v>
      </c>
      <c r="N129" s="664"/>
      <c r="O129" s="664"/>
      <c r="P129" s="677"/>
      <c r="Q129" s="665"/>
    </row>
    <row r="130" spans="1:17" ht="14.4" customHeight="1" x14ac:dyDescent="0.3">
      <c r="A130" s="660" t="s">
        <v>4189</v>
      </c>
      <c r="B130" s="661" t="s">
        <v>3858</v>
      </c>
      <c r="C130" s="661" t="s">
        <v>3322</v>
      </c>
      <c r="D130" s="661" t="s">
        <v>4208</v>
      </c>
      <c r="E130" s="661" t="s">
        <v>4205</v>
      </c>
      <c r="F130" s="664"/>
      <c r="G130" s="664"/>
      <c r="H130" s="664"/>
      <c r="I130" s="664"/>
      <c r="J130" s="664"/>
      <c r="K130" s="664"/>
      <c r="L130" s="664"/>
      <c r="M130" s="664"/>
      <c r="N130" s="664">
        <v>2.35</v>
      </c>
      <c r="O130" s="664">
        <v>4161.38</v>
      </c>
      <c r="P130" s="677"/>
      <c r="Q130" s="665">
        <v>1770.8</v>
      </c>
    </row>
    <row r="131" spans="1:17" ht="14.4" customHeight="1" x14ac:dyDescent="0.3">
      <c r="A131" s="660" t="s">
        <v>4189</v>
      </c>
      <c r="B131" s="661" t="s">
        <v>3858</v>
      </c>
      <c r="C131" s="661" t="s">
        <v>3322</v>
      </c>
      <c r="D131" s="661" t="s">
        <v>4209</v>
      </c>
      <c r="E131" s="661" t="s">
        <v>4205</v>
      </c>
      <c r="F131" s="664"/>
      <c r="G131" s="664"/>
      <c r="H131" s="664"/>
      <c r="I131" s="664"/>
      <c r="J131" s="664"/>
      <c r="K131" s="664"/>
      <c r="L131" s="664"/>
      <c r="M131" s="664"/>
      <c r="N131" s="664">
        <v>0.04</v>
      </c>
      <c r="O131" s="664">
        <v>1629.14</v>
      </c>
      <c r="P131" s="677"/>
      <c r="Q131" s="665">
        <v>40728.5</v>
      </c>
    </row>
    <row r="132" spans="1:17" ht="14.4" customHeight="1" x14ac:dyDescent="0.3">
      <c r="A132" s="660" t="s">
        <v>4189</v>
      </c>
      <c r="B132" s="661" t="s">
        <v>3858</v>
      </c>
      <c r="C132" s="661" t="s">
        <v>3349</v>
      </c>
      <c r="D132" s="661" t="s">
        <v>4210</v>
      </c>
      <c r="E132" s="661" t="s">
        <v>4211</v>
      </c>
      <c r="F132" s="664"/>
      <c r="G132" s="664"/>
      <c r="H132" s="664"/>
      <c r="I132" s="664"/>
      <c r="J132" s="664">
        <v>2</v>
      </c>
      <c r="K132" s="664">
        <v>1944.64</v>
      </c>
      <c r="L132" s="664"/>
      <c r="M132" s="664">
        <v>972.32</v>
      </c>
      <c r="N132" s="664">
        <v>1</v>
      </c>
      <c r="O132" s="664">
        <v>972.32</v>
      </c>
      <c r="P132" s="677"/>
      <c r="Q132" s="665">
        <v>972.32</v>
      </c>
    </row>
    <row r="133" spans="1:17" ht="14.4" customHeight="1" x14ac:dyDescent="0.3">
      <c r="A133" s="660" t="s">
        <v>4189</v>
      </c>
      <c r="B133" s="661" t="s">
        <v>3858</v>
      </c>
      <c r="C133" s="661" t="s">
        <v>3349</v>
      </c>
      <c r="D133" s="661" t="s">
        <v>4212</v>
      </c>
      <c r="E133" s="661" t="s">
        <v>4211</v>
      </c>
      <c r="F133" s="664"/>
      <c r="G133" s="664"/>
      <c r="H133" s="664"/>
      <c r="I133" s="664"/>
      <c r="J133" s="664"/>
      <c r="K133" s="664"/>
      <c r="L133" s="664"/>
      <c r="M133" s="664"/>
      <c r="N133" s="664">
        <v>1</v>
      </c>
      <c r="O133" s="664">
        <v>1707.31</v>
      </c>
      <c r="P133" s="677"/>
      <c r="Q133" s="665">
        <v>1707.31</v>
      </c>
    </row>
    <row r="134" spans="1:17" ht="14.4" customHeight="1" x14ac:dyDescent="0.3">
      <c r="A134" s="660" t="s">
        <v>4189</v>
      </c>
      <c r="B134" s="661" t="s">
        <v>3858</v>
      </c>
      <c r="C134" s="661" t="s">
        <v>3349</v>
      </c>
      <c r="D134" s="661" t="s">
        <v>4213</v>
      </c>
      <c r="E134" s="661" t="s">
        <v>4211</v>
      </c>
      <c r="F134" s="664">
        <v>1</v>
      </c>
      <c r="G134" s="664">
        <v>2066.3000000000002</v>
      </c>
      <c r="H134" s="664">
        <v>1</v>
      </c>
      <c r="I134" s="664">
        <v>2066.3000000000002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4189</v>
      </c>
      <c r="B135" s="661" t="s">
        <v>3858</v>
      </c>
      <c r="C135" s="661" t="s">
        <v>3349</v>
      </c>
      <c r="D135" s="661" t="s">
        <v>4214</v>
      </c>
      <c r="E135" s="661" t="s">
        <v>4215</v>
      </c>
      <c r="F135" s="664">
        <v>1</v>
      </c>
      <c r="G135" s="664">
        <v>1027.76</v>
      </c>
      <c r="H135" s="664">
        <v>1</v>
      </c>
      <c r="I135" s="664">
        <v>1027.76</v>
      </c>
      <c r="J135" s="664"/>
      <c r="K135" s="664"/>
      <c r="L135" s="664"/>
      <c r="M135" s="664"/>
      <c r="N135" s="664">
        <v>1</v>
      </c>
      <c r="O135" s="664">
        <v>1027.76</v>
      </c>
      <c r="P135" s="677">
        <v>1</v>
      </c>
      <c r="Q135" s="665">
        <v>1027.76</v>
      </c>
    </row>
    <row r="136" spans="1:17" ht="14.4" customHeight="1" x14ac:dyDescent="0.3">
      <c r="A136" s="660" t="s">
        <v>4189</v>
      </c>
      <c r="B136" s="661" t="s">
        <v>3858</v>
      </c>
      <c r="C136" s="661" t="s">
        <v>3349</v>
      </c>
      <c r="D136" s="661" t="s">
        <v>4216</v>
      </c>
      <c r="E136" s="661" t="s">
        <v>4217</v>
      </c>
      <c r="F136" s="664">
        <v>1</v>
      </c>
      <c r="G136" s="664">
        <v>17350</v>
      </c>
      <c r="H136" s="664">
        <v>1</v>
      </c>
      <c r="I136" s="664">
        <v>17350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4189</v>
      </c>
      <c r="B137" s="661" t="s">
        <v>3858</v>
      </c>
      <c r="C137" s="661" t="s">
        <v>3349</v>
      </c>
      <c r="D137" s="661" t="s">
        <v>4218</v>
      </c>
      <c r="E137" s="661" t="s">
        <v>4219</v>
      </c>
      <c r="F137" s="664">
        <v>1</v>
      </c>
      <c r="G137" s="664">
        <v>3314.29</v>
      </c>
      <c r="H137" s="664">
        <v>1</v>
      </c>
      <c r="I137" s="664">
        <v>3314.29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4189</v>
      </c>
      <c r="B138" s="661" t="s">
        <v>3858</v>
      </c>
      <c r="C138" s="661" t="s">
        <v>3349</v>
      </c>
      <c r="D138" s="661" t="s">
        <v>4220</v>
      </c>
      <c r="E138" s="661" t="s">
        <v>4221</v>
      </c>
      <c r="F138" s="664">
        <v>1</v>
      </c>
      <c r="G138" s="664">
        <v>11772</v>
      </c>
      <c r="H138" s="664">
        <v>1</v>
      </c>
      <c r="I138" s="664">
        <v>11772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4189</v>
      </c>
      <c r="B139" s="661" t="s">
        <v>3858</v>
      </c>
      <c r="C139" s="661" t="s">
        <v>3349</v>
      </c>
      <c r="D139" s="661" t="s">
        <v>4222</v>
      </c>
      <c r="E139" s="661" t="s">
        <v>4223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3991.04</v>
      </c>
      <c r="P139" s="677"/>
      <c r="Q139" s="665">
        <v>3991.04</v>
      </c>
    </row>
    <row r="140" spans="1:17" ht="14.4" customHeight="1" x14ac:dyDescent="0.3">
      <c r="A140" s="660" t="s">
        <v>4189</v>
      </c>
      <c r="B140" s="661" t="s">
        <v>3858</v>
      </c>
      <c r="C140" s="661" t="s">
        <v>3349</v>
      </c>
      <c r="D140" s="661" t="s">
        <v>4224</v>
      </c>
      <c r="E140" s="661" t="s">
        <v>4225</v>
      </c>
      <c r="F140" s="664"/>
      <c r="G140" s="664"/>
      <c r="H140" s="664"/>
      <c r="I140" s="664"/>
      <c r="J140" s="664"/>
      <c r="K140" s="664"/>
      <c r="L140" s="664"/>
      <c r="M140" s="664"/>
      <c r="N140" s="664">
        <v>1</v>
      </c>
      <c r="O140" s="664">
        <v>797</v>
      </c>
      <c r="P140" s="677"/>
      <c r="Q140" s="665">
        <v>797</v>
      </c>
    </row>
    <row r="141" spans="1:17" ht="14.4" customHeight="1" x14ac:dyDescent="0.3">
      <c r="A141" s="660" t="s">
        <v>4189</v>
      </c>
      <c r="B141" s="661" t="s">
        <v>3858</v>
      </c>
      <c r="C141" s="661" t="s">
        <v>3349</v>
      </c>
      <c r="D141" s="661" t="s">
        <v>4226</v>
      </c>
      <c r="E141" s="661" t="s">
        <v>4227</v>
      </c>
      <c r="F141" s="664"/>
      <c r="G141" s="664"/>
      <c r="H141" s="664"/>
      <c r="I141" s="664"/>
      <c r="J141" s="664">
        <v>2</v>
      </c>
      <c r="K141" s="664">
        <v>10518.46</v>
      </c>
      <c r="L141" s="664"/>
      <c r="M141" s="664">
        <v>5259.23</v>
      </c>
      <c r="N141" s="664"/>
      <c r="O141" s="664"/>
      <c r="P141" s="677"/>
      <c r="Q141" s="665"/>
    </row>
    <row r="142" spans="1:17" ht="14.4" customHeight="1" x14ac:dyDescent="0.3">
      <c r="A142" s="660" t="s">
        <v>4189</v>
      </c>
      <c r="B142" s="661" t="s">
        <v>3858</v>
      </c>
      <c r="C142" s="661" t="s">
        <v>3349</v>
      </c>
      <c r="D142" s="661" t="s">
        <v>4228</v>
      </c>
      <c r="E142" s="661" t="s">
        <v>4229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1497.44</v>
      </c>
      <c r="P142" s="677"/>
      <c r="Q142" s="665">
        <v>1497.44</v>
      </c>
    </row>
    <row r="143" spans="1:17" ht="14.4" customHeight="1" x14ac:dyDescent="0.3">
      <c r="A143" s="660" t="s">
        <v>4189</v>
      </c>
      <c r="B143" s="661" t="s">
        <v>3858</v>
      </c>
      <c r="C143" s="661" t="s">
        <v>3349</v>
      </c>
      <c r="D143" s="661" t="s">
        <v>4230</v>
      </c>
      <c r="E143" s="661" t="s">
        <v>4231</v>
      </c>
      <c r="F143" s="664">
        <v>1</v>
      </c>
      <c r="G143" s="664">
        <v>831.16</v>
      </c>
      <c r="H143" s="664">
        <v>1</v>
      </c>
      <c r="I143" s="664">
        <v>831.16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4189</v>
      </c>
      <c r="B144" s="661" t="s">
        <v>3858</v>
      </c>
      <c r="C144" s="661" t="s">
        <v>3349</v>
      </c>
      <c r="D144" s="661" t="s">
        <v>4232</v>
      </c>
      <c r="E144" s="661" t="s">
        <v>4231</v>
      </c>
      <c r="F144" s="664"/>
      <c r="G144" s="664"/>
      <c r="H144" s="664"/>
      <c r="I144" s="664"/>
      <c r="J144" s="664">
        <v>3</v>
      </c>
      <c r="K144" s="664">
        <v>2664.18</v>
      </c>
      <c r="L144" s="664"/>
      <c r="M144" s="664">
        <v>888.06</v>
      </c>
      <c r="N144" s="664">
        <v>3</v>
      </c>
      <c r="O144" s="664">
        <v>2664.18</v>
      </c>
      <c r="P144" s="677"/>
      <c r="Q144" s="665">
        <v>888.06</v>
      </c>
    </row>
    <row r="145" spans="1:17" ht="14.4" customHeight="1" x14ac:dyDescent="0.3">
      <c r="A145" s="660" t="s">
        <v>4189</v>
      </c>
      <c r="B145" s="661" t="s">
        <v>3858</v>
      </c>
      <c r="C145" s="661" t="s">
        <v>3349</v>
      </c>
      <c r="D145" s="661" t="s">
        <v>4233</v>
      </c>
      <c r="E145" s="661" t="s">
        <v>4234</v>
      </c>
      <c r="F145" s="664"/>
      <c r="G145" s="664"/>
      <c r="H145" s="664"/>
      <c r="I145" s="664"/>
      <c r="J145" s="664">
        <v>1</v>
      </c>
      <c r="K145" s="664">
        <v>888.06</v>
      </c>
      <c r="L145" s="664"/>
      <c r="M145" s="664">
        <v>888.06</v>
      </c>
      <c r="N145" s="664"/>
      <c r="O145" s="664"/>
      <c r="P145" s="677"/>
      <c r="Q145" s="665"/>
    </row>
    <row r="146" spans="1:17" ht="14.4" customHeight="1" x14ac:dyDescent="0.3">
      <c r="A146" s="660" t="s">
        <v>4189</v>
      </c>
      <c r="B146" s="661" t="s">
        <v>3858</v>
      </c>
      <c r="C146" s="661" t="s">
        <v>3349</v>
      </c>
      <c r="D146" s="661" t="s">
        <v>4235</v>
      </c>
      <c r="E146" s="661" t="s">
        <v>4236</v>
      </c>
      <c r="F146" s="664">
        <v>2</v>
      </c>
      <c r="G146" s="664">
        <v>44000</v>
      </c>
      <c r="H146" s="664">
        <v>1</v>
      </c>
      <c r="I146" s="664">
        <v>22000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4189</v>
      </c>
      <c r="B147" s="661" t="s">
        <v>3858</v>
      </c>
      <c r="C147" s="661" t="s">
        <v>3349</v>
      </c>
      <c r="D147" s="661" t="s">
        <v>4237</v>
      </c>
      <c r="E147" s="661" t="s">
        <v>4238</v>
      </c>
      <c r="F147" s="664"/>
      <c r="G147" s="664"/>
      <c r="H147" s="664"/>
      <c r="I147" s="664"/>
      <c r="J147" s="664">
        <v>3</v>
      </c>
      <c r="K147" s="664">
        <v>10933.74</v>
      </c>
      <c r="L147" s="664"/>
      <c r="M147" s="664">
        <v>3644.58</v>
      </c>
      <c r="N147" s="664"/>
      <c r="O147" s="664"/>
      <c r="P147" s="677"/>
      <c r="Q147" s="665"/>
    </row>
    <row r="148" spans="1:17" ht="14.4" customHeight="1" x14ac:dyDescent="0.3">
      <c r="A148" s="660" t="s">
        <v>4189</v>
      </c>
      <c r="B148" s="661" t="s">
        <v>3858</v>
      </c>
      <c r="C148" s="661" t="s">
        <v>3349</v>
      </c>
      <c r="D148" s="661" t="s">
        <v>4239</v>
      </c>
      <c r="E148" s="661" t="s">
        <v>4240</v>
      </c>
      <c r="F148" s="664">
        <v>1</v>
      </c>
      <c r="G148" s="664">
        <v>359.1</v>
      </c>
      <c r="H148" s="664">
        <v>1</v>
      </c>
      <c r="I148" s="664">
        <v>359.1</v>
      </c>
      <c r="J148" s="664">
        <v>2</v>
      </c>
      <c r="K148" s="664">
        <v>718.2</v>
      </c>
      <c r="L148" s="664">
        <v>2</v>
      </c>
      <c r="M148" s="664">
        <v>359.1</v>
      </c>
      <c r="N148" s="664"/>
      <c r="O148" s="664"/>
      <c r="P148" s="677"/>
      <c r="Q148" s="665"/>
    </row>
    <row r="149" spans="1:17" ht="14.4" customHeight="1" x14ac:dyDescent="0.3">
      <c r="A149" s="660" t="s">
        <v>4189</v>
      </c>
      <c r="B149" s="661" t="s">
        <v>3858</v>
      </c>
      <c r="C149" s="661" t="s">
        <v>3349</v>
      </c>
      <c r="D149" s="661" t="s">
        <v>4241</v>
      </c>
      <c r="E149" s="661" t="s">
        <v>4242</v>
      </c>
      <c r="F149" s="664"/>
      <c r="G149" s="664"/>
      <c r="H149" s="664"/>
      <c r="I149" s="664"/>
      <c r="J149" s="664">
        <v>1</v>
      </c>
      <c r="K149" s="664">
        <v>893.9</v>
      </c>
      <c r="L149" s="664"/>
      <c r="M149" s="664">
        <v>893.9</v>
      </c>
      <c r="N149" s="664"/>
      <c r="O149" s="664"/>
      <c r="P149" s="677"/>
      <c r="Q149" s="665"/>
    </row>
    <row r="150" spans="1:17" ht="14.4" customHeight="1" x14ac:dyDescent="0.3">
      <c r="A150" s="660" t="s">
        <v>4189</v>
      </c>
      <c r="B150" s="661" t="s">
        <v>3858</v>
      </c>
      <c r="C150" s="661" t="s">
        <v>3349</v>
      </c>
      <c r="D150" s="661" t="s">
        <v>4243</v>
      </c>
      <c r="E150" s="661" t="s">
        <v>4244</v>
      </c>
      <c r="F150" s="664"/>
      <c r="G150" s="664"/>
      <c r="H150" s="664"/>
      <c r="I150" s="664"/>
      <c r="J150" s="664">
        <v>1</v>
      </c>
      <c r="K150" s="664">
        <v>16831.689999999999</v>
      </c>
      <c r="L150" s="664"/>
      <c r="M150" s="664">
        <v>16831.689999999999</v>
      </c>
      <c r="N150" s="664"/>
      <c r="O150" s="664"/>
      <c r="P150" s="677"/>
      <c r="Q150" s="665"/>
    </row>
    <row r="151" spans="1:17" ht="14.4" customHeight="1" x14ac:dyDescent="0.3">
      <c r="A151" s="660" t="s">
        <v>4189</v>
      </c>
      <c r="B151" s="661" t="s">
        <v>3858</v>
      </c>
      <c r="C151" s="661" t="s">
        <v>3349</v>
      </c>
      <c r="D151" s="661" t="s">
        <v>4245</v>
      </c>
      <c r="E151" s="661" t="s">
        <v>4246</v>
      </c>
      <c r="F151" s="664"/>
      <c r="G151" s="664"/>
      <c r="H151" s="664"/>
      <c r="I151" s="664"/>
      <c r="J151" s="664">
        <v>2</v>
      </c>
      <c r="K151" s="664">
        <v>13174.26</v>
      </c>
      <c r="L151" s="664"/>
      <c r="M151" s="664">
        <v>6587.13</v>
      </c>
      <c r="N151" s="664"/>
      <c r="O151" s="664"/>
      <c r="P151" s="677"/>
      <c r="Q151" s="665"/>
    </row>
    <row r="152" spans="1:17" ht="14.4" customHeight="1" x14ac:dyDescent="0.3">
      <c r="A152" s="660" t="s">
        <v>4189</v>
      </c>
      <c r="B152" s="661" t="s">
        <v>3858</v>
      </c>
      <c r="C152" s="661" t="s">
        <v>3349</v>
      </c>
      <c r="D152" s="661" t="s">
        <v>4247</v>
      </c>
      <c r="E152" s="661" t="s">
        <v>4248</v>
      </c>
      <c r="F152" s="664"/>
      <c r="G152" s="664"/>
      <c r="H152" s="664"/>
      <c r="I152" s="664"/>
      <c r="J152" s="664">
        <v>2</v>
      </c>
      <c r="K152" s="664">
        <v>3683.24</v>
      </c>
      <c r="L152" s="664"/>
      <c r="M152" s="664">
        <v>1841.62</v>
      </c>
      <c r="N152" s="664"/>
      <c r="O152" s="664"/>
      <c r="P152" s="677"/>
      <c r="Q152" s="665"/>
    </row>
    <row r="153" spans="1:17" ht="14.4" customHeight="1" x14ac:dyDescent="0.3">
      <c r="A153" s="660" t="s">
        <v>4189</v>
      </c>
      <c r="B153" s="661" t="s">
        <v>3858</v>
      </c>
      <c r="C153" s="661" t="s">
        <v>3360</v>
      </c>
      <c r="D153" s="661" t="s">
        <v>4249</v>
      </c>
      <c r="E153" s="661" t="s">
        <v>4250</v>
      </c>
      <c r="F153" s="664">
        <v>1</v>
      </c>
      <c r="G153" s="664">
        <v>150</v>
      </c>
      <c r="H153" s="664">
        <v>1</v>
      </c>
      <c r="I153" s="664">
        <v>150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4189</v>
      </c>
      <c r="B154" s="661" t="s">
        <v>3858</v>
      </c>
      <c r="C154" s="661" t="s">
        <v>3360</v>
      </c>
      <c r="D154" s="661" t="s">
        <v>4251</v>
      </c>
      <c r="E154" s="661" t="s">
        <v>4252</v>
      </c>
      <c r="F154" s="664">
        <v>1</v>
      </c>
      <c r="G154" s="664">
        <v>124</v>
      </c>
      <c r="H154" s="664">
        <v>1</v>
      </c>
      <c r="I154" s="664">
        <v>124</v>
      </c>
      <c r="J154" s="664">
        <v>3</v>
      </c>
      <c r="K154" s="664">
        <v>372</v>
      </c>
      <c r="L154" s="664">
        <v>3</v>
      </c>
      <c r="M154" s="664">
        <v>124</v>
      </c>
      <c r="N154" s="664">
        <v>2</v>
      </c>
      <c r="O154" s="664">
        <v>250</v>
      </c>
      <c r="P154" s="677">
        <v>2.0161290322580645</v>
      </c>
      <c r="Q154" s="665">
        <v>125</v>
      </c>
    </row>
    <row r="155" spans="1:17" ht="14.4" customHeight="1" x14ac:dyDescent="0.3">
      <c r="A155" s="660" t="s">
        <v>4189</v>
      </c>
      <c r="B155" s="661" t="s">
        <v>3858</v>
      </c>
      <c r="C155" s="661" t="s">
        <v>3360</v>
      </c>
      <c r="D155" s="661" t="s">
        <v>4253</v>
      </c>
      <c r="E155" s="661" t="s">
        <v>4254</v>
      </c>
      <c r="F155" s="664">
        <v>6</v>
      </c>
      <c r="G155" s="664">
        <v>1302</v>
      </c>
      <c r="H155" s="664">
        <v>1</v>
      </c>
      <c r="I155" s="664">
        <v>217</v>
      </c>
      <c r="J155" s="664">
        <v>12</v>
      </c>
      <c r="K155" s="664">
        <v>2604</v>
      </c>
      <c r="L155" s="664">
        <v>2</v>
      </c>
      <c r="M155" s="664">
        <v>217</v>
      </c>
      <c r="N155" s="664">
        <v>8</v>
      </c>
      <c r="O155" s="664">
        <v>1752</v>
      </c>
      <c r="P155" s="677">
        <v>1.3456221198156681</v>
      </c>
      <c r="Q155" s="665">
        <v>219</v>
      </c>
    </row>
    <row r="156" spans="1:17" ht="14.4" customHeight="1" x14ac:dyDescent="0.3">
      <c r="A156" s="660" t="s">
        <v>4189</v>
      </c>
      <c r="B156" s="661" t="s">
        <v>3858</v>
      </c>
      <c r="C156" s="661" t="s">
        <v>3360</v>
      </c>
      <c r="D156" s="661" t="s">
        <v>4255</v>
      </c>
      <c r="E156" s="661" t="s">
        <v>4256</v>
      </c>
      <c r="F156" s="664">
        <v>3</v>
      </c>
      <c r="G156" s="664">
        <v>657</v>
      </c>
      <c r="H156" s="664">
        <v>1</v>
      </c>
      <c r="I156" s="664">
        <v>219</v>
      </c>
      <c r="J156" s="664">
        <v>2</v>
      </c>
      <c r="K156" s="664">
        <v>438</v>
      </c>
      <c r="L156" s="664">
        <v>0.66666666666666663</v>
      </c>
      <c r="M156" s="664">
        <v>219</v>
      </c>
      <c r="N156" s="664"/>
      <c r="O156" s="664"/>
      <c r="P156" s="677"/>
      <c r="Q156" s="665"/>
    </row>
    <row r="157" spans="1:17" ht="14.4" customHeight="1" x14ac:dyDescent="0.3">
      <c r="A157" s="660" t="s">
        <v>4189</v>
      </c>
      <c r="B157" s="661" t="s">
        <v>3858</v>
      </c>
      <c r="C157" s="661" t="s">
        <v>3360</v>
      </c>
      <c r="D157" s="661" t="s">
        <v>4257</v>
      </c>
      <c r="E157" s="661" t="s">
        <v>4258</v>
      </c>
      <c r="F157" s="664"/>
      <c r="G157" s="664"/>
      <c r="H157" s="664"/>
      <c r="I157" s="664"/>
      <c r="J157" s="664">
        <v>1</v>
      </c>
      <c r="K157" s="664">
        <v>257</v>
      </c>
      <c r="L157" s="664"/>
      <c r="M157" s="664">
        <v>257</v>
      </c>
      <c r="N157" s="664">
        <v>1</v>
      </c>
      <c r="O157" s="664">
        <v>259</v>
      </c>
      <c r="P157" s="677"/>
      <c r="Q157" s="665">
        <v>259</v>
      </c>
    </row>
    <row r="158" spans="1:17" ht="14.4" customHeight="1" x14ac:dyDescent="0.3">
      <c r="A158" s="660" t="s">
        <v>4189</v>
      </c>
      <c r="B158" s="661" t="s">
        <v>3858</v>
      </c>
      <c r="C158" s="661" t="s">
        <v>3360</v>
      </c>
      <c r="D158" s="661" t="s">
        <v>4259</v>
      </c>
      <c r="E158" s="661" t="s">
        <v>4260</v>
      </c>
      <c r="F158" s="664"/>
      <c r="G158" s="664"/>
      <c r="H158" s="664"/>
      <c r="I158" s="664"/>
      <c r="J158" s="664">
        <v>1</v>
      </c>
      <c r="K158" s="664">
        <v>326</v>
      </c>
      <c r="L158" s="664"/>
      <c r="M158" s="664">
        <v>326</v>
      </c>
      <c r="N158" s="664">
        <v>2</v>
      </c>
      <c r="O158" s="664">
        <v>660</v>
      </c>
      <c r="P158" s="677"/>
      <c r="Q158" s="665">
        <v>330</v>
      </c>
    </row>
    <row r="159" spans="1:17" ht="14.4" customHeight="1" x14ac:dyDescent="0.3">
      <c r="A159" s="660" t="s">
        <v>4189</v>
      </c>
      <c r="B159" s="661" t="s">
        <v>3858</v>
      </c>
      <c r="C159" s="661" t="s">
        <v>3360</v>
      </c>
      <c r="D159" s="661" t="s">
        <v>4261</v>
      </c>
      <c r="E159" s="661" t="s">
        <v>4262</v>
      </c>
      <c r="F159" s="664">
        <v>1</v>
      </c>
      <c r="G159" s="664">
        <v>4127</v>
      </c>
      <c r="H159" s="664">
        <v>1</v>
      </c>
      <c r="I159" s="664">
        <v>4127</v>
      </c>
      <c r="J159" s="664">
        <v>2</v>
      </c>
      <c r="K159" s="664">
        <v>8254</v>
      </c>
      <c r="L159" s="664">
        <v>2</v>
      </c>
      <c r="M159" s="664">
        <v>4127</v>
      </c>
      <c r="N159" s="664"/>
      <c r="O159" s="664"/>
      <c r="P159" s="677"/>
      <c r="Q159" s="665"/>
    </row>
    <row r="160" spans="1:17" ht="14.4" customHeight="1" x14ac:dyDescent="0.3">
      <c r="A160" s="660" t="s">
        <v>4189</v>
      </c>
      <c r="B160" s="661" t="s">
        <v>3858</v>
      </c>
      <c r="C160" s="661" t="s">
        <v>3360</v>
      </c>
      <c r="D160" s="661" t="s">
        <v>4263</v>
      </c>
      <c r="E160" s="661" t="s">
        <v>4264</v>
      </c>
      <c r="F160" s="664">
        <v>2</v>
      </c>
      <c r="G160" s="664">
        <v>556</v>
      </c>
      <c r="H160" s="664">
        <v>1</v>
      </c>
      <c r="I160" s="664">
        <v>278</v>
      </c>
      <c r="J160" s="664">
        <v>2</v>
      </c>
      <c r="K160" s="664">
        <v>556</v>
      </c>
      <c r="L160" s="664">
        <v>1</v>
      </c>
      <c r="M160" s="664">
        <v>278</v>
      </c>
      <c r="N160" s="664">
        <v>2</v>
      </c>
      <c r="O160" s="664">
        <v>558</v>
      </c>
      <c r="P160" s="677">
        <v>1.0035971223021583</v>
      </c>
      <c r="Q160" s="665">
        <v>279</v>
      </c>
    </row>
    <row r="161" spans="1:17" ht="14.4" customHeight="1" x14ac:dyDescent="0.3">
      <c r="A161" s="660" t="s">
        <v>4189</v>
      </c>
      <c r="B161" s="661" t="s">
        <v>3858</v>
      </c>
      <c r="C161" s="661" t="s">
        <v>3360</v>
      </c>
      <c r="D161" s="661" t="s">
        <v>4265</v>
      </c>
      <c r="E161" s="661" t="s">
        <v>4266</v>
      </c>
      <c r="F161" s="664">
        <v>4</v>
      </c>
      <c r="G161" s="664">
        <v>15260</v>
      </c>
      <c r="H161" s="664">
        <v>1</v>
      </c>
      <c r="I161" s="664">
        <v>3815</v>
      </c>
      <c r="J161" s="664">
        <v>7</v>
      </c>
      <c r="K161" s="664">
        <v>26705</v>
      </c>
      <c r="L161" s="664">
        <v>1.75</v>
      </c>
      <c r="M161" s="664">
        <v>3815</v>
      </c>
      <c r="N161" s="664"/>
      <c r="O161" s="664"/>
      <c r="P161" s="677"/>
      <c r="Q161" s="665"/>
    </row>
    <row r="162" spans="1:17" ht="14.4" customHeight="1" x14ac:dyDescent="0.3">
      <c r="A162" s="660" t="s">
        <v>4189</v>
      </c>
      <c r="B162" s="661" t="s">
        <v>3858</v>
      </c>
      <c r="C162" s="661" t="s">
        <v>3360</v>
      </c>
      <c r="D162" s="661" t="s">
        <v>4267</v>
      </c>
      <c r="E162" s="661" t="s">
        <v>4268</v>
      </c>
      <c r="F162" s="664">
        <v>1</v>
      </c>
      <c r="G162" s="664">
        <v>5150</v>
      </c>
      <c r="H162" s="664">
        <v>1</v>
      </c>
      <c r="I162" s="664">
        <v>5150</v>
      </c>
      <c r="J162" s="664">
        <v>2</v>
      </c>
      <c r="K162" s="664">
        <v>10300</v>
      </c>
      <c r="L162" s="664">
        <v>2</v>
      </c>
      <c r="M162" s="664">
        <v>5150</v>
      </c>
      <c r="N162" s="664">
        <v>2</v>
      </c>
      <c r="O162" s="664">
        <v>10324</v>
      </c>
      <c r="P162" s="677">
        <v>2.0046601941747575</v>
      </c>
      <c r="Q162" s="665">
        <v>5162</v>
      </c>
    </row>
    <row r="163" spans="1:17" ht="14.4" customHeight="1" x14ac:dyDescent="0.3">
      <c r="A163" s="660" t="s">
        <v>4189</v>
      </c>
      <c r="B163" s="661" t="s">
        <v>3858</v>
      </c>
      <c r="C163" s="661" t="s">
        <v>3360</v>
      </c>
      <c r="D163" s="661" t="s">
        <v>4269</v>
      </c>
      <c r="E163" s="661" t="s">
        <v>4270</v>
      </c>
      <c r="F163" s="664">
        <v>10</v>
      </c>
      <c r="G163" s="664">
        <v>12770</v>
      </c>
      <c r="H163" s="664">
        <v>1</v>
      </c>
      <c r="I163" s="664">
        <v>1277</v>
      </c>
      <c r="J163" s="664">
        <v>5</v>
      </c>
      <c r="K163" s="664">
        <v>6385</v>
      </c>
      <c r="L163" s="664">
        <v>0.5</v>
      </c>
      <c r="M163" s="664">
        <v>1277</v>
      </c>
      <c r="N163" s="664">
        <v>1</v>
      </c>
      <c r="O163" s="664">
        <v>1281</v>
      </c>
      <c r="P163" s="677">
        <v>0.10031323414252154</v>
      </c>
      <c r="Q163" s="665">
        <v>1281</v>
      </c>
    </row>
    <row r="164" spans="1:17" ht="14.4" customHeight="1" x14ac:dyDescent="0.3">
      <c r="A164" s="660" t="s">
        <v>4189</v>
      </c>
      <c r="B164" s="661" t="s">
        <v>3858</v>
      </c>
      <c r="C164" s="661" t="s">
        <v>3360</v>
      </c>
      <c r="D164" s="661" t="s">
        <v>4271</v>
      </c>
      <c r="E164" s="661" t="s">
        <v>4272</v>
      </c>
      <c r="F164" s="664">
        <v>10</v>
      </c>
      <c r="G164" s="664">
        <v>11640</v>
      </c>
      <c r="H164" s="664">
        <v>1</v>
      </c>
      <c r="I164" s="664">
        <v>1164</v>
      </c>
      <c r="J164" s="664">
        <v>3</v>
      </c>
      <c r="K164" s="664">
        <v>3492</v>
      </c>
      <c r="L164" s="664">
        <v>0.3</v>
      </c>
      <c r="M164" s="664">
        <v>1164</v>
      </c>
      <c r="N164" s="664"/>
      <c r="O164" s="664"/>
      <c r="P164" s="677"/>
      <c r="Q164" s="665"/>
    </row>
    <row r="165" spans="1:17" ht="14.4" customHeight="1" x14ac:dyDescent="0.3">
      <c r="A165" s="660" t="s">
        <v>4189</v>
      </c>
      <c r="B165" s="661" t="s">
        <v>3858</v>
      </c>
      <c r="C165" s="661" t="s">
        <v>3360</v>
      </c>
      <c r="D165" s="661" t="s">
        <v>4273</v>
      </c>
      <c r="E165" s="661" t="s">
        <v>4274</v>
      </c>
      <c r="F165" s="664">
        <v>4</v>
      </c>
      <c r="G165" s="664">
        <v>20272</v>
      </c>
      <c r="H165" s="664">
        <v>1</v>
      </c>
      <c r="I165" s="664">
        <v>5068</v>
      </c>
      <c r="J165" s="664">
        <v>3</v>
      </c>
      <c r="K165" s="664">
        <v>15204</v>
      </c>
      <c r="L165" s="664">
        <v>0.75</v>
      </c>
      <c r="M165" s="664">
        <v>5068</v>
      </c>
      <c r="N165" s="664">
        <v>2</v>
      </c>
      <c r="O165" s="664">
        <v>10152</v>
      </c>
      <c r="P165" s="677">
        <v>0.50078926598263618</v>
      </c>
      <c r="Q165" s="665">
        <v>5076</v>
      </c>
    </row>
    <row r="166" spans="1:17" ht="14.4" customHeight="1" x14ac:dyDescent="0.3">
      <c r="A166" s="660" t="s">
        <v>4189</v>
      </c>
      <c r="B166" s="661" t="s">
        <v>3858</v>
      </c>
      <c r="C166" s="661" t="s">
        <v>3360</v>
      </c>
      <c r="D166" s="661" t="s">
        <v>4275</v>
      </c>
      <c r="E166" s="661" t="s">
        <v>4276</v>
      </c>
      <c r="F166" s="664">
        <v>1</v>
      </c>
      <c r="G166" s="664">
        <v>7673</v>
      </c>
      <c r="H166" s="664">
        <v>1</v>
      </c>
      <c r="I166" s="664">
        <v>7673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4189</v>
      </c>
      <c r="B167" s="661" t="s">
        <v>3858</v>
      </c>
      <c r="C167" s="661" t="s">
        <v>3360</v>
      </c>
      <c r="D167" s="661" t="s">
        <v>3392</v>
      </c>
      <c r="E167" s="661" t="s">
        <v>3393</v>
      </c>
      <c r="F167" s="664"/>
      <c r="G167" s="664"/>
      <c r="H167" s="664"/>
      <c r="I167" s="664"/>
      <c r="J167" s="664">
        <v>2</v>
      </c>
      <c r="K167" s="664">
        <v>1484</v>
      </c>
      <c r="L167" s="664"/>
      <c r="M167" s="664">
        <v>742</v>
      </c>
      <c r="N167" s="664">
        <v>2</v>
      </c>
      <c r="O167" s="664">
        <v>1504</v>
      </c>
      <c r="P167" s="677"/>
      <c r="Q167" s="665">
        <v>752</v>
      </c>
    </row>
    <row r="168" spans="1:17" ht="14.4" customHeight="1" x14ac:dyDescent="0.3">
      <c r="A168" s="660" t="s">
        <v>4189</v>
      </c>
      <c r="B168" s="661" t="s">
        <v>3858</v>
      </c>
      <c r="C168" s="661" t="s">
        <v>3360</v>
      </c>
      <c r="D168" s="661" t="s">
        <v>4277</v>
      </c>
      <c r="E168" s="661" t="s">
        <v>4278</v>
      </c>
      <c r="F168" s="664">
        <v>144</v>
      </c>
      <c r="G168" s="664">
        <v>24912</v>
      </c>
      <c r="H168" s="664">
        <v>1</v>
      </c>
      <c r="I168" s="664">
        <v>173</v>
      </c>
      <c r="J168" s="664">
        <v>126</v>
      </c>
      <c r="K168" s="664">
        <v>21798</v>
      </c>
      <c r="L168" s="664">
        <v>0.875</v>
      </c>
      <c r="M168" s="664">
        <v>173</v>
      </c>
      <c r="N168" s="664">
        <v>125</v>
      </c>
      <c r="O168" s="664">
        <v>21875</v>
      </c>
      <c r="P168" s="677">
        <v>0.87809087989723833</v>
      </c>
      <c r="Q168" s="665">
        <v>175</v>
      </c>
    </row>
    <row r="169" spans="1:17" ht="14.4" customHeight="1" x14ac:dyDescent="0.3">
      <c r="A169" s="660" t="s">
        <v>4189</v>
      </c>
      <c r="B169" s="661" t="s">
        <v>3858</v>
      </c>
      <c r="C169" s="661" t="s">
        <v>3360</v>
      </c>
      <c r="D169" s="661" t="s">
        <v>4279</v>
      </c>
      <c r="E169" s="661" t="s">
        <v>4280</v>
      </c>
      <c r="F169" s="664">
        <v>31</v>
      </c>
      <c r="G169" s="664">
        <v>61876</v>
      </c>
      <c r="H169" s="664">
        <v>1</v>
      </c>
      <c r="I169" s="664">
        <v>1996</v>
      </c>
      <c r="J169" s="664">
        <v>31</v>
      </c>
      <c r="K169" s="664">
        <v>61876</v>
      </c>
      <c r="L169" s="664">
        <v>1</v>
      </c>
      <c r="M169" s="664">
        <v>1996</v>
      </c>
      <c r="N169" s="664">
        <v>17</v>
      </c>
      <c r="O169" s="664">
        <v>34017</v>
      </c>
      <c r="P169" s="677">
        <v>0.54976081194647364</v>
      </c>
      <c r="Q169" s="665">
        <v>2001</v>
      </c>
    </row>
    <row r="170" spans="1:17" ht="14.4" customHeight="1" x14ac:dyDescent="0.3">
      <c r="A170" s="660" t="s">
        <v>4189</v>
      </c>
      <c r="B170" s="661" t="s">
        <v>3858</v>
      </c>
      <c r="C170" s="661" t="s">
        <v>3360</v>
      </c>
      <c r="D170" s="661" t="s">
        <v>4281</v>
      </c>
      <c r="E170" s="661" t="s">
        <v>4282</v>
      </c>
      <c r="F170" s="664">
        <v>3</v>
      </c>
      <c r="G170" s="664">
        <v>8076</v>
      </c>
      <c r="H170" s="664">
        <v>1</v>
      </c>
      <c r="I170" s="664">
        <v>2692</v>
      </c>
      <c r="J170" s="664">
        <v>1</v>
      </c>
      <c r="K170" s="664">
        <v>2692</v>
      </c>
      <c r="L170" s="664">
        <v>0.33333333333333331</v>
      </c>
      <c r="M170" s="664">
        <v>2692</v>
      </c>
      <c r="N170" s="664"/>
      <c r="O170" s="664"/>
      <c r="P170" s="677"/>
      <c r="Q170" s="665"/>
    </row>
    <row r="171" spans="1:17" ht="14.4" customHeight="1" x14ac:dyDescent="0.3">
      <c r="A171" s="660" t="s">
        <v>4189</v>
      </c>
      <c r="B171" s="661" t="s">
        <v>3858</v>
      </c>
      <c r="C171" s="661" t="s">
        <v>3360</v>
      </c>
      <c r="D171" s="661" t="s">
        <v>4283</v>
      </c>
      <c r="E171" s="661" t="s">
        <v>4284</v>
      </c>
      <c r="F171" s="664"/>
      <c r="G171" s="664"/>
      <c r="H171" s="664"/>
      <c r="I171" s="664"/>
      <c r="J171" s="664">
        <v>1</v>
      </c>
      <c r="K171" s="664">
        <v>5180</v>
      </c>
      <c r="L171" s="664"/>
      <c r="M171" s="664">
        <v>5180</v>
      </c>
      <c r="N171" s="664"/>
      <c r="O171" s="664"/>
      <c r="P171" s="677"/>
      <c r="Q171" s="665"/>
    </row>
    <row r="172" spans="1:17" ht="14.4" customHeight="1" x14ac:dyDescent="0.3">
      <c r="A172" s="660" t="s">
        <v>4189</v>
      </c>
      <c r="B172" s="661" t="s">
        <v>3858</v>
      </c>
      <c r="C172" s="661" t="s">
        <v>3360</v>
      </c>
      <c r="D172" s="661" t="s">
        <v>4285</v>
      </c>
      <c r="E172" s="661" t="s">
        <v>4286</v>
      </c>
      <c r="F172" s="664"/>
      <c r="G172" s="664"/>
      <c r="H172" s="664"/>
      <c r="I172" s="664"/>
      <c r="J172" s="664">
        <v>2</v>
      </c>
      <c r="K172" s="664">
        <v>300</v>
      </c>
      <c r="L172" s="664"/>
      <c r="M172" s="664">
        <v>150</v>
      </c>
      <c r="N172" s="664">
        <v>1</v>
      </c>
      <c r="O172" s="664">
        <v>151</v>
      </c>
      <c r="P172" s="677"/>
      <c r="Q172" s="665">
        <v>151</v>
      </c>
    </row>
    <row r="173" spans="1:17" ht="14.4" customHeight="1" x14ac:dyDescent="0.3">
      <c r="A173" s="660" t="s">
        <v>4189</v>
      </c>
      <c r="B173" s="661" t="s">
        <v>3858</v>
      </c>
      <c r="C173" s="661" t="s">
        <v>3360</v>
      </c>
      <c r="D173" s="661" t="s">
        <v>4287</v>
      </c>
      <c r="E173" s="661" t="s">
        <v>4288</v>
      </c>
      <c r="F173" s="664">
        <v>8</v>
      </c>
      <c r="G173" s="664">
        <v>1584</v>
      </c>
      <c r="H173" s="664">
        <v>1</v>
      </c>
      <c r="I173" s="664">
        <v>198</v>
      </c>
      <c r="J173" s="664">
        <v>1</v>
      </c>
      <c r="K173" s="664">
        <v>198</v>
      </c>
      <c r="L173" s="664">
        <v>0.125</v>
      </c>
      <c r="M173" s="664">
        <v>198</v>
      </c>
      <c r="N173" s="664">
        <v>30</v>
      </c>
      <c r="O173" s="664">
        <v>6000</v>
      </c>
      <c r="P173" s="677">
        <v>3.7878787878787881</v>
      </c>
      <c r="Q173" s="665">
        <v>200</v>
      </c>
    </row>
    <row r="174" spans="1:17" ht="14.4" customHeight="1" x14ac:dyDescent="0.3">
      <c r="A174" s="660" t="s">
        <v>4189</v>
      </c>
      <c r="B174" s="661" t="s">
        <v>3858</v>
      </c>
      <c r="C174" s="661" t="s">
        <v>3360</v>
      </c>
      <c r="D174" s="661" t="s">
        <v>4289</v>
      </c>
      <c r="E174" s="661" t="s">
        <v>4290</v>
      </c>
      <c r="F174" s="664"/>
      <c r="G174" s="664"/>
      <c r="H174" s="664"/>
      <c r="I174" s="664"/>
      <c r="J174" s="664"/>
      <c r="K174" s="664"/>
      <c r="L174" s="664"/>
      <c r="M174" s="664"/>
      <c r="N174" s="664">
        <v>1</v>
      </c>
      <c r="O174" s="664">
        <v>418</v>
      </c>
      <c r="P174" s="677"/>
      <c r="Q174" s="665">
        <v>418</v>
      </c>
    </row>
    <row r="175" spans="1:17" ht="14.4" customHeight="1" x14ac:dyDescent="0.3">
      <c r="A175" s="660" t="s">
        <v>4189</v>
      </c>
      <c r="B175" s="661" t="s">
        <v>3858</v>
      </c>
      <c r="C175" s="661" t="s">
        <v>3360</v>
      </c>
      <c r="D175" s="661" t="s">
        <v>4291</v>
      </c>
      <c r="E175" s="661" t="s">
        <v>4292</v>
      </c>
      <c r="F175" s="664">
        <v>2</v>
      </c>
      <c r="G175" s="664">
        <v>850</v>
      </c>
      <c r="H175" s="664">
        <v>1</v>
      </c>
      <c r="I175" s="664">
        <v>425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4189</v>
      </c>
      <c r="B176" s="661" t="s">
        <v>3858</v>
      </c>
      <c r="C176" s="661" t="s">
        <v>3360</v>
      </c>
      <c r="D176" s="661" t="s">
        <v>4293</v>
      </c>
      <c r="E176" s="661" t="s">
        <v>4294</v>
      </c>
      <c r="F176" s="664">
        <v>28</v>
      </c>
      <c r="G176" s="664">
        <v>59304</v>
      </c>
      <c r="H176" s="664">
        <v>1</v>
      </c>
      <c r="I176" s="664">
        <v>2118</v>
      </c>
      <c r="J176" s="664">
        <v>19</v>
      </c>
      <c r="K176" s="664">
        <v>40242</v>
      </c>
      <c r="L176" s="664">
        <v>0.6785714285714286</v>
      </c>
      <c r="M176" s="664">
        <v>2118</v>
      </c>
      <c r="N176" s="664">
        <v>22</v>
      </c>
      <c r="O176" s="664">
        <v>46706</v>
      </c>
      <c r="P176" s="677">
        <v>0.78756913530284633</v>
      </c>
      <c r="Q176" s="665">
        <v>2123</v>
      </c>
    </row>
    <row r="177" spans="1:17" ht="14.4" customHeight="1" x14ac:dyDescent="0.3">
      <c r="A177" s="660" t="s">
        <v>4189</v>
      </c>
      <c r="B177" s="661" t="s">
        <v>3858</v>
      </c>
      <c r="C177" s="661" t="s">
        <v>3360</v>
      </c>
      <c r="D177" s="661" t="s">
        <v>4295</v>
      </c>
      <c r="E177" s="661" t="s">
        <v>4266</v>
      </c>
      <c r="F177" s="664">
        <v>4</v>
      </c>
      <c r="G177" s="664">
        <v>7456</v>
      </c>
      <c r="H177" s="664">
        <v>1</v>
      </c>
      <c r="I177" s="664">
        <v>1864</v>
      </c>
      <c r="J177" s="664">
        <v>8</v>
      </c>
      <c r="K177" s="664">
        <v>14912</v>
      </c>
      <c r="L177" s="664">
        <v>2</v>
      </c>
      <c r="M177" s="664">
        <v>1864</v>
      </c>
      <c r="N177" s="664">
        <v>2</v>
      </c>
      <c r="O177" s="664">
        <v>3738</v>
      </c>
      <c r="P177" s="677">
        <v>0.50134120171673824</v>
      </c>
      <c r="Q177" s="665">
        <v>1869</v>
      </c>
    </row>
    <row r="178" spans="1:17" ht="14.4" customHeight="1" x14ac:dyDescent="0.3">
      <c r="A178" s="660" t="s">
        <v>4189</v>
      </c>
      <c r="B178" s="661" t="s">
        <v>3858</v>
      </c>
      <c r="C178" s="661" t="s">
        <v>3360</v>
      </c>
      <c r="D178" s="661" t="s">
        <v>4296</v>
      </c>
      <c r="E178" s="661" t="s">
        <v>4297</v>
      </c>
      <c r="F178" s="664"/>
      <c r="G178" s="664"/>
      <c r="H178" s="664"/>
      <c r="I178" s="664"/>
      <c r="J178" s="664">
        <v>1</v>
      </c>
      <c r="K178" s="664">
        <v>9711</v>
      </c>
      <c r="L178" s="664"/>
      <c r="M178" s="664">
        <v>9711</v>
      </c>
      <c r="N178" s="664"/>
      <c r="O178" s="664"/>
      <c r="P178" s="677"/>
      <c r="Q178" s="665"/>
    </row>
    <row r="179" spans="1:17" ht="14.4" customHeight="1" x14ac:dyDescent="0.3">
      <c r="A179" s="660" t="s">
        <v>4189</v>
      </c>
      <c r="B179" s="661" t="s">
        <v>3858</v>
      </c>
      <c r="C179" s="661" t="s">
        <v>3360</v>
      </c>
      <c r="D179" s="661" t="s">
        <v>4298</v>
      </c>
      <c r="E179" s="661" t="s">
        <v>4299</v>
      </c>
      <c r="F179" s="664">
        <v>9</v>
      </c>
      <c r="G179" s="664">
        <v>75456</v>
      </c>
      <c r="H179" s="664">
        <v>1</v>
      </c>
      <c r="I179" s="664">
        <v>8384</v>
      </c>
      <c r="J179" s="664">
        <v>6</v>
      </c>
      <c r="K179" s="664">
        <v>50304</v>
      </c>
      <c r="L179" s="664">
        <v>0.66666666666666663</v>
      </c>
      <c r="M179" s="664">
        <v>8384</v>
      </c>
      <c r="N179" s="664">
        <v>6</v>
      </c>
      <c r="O179" s="664">
        <v>50394</v>
      </c>
      <c r="P179" s="677">
        <v>0.66785941475826971</v>
      </c>
      <c r="Q179" s="665">
        <v>8399</v>
      </c>
    </row>
    <row r="180" spans="1:17" ht="14.4" customHeight="1" x14ac:dyDescent="0.3">
      <c r="A180" s="660" t="s">
        <v>4189</v>
      </c>
      <c r="B180" s="661" t="s">
        <v>3858</v>
      </c>
      <c r="C180" s="661" t="s">
        <v>3360</v>
      </c>
      <c r="D180" s="661" t="s">
        <v>4300</v>
      </c>
      <c r="E180" s="661" t="s">
        <v>4301</v>
      </c>
      <c r="F180" s="664"/>
      <c r="G180" s="664"/>
      <c r="H180" s="664"/>
      <c r="I180" s="664"/>
      <c r="J180" s="664">
        <v>1</v>
      </c>
      <c r="K180" s="664">
        <v>1993</v>
      </c>
      <c r="L180" s="664"/>
      <c r="M180" s="664">
        <v>1993</v>
      </c>
      <c r="N180" s="664">
        <v>1</v>
      </c>
      <c r="O180" s="664">
        <v>2005</v>
      </c>
      <c r="P180" s="677"/>
      <c r="Q180" s="665">
        <v>2005</v>
      </c>
    </row>
    <row r="181" spans="1:17" ht="14.4" customHeight="1" x14ac:dyDescent="0.3">
      <c r="A181" s="660" t="s">
        <v>4189</v>
      </c>
      <c r="B181" s="661" t="s">
        <v>3858</v>
      </c>
      <c r="C181" s="661" t="s">
        <v>3360</v>
      </c>
      <c r="D181" s="661" t="s">
        <v>4302</v>
      </c>
      <c r="E181" s="661" t="s">
        <v>4303</v>
      </c>
      <c r="F181" s="664">
        <v>2</v>
      </c>
      <c r="G181" s="664">
        <v>1828</v>
      </c>
      <c r="H181" s="664">
        <v>1</v>
      </c>
      <c r="I181" s="664">
        <v>914</v>
      </c>
      <c r="J181" s="664"/>
      <c r="K181" s="664"/>
      <c r="L181" s="664"/>
      <c r="M181" s="664"/>
      <c r="N181" s="664">
        <v>1</v>
      </c>
      <c r="O181" s="664">
        <v>919</v>
      </c>
      <c r="P181" s="677">
        <v>0.50273522975929974</v>
      </c>
      <c r="Q181" s="665">
        <v>919</v>
      </c>
    </row>
    <row r="182" spans="1:17" ht="14.4" customHeight="1" x14ac:dyDescent="0.3">
      <c r="A182" s="660" t="s">
        <v>4189</v>
      </c>
      <c r="B182" s="661" t="s">
        <v>3858</v>
      </c>
      <c r="C182" s="661" t="s">
        <v>3360</v>
      </c>
      <c r="D182" s="661" t="s">
        <v>4304</v>
      </c>
      <c r="E182" s="661" t="s">
        <v>4305</v>
      </c>
      <c r="F182" s="664"/>
      <c r="G182" s="664"/>
      <c r="H182" s="664"/>
      <c r="I182" s="664"/>
      <c r="J182" s="664"/>
      <c r="K182" s="664"/>
      <c r="L182" s="664"/>
      <c r="M182" s="664"/>
      <c r="N182" s="664">
        <v>1</v>
      </c>
      <c r="O182" s="664">
        <v>2058</v>
      </c>
      <c r="P182" s="677"/>
      <c r="Q182" s="665">
        <v>2058</v>
      </c>
    </row>
    <row r="183" spans="1:17" ht="14.4" customHeight="1" x14ac:dyDescent="0.3">
      <c r="A183" s="660" t="s">
        <v>4306</v>
      </c>
      <c r="B183" s="661" t="s">
        <v>4307</v>
      </c>
      <c r="C183" s="661" t="s">
        <v>3360</v>
      </c>
      <c r="D183" s="661" t="s">
        <v>4308</v>
      </c>
      <c r="E183" s="661" t="s">
        <v>4309</v>
      </c>
      <c r="F183" s="664">
        <v>181</v>
      </c>
      <c r="G183" s="664">
        <v>36743</v>
      </c>
      <c r="H183" s="664">
        <v>1</v>
      </c>
      <c r="I183" s="664">
        <v>203</v>
      </c>
      <c r="J183" s="664">
        <v>137</v>
      </c>
      <c r="K183" s="664">
        <v>27811</v>
      </c>
      <c r="L183" s="664">
        <v>0.75690607734806625</v>
      </c>
      <c r="M183" s="664">
        <v>203</v>
      </c>
      <c r="N183" s="664">
        <v>152</v>
      </c>
      <c r="O183" s="664">
        <v>31312</v>
      </c>
      <c r="P183" s="677">
        <v>0.85218953270010611</v>
      </c>
      <c r="Q183" s="665">
        <v>206</v>
      </c>
    </row>
    <row r="184" spans="1:17" ht="14.4" customHeight="1" x14ac:dyDescent="0.3">
      <c r="A184" s="660" t="s">
        <v>4306</v>
      </c>
      <c r="B184" s="661" t="s">
        <v>4307</v>
      </c>
      <c r="C184" s="661" t="s">
        <v>3360</v>
      </c>
      <c r="D184" s="661" t="s">
        <v>4310</v>
      </c>
      <c r="E184" s="661" t="s">
        <v>4311</v>
      </c>
      <c r="F184" s="664">
        <v>66</v>
      </c>
      <c r="G184" s="664">
        <v>19272</v>
      </c>
      <c r="H184" s="664">
        <v>1</v>
      </c>
      <c r="I184" s="664">
        <v>292</v>
      </c>
      <c r="J184" s="664">
        <v>59</v>
      </c>
      <c r="K184" s="664">
        <v>17228</v>
      </c>
      <c r="L184" s="664">
        <v>0.89393939393939392</v>
      </c>
      <c r="M184" s="664">
        <v>292</v>
      </c>
      <c r="N184" s="664">
        <v>142</v>
      </c>
      <c r="O184" s="664">
        <v>41890</v>
      </c>
      <c r="P184" s="677">
        <v>2.1736197592361974</v>
      </c>
      <c r="Q184" s="665">
        <v>295</v>
      </c>
    </row>
    <row r="185" spans="1:17" ht="14.4" customHeight="1" x14ac:dyDescent="0.3">
      <c r="A185" s="660" t="s">
        <v>4306</v>
      </c>
      <c r="B185" s="661" t="s">
        <v>4307</v>
      </c>
      <c r="C185" s="661" t="s">
        <v>3360</v>
      </c>
      <c r="D185" s="661" t="s">
        <v>4312</v>
      </c>
      <c r="E185" s="661" t="s">
        <v>4313</v>
      </c>
      <c r="F185" s="664">
        <v>6</v>
      </c>
      <c r="G185" s="664">
        <v>558</v>
      </c>
      <c r="H185" s="664">
        <v>1</v>
      </c>
      <c r="I185" s="664">
        <v>93</v>
      </c>
      <c r="J185" s="664">
        <v>3</v>
      </c>
      <c r="K185" s="664">
        <v>279</v>
      </c>
      <c r="L185" s="664">
        <v>0.5</v>
      </c>
      <c r="M185" s="664">
        <v>93</v>
      </c>
      <c r="N185" s="664"/>
      <c r="O185" s="664"/>
      <c r="P185" s="677"/>
      <c r="Q185" s="665"/>
    </row>
    <row r="186" spans="1:17" ht="14.4" customHeight="1" x14ac:dyDescent="0.3">
      <c r="A186" s="660" t="s">
        <v>4306</v>
      </c>
      <c r="B186" s="661" t="s">
        <v>4307</v>
      </c>
      <c r="C186" s="661" t="s">
        <v>3360</v>
      </c>
      <c r="D186" s="661" t="s">
        <v>4314</v>
      </c>
      <c r="E186" s="661" t="s">
        <v>4315</v>
      </c>
      <c r="F186" s="664">
        <v>1</v>
      </c>
      <c r="G186" s="664">
        <v>220</v>
      </c>
      <c r="H186" s="664">
        <v>1</v>
      </c>
      <c r="I186" s="664">
        <v>220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4306</v>
      </c>
      <c r="B187" s="661" t="s">
        <v>4307</v>
      </c>
      <c r="C187" s="661" t="s">
        <v>3360</v>
      </c>
      <c r="D187" s="661" t="s">
        <v>4316</v>
      </c>
      <c r="E187" s="661" t="s">
        <v>4317</v>
      </c>
      <c r="F187" s="664">
        <v>26</v>
      </c>
      <c r="G187" s="664">
        <v>3484</v>
      </c>
      <c r="H187" s="664">
        <v>1</v>
      </c>
      <c r="I187" s="664">
        <v>134</v>
      </c>
      <c r="J187" s="664">
        <v>21</v>
      </c>
      <c r="K187" s="664">
        <v>2814</v>
      </c>
      <c r="L187" s="664">
        <v>0.80769230769230771</v>
      </c>
      <c r="M187" s="664">
        <v>134</v>
      </c>
      <c r="N187" s="664">
        <v>20</v>
      </c>
      <c r="O187" s="664">
        <v>2700</v>
      </c>
      <c r="P187" s="677">
        <v>0.7749712973593571</v>
      </c>
      <c r="Q187" s="665">
        <v>135</v>
      </c>
    </row>
    <row r="188" spans="1:17" ht="14.4" customHeight="1" x14ac:dyDescent="0.3">
      <c r="A188" s="660" t="s">
        <v>4306</v>
      </c>
      <c r="B188" s="661" t="s">
        <v>4307</v>
      </c>
      <c r="C188" s="661" t="s">
        <v>3360</v>
      </c>
      <c r="D188" s="661" t="s">
        <v>4318</v>
      </c>
      <c r="E188" s="661" t="s">
        <v>4319</v>
      </c>
      <c r="F188" s="664">
        <v>3</v>
      </c>
      <c r="G188" s="664">
        <v>477</v>
      </c>
      <c r="H188" s="664">
        <v>1</v>
      </c>
      <c r="I188" s="664">
        <v>159</v>
      </c>
      <c r="J188" s="664">
        <v>3</v>
      </c>
      <c r="K188" s="664">
        <v>477</v>
      </c>
      <c r="L188" s="664">
        <v>1</v>
      </c>
      <c r="M188" s="664">
        <v>159</v>
      </c>
      <c r="N188" s="664">
        <v>2</v>
      </c>
      <c r="O188" s="664">
        <v>322</v>
      </c>
      <c r="P188" s="677">
        <v>0.6750524109014675</v>
      </c>
      <c r="Q188" s="665">
        <v>161</v>
      </c>
    </row>
    <row r="189" spans="1:17" ht="14.4" customHeight="1" x14ac:dyDescent="0.3">
      <c r="A189" s="660" t="s">
        <v>4306</v>
      </c>
      <c r="B189" s="661" t="s">
        <v>4307</v>
      </c>
      <c r="C189" s="661" t="s">
        <v>3360</v>
      </c>
      <c r="D189" s="661" t="s">
        <v>4320</v>
      </c>
      <c r="E189" s="661" t="s">
        <v>4321</v>
      </c>
      <c r="F189" s="664">
        <v>7</v>
      </c>
      <c r="G189" s="664">
        <v>2674</v>
      </c>
      <c r="H189" s="664">
        <v>1</v>
      </c>
      <c r="I189" s="664">
        <v>382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4306</v>
      </c>
      <c r="B190" s="661" t="s">
        <v>4307</v>
      </c>
      <c r="C190" s="661" t="s">
        <v>3360</v>
      </c>
      <c r="D190" s="661" t="s">
        <v>4322</v>
      </c>
      <c r="E190" s="661" t="s">
        <v>4323</v>
      </c>
      <c r="F190" s="664">
        <v>28</v>
      </c>
      <c r="G190" s="664">
        <v>7336</v>
      </c>
      <c r="H190" s="664">
        <v>1</v>
      </c>
      <c r="I190" s="664">
        <v>262</v>
      </c>
      <c r="J190" s="664">
        <v>24</v>
      </c>
      <c r="K190" s="664">
        <v>6288</v>
      </c>
      <c r="L190" s="664">
        <v>0.8571428571428571</v>
      </c>
      <c r="M190" s="664">
        <v>262</v>
      </c>
      <c r="N190" s="664">
        <v>12</v>
      </c>
      <c r="O190" s="664">
        <v>3192</v>
      </c>
      <c r="P190" s="677">
        <v>0.4351145038167939</v>
      </c>
      <c r="Q190" s="665">
        <v>266</v>
      </c>
    </row>
    <row r="191" spans="1:17" ht="14.4" customHeight="1" x14ac:dyDescent="0.3">
      <c r="A191" s="660" t="s">
        <v>4306</v>
      </c>
      <c r="B191" s="661" t="s">
        <v>4307</v>
      </c>
      <c r="C191" s="661" t="s">
        <v>3360</v>
      </c>
      <c r="D191" s="661" t="s">
        <v>4324</v>
      </c>
      <c r="E191" s="661" t="s">
        <v>4325</v>
      </c>
      <c r="F191" s="664">
        <v>33</v>
      </c>
      <c r="G191" s="664">
        <v>4653</v>
      </c>
      <c r="H191" s="664">
        <v>1</v>
      </c>
      <c r="I191" s="664">
        <v>141</v>
      </c>
      <c r="J191" s="664">
        <v>27</v>
      </c>
      <c r="K191" s="664">
        <v>3807</v>
      </c>
      <c r="L191" s="664">
        <v>0.81818181818181823</v>
      </c>
      <c r="M191" s="664">
        <v>141</v>
      </c>
      <c r="N191" s="664">
        <v>27</v>
      </c>
      <c r="O191" s="664">
        <v>3807</v>
      </c>
      <c r="P191" s="677">
        <v>0.81818181818181823</v>
      </c>
      <c r="Q191" s="665">
        <v>141</v>
      </c>
    </row>
    <row r="192" spans="1:17" ht="14.4" customHeight="1" x14ac:dyDescent="0.3">
      <c r="A192" s="660" t="s">
        <v>4306</v>
      </c>
      <c r="B192" s="661" t="s">
        <v>4307</v>
      </c>
      <c r="C192" s="661" t="s">
        <v>3360</v>
      </c>
      <c r="D192" s="661" t="s">
        <v>4326</v>
      </c>
      <c r="E192" s="661" t="s">
        <v>4325</v>
      </c>
      <c r="F192" s="664">
        <v>26</v>
      </c>
      <c r="G192" s="664">
        <v>2028</v>
      </c>
      <c r="H192" s="664">
        <v>1</v>
      </c>
      <c r="I192" s="664">
        <v>78</v>
      </c>
      <c r="J192" s="664">
        <v>21</v>
      </c>
      <c r="K192" s="664">
        <v>1638</v>
      </c>
      <c r="L192" s="664">
        <v>0.80769230769230771</v>
      </c>
      <c r="M192" s="664">
        <v>78</v>
      </c>
      <c r="N192" s="664">
        <v>20</v>
      </c>
      <c r="O192" s="664">
        <v>1560</v>
      </c>
      <c r="P192" s="677">
        <v>0.76923076923076927</v>
      </c>
      <c r="Q192" s="665">
        <v>78</v>
      </c>
    </row>
    <row r="193" spans="1:17" ht="14.4" customHeight="1" x14ac:dyDescent="0.3">
      <c r="A193" s="660" t="s">
        <v>4306</v>
      </c>
      <c r="B193" s="661" t="s">
        <v>4307</v>
      </c>
      <c r="C193" s="661" t="s">
        <v>3360</v>
      </c>
      <c r="D193" s="661" t="s">
        <v>4327</v>
      </c>
      <c r="E193" s="661" t="s">
        <v>4328</v>
      </c>
      <c r="F193" s="664">
        <v>33</v>
      </c>
      <c r="G193" s="664">
        <v>9999</v>
      </c>
      <c r="H193" s="664">
        <v>1</v>
      </c>
      <c r="I193" s="664">
        <v>303</v>
      </c>
      <c r="J193" s="664">
        <v>27</v>
      </c>
      <c r="K193" s="664">
        <v>8181</v>
      </c>
      <c r="L193" s="664">
        <v>0.81818181818181823</v>
      </c>
      <c r="M193" s="664">
        <v>303</v>
      </c>
      <c r="N193" s="664">
        <v>27</v>
      </c>
      <c r="O193" s="664">
        <v>8289</v>
      </c>
      <c r="P193" s="677">
        <v>0.82898289828982896</v>
      </c>
      <c r="Q193" s="665">
        <v>307</v>
      </c>
    </row>
    <row r="194" spans="1:17" ht="14.4" customHeight="1" x14ac:dyDescent="0.3">
      <c r="A194" s="660" t="s">
        <v>4306</v>
      </c>
      <c r="B194" s="661" t="s">
        <v>4307</v>
      </c>
      <c r="C194" s="661" t="s">
        <v>3360</v>
      </c>
      <c r="D194" s="661" t="s">
        <v>4329</v>
      </c>
      <c r="E194" s="661" t="s">
        <v>4330</v>
      </c>
      <c r="F194" s="664">
        <v>11</v>
      </c>
      <c r="G194" s="664">
        <v>1760</v>
      </c>
      <c r="H194" s="664">
        <v>1</v>
      </c>
      <c r="I194" s="664">
        <v>160</v>
      </c>
      <c r="J194" s="664">
        <v>10</v>
      </c>
      <c r="K194" s="664">
        <v>1600</v>
      </c>
      <c r="L194" s="664">
        <v>0.90909090909090906</v>
      </c>
      <c r="M194" s="664">
        <v>160</v>
      </c>
      <c r="N194" s="664">
        <v>8</v>
      </c>
      <c r="O194" s="664">
        <v>1288</v>
      </c>
      <c r="P194" s="677">
        <v>0.73181818181818181</v>
      </c>
      <c r="Q194" s="665">
        <v>161</v>
      </c>
    </row>
    <row r="195" spans="1:17" ht="14.4" customHeight="1" x14ac:dyDescent="0.3">
      <c r="A195" s="660" t="s">
        <v>4306</v>
      </c>
      <c r="B195" s="661" t="s">
        <v>4307</v>
      </c>
      <c r="C195" s="661" t="s">
        <v>3360</v>
      </c>
      <c r="D195" s="661" t="s">
        <v>4331</v>
      </c>
      <c r="E195" s="661" t="s">
        <v>4309</v>
      </c>
      <c r="F195" s="664">
        <v>91</v>
      </c>
      <c r="G195" s="664">
        <v>6370</v>
      </c>
      <c r="H195" s="664">
        <v>1</v>
      </c>
      <c r="I195" s="664">
        <v>70</v>
      </c>
      <c r="J195" s="664">
        <v>64</v>
      </c>
      <c r="K195" s="664">
        <v>4480</v>
      </c>
      <c r="L195" s="664">
        <v>0.70329670329670335</v>
      </c>
      <c r="M195" s="664">
        <v>70</v>
      </c>
      <c r="N195" s="664">
        <v>64</v>
      </c>
      <c r="O195" s="664">
        <v>4544</v>
      </c>
      <c r="P195" s="677">
        <v>0.71334379905808476</v>
      </c>
      <c r="Q195" s="665">
        <v>71</v>
      </c>
    </row>
    <row r="196" spans="1:17" ht="14.4" customHeight="1" x14ac:dyDescent="0.3">
      <c r="A196" s="660" t="s">
        <v>4306</v>
      </c>
      <c r="B196" s="661" t="s">
        <v>4307</v>
      </c>
      <c r="C196" s="661" t="s">
        <v>3360</v>
      </c>
      <c r="D196" s="661" t="s">
        <v>4332</v>
      </c>
      <c r="E196" s="661" t="s">
        <v>4333</v>
      </c>
      <c r="F196" s="664">
        <v>1</v>
      </c>
      <c r="G196" s="664">
        <v>216</v>
      </c>
      <c r="H196" s="664">
        <v>1</v>
      </c>
      <c r="I196" s="664">
        <v>216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4306</v>
      </c>
      <c r="B197" s="661" t="s">
        <v>4307</v>
      </c>
      <c r="C197" s="661" t="s">
        <v>3360</v>
      </c>
      <c r="D197" s="661" t="s">
        <v>4334</v>
      </c>
      <c r="E197" s="661" t="s">
        <v>4335</v>
      </c>
      <c r="F197" s="664">
        <v>3</v>
      </c>
      <c r="G197" s="664">
        <v>3567</v>
      </c>
      <c r="H197" s="664">
        <v>1</v>
      </c>
      <c r="I197" s="664">
        <v>1189</v>
      </c>
      <c r="J197" s="664">
        <v>2</v>
      </c>
      <c r="K197" s="664">
        <v>2378</v>
      </c>
      <c r="L197" s="664">
        <v>0.66666666666666663</v>
      </c>
      <c r="M197" s="664">
        <v>1189</v>
      </c>
      <c r="N197" s="664">
        <v>1</v>
      </c>
      <c r="O197" s="664">
        <v>1195</v>
      </c>
      <c r="P197" s="677">
        <v>0.33501541911970845</v>
      </c>
      <c r="Q197" s="665">
        <v>1195</v>
      </c>
    </row>
    <row r="198" spans="1:17" ht="14.4" customHeight="1" x14ac:dyDescent="0.3">
      <c r="A198" s="660" t="s">
        <v>4306</v>
      </c>
      <c r="B198" s="661" t="s">
        <v>4307</v>
      </c>
      <c r="C198" s="661" t="s">
        <v>3360</v>
      </c>
      <c r="D198" s="661" t="s">
        <v>4336</v>
      </c>
      <c r="E198" s="661" t="s">
        <v>4337</v>
      </c>
      <c r="F198" s="664">
        <v>4</v>
      </c>
      <c r="G198" s="664">
        <v>432</v>
      </c>
      <c r="H198" s="664">
        <v>1</v>
      </c>
      <c r="I198" s="664">
        <v>108</v>
      </c>
      <c r="J198" s="664">
        <v>1</v>
      </c>
      <c r="K198" s="664">
        <v>108</v>
      </c>
      <c r="L198" s="664">
        <v>0.25</v>
      </c>
      <c r="M198" s="664">
        <v>108</v>
      </c>
      <c r="N198" s="664">
        <v>1</v>
      </c>
      <c r="O198" s="664">
        <v>110</v>
      </c>
      <c r="P198" s="677">
        <v>0.25462962962962965</v>
      </c>
      <c r="Q198" s="665">
        <v>110</v>
      </c>
    </row>
    <row r="199" spans="1:17" ht="14.4" customHeight="1" x14ac:dyDescent="0.3">
      <c r="A199" s="660" t="s">
        <v>4306</v>
      </c>
      <c r="B199" s="661" t="s">
        <v>4307</v>
      </c>
      <c r="C199" s="661" t="s">
        <v>3360</v>
      </c>
      <c r="D199" s="661" t="s">
        <v>4338</v>
      </c>
      <c r="E199" s="661" t="s">
        <v>4339</v>
      </c>
      <c r="F199" s="664">
        <v>1</v>
      </c>
      <c r="G199" s="664">
        <v>319</v>
      </c>
      <c r="H199" s="664">
        <v>1</v>
      </c>
      <c r="I199" s="664">
        <v>319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4340</v>
      </c>
      <c r="B200" s="661" t="s">
        <v>4341</v>
      </c>
      <c r="C200" s="661" t="s">
        <v>3360</v>
      </c>
      <c r="D200" s="661" t="s">
        <v>4342</v>
      </c>
      <c r="E200" s="661" t="s">
        <v>4343</v>
      </c>
      <c r="F200" s="664">
        <v>10</v>
      </c>
      <c r="G200" s="664">
        <v>530</v>
      </c>
      <c r="H200" s="664">
        <v>1</v>
      </c>
      <c r="I200" s="664">
        <v>53</v>
      </c>
      <c r="J200" s="664">
        <v>6</v>
      </c>
      <c r="K200" s="664">
        <v>318</v>
      </c>
      <c r="L200" s="664">
        <v>0.6</v>
      </c>
      <c r="M200" s="664">
        <v>53</v>
      </c>
      <c r="N200" s="664">
        <v>6</v>
      </c>
      <c r="O200" s="664">
        <v>324</v>
      </c>
      <c r="P200" s="677">
        <v>0.61132075471698111</v>
      </c>
      <c r="Q200" s="665">
        <v>54</v>
      </c>
    </row>
    <row r="201" spans="1:17" ht="14.4" customHeight="1" x14ac:dyDescent="0.3">
      <c r="A201" s="660" t="s">
        <v>4340</v>
      </c>
      <c r="B201" s="661" t="s">
        <v>4341</v>
      </c>
      <c r="C201" s="661" t="s">
        <v>3360</v>
      </c>
      <c r="D201" s="661" t="s">
        <v>4344</v>
      </c>
      <c r="E201" s="661" t="s">
        <v>4345</v>
      </c>
      <c r="F201" s="664">
        <v>30</v>
      </c>
      <c r="G201" s="664">
        <v>3630</v>
      </c>
      <c r="H201" s="664">
        <v>1</v>
      </c>
      <c r="I201" s="664">
        <v>121</v>
      </c>
      <c r="J201" s="664">
        <v>10</v>
      </c>
      <c r="K201" s="664">
        <v>1210</v>
      </c>
      <c r="L201" s="664">
        <v>0.33333333333333331</v>
      </c>
      <c r="M201" s="664">
        <v>121</v>
      </c>
      <c r="N201" s="664">
        <v>8</v>
      </c>
      <c r="O201" s="664">
        <v>984</v>
      </c>
      <c r="P201" s="677">
        <v>0.27107438016528923</v>
      </c>
      <c r="Q201" s="665">
        <v>123</v>
      </c>
    </row>
    <row r="202" spans="1:17" ht="14.4" customHeight="1" x14ac:dyDescent="0.3">
      <c r="A202" s="660" t="s">
        <v>4340</v>
      </c>
      <c r="B202" s="661" t="s">
        <v>4341</v>
      </c>
      <c r="C202" s="661" t="s">
        <v>3360</v>
      </c>
      <c r="D202" s="661" t="s">
        <v>4346</v>
      </c>
      <c r="E202" s="661" t="s">
        <v>4347</v>
      </c>
      <c r="F202" s="664">
        <v>1</v>
      </c>
      <c r="G202" s="664">
        <v>174</v>
      </c>
      <c r="H202" s="664">
        <v>1</v>
      </c>
      <c r="I202" s="664">
        <v>174</v>
      </c>
      <c r="J202" s="664">
        <v>2</v>
      </c>
      <c r="K202" s="664">
        <v>348</v>
      </c>
      <c r="L202" s="664">
        <v>2</v>
      </c>
      <c r="M202" s="664">
        <v>174</v>
      </c>
      <c r="N202" s="664">
        <v>1</v>
      </c>
      <c r="O202" s="664">
        <v>177</v>
      </c>
      <c r="P202" s="677">
        <v>1.0172413793103448</v>
      </c>
      <c r="Q202" s="665">
        <v>177</v>
      </c>
    </row>
    <row r="203" spans="1:17" ht="14.4" customHeight="1" x14ac:dyDescent="0.3">
      <c r="A203" s="660" t="s">
        <v>4340</v>
      </c>
      <c r="B203" s="661" t="s">
        <v>4341</v>
      </c>
      <c r="C203" s="661" t="s">
        <v>3360</v>
      </c>
      <c r="D203" s="661" t="s">
        <v>4348</v>
      </c>
      <c r="E203" s="661" t="s">
        <v>4349</v>
      </c>
      <c r="F203" s="664"/>
      <c r="G203" s="664"/>
      <c r="H203" s="664"/>
      <c r="I203" s="664"/>
      <c r="J203" s="664">
        <v>2</v>
      </c>
      <c r="K203" s="664">
        <v>760</v>
      </c>
      <c r="L203" s="664"/>
      <c r="M203" s="664">
        <v>380</v>
      </c>
      <c r="N203" s="664">
        <v>1</v>
      </c>
      <c r="O203" s="664">
        <v>384</v>
      </c>
      <c r="P203" s="677"/>
      <c r="Q203" s="665">
        <v>384</v>
      </c>
    </row>
    <row r="204" spans="1:17" ht="14.4" customHeight="1" x14ac:dyDescent="0.3">
      <c r="A204" s="660" t="s">
        <v>4340</v>
      </c>
      <c r="B204" s="661" t="s">
        <v>4341</v>
      </c>
      <c r="C204" s="661" t="s">
        <v>3360</v>
      </c>
      <c r="D204" s="661" t="s">
        <v>4350</v>
      </c>
      <c r="E204" s="661" t="s">
        <v>4351</v>
      </c>
      <c r="F204" s="664">
        <v>10</v>
      </c>
      <c r="G204" s="664">
        <v>1680</v>
      </c>
      <c r="H204" s="664">
        <v>1</v>
      </c>
      <c r="I204" s="664">
        <v>168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4340</v>
      </c>
      <c r="B205" s="661" t="s">
        <v>4341</v>
      </c>
      <c r="C205" s="661" t="s">
        <v>3360</v>
      </c>
      <c r="D205" s="661" t="s">
        <v>4352</v>
      </c>
      <c r="E205" s="661" t="s">
        <v>4353</v>
      </c>
      <c r="F205" s="664">
        <v>8</v>
      </c>
      <c r="G205" s="664">
        <v>2528</v>
      </c>
      <c r="H205" s="664">
        <v>1</v>
      </c>
      <c r="I205" s="664">
        <v>316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4340</v>
      </c>
      <c r="B206" s="661" t="s">
        <v>4341</v>
      </c>
      <c r="C206" s="661" t="s">
        <v>3360</v>
      </c>
      <c r="D206" s="661" t="s">
        <v>4354</v>
      </c>
      <c r="E206" s="661" t="s">
        <v>4355</v>
      </c>
      <c r="F206" s="664">
        <v>32</v>
      </c>
      <c r="G206" s="664">
        <v>10816</v>
      </c>
      <c r="H206" s="664">
        <v>1</v>
      </c>
      <c r="I206" s="664">
        <v>338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4340</v>
      </c>
      <c r="B207" s="661" t="s">
        <v>4341</v>
      </c>
      <c r="C207" s="661" t="s">
        <v>3360</v>
      </c>
      <c r="D207" s="661" t="s">
        <v>3958</v>
      </c>
      <c r="E207" s="661" t="s">
        <v>3959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109</v>
      </c>
      <c r="P207" s="677"/>
      <c r="Q207" s="665">
        <v>109</v>
      </c>
    </row>
    <row r="208" spans="1:17" ht="14.4" customHeight="1" x14ac:dyDescent="0.3">
      <c r="A208" s="660" t="s">
        <v>4340</v>
      </c>
      <c r="B208" s="661" t="s">
        <v>4341</v>
      </c>
      <c r="C208" s="661" t="s">
        <v>3360</v>
      </c>
      <c r="D208" s="661" t="s">
        <v>4356</v>
      </c>
      <c r="E208" s="661" t="s">
        <v>4357</v>
      </c>
      <c r="F208" s="664">
        <v>1</v>
      </c>
      <c r="G208" s="664">
        <v>365</v>
      </c>
      <c r="H208" s="664">
        <v>1</v>
      </c>
      <c r="I208" s="664">
        <v>365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4340</v>
      </c>
      <c r="B209" s="661" t="s">
        <v>4341</v>
      </c>
      <c r="C209" s="661" t="s">
        <v>3360</v>
      </c>
      <c r="D209" s="661" t="s">
        <v>4358</v>
      </c>
      <c r="E209" s="661" t="s">
        <v>4359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37</v>
      </c>
      <c r="P209" s="677"/>
      <c r="Q209" s="665">
        <v>37</v>
      </c>
    </row>
    <row r="210" spans="1:17" ht="14.4" customHeight="1" x14ac:dyDescent="0.3">
      <c r="A210" s="660" t="s">
        <v>4340</v>
      </c>
      <c r="B210" s="661" t="s">
        <v>4341</v>
      </c>
      <c r="C210" s="661" t="s">
        <v>3360</v>
      </c>
      <c r="D210" s="661" t="s">
        <v>4360</v>
      </c>
      <c r="E210" s="661" t="s">
        <v>4361</v>
      </c>
      <c r="F210" s="664">
        <v>1</v>
      </c>
      <c r="G210" s="664">
        <v>136</v>
      </c>
      <c r="H210" s="664">
        <v>1</v>
      </c>
      <c r="I210" s="664">
        <v>136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4340</v>
      </c>
      <c r="B211" s="661" t="s">
        <v>4341</v>
      </c>
      <c r="C211" s="661" t="s">
        <v>3360</v>
      </c>
      <c r="D211" s="661" t="s">
        <v>4362</v>
      </c>
      <c r="E211" s="661" t="s">
        <v>4363</v>
      </c>
      <c r="F211" s="664">
        <v>12</v>
      </c>
      <c r="G211" s="664">
        <v>3372</v>
      </c>
      <c r="H211" s="664">
        <v>1</v>
      </c>
      <c r="I211" s="664">
        <v>281</v>
      </c>
      <c r="J211" s="664">
        <v>7</v>
      </c>
      <c r="K211" s="664">
        <v>1967</v>
      </c>
      <c r="L211" s="664">
        <v>0.58333333333333337</v>
      </c>
      <c r="M211" s="664">
        <v>281</v>
      </c>
      <c r="N211" s="664">
        <v>6</v>
      </c>
      <c r="O211" s="664">
        <v>1710</v>
      </c>
      <c r="P211" s="677">
        <v>0.50711743772241991</v>
      </c>
      <c r="Q211" s="665">
        <v>285</v>
      </c>
    </row>
    <row r="212" spans="1:17" ht="14.4" customHeight="1" x14ac:dyDescent="0.3">
      <c r="A212" s="660" t="s">
        <v>4340</v>
      </c>
      <c r="B212" s="661" t="s">
        <v>4341</v>
      </c>
      <c r="C212" s="661" t="s">
        <v>3360</v>
      </c>
      <c r="D212" s="661" t="s">
        <v>4364</v>
      </c>
      <c r="E212" s="661" t="s">
        <v>4365</v>
      </c>
      <c r="F212" s="664">
        <v>5</v>
      </c>
      <c r="G212" s="664">
        <v>2280</v>
      </c>
      <c r="H212" s="664">
        <v>1</v>
      </c>
      <c r="I212" s="664">
        <v>456</v>
      </c>
      <c r="J212" s="664">
        <v>4</v>
      </c>
      <c r="K212" s="664">
        <v>1824</v>
      </c>
      <c r="L212" s="664">
        <v>0.8</v>
      </c>
      <c r="M212" s="664">
        <v>456</v>
      </c>
      <c r="N212" s="664">
        <v>3</v>
      </c>
      <c r="O212" s="664">
        <v>1386</v>
      </c>
      <c r="P212" s="677">
        <v>0.60789473684210527</v>
      </c>
      <c r="Q212" s="665">
        <v>462</v>
      </c>
    </row>
    <row r="213" spans="1:17" ht="14.4" customHeight="1" x14ac:dyDescent="0.3">
      <c r="A213" s="660" t="s">
        <v>4340</v>
      </c>
      <c r="B213" s="661" t="s">
        <v>4341</v>
      </c>
      <c r="C213" s="661" t="s">
        <v>3360</v>
      </c>
      <c r="D213" s="661" t="s">
        <v>4366</v>
      </c>
      <c r="E213" s="661" t="s">
        <v>4367</v>
      </c>
      <c r="F213" s="664">
        <v>20</v>
      </c>
      <c r="G213" s="664">
        <v>6960</v>
      </c>
      <c r="H213" s="664">
        <v>1</v>
      </c>
      <c r="I213" s="664">
        <v>348</v>
      </c>
      <c r="J213" s="664">
        <v>11</v>
      </c>
      <c r="K213" s="664">
        <v>3828</v>
      </c>
      <c r="L213" s="664">
        <v>0.55000000000000004</v>
      </c>
      <c r="M213" s="664">
        <v>348</v>
      </c>
      <c r="N213" s="664">
        <v>8</v>
      </c>
      <c r="O213" s="664">
        <v>2848</v>
      </c>
      <c r="P213" s="677">
        <v>0.4091954022988506</v>
      </c>
      <c r="Q213" s="665">
        <v>356</v>
      </c>
    </row>
    <row r="214" spans="1:17" ht="14.4" customHeight="1" x14ac:dyDescent="0.3">
      <c r="A214" s="660" t="s">
        <v>4340</v>
      </c>
      <c r="B214" s="661" t="s">
        <v>4341</v>
      </c>
      <c r="C214" s="661" t="s">
        <v>3360</v>
      </c>
      <c r="D214" s="661" t="s">
        <v>4368</v>
      </c>
      <c r="E214" s="661" t="s">
        <v>4369</v>
      </c>
      <c r="F214" s="664">
        <v>2</v>
      </c>
      <c r="G214" s="664">
        <v>206</v>
      </c>
      <c r="H214" s="664">
        <v>1</v>
      </c>
      <c r="I214" s="664">
        <v>103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4340</v>
      </c>
      <c r="B215" s="661" t="s">
        <v>4341</v>
      </c>
      <c r="C215" s="661" t="s">
        <v>3360</v>
      </c>
      <c r="D215" s="661" t="s">
        <v>4370</v>
      </c>
      <c r="E215" s="661" t="s">
        <v>4371</v>
      </c>
      <c r="F215" s="664">
        <v>1</v>
      </c>
      <c r="G215" s="664">
        <v>115</v>
      </c>
      <c r="H215" s="664">
        <v>1</v>
      </c>
      <c r="I215" s="664">
        <v>115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4340</v>
      </c>
      <c r="B216" s="661" t="s">
        <v>4341</v>
      </c>
      <c r="C216" s="661" t="s">
        <v>3360</v>
      </c>
      <c r="D216" s="661" t="s">
        <v>4372</v>
      </c>
      <c r="E216" s="661" t="s">
        <v>4373</v>
      </c>
      <c r="F216" s="664"/>
      <c r="G216" s="664"/>
      <c r="H216" s="664"/>
      <c r="I216" s="664"/>
      <c r="J216" s="664"/>
      <c r="K216" s="664"/>
      <c r="L216" s="664"/>
      <c r="M216" s="664"/>
      <c r="N216" s="664">
        <v>1</v>
      </c>
      <c r="O216" s="664">
        <v>463</v>
      </c>
      <c r="P216" s="677"/>
      <c r="Q216" s="665">
        <v>463</v>
      </c>
    </row>
    <row r="217" spans="1:17" ht="14.4" customHeight="1" x14ac:dyDescent="0.3">
      <c r="A217" s="660" t="s">
        <v>4340</v>
      </c>
      <c r="B217" s="661" t="s">
        <v>4341</v>
      </c>
      <c r="C217" s="661" t="s">
        <v>3360</v>
      </c>
      <c r="D217" s="661" t="s">
        <v>4374</v>
      </c>
      <c r="E217" s="661" t="s">
        <v>4375</v>
      </c>
      <c r="F217" s="664">
        <v>1</v>
      </c>
      <c r="G217" s="664">
        <v>429</v>
      </c>
      <c r="H217" s="664">
        <v>1</v>
      </c>
      <c r="I217" s="664">
        <v>429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4340</v>
      </c>
      <c r="B218" s="661" t="s">
        <v>4341</v>
      </c>
      <c r="C218" s="661" t="s">
        <v>3360</v>
      </c>
      <c r="D218" s="661" t="s">
        <v>4376</v>
      </c>
      <c r="E218" s="661" t="s">
        <v>4377</v>
      </c>
      <c r="F218" s="664"/>
      <c r="G218" s="664"/>
      <c r="H218" s="664"/>
      <c r="I218" s="664"/>
      <c r="J218" s="664">
        <v>6</v>
      </c>
      <c r="K218" s="664">
        <v>318</v>
      </c>
      <c r="L218" s="664"/>
      <c r="M218" s="664">
        <v>53</v>
      </c>
      <c r="N218" s="664"/>
      <c r="O218" s="664"/>
      <c r="P218" s="677"/>
      <c r="Q218" s="665"/>
    </row>
    <row r="219" spans="1:17" ht="14.4" customHeight="1" x14ac:dyDescent="0.3">
      <c r="A219" s="660" t="s">
        <v>4340</v>
      </c>
      <c r="B219" s="661" t="s">
        <v>4341</v>
      </c>
      <c r="C219" s="661" t="s">
        <v>3360</v>
      </c>
      <c r="D219" s="661" t="s">
        <v>4378</v>
      </c>
      <c r="E219" s="661" t="s">
        <v>4379</v>
      </c>
      <c r="F219" s="664">
        <v>257</v>
      </c>
      <c r="G219" s="664">
        <v>42405</v>
      </c>
      <c r="H219" s="664">
        <v>1</v>
      </c>
      <c r="I219" s="664">
        <v>165</v>
      </c>
      <c r="J219" s="664">
        <v>38</v>
      </c>
      <c r="K219" s="664">
        <v>6270</v>
      </c>
      <c r="L219" s="664">
        <v>0.14785992217898833</v>
      </c>
      <c r="M219" s="664">
        <v>165</v>
      </c>
      <c r="N219" s="664">
        <v>50</v>
      </c>
      <c r="O219" s="664">
        <v>8450</v>
      </c>
      <c r="P219" s="677">
        <v>0.19926895413276735</v>
      </c>
      <c r="Q219" s="665">
        <v>169</v>
      </c>
    </row>
    <row r="220" spans="1:17" ht="14.4" customHeight="1" x14ac:dyDescent="0.3">
      <c r="A220" s="660" t="s">
        <v>4340</v>
      </c>
      <c r="B220" s="661" t="s">
        <v>4341</v>
      </c>
      <c r="C220" s="661" t="s">
        <v>3360</v>
      </c>
      <c r="D220" s="661" t="s">
        <v>4380</v>
      </c>
      <c r="E220" s="661" t="s">
        <v>4381</v>
      </c>
      <c r="F220" s="664">
        <v>9</v>
      </c>
      <c r="G220" s="664">
        <v>1440</v>
      </c>
      <c r="H220" s="664">
        <v>1</v>
      </c>
      <c r="I220" s="664">
        <v>160</v>
      </c>
      <c r="J220" s="664"/>
      <c r="K220" s="664"/>
      <c r="L220" s="664"/>
      <c r="M220" s="664"/>
      <c r="N220" s="664">
        <v>1</v>
      </c>
      <c r="O220" s="664">
        <v>163</v>
      </c>
      <c r="P220" s="677">
        <v>0.11319444444444444</v>
      </c>
      <c r="Q220" s="665">
        <v>163</v>
      </c>
    </row>
    <row r="221" spans="1:17" ht="14.4" customHeight="1" x14ac:dyDescent="0.3">
      <c r="A221" s="660" t="s">
        <v>4340</v>
      </c>
      <c r="B221" s="661" t="s">
        <v>4341</v>
      </c>
      <c r="C221" s="661" t="s">
        <v>3360</v>
      </c>
      <c r="D221" s="661" t="s">
        <v>4382</v>
      </c>
      <c r="E221" s="661" t="s">
        <v>4383</v>
      </c>
      <c r="F221" s="664">
        <v>1</v>
      </c>
      <c r="G221" s="664">
        <v>167</v>
      </c>
      <c r="H221" s="664">
        <v>1</v>
      </c>
      <c r="I221" s="664">
        <v>167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4340</v>
      </c>
      <c r="B222" s="661" t="s">
        <v>4341</v>
      </c>
      <c r="C222" s="661" t="s">
        <v>3360</v>
      </c>
      <c r="D222" s="661" t="s">
        <v>4384</v>
      </c>
      <c r="E222" s="661" t="s">
        <v>4385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226</v>
      </c>
      <c r="P222" s="677"/>
      <c r="Q222" s="665">
        <v>226</v>
      </c>
    </row>
    <row r="223" spans="1:17" ht="14.4" customHeight="1" x14ac:dyDescent="0.3">
      <c r="A223" s="660" t="s">
        <v>4340</v>
      </c>
      <c r="B223" s="661" t="s">
        <v>4341</v>
      </c>
      <c r="C223" s="661" t="s">
        <v>3360</v>
      </c>
      <c r="D223" s="661" t="s">
        <v>4386</v>
      </c>
      <c r="E223" s="661" t="s">
        <v>4387</v>
      </c>
      <c r="F223" s="664">
        <v>9</v>
      </c>
      <c r="G223" s="664">
        <v>3636</v>
      </c>
      <c r="H223" s="664">
        <v>1</v>
      </c>
      <c r="I223" s="664">
        <v>404</v>
      </c>
      <c r="J223" s="664">
        <v>1</v>
      </c>
      <c r="K223" s="664">
        <v>404</v>
      </c>
      <c r="L223" s="664">
        <v>0.1111111111111111</v>
      </c>
      <c r="M223" s="664">
        <v>404</v>
      </c>
      <c r="N223" s="664">
        <v>2</v>
      </c>
      <c r="O223" s="664">
        <v>836</v>
      </c>
      <c r="P223" s="677">
        <v>0.22992299229922991</v>
      </c>
      <c r="Q223" s="665">
        <v>418</v>
      </c>
    </row>
    <row r="224" spans="1:17" ht="14.4" customHeight="1" x14ac:dyDescent="0.3">
      <c r="A224" s="660" t="s">
        <v>4388</v>
      </c>
      <c r="B224" s="661" t="s">
        <v>4389</v>
      </c>
      <c r="C224" s="661" t="s">
        <v>3360</v>
      </c>
      <c r="D224" s="661" t="s">
        <v>4390</v>
      </c>
      <c r="E224" s="661" t="s">
        <v>4391</v>
      </c>
      <c r="F224" s="664">
        <v>324</v>
      </c>
      <c r="G224" s="664">
        <v>51516</v>
      </c>
      <c r="H224" s="664">
        <v>1</v>
      </c>
      <c r="I224" s="664">
        <v>159</v>
      </c>
      <c r="J224" s="664">
        <v>211</v>
      </c>
      <c r="K224" s="664">
        <v>33549</v>
      </c>
      <c r="L224" s="664">
        <v>0.65123456790123457</v>
      </c>
      <c r="M224" s="664">
        <v>159</v>
      </c>
      <c r="N224" s="664">
        <v>195</v>
      </c>
      <c r="O224" s="664">
        <v>31395</v>
      </c>
      <c r="P224" s="677">
        <v>0.60942231539715819</v>
      </c>
      <c r="Q224" s="665">
        <v>161</v>
      </c>
    </row>
    <row r="225" spans="1:17" ht="14.4" customHeight="1" x14ac:dyDescent="0.3">
      <c r="A225" s="660" t="s">
        <v>4388</v>
      </c>
      <c r="B225" s="661" t="s">
        <v>4389</v>
      </c>
      <c r="C225" s="661" t="s">
        <v>3360</v>
      </c>
      <c r="D225" s="661" t="s">
        <v>4392</v>
      </c>
      <c r="E225" s="661" t="s">
        <v>4393</v>
      </c>
      <c r="F225" s="664">
        <v>10</v>
      </c>
      <c r="G225" s="664">
        <v>11650</v>
      </c>
      <c r="H225" s="664">
        <v>1</v>
      </c>
      <c r="I225" s="664">
        <v>1165</v>
      </c>
      <c r="J225" s="664">
        <v>70</v>
      </c>
      <c r="K225" s="664">
        <v>81550</v>
      </c>
      <c r="L225" s="664">
        <v>7</v>
      </c>
      <c r="M225" s="664">
        <v>1165</v>
      </c>
      <c r="N225" s="664">
        <v>20</v>
      </c>
      <c r="O225" s="664">
        <v>23380</v>
      </c>
      <c r="P225" s="677">
        <v>2.0068669527896996</v>
      </c>
      <c r="Q225" s="665">
        <v>1169</v>
      </c>
    </row>
    <row r="226" spans="1:17" ht="14.4" customHeight="1" x14ac:dyDescent="0.3">
      <c r="A226" s="660" t="s">
        <v>4388</v>
      </c>
      <c r="B226" s="661" t="s">
        <v>4389</v>
      </c>
      <c r="C226" s="661" t="s">
        <v>3360</v>
      </c>
      <c r="D226" s="661" t="s">
        <v>4394</v>
      </c>
      <c r="E226" s="661" t="s">
        <v>4395</v>
      </c>
      <c r="F226" s="664">
        <v>93</v>
      </c>
      <c r="G226" s="664">
        <v>3627</v>
      </c>
      <c r="H226" s="664">
        <v>1</v>
      </c>
      <c r="I226" s="664">
        <v>39</v>
      </c>
      <c r="J226" s="664">
        <v>122</v>
      </c>
      <c r="K226" s="664">
        <v>4758</v>
      </c>
      <c r="L226" s="664">
        <v>1.3118279569892473</v>
      </c>
      <c r="M226" s="664">
        <v>39</v>
      </c>
      <c r="N226" s="664">
        <v>45</v>
      </c>
      <c r="O226" s="664">
        <v>1800</v>
      </c>
      <c r="P226" s="677">
        <v>0.49627791563275436</v>
      </c>
      <c r="Q226" s="665">
        <v>40</v>
      </c>
    </row>
    <row r="227" spans="1:17" ht="14.4" customHeight="1" x14ac:dyDescent="0.3">
      <c r="A227" s="660" t="s">
        <v>4388</v>
      </c>
      <c r="B227" s="661" t="s">
        <v>4389</v>
      </c>
      <c r="C227" s="661" t="s">
        <v>3360</v>
      </c>
      <c r="D227" s="661" t="s">
        <v>4320</v>
      </c>
      <c r="E227" s="661" t="s">
        <v>4321</v>
      </c>
      <c r="F227" s="664">
        <v>4</v>
      </c>
      <c r="G227" s="664">
        <v>1528</v>
      </c>
      <c r="H227" s="664">
        <v>1</v>
      </c>
      <c r="I227" s="664">
        <v>382</v>
      </c>
      <c r="J227" s="664">
        <v>5</v>
      </c>
      <c r="K227" s="664">
        <v>1910</v>
      </c>
      <c r="L227" s="664">
        <v>1.25</v>
      </c>
      <c r="M227" s="664">
        <v>382</v>
      </c>
      <c r="N227" s="664">
        <v>11</v>
      </c>
      <c r="O227" s="664">
        <v>4213</v>
      </c>
      <c r="P227" s="677">
        <v>2.7571989528795813</v>
      </c>
      <c r="Q227" s="665">
        <v>383</v>
      </c>
    </row>
    <row r="228" spans="1:17" ht="14.4" customHeight="1" x14ac:dyDescent="0.3">
      <c r="A228" s="660" t="s">
        <v>4388</v>
      </c>
      <c r="B228" s="661" t="s">
        <v>4389</v>
      </c>
      <c r="C228" s="661" t="s">
        <v>3360</v>
      </c>
      <c r="D228" s="661" t="s">
        <v>4396</v>
      </c>
      <c r="E228" s="661" t="s">
        <v>4397</v>
      </c>
      <c r="F228" s="664">
        <v>2</v>
      </c>
      <c r="G228" s="664">
        <v>74</v>
      </c>
      <c r="H228" s="664">
        <v>1</v>
      </c>
      <c r="I228" s="664">
        <v>37</v>
      </c>
      <c r="J228" s="664">
        <v>2</v>
      </c>
      <c r="K228" s="664">
        <v>74</v>
      </c>
      <c r="L228" s="664">
        <v>1</v>
      </c>
      <c r="M228" s="664">
        <v>37</v>
      </c>
      <c r="N228" s="664"/>
      <c r="O228" s="664"/>
      <c r="P228" s="677"/>
      <c r="Q228" s="665"/>
    </row>
    <row r="229" spans="1:17" ht="14.4" customHeight="1" x14ac:dyDescent="0.3">
      <c r="A229" s="660" t="s">
        <v>4388</v>
      </c>
      <c r="B229" s="661" t="s">
        <v>4389</v>
      </c>
      <c r="C229" s="661" t="s">
        <v>3360</v>
      </c>
      <c r="D229" s="661" t="s">
        <v>4398</v>
      </c>
      <c r="E229" s="661" t="s">
        <v>4399</v>
      </c>
      <c r="F229" s="664">
        <v>24</v>
      </c>
      <c r="G229" s="664">
        <v>10656</v>
      </c>
      <c r="H229" s="664">
        <v>1</v>
      </c>
      <c r="I229" s="664">
        <v>444</v>
      </c>
      <c r="J229" s="664">
        <v>12</v>
      </c>
      <c r="K229" s="664">
        <v>5328</v>
      </c>
      <c r="L229" s="664">
        <v>0.5</v>
      </c>
      <c r="M229" s="664">
        <v>444</v>
      </c>
      <c r="N229" s="664">
        <v>15</v>
      </c>
      <c r="O229" s="664">
        <v>6675</v>
      </c>
      <c r="P229" s="677">
        <v>0.62640765765765771</v>
      </c>
      <c r="Q229" s="665">
        <v>445</v>
      </c>
    </row>
    <row r="230" spans="1:17" ht="14.4" customHeight="1" x14ac:dyDescent="0.3">
      <c r="A230" s="660" t="s">
        <v>4388</v>
      </c>
      <c r="B230" s="661" t="s">
        <v>4389</v>
      </c>
      <c r="C230" s="661" t="s">
        <v>3360</v>
      </c>
      <c r="D230" s="661" t="s">
        <v>4400</v>
      </c>
      <c r="E230" s="661" t="s">
        <v>4401</v>
      </c>
      <c r="F230" s="664">
        <v>29</v>
      </c>
      <c r="G230" s="664">
        <v>1189</v>
      </c>
      <c r="H230" s="664">
        <v>1</v>
      </c>
      <c r="I230" s="664">
        <v>41</v>
      </c>
      <c r="J230" s="664">
        <v>32</v>
      </c>
      <c r="K230" s="664">
        <v>1312</v>
      </c>
      <c r="L230" s="664">
        <v>1.103448275862069</v>
      </c>
      <c r="M230" s="664">
        <v>41</v>
      </c>
      <c r="N230" s="664">
        <v>23</v>
      </c>
      <c r="O230" s="664">
        <v>943</v>
      </c>
      <c r="P230" s="677">
        <v>0.7931034482758621</v>
      </c>
      <c r="Q230" s="665">
        <v>41</v>
      </c>
    </row>
    <row r="231" spans="1:17" ht="14.4" customHeight="1" x14ac:dyDescent="0.3">
      <c r="A231" s="660" t="s">
        <v>4388</v>
      </c>
      <c r="B231" s="661" t="s">
        <v>4389</v>
      </c>
      <c r="C231" s="661" t="s">
        <v>3360</v>
      </c>
      <c r="D231" s="661" t="s">
        <v>4402</v>
      </c>
      <c r="E231" s="661" t="s">
        <v>4403</v>
      </c>
      <c r="F231" s="664">
        <v>11</v>
      </c>
      <c r="G231" s="664">
        <v>5390</v>
      </c>
      <c r="H231" s="664">
        <v>1</v>
      </c>
      <c r="I231" s="664">
        <v>490</v>
      </c>
      <c r="J231" s="664">
        <v>21</v>
      </c>
      <c r="K231" s="664">
        <v>10290</v>
      </c>
      <c r="L231" s="664">
        <v>1.9090909090909092</v>
      </c>
      <c r="M231" s="664">
        <v>490</v>
      </c>
      <c r="N231" s="664">
        <v>10</v>
      </c>
      <c r="O231" s="664">
        <v>4910</v>
      </c>
      <c r="P231" s="677">
        <v>0.91094619666048238</v>
      </c>
      <c r="Q231" s="665">
        <v>491</v>
      </c>
    </row>
    <row r="232" spans="1:17" ht="14.4" customHeight="1" x14ac:dyDescent="0.3">
      <c r="A232" s="660" t="s">
        <v>4388</v>
      </c>
      <c r="B232" s="661" t="s">
        <v>4389</v>
      </c>
      <c r="C232" s="661" t="s">
        <v>3360</v>
      </c>
      <c r="D232" s="661" t="s">
        <v>4404</v>
      </c>
      <c r="E232" s="661" t="s">
        <v>4405</v>
      </c>
      <c r="F232" s="664">
        <v>21</v>
      </c>
      <c r="G232" s="664">
        <v>651</v>
      </c>
      <c r="H232" s="664">
        <v>1</v>
      </c>
      <c r="I232" s="664">
        <v>31</v>
      </c>
      <c r="J232" s="664">
        <v>28</v>
      </c>
      <c r="K232" s="664">
        <v>868</v>
      </c>
      <c r="L232" s="664">
        <v>1.3333333333333333</v>
      </c>
      <c r="M232" s="664">
        <v>31</v>
      </c>
      <c r="N232" s="664">
        <v>23</v>
      </c>
      <c r="O232" s="664">
        <v>713</v>
      </c>
      <c r="P232" s="677">
        <v>1.0952380952380953</v>
      </c>
      <c r="Q232" s="665">
        <v>31</v>
      </c>
    </row>
    <row r="233" spans="1:17" ht="14.4" customHeight="1" x14ac:dyDescent="0.3">
      <c r="A233" s="660" t="s">
        <v>4388</v>
      </c>
      <c r="B233" s="661" t="s">
        <v>4389</v>
      </c>
      <c r="C233" s="661" t="s">
        <v>3360</v>
      </c>
      <c r="D233" s="661" t="s">
        <v>4406</v>
      </c>
      <c r="E233" s="661" t="s">
        <v>4407</v>
      </c>
      <c r="F233" s="664">
        <v>2</v>
      </c>
      <c r="G233" s="664">
        <v>410</v>
      </c>
      <c r="H233" s="664">
        <v>1</v>
      </c>
      <c r="I233" s="664">
        <v>205</v>
      </c>
      <c r="J233" s="664"/>
      <c r="K233" s="664"/>
      <c r="L233" s="664"/>
      <c r="M233" s="664"/>
      <c r="N233" s="664">
        <v>2</v>
      </c>
      <c r="O233" s="664">
        <v>414</v>
      </c>
      <c r="P233" s="677">
        <v>1.0097560975609756</v>
      </c>
      <c r="Q233" s="665">
        <v>207</v>
      </c>
    </row>
    <row r="234" spans="1:17" ht="14.4" customHeight="1" x14ac:dyDescent="0.3">
      <c r="A234" s="660" t="s">
        <v>4388</v>
      </c>
      <c r="B234" s="661" t="s">
        <v>4389</v>
      </c>
      <c r="C234" s="661" t="s">
        <v>3360</v>
      </c>
      <c r="D234" s="661" t="s">
        <v>4408</v>
      </c>
      <c r="E234" s="661" t="s">
        <v>4409</v>
      </c>
      <c r="F234" s="664">
        <v>3</v>
      </c>
      <c r="G234" s="664">
        <v>1131</v>
      </c>
      <c r="H234" s="664">
        <v>1</v>
      </c>
      <c r="I234" s="664">
        <v>377</v>
      </c>
      <c r="J234" s="664"/>
      <c r="K234" s="664"/>
      <c r="L234" s="664"/>
      <c r="M234" s="664"/>
      <c r="N234" s="664">
        <v>2</v>
      </c>
      <c r="O234" s="664">
        <v>760</v>
      </c>
      <c r="P234" s="677">
        <v>0.67197170645446502</v>
      </c>
      <c r="Q234" s="665">
        <v>380</v>
      </c>
    </row>
    <row r="235" spans="1:17" ht="14.4" customHeight="1" x14ac:dyDescent="0.3">
      <c r="A235" s="660" t="s">
        <v>4388</v>
      </c>
      <c r="B235" s="661" t="s">
        <v>4389</v>
      </c>
      <c r="C235" s="661" t="s">
        <v>3360</v>
      </c>
      <c r="D235" s="661" t="s">
        <v>4410</v>
      </c>
      <c r="E235" s="661" t="s">
        <v>4411</v>
      </c>
      <c r="F235" s="664">
        <v>324</v>
      </c>
      <c r="G235" s="664">
        <v>36612</v>
      </c>
      <c r="H235" s="664">
        <v>1</v>
      </c>
      <c r="I235" s="664">
        <v>113</v>
      </c>
      <c r="J235" s="664">
        <v>298</v>
      </c>
      <c r="K235" s="664">
        <v>33674</v>
      </c>
      <c r="L235" s="664">
        <v>0.91975308641975306</v>
      </c>
      <c r="M235" s="664">
        <v>113</v>
      </c>
      <c r="N235" s="664">
        <v>322</v>
      </c>
      <c r="O235" s="664">
        <v>37352</v>
      </c>
      <c r="P235" s="677">
        <v>1.0202119523653448</v>
      </c>
      <c r="Q235" s="665">
        <v>116</v>
      </c>
    </row>
    <row r="236" spans="1:17" ht="14.4" customHeight="1" x14ac:dyDescent="0.3">
      <c r="A236" s="660" t="s">
        <v>4388</v>
      </c>
      <c r="B236" s="661" t="s">
        <v>4389</v>
      </c>
      <c r="C236" s="661" t="s">
        <v>3360</v>
      </c>
      <c r="D236" s="661" t="s">
        <v>4412</v>
      </c>
      <c r="E236" s="661" t="s">
        <v>4413</v>
      </c>
      <c r="F236" s="664">
        <v>225</v>
      </c>
      <c r="G236" s="664">
        <v>18900</v>
      </c>
      <c r="H236" s="664">
        <v>1</v>
      </c>
      <c r="I236" s="664">
        <v>84</v>
      </c>
      <c r="J236" s="664">
        <v>150</v>
      </c>
      <c r="K236" s="664">
        <v>12600</v>
      </c>
      <c r="L236" s="664">
        <v>0.66666666666666663</v>
      </c>
      <c r="M236" s="664">
        <v>84</v>
      </c>
      <c r="N236" s="664">
        <v>118</v>
      </c>
      <c r="O236" s="664">
        <v>10030</v>
      </c>
      <c r="P236" s="677">
        <v>0.53068783068783065</v>
      </c>
      <c r="Q236" s="665">
        <v>85</v>
      </c>
    </row>
    <row r="237" spans="1:17" ht="14.4" customHeight="1" x14ac:dyDescent="0.3">
      <c r="A237" s="660" t="s">
        <v>4388</v>
      </c>
      <c r="B237" s="661" t="s">
        <v>4389</v>
      </c>
      <c r="C237" s="661" t="s">
        <v>3360</v>
      </c>
      <c r="D237" s="661" t="s">
        <v>4414</v>
      </c>
      <c r="E237" s="661" t="s">
        <v>4415</v>
      </c>
      <c r="F237" s="664"/>
      <c r="G237" s="664"/>
      <c r="H237" s="664"/>
      <c r="I237" s="664"/>
      <c r="J237" s="664"/>
      <c r="K237" s="664"/>
      <c r="L237" s="664"/>
      <c r="M237" s="664"/>
      <c r="N237" s="664">
        <v>4</v>
      </c>
      <c r="O237" s="664">
        <v>392</v>
      </c>
      <c r="P237" s="677"/>
      <c r="Q237" s="665">
        <v>98</v>
      </c>
    </row>
    <row r="238" spans="1:17" ht="14.4" customHeight="1" x14ac:dyDescent="0.3">
      <c r="A238" s="660" t="s">
        <v>4388</v>
      </c>
      <c r="B238" s="661" t="s">
        <v>4389</v>
      </c>
      <c r="C238" s="661" t="s">
        <v>3360</v>
      </c>
      <c r="D238" s="661" t="s">
        <v>4416</v>
      </c>
      <c r="E238" s="661" t="s">
        <v>4417</v>
      </c>
      <c r="F238" s="664">
        <v>32</v>
      </c>
      <c r="G238" s="664">
        <v>672</v>
      </c>
      <c r="H238" s="664">
        <v>1</v>
      </c>
      <c r="I238" s="664">
        <v>21</v>
      </c>
      <c r="J238" s="664">
        <v>9</v>
      </c>
      <c r="K238" s="664">
        <v>189</v>
      </c>
      <c r="L238" s="664">
        <v>0.28125</v>
      </c>
      <c r="M238" s="664">
        <v>21</v>
      </c>
      <c r="N238" s="664">
        <v>24</v>
      </c>
      <c r="O238" s="664">
        <v>504</v>
      </c>
      <c r="P238" s="677">
        <v>0.75</v>
      </c>
      <c r="Q238" s="665">
        <v>21</v>
      </c>
    </row>
    <row r="239" spans="1:17" ht="14.4" customHeight="1" x14ac:dyDescent="0.3">
      <c r="A239" s="660" t="s">
        <v>4388</v>
      </c>
      <c r="B239" s="661" t="s">
        <v>4389</v>
      </c>
      <c r="C239" s="661" t="s">
        <v>3360</v>
      </c>
      <c r="D239" s="661" t="s">
        <v>4418</v>
      </c>
      <c r="E239" s="661" t="s">
        <v>4419</v>
      </c>
      <c r="F239" s="664">
        <v>108</v>
      </c>
      <c r="G239" s="664">
        <v>52488</v>
      </c>
      <c r="H239" s="664">
        <v>1</v>
      </c>
      <c r="I239" s="664">
        <v>486</v>
      </c>
      <c r="J239" s="664">
        <v>43</v>
      </c>
      <c r="K239" s="664">
        <v>20898</v>
      </c>
      <c r="L239" s="664">
        <v>0.39814814814814814</v>
      </c>
      <c r="M239" s="664">
        <v>486</v>
      </c>
      <c r="N239" s="664">
        <v>96</v>
      </c>
      <c r="O239" s="664">
        <v>46752</v>
      </c>
      <c r="P239" s="677">
        <v>0.8907178783721994</v>
      </c>
      <c r="Q239" s="665">
        <v>487</v>
      </c>
    </row>
    <row r="240" spans="1:17" ht="14.4" customHeight="1" x14ac:dyDescent="0.3">
      <c r="A240" s="660" t="s">
        <v>4388</v>
      </c>
      <c r="B240" s="661" t="s">
        <v>4389</v>
      </c>
      <c r="C240" s="661" t="s">
        <v>3360</v>
      </c>
      <c r="D240" s="661" t="s">
        <v>4420</v>
      </c>
      <c r="E240" s="661" t="s">
        <v>4421</v>
      </c>
      <c r="F240" s="664">
        <v>38</v>
      </c>
      <c r="G240" s="664">
        <v>1520</v>
      </c>
      <c r="H240" s="664">
        <v>1</v>
      </c>
      <c r="I240" s="664">
        <v>40</v>
      </c>
      <c r="J240" s="664">
        <v>41</v>
      </c>
      <c r="K240" s="664">
        <v>1640</v>
      </c>
      <c r="L240" s="664">
        <v>1.0789473684210527</v>
      </c>
      <c r="M240" s="664">
        <v>40</v>
      </c>
      <c r="N240" s="664">
        <v>34</v>
      </c>
      <c r="O240" s="664">
        <v>1394</v>
      </c>
      <c r="P240" s="677">
        <v>0.91710526315789476</v>
      </c>
      <c r="Q240" s="665">
        <v>41</v>
      </c>
    </row>
    <row r="241" spans="1:17" ht="14.4" customHeight="1" x14ac:dyDescent="0.3">
      <c r="A241" s="660" t="s">
        <v>4388</v>
      </c>
      <c r="B241" s="661" t="s">
        <v>4389</v>
      </c>
      <c r="C241" s="661" t="s">
        <v>3360</v>
      </c>
      <c r="D241" s="661" t="s">
        <v>4422</v>
      </c>
      <c r="E241" s="661" t="s">
        <v>4423</v>
      </c>
      <c r="F241" s="664">
        <v>5</v>
      </c>
      <c r="G241" s="664">
        <v>3020</v>
      </c>
      <c r="H241" s="664">
        <v>1</v>
      </c>
      <c r="I241" s="664">
        <v>604</v>
      </c>
      <c r="J241" s="664">
        <v>5</v>
      </c>
      <c r="K241" s="664">
        <v>3020</v>
      </c>
      <c r="L241" s="664">
        <v>1</v>
      </c>
      <c r="M241" s="664">
        <v>604</v>
      </c>
      <c r="N241" s="664">
        <v>4</v>
      </c>
      <c r="O241" s="664">
        <v>2432</v>
      </c>
      <c r="P241" s="677">
        <v>0.80529801324503314</v>
      </c>
      <c r="Q241" s="665">
        <v>608</v>
      </c>
    </row>
    <row r="242" spans="1:17" ht="14.4" customHeight="1" x14ac:dyDescent="0.3">
      <c r="A242" s="660" t="s">
        <v>4388</v>
      </c>
      <c r="B242" s="661" t="s">
        <v>4389</v>
      </c>
      <c r="C242" s="661" t="s">
        <v>3360</v>
      </c>
      <c r="D242" s="661" t="s">
        <v>4424</v>
      </c>
      <c r="E242" s="661" t="s">
        <v>4425</v>
      </c>
      <c r="F242" s="664"/>
      <c r="G242" s="664"/>
      <c r="H242" s="664"/>
      <c r="I242" s="664"/>
      <c r="J242" s="664">
        <v>1</v>
      </c>
      <c r="K242" s="664">
        <v>327</v>
      </c>
      <c r="L242" s="664"/>
      <c r="M242" s="664">
        <v>327</v>
      </c>
      <c r="N242" s="664">
        <v>1</v>
      </c>
      <c r="O242" s="664">
        <v>328</v>
      </c>
      <c r="P242" s="677"/>
      <c r="Q242" s="665">
        <v>328</v>
      </c>
    </row>
    <row r="243" spans="1:17" ht="14.4" customHeight="1" x14ac:dyDescent="0.3">
      <c r="A243" s="660" t="s">
        <v>4426</v>
      </c>
      <c r="B243" s="661" t="s">
        <v>4186</v>
      </c>
      <c r="C243" s="661" t="s">
        <v>3360</v>
      </c>
      <c r="D243" s="661" t="s">
        <v>4427</v>
      </c>
      <c r="E243" s="661" t="s">
        <v>4428</v>
      </c>
      <c r="F243" s="664">
        <v>1</v>
      </c>
      <c r="G243" s="664">
        <v>1609</v>
      </c>
      <c r="H243" s="664">
        <v>1</v>
      </c>
      <c r="I243" s="664">
        <v>1609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4426</v>
      </c>
      <c r="B244" s="661" t="s">
        <v>4186</v>
      </c>
      <c r="C244" s="661" t="s">
        <v>3360</v>
      </c>
      <c r="D244" s="661" t="s">
        <v>4429</v>
      </c>
      <c r="E244" s="661" t="s">
        <v>4430</v>
      </c>
      <c r="F244" s="664">
        <v>1</v>
      </c>
      <c r="G244" s="664">
        <v>1620</v>
      </c>
      <c r="H244" s="664">
        <v>1</v>
      </c>
      <c r="I244" s="664">
        <v>1620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4426</v>
      </c>
      <c r="B245" s="661" t="s">
        <v>4186</v>
      </c>
      <c r="C245" s="661" t="s">
        <v>3360</v>
      </c>
      <c r="D245" s="661" t="s">
        <v>4431</v>
      </c>
      <c r="E245" s="661" t="s">
        <v>4432</v>
      </c>
      <c r="F245" s="664">
        <v>6</v>
      </c>
      <c r="G245" s="664">
        <v>23184</v>
      </c>
      <c r="H245" s="664">
        <v>1</v>
      </c>
      <c r="I245" s="664">
        <v>3864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4426</v>
      </c>
      <c r="B246" s="661" t="s">
        <v>4186</v>
      </c>
      <c r="C246" s="661" t="s">
        <v>3360</v>
      </c>
      <c r="D246" s="661" t="s">
        <v>4433</v>
      </c>
      <c r="E246" s="661" t="s">
        <v>4434</v>
      </c>
      <c r="F246" s="664">
        <v>4</v>
      </c>
      <c r="G246" s="664">
        <v>3304</v>
      </c>
      <c r="H246" s="664">
        <v>1</v>
      </c>
      <c r="I246" s="664">
        <v>826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4426</v>
      </c>
      <c r="B247" s="661" t="s">
        <v>4186</v>
      </c>
      <c r="C247" s="661" t="s">
        <v>3360</v>
      </c>
      <c r="D247" s="661" t="s">
        <v>4435</v>
      </c>
      <c r="E247" s="661" t="s">
        <v>4436</v>
      </c>
      <c r="F247" s="664">
        <v>5</v>
      </c>
      <c r="G247" s="664">
        <v>830</v>
      </c>
      <c r="H247" s="664">
        <v>1</v>
      </c>
      <c r="I247" s="664">
        <v>166</v>
      </c>
      <c r="J247" s="664">
        <v>3</v>
      </c>
      <c r="K247" s="664">
        <v>498</v>
      </c>
      <c r="L247" s="664">
        <v>0.6</v>
      </c>
      <c r="M247" s="664">
        <v>166</v>
      </c>
      <c r="N247" s="664">
        <v>1</v>
      </c>
      <c r="O247" s="664">
        <v>167</v>
      </c>
      <c r="P247" s="677">
        <v>0.20120481927710843</v>
      </c>
      <c r="Q247" s="665">
        <v>167</v>
      </c>
    </row>
    <row r="248" spans="1:17" ht="14.4" customHeight="1" x14ac:dyDescent="0.3">
      <c r="A248" s="660" t="s">
        <v>4426</v>
      </c>
      <c r="B248" s="661" t="s">
        <v>4186</v>
      </c>
      <c r="C248" s="661" t="s">
        <v>3360</v>
      </c>
      <c r="D248" s="661" t="s">
        <v>4437</v>
      </c>
      <c r="E248" s="661" t="s">
        <v>4438</v>
      </c>
      <c r="F248" s="664">
        <v>5</v>
      </c>
      <c r="G248" s="664">
        <v>860</v>
      </c>
      <c r="H248" s="664">
        <v>1</v>
      </c>
      <c r="I248" s="664">
        <v>172</v>
      </c>
      <c r="J248" s="664">
        <v>4</v>
      </c>
      <c r="K248" s="664">
        <v>688</v>
      </c>
      <c r="L248" s="664">
        <v>0.8</v>
      </c>
      <c r="M248" s="664">
        <v>172</v>
      </c>
      <c r="N248" s="664">
        <v>1</v>
      </c>
      <c r="O248" s="664">
        <v>173</v>
      </c>
      <c r="P248" s="677">
        <v>0.20116279069767443</v>
      </c>
      <c r="Q248" s="665">
        <v>173</v>
      </c>
    </row>
    <row r="249" spans="1:17" ht="14.4" customHeight="1" x14ac:dyDescent="0.3">
      <c r="A249" s="660" t="s">
        <v>4426</v>
      </c>
      <c r="B249" s="661" t="s">
        <v>4186</v>
      </c>
      <c r="C249" s="661" t="s">
        <v>3360</v>
      </c>
      <c r="D249" s="661" t="s">
        <v>4439</v>
      </c>
      <c r="E249" s="661" t="s">
        <v>4440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351</v>
      </c>
      <c r="P249" s="677"/>
      <c r="Q249" s="665">
        <v>351</v>
      </c>
    </row>
    <row r="250" spans="1:17" ht="14.4" customHeight="1" x14ac:dyDescent="0.3">
      <c r="A250" s="660" t="s">
        <v>4426</v>
      </c>
      <c r="B250" s="661" t="s">
        <v>4186</v>
      </c>
      <c r="C250" s="661" t="s">
        <v>3360</v>
      </c>
      <c r="D250" s="661" t="s">
        <v>4441</v>
      </c>
      <c r="E250" s="661" t="s">
        <v>4442</v>
      </c>
      <c r="F250" s="664">
        <v>1</v>
      </c>
      <c r="G250" s="664">
        <v>545</v>
      </c>
      <c r="H250" s="664">
        <v>1</v>
      </c>
      <c r="I250" s="664">
        <v>545</v>
      </c>
      <c r="J250" s="664"/>
      <c r="K250" s="664"/>
      <c r="L250" s="664"/>
      <c r="M250" s="664"/>
      <c r="N250" s="664">
        <v>1</v>
      </c>
      <c r="O250" s="664">
        <v>547</v>
      </c>
      <c r="P250" s="677">
        <v>1.0036697247706421</v>
      </c>
      <c r="Q250" s="665">
        <v>547</v>
      </c>
    </row>
    <row r="251" spans="1:17" ht="14.4" customHeight="1" x14ac:dyDescent="0.3">
      <c r="A251" s="660" t="s">
        <v>4426</v>
      </c>
      <c r="B251" s="661" t="s">
        <v>4186</v>
      </c>
      <c r="C251" s="661" t="s">
        <v>3360</v>
      </c>
      <c r="D251" s="661" t="s">
        <v>4443</v>
      </c>
      <c r="E251" s="661" t="s">
        <v>4444</v>
      </c>
      <c r="F251" s="664">
        <v>1</v>
      </c>
      <c r="G251" s="664">
        <v>674</v>
      </c>
      <c r="H251" s="664">
        <v>1</v>
      </c>
      <c r="I251" s="664">
        <v>674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4426</v>
      </c>
      <c r="B252" s="661" t="s">
        <v>4186</v>
      </c>
      <c r="C252" s="661" t="s">
        <v>3360</v>
      </c>
      <c r="D252" s="661" t="s">
        <v>4445</v>
      </c>
      <c r="E252" s="661" t="s">
        <v>4446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511</v>
      </c>
      <c r="P252" s="677"/>
      <c r="Q252" s="665">
        <v>511</v>
      </c>
    </row>
    <row r="253" spans="1:17" ht="14.4" customHeight="1" x14ac:dyDescent="0.3">
      <c r="A253" s="660" t="s">
        <v>4426</v>
      </c>
      <c r="B253" s="661" t="s">
        <v>4186</v>
      </c>
      <c r="C253" s="661" t="s">
        <v>3360</v>
      </c>
      <c r="D253" s="661" t="s">
        <v>4447</v>
      </c>
      <c r="E253" s="661" t="s">
        <v>4448</v>
      </c>
      <c r="F253" s="664"/>
      <c r="G253" s="664"/>
      <c r="H253" s="664"/>
      <c r="I253" s="664"/>
      <c r="J253" s="664"/>
      <c r="K253" s="664"/>
      <c r="L253" s="664"/>
      <c r="M253" s="664"/>
      <c r="N253" s="664">
        <v>1</v>
      </c>
      <c r="O253" s="664">
        <v>421</v>
      </c>
      <c r="P253" s="677"/>
      <c r="Q253" s="665">
        <v>421</v>
      </c>
    </row>
    <row r="254" spans="1:17" ht="14.4" customHeight="1" x14ac:dyDescent="0.3">
      <c r="A254" s="660" t="s">
        <v>4426</v>
      </c>
      <c r="B254" s="661" t="s">
        <v>4186</v>
      </c>
      <c r="C254" s="661" t="s">
        <v>3360</v>
      </c>
      <c r="D254" s="661" t="s">
        <v>4449</v>
      </c>
      <c r="E254" s="661" t="s">
        <v>4450</v>
      </c>
      <c r="F254" s="664">
        <v>2</v>
      </c>
      <c r="G254" s="664">
        <v>688</v>
      </c>
      <c r="H254" s="664">
        <v>1</v>
      </c>
      <c r="I254" s="664">
        <v>344</v>
      </c>
      <c r="J254" s="664"/>
      <c r="K254" s="664"/>
      <c r="L254" s="664"/>
      <c r="M254" s="664"/>
      <c r="N254" s="664">
        <v>1</v>
      </c>
      <c r="O254" s="664">
        <v>347</v>
      </c>
      <c r="P254" s="677">
        <v>0.50436046511627908</v>
      </c>
      <c r="Q254" s="665">
        <v>347</v>
      </c>
    </row>
    <row r="255" spans="1:17" ht="14.4" customHeight="1" x14ac:dyDescent="0.3">
      <c r="A255" s="660" t="s">
        <v>4426</v>
      </c>
      <c r="B255" s="661" t="s">
        <v>4186</v>
      </c>
      <c r="C255" s="661" t="s">
        <v>3360</v>
      </c>
      <c r="D255" s="661" t="s">
        <v>3984</v>
      </c>
      <c r="E255" s="661" t="s">
        <v>3985</v>
      </c>
      <c r="F255" s="664">
        <v>6</v>
      </c>
      <c r="G255" s="664">
        <v>1302</v>
      </c>
      <c r="H255" s="664">
        <v>1</v>
      </c>
      <c r="I255" s="664">
        <v>217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4426</v>
      </c>
      <c r="B256" s="661" t="s">
        <v>4186</v>
      </c>
      <c r="C256" s="661" t="s">
        <v>3360</v>
      </c>
      <c r="D256" s="661" t="s">
        <v>3986</v>
      </c>
      <c r="E256" s="661" t="s">
        <v>3987</v>
      </c>
      <c r="F256" s="664">
        <v>4</v>
      </c>
      <c r="G256" s="664">
        <v>1988</v>
      </c>
      <c r="H256" s="664">
        <v>1</v>
      </c>
      <c r="I256" s="664">
        <v>497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4426</v>
      </c>
      <c r="B257" s="661" t="s">
        <v>4186</v>
      </c>
      <c r="C257" s="661" t="s">
        <v>3360</v>
      </c>
      <c r="D257" s="661" t="s">
        <v>4451</v>
      </c>
      <c r="E257" s="661" t="s">
        <v>4452</v>
      </c>
      <c r="F257" s="664">
        <v>1</v>
      </c>
      <c r="G257" s="664">
        <v>110</v>
      </c>
      <c r="H257" s="664">
        <v>1</v>
      </c>
      <c r="I257" s="664">
        <v>110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4426</v>
      </c>
      <c r="B258" s="661" t="s">
        <v>4186</v>
      </c>
      <c r="C258" s="661" t="s">
        <v>3360</v>
      </c>
      <c r="D258" s="661" t="s">
        <v>4453</v>
      </c>
      <c r="E258" s="661" t="s">
        <v>4454</v>
      </c>
      <c r="F258" s="664">
        <v>2</v>
      </c>
      <c r="G258" s="664">
        <v>656</v>
      </c>
      <c r="H258" s="664">
        <v>1</v>
      </c>
      <c r="I258" s="664">
        <v>328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4426</v>
      </c>
      <c r="B259" s="661" t="s">
        <v>4186</v>
      </c>
      <c r="C259" s="661" t="s">
        <v>3360</v>
      </c>
      <c r="D259" s="661" t="s">
        <v>4455</v>
      </c>
      <c r="E259" s="661" t="s">
        <v>4456</v>
      </c>
      <c r="F259" s="664">
        <v>17</v>
      </c>
      <c r="G259" s="664">
        <v>391</v>
      </c>
      <c r="H259" s="664">
        <v>1</v>
      </c>
      <c r="I259" s="664">
        <v>23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4426</v>
      </c>
      <c r="B260" s="661" t="s">
        <v>4186</v>
      </c>
      <c r="C260" s="661" t="s">
        <v>3360</v>
      </c>
      <c r="D260" s="661" t="s">
        <v>4010</v>
      </c>
      <c r="E260" s="661" t="s">
        <v>4011</v>
      </c>
      <c r="F260" s="664">
        <v>20</v>
      </c>
      <c r="G260" s="664">
        <v>6960</v>
      </c>
      <c r="H260" s="664">
        <v>1</v>
      </c>
      <c r="I260" s="664">
        <v>348</v>
      </c>
      <c r="J260" s="664">
        <v>9</v>
      </c>
      <c r="K260" s="664">
        <v>3132</v>
      </c>
      <c r="L260" s="664">
        <v>0.45</v>
      </c>
      <c r="M260" s="664">
        <v>348</v>
      </c>
      <c r="N260" s="664"/>
      <c r="O260" s="664"/>
      <c r="P260" s="677"/>
      <c r="Q260" s="665"/>
    </row>
    <row r="261" spans="1:17" ht="14.4" customHeight="1" x14ac:dyDescent="0.3">
      <c r="A261" s="660" t="s">
        <v>4426</v>
      </c>
      <c r="B261" s="661" t="s">
        <v>4186</v>
      </c>
      <c r="C261" s="661" t="s">
        <v>3360</v>
      </c>
      <c r="D261" s="661" t="s">
        <v>4187</v>
      </c>
      <c r="E261" s="661" t="s">
        <v>4188</v>
      </c>
      <c r="F261" s="664">
        <v>6</v>
      </c>
      <c r="G261" s="664">
        <v>7470</v>
      </c>
      <c r="H261" s="664">
        <v>1</v>
      </c>
      <c r="I261" s="664">
        <v>1245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4426</v>
      </c>
      <c r="B262" s="661" t="s">
        <v>4186</v>
      </c>
      <c r="C262" s="661" t="s">
        <v>3360</v>
      </c>
      <c r="D262" s="661" t="s">
        <v>4102</v>
      </c>
      <c r="E262" s="661" t="s">
        <v>4103</v>
      </c>
      <c r="F262" s="664"/>
      <c r="G262" s="664"/>
      <c r="H262" s="664"/>
      <c r="I262" s="664"/>
      <c r="J262" s="664"/>
      <c r="K262" s="664"/>
      <c r="L262" s="664"/>
      <c r="M262" s="664"/>
      <c r="N262" s="664">
        <v>1</v>
      </c>
      <c r="O262" s="664">
        <v>148</v>
      </c>
      <c r="P262" s="677"/>
      <c r="Q262" s="665">
        <v>148</v>
      </c>
    </row>
    <row r="263" spans="1:17" ht="14.4" customHeight="1" x14ac:dyDescent="0.3">
      <c r="A263" s="660" t="s">
        <v>4426</v>
      </c>
      <c r="B263" s="661" t="s">
        <v>4186</v>
      </c>
      <c r="C263" s="661" t="s">
        <v>3360</v>
      </c>
      <c r="D263" s="661" t="s">
        <v>4457</v>
      </c>
      <c r="E263" s="661" t="s">
        <v>4458</v>
      </c>
      <c r="F263" s="664">
        <v>2</v>
      </c>
      <c r="G263" s="664">
        <v>408</v>
      </c>
      <c r="H263" s="664">
        <v>1</v>
      </c>
      <c r="I263" s="664">
        <v>204</v>
      </c>
      <c r="J263" s="664"/>
      <c r="K263" s="664"/>
      <c r="L263" s="664"/>
      <c r="M263" s="664"/>
      <c r="N263" s="664">
        <v>1</v>
      </c>
      <c r="O263" s="664">
        <v>207</v>
      </c>
      <c r="P263" s="677">
        <v>0.50735294117647056</v>
      </c>
      <c r="Q263" s="665">
        <v>207</v>
      </c>
    </row>
    <row r="264" spans="1:17" ht="14.4" customHeight="1" x14ac:dyDescent="0.3">
      <c r="A264" s="660" t="s">
        <v>4426</v>
      </c>
      <c r="B264" s="661" t="s">
        <v>4186</v>
      </c>
      <c r="C264" s="661" t="s">
        <v>3360</v>
      </c>
      <c r="D264" s="661" t="s">
        <v>4459</v>
      </c>
      <c r="E264" s="661" t="s">
        <v>4460</v>
      </c>
      <c r="F264" s="664">
        <v>1</v>
      </c>
      <c r="G264" s="664">
        <v>38</v>
      </c>
      <c r="H264" s="664">
        <v>1</v>
      </c>
      <c r="I264" s="664">
        <v>38</v>
      </c>
      <c r="J264" s="664">
        <v>2</v>
      </c>
      <c r="K264" s="664">
        <v>76</v>
      </c>
      <c r="L264" s="664">
        <v>2</v>
      </c>
      <c r="M264" s="664">
        <v>38</v>
      </c>
      <c r="N264" s="664"/>
      <c r="O264" s="664"/>
      <c r="P264" s="677"/>
      <c r="Q264" s="665"/>
    </row>
    <row r="265" spans="1:17" ht="14.4" customHeight="1" x14ac:dyDescent="0.3">
      <c r="A265" s="660" t="s">
        <v>4426</v>
      </c>
      <c r="B265" s="661" t="s">
        <v>4186</v>
      </c>
      <c r="C265" s="661" t="s">
        <v>3360</v>
      </c>
      <c r="D265" s="661" t="s">
        <v>4461</v>
      </c>
      <c r="E265" s="661" t="s">
        <v>4462</v>
      </c>
      <c r="F265" s="664">
        <v>5</v>
      </c>
      <c r="G265" s="664">
        <v>845</v>
      </c>
      <c r="H265" s="664">
        <v>1</v>
      </c>
      <c r="I265" s="664">
        <v>169</v>
      </c>
      <c r="J265" s="664">
        <v>3</v>
      </c>
      <c r="K265" s="664">
        <v>507</v>
      </c>
      <c r="L265" s="664">
        <v>0.6</v>
      </c>
      <c r="M265" s="664">
        <v>169</v>
      </c>
      <c r="N265" s="664">
        <v>1</v>
      </c>
      <c r="O265" s="664">
        <v>170</v>
      </c>
      <c r="P265" s="677">
        <v>0.20118343195266272</v>
      </c>
      <c r="Q265" s="665">
        <v>170</v>
      </c>
    </row>
    <row r="266" spans="1:17" ht="14.4" customHeight="1" x14ac:dyDescent="0.3">
      <c r="A266" s="660" t="s">
        <v>4426</v>
      </c>
      <c r="B266" s="661" t="s">
        <v>4186</v>
      </c>
      <c r="C266" s="661" t="s">
        <v>3360</v>
      </c>
      <c r="D266" s="661" t="s">
        <v>4463</v>
      </c>
      <c r="E266" s="661" t="s">
        <v>4464</v>
      </c>
      <c r="F266" s="664">
        <v>1</v>
      </c>
      <c r="G266" s="664">
        <v>347</v>
      </c>
      <c r="H266" s="664">
        <v>1</v>
      </c>
      <c r="I266" s="664">
        <v>347</v>
      </c>
      <c r="J266" s="664">
        <v>1</v>
      </c>
      <c r="K266" s="664">
        <v>347</v>
      </c>
      <c r="L266" s="664">
        <v>1</v>
      </c>
      <c r="M266" s="664">
        <v>347</v>
      </c>
      <c r="N266" s="664"/>
      <c r="O266" s="664"/>
      <c r="P266" s="677"/>
      <c r="Q266" s="665"/>
    </row>
    <row r="267" spans="1:17" ht="14.4" customHeight="1" x14ac:dyDescent="0.3">
      <c r="A267" s="660" t="s">
        <v>4426</v>
      </c>
      <c r="B267" s="661" t="s">
        <v>4186</v>
      </c>
      <c r="C267" s="661" t="s">
        <v>3360</v>
      </c>
      <c r="D267" s="661" t="s">
        <v>4465</v>
      </c>
      <c r="E267" s="661" t="s">
        <v>4466</v>
      </c>
      <c r="F267" s="664">
        <v>5</v>
      </c>
      <c r="G267" s="664">
        <v>860</v>
      </c>
      <c r="H267" s="664">
        <v>1</v>
      </c>
      <c r="I267" s="664">
        <v>172</v>
      </c>
      <c r="J267" s="664">
        <v>3</v>
      </c>
      <c r="K267" s="664">
        <v>516</v>
      </c>
      <c r="L267" s="664">
        <v>0.6</v>
      </c>
      <c r="M267" s="664">
        <v>172</v>
      </c>
      <c r="N267" s="664">
        <v>1</v>
      </c>
      <c r="O267" s="664">
        <v>173</v>
      </c>
      <c r="P267" s="677">
        <v>0.20116279069767443</v>
      </c>
      <c r="Q267" s="665">
        <v>173</v>
      </c>
    </row>
    <row r="268" spans="1:17" ht="14.4" customHeight="1" x14ac:dyDescent="0.3">
      <c r="A268" s="660" t="s">
        <v>4426</v>
      </c>
      <c r="B268" s="661" t="s">
        <v>4186</v>
      </c>
      <c r="C268" s="661" t="s">
        <v>3360</v>
      </c>
      <c r="D268" s="661" t="s">
        <v>4467</v>
      </c>
      <c r="E268" s="661" t="s">
        <v>4468</v>
      </c>
      <c r="F268" s="664">
        <v>125</v>
      </c>
      <c r="G268" s="664">
        <v>53000</v>
      </c>
      <c r="H268" s="664">
        <v>1</v>
      </c>
      <c r="I268" s="664">
        <v>424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4426</v>
      </c>
      <c r="B269" s="661" t="s">
        <v>4186</v>
      </c>
      <c r="C269" s="661" t="s">
        <v>3360</v>
      </c>
      <c r="D269" s="661" t="s">
        <v>4469</v>
      </c>
      <c r="E269" s="661" t="s">
        <v>4470</v>
      </c>
      <c r="F269" s="664"/>
      <c r="G269" s="664"/>
      <c r="H269" s="664"/>
      <c r="I269" s="664"/>
      <c r="J269" s="664"/>
      <c r="K269" s="664"/>
      <c r="L269" s="664"/>
      <c r="M269" s="664"/>
      <c r="N269" s="664">
        <v>1</v>
      </c>
      <c r="O269" s="664">
        <v>692</v>
      </c>
      <c r="P269" s="677"/>
      <c r="Q269" s="665">
        <v>692</v>
      </c>
    </row>
    <row r="270" spans="1:17" ht="14.4" customHeight="1" x14ac:dyDescent="0.3">
      <c r="A270" s="660" t="s">
        <v>4426</v>
      </c>
      <c r="B270" s="661" t="s">
        <v>4186</v>
      </c>
      <c r="C270" s="661" t="s">
        <v>3360</v>
      </c>
      <c r="D270" s="661" t="s">
        <v>4471</v>
      </c>
      <c r="E270" s="661" t="s">
        <v>4472</v>
      </c>
      <c r="F270" s="664">
        <v>1</v>
      </c>
      <c r="G270" s="664">
        <v>674</v>
      </c>
      <c r="H270" s="664">
        <v>1</v>
      </c>
      <c r="I270" s="664">
        <v>674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4426</v>
      </c>
      <c r="B271" s="661" t="s">
        <v>4186</v>
      </c>
      <c r="C271" s="661" t="s">
        <v>3360</v>
      </c>
      <c r="D271" s="661" t="s">
        <v>4473</v>
      </c>
      <c r="E271" s="661" t="s">
        <v>4474</v>
      </c>
      <c r="F271" s="664"/>
      <c r="G271" s="664"/>
      <c r="H271" s="664"/>
      <c r="I271" s="664"/>
      <c r="J271" s="664"/>
      <c r="K271" s="664"/>
      <c r="L271" s="664"/>
      <c r="M271" s="664"/>
      <c r="N271" s="664">
        <v>1</v>
      </c>
      <c r="O271" s="664">
        <v>475</v>
      </c>
      <c r="P271" s="677"/>
      <c r="Q271" s="665">
        <v>475</v>
      </c>
    </row>
    <row r="272" spans="1:17" ht="14.4" customHeight="1" x14ac:dyDescent="0.3">
      <c r="A272" s="660" t="s">
        <v>4426</v>
      </c>
      <c r="B272" s="661" t="s">
        <v>4186</v>
      </c>
      <c r="C272" s="661" t="s">
        <v>3360</v>
      </c>
      <c r="D272" s="661" t="s">
        <v>4475</v>
      </c>
      <c r="E272" s="661" t="s">
        <v>4476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289</v>
      </c>
      <c r="P272" s="677"/>
      <c r="Q272" s="665">
        <v>289</v>
      </c>
    </row>
    <row r="273" spans="1:17" ht="14.4" customHeight="1" x14ac:dyDescent="0.3">
      <c r="A273" s="660" t="s">
        <v>4426</v>
      </c>
      <c r="B273" s="661" t="s">
        <v>4186</v>
      </c>
      <c r="C273" s="661" t="s">
        <v>3360</v>
      </c>
      <c r="D273" s="661" t="s">
        <v>4160</v>
      </c>
      <c r="E273" s="661" t="s">
        <v>4161</v>
      </c>
      <c r="F273" s="664">
        <v>125</v>
      </c>
      <c r="G273" s="664">
        <v>125250</v>
      </c>
      <c r="H273" s="664">
        <v>1</v>
      </c>
      <c r="I273" s="664">
        <v>1002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4426</v>
      </c>
      <c r="B274" s="661" t="s">
        <v>4186</v>
      </c>
      <c r="C274" s="661" t="s">
        <v>3360</v>
      </c>
      <c r="D274" s="661" t="s">
        <v>4477</v>
      </c>
      <c r="E274" s="661" t="s">
        <v>4478</v>
      </c>
      <c r="F274" s="664">
        <v>5</v>
      </c>
      <c r="G274" s="664">
        <v>830</v>
      </c>
      <c r="H274" s="664">
        <v>1</v>
      </c>
      <c r="I274" s="664">
        <v>166</v>
      </c>
      <c r="J274" s="664">
        <v>4</v>
      </c>
      <c r="K274" s="664">
        <v>664</v>
      </c>
      <c r="L274" s="664">
        <v>0.8</v>
      </c>
      <c r="M274" s="664">
        <v>166</v>
      </c>
      <c r="N274" s="664">
        <v>1</v>
      </c>
      <c r="O274" s="664">
        <v>167</v>
      </c>
      <c r="P274" s="677">
        <v>0.20120481927710843</v>
      </c>
      <c r="Q274" s="665">
        <v>167</v>
      </c>
    </row>
    <row r="275" spans="1:17" ht="14.4" customHeight="1" x14ac:dyDescent="0.3">
      <c r="A275" s="660" t="s">
        <v>4426</v>
      </c>
      <c r="B275" s="661" t="s">
        <v>4186</v>
      </c>
      <c r="C275" s="661" t="s">
        <v>3360</v>
      </c>
      <c r="D275" s="661" t="s">
        <v>4479</v>
      </c>
      <c r="E275" s="661" t="s">
        <v>4480</v>
      </c>
      <c r="F275" s="664">
        <v>3</v>
      </c>
      <c r="G275" s="664">
        <v>4950</v>
      </c>
      <c r="H275" s="664">
        <v>1</v>
      </c>
      <c r="I275" s="664">
        <v>1650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4481</v>
      </c>
      <c r="B276" s="661" t="s">
        <v>3978</v>
      </c>
      <c r="C276" s="661" t="s">
        <v>3360</v>
      </c>
      <c r="D276" s="661" t="s">
        <v>4187</v>
      </c>
      <c r="E276" s="661" t="s">
        <v>4188</v>
      </c>
      <c r="F276" s="664"/>
      <c r="G276" s="664"/>
      <c r="H276" s="664"/>
      <c r="I276" s="664"/>
      <c r="J276" s="664">
        <v>1</v>
      </c>
      <c r="K276" s="664">
        <v>1245</v>
      </c>
      <c r="L276" s="664"/>
      <c r="M276" s="664">
        <v>1245</v>
      </c>
      <c r="N276" s="664"/>
      <c r="O276" s="664"/>
      <c r="P276" s="677"/>
      <c r="Q276" s="665"/>
    </row>
    <row r="277" spans="1:17" ht="14.4" customHeight="1" x14ac:dyDescent="0.3">
      <c r="A277" s="660" t="s">
        <v>4481</v>
      </c>
      <c r="B277" s="661" t="s">
        <v>3978</v>
      </c>
      <c r="C277" s="661" t="s">
        <v>3360</v>
      </c>
      <c r="D277" s="661" t="s">
        <v>4482</v>
      </c>
      <c r="E277" s="661" t="s">
        <v>4483</v>
      </c>
      <c r="F277" s="664"/>
      <c r="G277" s="664"/>
      <c r="H277" s="664"/>
      <c r="I277" s="664"/>
      <c r="J277" s="664">
        <v>3</v>
      </c>
      <c r="K277" s="664">
        <v>28011</v>
      </c>
      <c r="L277" s="664"/>
      <c r="M277" s="664">
        <v>9337</v>
      </c>
      <c r="N277" s="664"/>
      <c r="O277" s="664"/>
      <c r="P277" s="677"/>
      <c r="Q277" s="665"/>
    </row>
    <row r="278" spans="1:17" ht="14.4" customHeight="1" thickBot="1" x14ac:dyDescent="0.35">
      <c r="A278" s="666" t="s">
        <v>4481</v>
      </c>
      <c r="B278" s="667" t="s">
        <v>3978</v>
      </c>
      <c r="C278" s="667" t="s">
        <v>3360</v>
      </c>
      <c r="D278" s="667" t="s">
        <v>4484</v>
      </c>
      <c r="E278" s="667" t="s">
        <v>4485</v>
      </c>
      <c r="F278" s="670"/>
      <c r="G278" s="670"/>
      <c r="H278" s="670"/>
      <c r="I278" s="670"/>
      <c r="J278" s="670">
        <v>6</v>
      </c>
      <c r="K278" s="670">
        <v>13398</v>
      </c>
      <c r="L278" s="670"/>
      <c r="M278" s="670">
        <v>2233</v>
      </c>
      <c r="N278" s="670"/>
      <c r="O278" s="670"/>
      <c r="P278" s="678"/>
      <c r="Q278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459</v>
      </c>
      <c r="D3" s="197">
        <f>SUBTOTAL(9,D6:D1048576)</f>
        <v>318</v>
      </c>
      <c r="E3" s="197">
        <f>SUBTOTAL(9,E6:E1048576)</f>
        <v>370</v>
      </c>
      <c r="F3" s="198">
        <f>IF(OR(E3=0,C3=0),"",E3/C3)</f>
        <v>0.8061002178649237</v>
      </c>
      <c r="G3" s="452">
        <f>SUBTOTAL(9,G6:G1048576)</f>
        <v>10837.828800000001</v>
      </c>
      <c r="H3" s="453">
        <f>SUBTOTAL(9,H6:H1048576)</f>
        <v>7553.9052000000001</v>
      </c>
      <c r="I3" s="453">
        <f>SUBTOTAL(9,I6:I1048576)</f>
        <v>8790.9120000000021</v>
      </c>
      <c r="J3" s="198">
        <f>IF(OR(I3=0,G3=0),"",I3/G3)</f>
        <v>0.81113220758755677</v>
      </c>
      <c r="K3" s="452">
        <f>SUBTOTAL(9,K6:K1048576)</f>
        <v>3777</v>
      </c>
      <c r="L3" s="453">
        <f>SUBTOTAL(9,L6:L1048576)</f>
        <v>2638</v>
      </c>
      <c r="M3" s="453">
        <f>SUBTOTAL(9,M6:M1048576)</f>
        <v>3071.5</v>
      </c>
      <c r="N3" s="199">
        <f>IF(OR(M3=0,E3=0),"",M3/E3)</f>
        <v>8.3013513513513519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0"/>
      <c r="B5" s="901"/>
      <c r="C5" s="908">
        <v>2013</v>
      </c>
      <c r="D5" s="908">
        <v>2014</v>
      </c>
      <c r="E5" s="908">
        <v>2015</v>
      </c>
      <c r="F5" s="909" t="s">
        <v>2</v>
      </c>
      <c r="G5" s="919">
        <v>2013</v>
      </c>
      <c r="H5" s="908">
        <v>2014</v>
      </c>
      <c r="I5" s="908">
        <v>2015</v>
      </c>
      <c r="J5" s="909" t="s">
        <v>2</v>
      </c>
      <c r="K5" s="919">
        <v>2013</v>
      </c>
      <c r="L5" s="908">
        <v>2014</v>
      </c>
      <c r="M5" s="908">
        <v>2015</v>
      </c>
      <c r="N5" s="920" t="s">
        <v>93</v>
      </c>
    </row>
    <row r="6" spans="1:14" ht="14.4" customHeight="1" x14ac:dyDescent="0.3">
      <c r="A6" s="902" t="s">
        <v>3823</v>
      </c>
      <c r="B6" s="905" t="s">
        <v>4487</v>
      </c>
      <c r="C6" s="910">
        <v>66</v>
      </c>
      <c r="D6" s="911">
        <v>53</v>
      </c>
      <c r="E6" s="911">
        <v>88</v>
      </c>
      <c r="F6" s="916">
        <v>1.3333333333333333</v>
      </c>
      <c r="G6" s="910">
        <v>1898.7588000000005</v>
      </c>
      <c r="H6" s="911">
        <v>1524.7782000000002</v>
      </c>
      <c r="I6" s="911">
        <v>2531.7072000000003</v>
      </c>
      <c r="J6" s="916">
        <v>1.3333485011366371</v>
      </c>
      <c r="K6" s="910">
        <v>726</v>
      </c>
      <c r="L6" s="911">
        <v>583</v>
      </c>
      <c r="M6" s="911">
        <v>968</v>
      </c>
      <c r="N6" s="921">
        <v>11000</v>
      </c>
    </row>
    <row r="7" spans="1:14" ht="14.4" customHeight="1" x14ac:dyDescent="0.3">
      <c r="A7" s="903" t="s">
        <v>3849</v>
      </c>
      <c r="B7" s="906" t="s">
        <v>4487</v>
      </c>
      <c r="C7" s="912">
        <v>220</v>
      </c>
      <c r="D7" s="913">
        <v>156</v>
      </c>
      <c r="E7" s="913">
        <v>127</v>
      </c>
      <c r="F7" s="917">
        <v>0.57727272727272727</v>
      </c>
      <c r="G7" s="912">
        <v>5537.1005999999998</v>
      </c>
      <c r="H7" s="913">
        <v>3926.4263999999998</v>
      </c>
      <c r="I7" s="913">
        <v>3196.5138000000002</v>
      </c>
      <c r="J7" s="917">
        <v>0.57729017962938944</v>
      </c>
      <c r="K7" s="912">
        <v>1980</v>
      </c>
      <c r="L7" s="913">
        <v>1404</v>
      </c>
      <c r="M7" s="913">
        <v>1143</v>
      </c>
      <c r="N7" s="922">
        <v>9000</v>
      </c>
    </row>
    <row r="8" spans="1:14" ht="14.4" customHeight="1" x14ac:dyDescent="0.3">
      <c r="A8" s="903" t="s">
        <v>3844</v>
      </c>
      <c r="B8" s="906" t="s">
        <v>4487</v>
      </c>
      <c r="C8" s="912">
        <v>147</v>
      </c>
      <c r="D8" s="913">
        <v>87</v>
      </c>
      <c r="E8" s="913">
        <v>131</v>
      </c>
      <c r="F8" s="917">
        <v>0.891156462585034</v>
      </c>
      <c r="G8" s="912">
        <v>3170.5901999999996</v>
      </c>
      <c r="H8" s="913">
        <v>1876.5378000000001</v>
      </c>
      <c r="I8" s="913">
        <v>2825.5914000000002</v>
      </c>
      <c r="J8" s="917">
        <v>0.89118782995039869</v>
      </c>
      <c r="K8" s="912">
        <v>1029</v>
      </c>
      <c r="L8" s="913">
        <v>609</v>
      </c>
      <c r="M8" s="913">
        <v>917</v>
      </c>
      <c r="N8" s="922">
        <v>7000</v>
      </c>
    </row>
    <row r="9" spans="1:14" ht="14.4" customHeight="1" x14ac:dyDescent="0.3">
      <c r="A9" s="903" t="s">
        <v>3825</v>
      </c>
      <c r="B9" s="906" t="s">
        <v>4487</v>
      </c>
      <c r="C9" s="912">
        <v>16</v>
      </c>
      <c r="D9" s="913">
        <v>20</v>
      </c>
      <c r="E9" s="913">
        <v>20</v>
      </c>
      <c r="F9" s="917">
        <v>1.25</v>
      </c>
      <c r="G9" s="912">
        <v>171.31139999999999</v>
      </c>
      <c r="H9" s="913">
        <v>214.14599999999996</v>
      </c>
      <c r="I9" s="913">
        <v>214.14599999999999</v>
      </c>
      <c r="J9" s="917">
        <v>1.25003940193122</v>
      </c>
      <c r="K9" s="912">
        <v>32</v>
      </c>
      <c r="L9" s="913">
        <v>40</v>
      </c>
      <c r="M9" s="913">
        <v>40</v>
      </c>
      <c r="N9" s="922">
        <v>2000</v>
      </c>
    </row>
    <row r="10" spans="1:14" ht="14.4" customHeight="1" x14ac:dyDescent="0.3">
      <c r="A10" s="903" t="s">
        <v>3846</v>
      </c>
      <c r="B10" s="906" t="s">
        <v>4487</v>
      </c>
      <c r="C10" s="912">
        <v>10</v>
      </c>
      <c r="D10" s="913">
        <v>2</v>
      </c>
      <c r="E10" s="913">
        <v>3</v>
      </c>
      <c r="F10" s="917">
        <v>0.3</v>
      </c>
      <c r="G10" s="912">
        <v>60.067799999999998</v>
      </c>
      <c r="H10" s="913">
        <v>12.0168</v>
      </c>
      <c r="I10" s="913">
        <v>18.025200000000002</v>
      </c>
      <c r="J10" s="917">
        <v>0.30008090857331221</v>
      </c>
      <c r="K10" s="912">
        <v>10</v>
      </c>
      <c r="L10" s="913">
        <v>2</v>
      </c>
      <c r="M10" s="913">
        <v>3</v>
      </c>
      <c r="N10" s="922">
        <v>1000</v>
      </c>
    </row>
    <row r="11" spans="1:14" ht="14.4" customHeight="1" thickBot="1" x14ac:dyDescent="0.35">
      <c r="A11" s="904" t="s">
        <v>3842</v>
      </c>
      <c r="B11" s="907" t="s">
        <v>4487</v>
      </c>
      <c r="C11" s="914"/>
      <c r="D11" s="915"/>
      <c r="E11" s="915">
        <v>1</v>
      </c>
      <c r="F11" s="918"/>
      <c r="G11" s="914"/>
      <c r="H11" s="915"/>
      <c r="I11" s="915">
        <v>4.9283999999999999</v>
      </c>
      <c r="J11" s="918"/>
      <c r="K11" s="914"/>
      <c r="L11" s="915"/>
      <c r="M11" s="915">
        <v>0.5</v>
      </c>
      <c r="N11" s="9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2015-03-21T00:05:52Z</dcterms:modified>
</cp:coreProperties>
</file>